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s0177a\datashare\Social_Security_Scotland\Statistics\DLAC\Publication\Official Stats Publications\2025.02\Publication - final versions\Website\"/>
    </mc:Choice>
  </mc:AlternateContent>
  <xr:revisionPtr revIDLastSave="0" documentId="13_ncr:1_{FF89E4E6-5927-4BCC-9F63-EBAF0BCC4CD1}" xr6:coauthVersionLast="47" xr6:coauthVersionMax="47" xr10:uidLastSave="{00000000-0000-0000-0000-000000000000}"/>
  <bookViews>
    <workbookView xWindow="28680" yWindow="-120" windowWidth="29040" windowHeight="15840" xr2:uid="{00000000-000D-0000-FFFF-FFFF00000000}"/>
  </bookViews>
  <sheets>
    <sheet name="Contents" sheetId="1" r:id="rId1"/>
    <sheet name="T1 Applications by decision" sheetId="3" r:id="rId2"/>
    <sheet name="T2 Decisions by award type" sheetId="4" r:id="rId3"/>
    <sheet name="T3 Care awards by level" sheetId="5" r:id="rId4"/>
    <sheet name="T4 Mobility awards by level" sheetId="6" r:id="rId5"/>
    <sheet name="T5 Applications by condition" sheetId="7" r:id="rId6"/>
    <sheet name="T6 Applications by channel" sheetId="8" r:id="rId7"/>
    <sheet name="T7 Applications by age" sheetId="9" r:id="rId8"/>
    <sheet name="T8 Applications by LA" sheetId="10" r:id="rId9"/>
    <sheet name="T9 Application processing times" sheetId="11" r:id="rId10"/>
    <sheet name="T10 Payments" sheetId="12" r:id="rId11"/>
    <sheet name="T11 Payments by LA" sheetId="13" r:id="rId12"/>
    <sheet name="T12 Number of individuals paid" sheetId="14" r:id="rId13"/>
    <sheet name="T13 Caseload by award type" sheetId="15" r:id="rId14"/>
    <sheet name="T14 Caseload by care level" sheetId="16" r:id="rId15"/>
    <sheet name="T15 Caseload by mob level" sheetId="17" r:id="rId16"/>
    <sheet name="T16 Caseload by award level" sheetId="18" r:id="rId17"/>
    <sheet name="T17 Caseload by age" sheetId="19" r:id="rId18"/>
    <sheet name="T18 Caseload by cond and award" sheetId="20" r:id="rId19"/>
    <sheet name="T19 Caseload by cond and care" sheetId="21" r:id="rId20"/>
    <sheet name="T20 Caseload by cond and mob" sheetId="22" r:id="rId21"/>
    <sheet name="T21 Caseload by SRTI" sheetId="31" r:id="rId22"/>
    <sheet name="T22 Caseload by duration" sheetId="23" r:id="rId23"/>
    <sheet name="T23 Caseload by LA" sheetId="24" r:id="rId24"/>
    <sheet name="T24 Redeterminations" sheetId="25" r:id="rId25"/>
    <sheet name="T25 Appeals" sheetId="26" r:id="rId26"/>
    <sheet name="T26 Reviews" sheetId="27" r:id="rId27"/>
    <sheet name="T27 New applicant reviews" sheetId="28" r:id="rId28"/>
    <sheet name="T28 Case transfer review" sheetId="29" r:id="rId29"/>
    <sheet name="Chart 1" sheetId="32" r:id="rId3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 i="1" l="1"/>
  <c r="A31" i="1"/>
  <c r="A24" i="1" l="1"/>
  <c r="A23" i="1"/>
  <c r="A25" i="1"/>
  <c r="A30" i="1"/>
  <c r="A29" i="1"/>
  <c r="A28" i="1"/>
  <c r="A27" i="1"/>
  <c r="A26"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<sst xmlns="http://schemas.openxmlformats.org/spreadsheetml/2006/main" count="5213" uniqueCount="548">
  <si>
    <t>Table of Contents</t>
  </si>
  <si>
    <t>Table Number</t>
  </si>
  <si>
    <t>Description</t>
  </si>
  <si>
    <t>Table 1: Child Disability Payment  New Applicants - Application numbers and initial decisions by month</t>
  </si>
  <si>
    <t>Table 2: Child Disability Payment  New Applicants - Initial awards by award type</t>
  </si>
  <si>
    <t>Table 3: Child Disability Payment New Applicants - Initial care awards by level</t>
  </si>
  <si>
    <t>Table 4: Child Disability Payment New Applicants - Initial mobility awards by level</t>
  </si>
  <si>
    <t>Table 5: Child Disability Payment New Applicants - Application numbers and initial decisions by disability condition</t>
  </si>
  <si>
    <t>Table 6: Applications for Child Disability Payment by channel by month</t>
  </si>
  <si>
    <t>Table 7: Applications for Child Disability Payment by age to 31 December 2024</t>
  </si>
  <si>
    <t>Table 8: Applications and Initial decisions for Child Disability Payment by Local Authority to 31 December 2024</t>
  </si>
  <si>
    <t>Table 9: Number of Decisions by Processing Time</t>
  </si>
  <si>
    <t>Table 10: Child Disability Payment Payments</t>
  </si>
  <si>
    <t>Table 11: Child Disability Payments by Local Authority to 31 December 2024</t>
  </si>
  <si>
    <t>Table 12: Number of individual Child Disability Payment clients paid by financial year</t>
  </si>
  <si>
    <t>Table 13: Caseload for Child Disability Payment by award type</t>
  </si>
  <si>
    <t>Table 14: Caseload for Child Disability Payment by care award level</t>
  </si>
  <si>
    <t>Table 15: Caseload for Child Disability Payment by mobility award level</t>
  </si>
  <si>
    <t>Table 16: Caseload for Child Disability Payment by care and mobility award levels</t>
  </si>
  <si>
    <t>Table 17: Caseload for Child Disability Payment by age</t>
  </si>
  <si>
    <t>Table 18: Caseload for Child Disability Payment by Disability Condition and Award Type at December 2024</t>
  </si>
  <si>
    <t>Table 19: Caseload for Child Disability Payment by Disability Condition and Care Award Level at December 2024</t>
  </si>
  <si>
    <t>Table 20: Caseload for Child Disability Payment by Disability Condition and Mobility Award Level at December 2024</t>
  </si>
  <si>
    <t>Table 23: Number of children in receipt of Child Disability Payment (caseload) by Local Authority Area at December 2024</t>
  </si>
  <si>
    <t>Table 24: Re-determinations for Child Disability Payment</t>
  </si>
  <si>
    <t>Table 25: Appeals for Child Disability Payment</t>
  </si>
  <si>
    <t>Table 26: Reviews</t>
  </si>
  <si>
    <t>Table 27: New applicant reviews</t>
  </si>
  <si>
    <t>Table 28: Case transfer reviews</t>
  </si>
  <si>
    <t>[note 1]</t>
  </si>
  <si>
    <t>[note 2]</t>
  </si>
  <si>
    <t>[note 3]</t>
  </si>
  <si>
    <t>[note 4]</t>
  </si>
  <si>
    <t>[note 5]</t>
  </si>
  <si>
    <t>[note 6]</t>
  </si>
  <si>
    <t>[note 7]</t>
  </si>
  <si>
    <t>[note 8]</t>
  </si>
  <si>
    <t>[note 9]</t>
  </si>
  <si>
    <t>[note 10]</t>
  </si>
  <si>
    <t>[note 11]</t>
  </si>
  <si>
    <t>[note 12]</t>
  </si>
  <si>
    <t>[note 13]</t>
  </si>
  <si>
    <t>[note 14]</t>
  </si>
  <si>
    <t>[note 15]</t>
  </si>
  <si>
    <t>[note 16]</t>
  </si>
  <si>
    <t>This worksheet contains 1 table.</t>
  </si>
  <si>
    <t>Banded rows are used in this table. To remove them, highlight the table, go to the Design tab and uncheck the banded rows box.</t>
  </si>
  <si>
    <t>Some rows between tables are left blank in this sheet to improve readability.</t>
  </si>
  <si>
    <t>Month [note 3] [note 4] [note 10]</t>
  </si>
  <si>
    <t>Total part 1 applications registered [note 5]</t>
  </si>
  <si>
    <t>Percentage of total part 1 applications registered</t>
  </si>
  <si>
    <t>Total part 2 applications received [note 6] [note 7]</t>
  </si>
  <si>
    <t>Percentage of total part 2 applications received</t>
  </si>
  <si>
    <t>Total applications processed [note 8] [note 9]</t>
  </si>
  <si>
    <t>Authorised applications [note 9]</t>
  </si>
  <si>
    <t>Denied applications [note 9]</t>
  </si>
  <si>
    <t>Withdrawn applications [note 9]</t>
  </si>
  <si>
    <t>Percentage of processed applications authorised</t>
  </si>
  <si>
    <t>Percentage of processed applications denied</t>
  </si>
  <si>
    <t>Percentage of processed applications withdrawn</t>
  </si>
  <si>
    <t>Total</t>
  </si>
  <si>
    <t>July 2021</t>
  </si>
  <si>
    <t>n/a</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</si>
  <si>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</si>
  <si>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</si>
  <si>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</si>
  <si>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</si>
  <si>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</si>
  <si>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</si>
  <si>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</si>
  <si>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</si>
  <si>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</si>
  <si>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</si>
  <si>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</si>
  <si>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</si>
  <si>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</si>
  <si>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</si>
  <si>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</si>
  <si>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</si>
  <si>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</si>
  <si>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</si>
  <si>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</si>
  <si>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</si>
  <si>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</si>
  <si>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</si>
  <si>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</si>
  <si>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</si>
  <si>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</si>
  <si>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</si>
  <si>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</si>
  <si>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</si>
  <si>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</si>
  <si>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</si>
  <si>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</si>
  <si>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</si>
  <si>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</si>
  <si>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</si>
  <si>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</si>
  <si>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</si>
  <si>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</si>
  <si>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</si>
  <si>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October 2024</t>
  </si>
  <si>
    <t>November 2024</t>
  </si>
  <si>
    <t>December 2024</t>
  </si>
  <si>
    <t>Financial Year 2021-22</t>
  </si>
  <si>
    <t>Financial Year 2022-23</t>
  </si>
  <si>
    <t>Financial Year 2023-24</t>
  </si>
  <si>
    <t>Financial Year 2024-25</t>
  </si>
  <si>
    <t>[c]</t>
  </si>
  <si>
    <t>Month [note 3] [note 4] [note 5] [note 6]</t>
  </si>
  <si>
    <t>Total [note 7]</t>
  </si>
  <si>
    <t>Care only [note 7]</t>
  </si>
  <si>
    <t>Mobility only [note 7]</t>
  </si>
  <si>
    <t>Both care and mobility [note 7]</t>
  </si>
  <si>
    <t>Percent receiving care only</t>
  </si>
  <si>
    <t>Percent receiving mobility only</t>
  </si>
  <si>
    <t>Percent receiving both care and mobility</t>
  </si>
  <si>
    <t>Table 3: Child Disability Payment New Applicants - Initial care awards by level [note 1] [note 2] [note 3] [note 4] [note 5] [note 6]</t>
  </si>
  <si>
    <t>Month [note 2] [note 3] [note 4] [note 5]</t>
  </si>
  <si>
    <t>Total [note 6]</t>
  </si>
  <si>
    <t>Highest level [note 6]</t>
  </si>
  <si>
    <t>Middle level [note 6]</t>
  </si>
  <si>
    <t>Lowest level [note 6]</t>
  </si>
  <si>
    <t>Percent highest level</t>
  </si>
  <si>
    <t>Percent middle level</t>
  </si>
  <si>
    <t>Percent Lowest Level</t>
  </si>
  <si>
    <t>Table 4: Child Disability Payment New Applicants - Initial mobility awards by level [note 1] [note 2] [note 3] [note 4] [note 5] [note 6] [note 7]</t>
  </si>
  <si>
    <t>Higher level [note 7]</t>
  </si>
  <si>
    <t>Lower level [note 7]</t>
  </si>
  <si>
    <t>Percentage higher level</t>
  </si>
  <si>
    <t>Percentage lower level</t>
  </si>
  <si>
    <t>Table 5: Child Disability Payment New Applicants - Application numbers and initial decisions by disability condition [note 1] [note 2] [note 3] [note 4] [note 5] [note 6]</t>
  </si>
  <si>
    <t>Condition Category [note 5] [note 6]</t>
  </si>
  <si>
    <t>Total part 1 applications registered</t>
  </si>
  <si>
    <t>Total part 2 applications received</t>
  </si>
  <si>
    <t>Total applications processed</t>
  </si>
  <si>
    <t>Authorised applications</t>
  </si>
  <si>
    <t>Denied applications</t>
  </si>
  <si>
    <t>Withdrawn applications</t>
  </si>
  <si>
    <t>Certain Infectious and Parasitic Diseases (A00-B99)</t>
  </si>
  <si>
    <t>Neoplasms (C00-D48)</t>
  </si>
  <si>
    <t>Diseases of the Blood and Blood-forming organs and certain disorders involving the immune mechanism (D50-D99)</t>
  </si>
  <si>
    <t>Endocrine, Nutritional and Metabolic Diseases (E00-E90)</t>
  </si>
  <si>
    <t>Mental and Behavioural Disorders (F00-F99)</t>
  </si>
  <si>
    <t>Diseases of the Nervous System (G00-G99)</t>
  </si>
  <si>
    <t>Diseases of the Eye and Adnexa (H00-H59)</t>
  </si>
  <si>
    <t>Diseases of the Ear and Mastoid Process (H60-H95)</t>
  </si>
  <si>
    <t>Diseases of the Circulatory System (I00-I99)</t>
  </si>
  <si>
    <t>Diseases of the Respiratory System (J00-J99)</t>
  </si>
  <si>
    <t>Diseases of the Digestive System (K00-K93)</t>
  </si>
  <si>
    <t>Diseases of the Skin and Subcutaneous Tissue (L00-L99)</t>
  </si>
  <si>
    <t>Diseases of the Musculoskeletal System and Connective Tissue (M00-M99)</t>
  </si>
  <si>
    <t>Diseases of the Genitourinary System (N00-N99)</t>
  </si>
  <si>
    <t>Certain Conditions Originating in the Perinatal Period(P00-P96)</t>
  </si>
  <si>
    <t>Congenital Malformations, Deformations and Chromosomal Abnormalities (Q00-Q99)</t>
  </si>
  <si>
    <t>Symptoms, Signs and Abnormal Clinical and Laboratory findings, not elsewhere classified (R00-R99)</t>
  </si>
  <si>
    <t>Injury, Poisoning and certain other consequences of external causes (S00-T98)</t>
  </si>
  <si>
    <t>Factors Influencing Health Status and Contact with Health Services (Z00-Z99)</t>
  </si>
  <si>
    <t>Special Codes DWP</t>
  </si>
  <si>
    <t>Unknown</t>
  </si>
  <si>
    <t>Table 6: Applications for Child Disability Payment by channel by month [note 1] [note 2] [note 3] [note 4] [note 5] [note 6] [note 7] [note 8] [note 9]</t>
  </si>
  <si>
    <t>Month [note 2] [note 3] [note 4]</t>
  </si>
  <si>
    <t>Online applications</t>
  </si>
  <si>
    <t>Phone applications</t>
  </si>
  <si>
    <t>Alternative applications [note 7]</t>
  </si>
  <si>
    <t>Paper applications [note 8]</t>
  </si>
  <si>
    <t>Other channel [note 9]</t>
  </si>
  <si>
    <t>Percentage of online applications</t>
  </si>
  <si>
    <t>Percentage of phone applications</t>
  </si>
  <si>
    <t>Percentage of alternative applications</t>
  </si>
  <si>
    <t>Percentage of paper applications</t>
  </si>
  <si>
    <t>Percentage of other applications</t>
  </si>
  <si>
    <t>Table 7: Applications for Child Disability Payment by age to 31 December 2024 [note 1] [note 2] [note 3] [note 4]</t>
  </si>
  <si>
    <t>Age band [note 2] [note 4]</t>
  </si>
  <si>
    <t>Total applications received</t>
  </si>
  <si>
    <t>Percentage of total applications received</t>
  </si>
  <si>
    <t>Total applications processed [note 3]</t>
  </si>
  <si>
    <t>0-4</t>
  </si>
  <si>
    <t>5-10</t>
  </si>
  <si>
    <t>11-15</t>
  </si>
  <si>
    <t>16-18</t>
  </si>
  <si>
    <t>Table 8: Applications and Initial decisions for Child Disability Payment by Local Authority to 31 December 2024 [note 1] [note 2] [note 3] [note 4] [note 5] [note 6] [note 7]</t>
  </si>
  <si>
    <t>Local authority [note 2] [note 5] [note 6]</t>
  </si>
  <si>
    <t>Total applications received [note 7]</t>
  </si>
  <si>
    <t>Aberdeen City</t>
  </si>
  <si>
    <t>Aberdeenshire</t>
  </si>
  <si>
    <t>Angus</t>
  </si>
  <si>
    <t>Argyll and Bute</t>
  </si>
  <si>
    <t>Clackmannanshire</t>
  </si>
  <si>
    <t>Dumfries and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</si>
  <si>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</si>
  <si>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</si>
  <si>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</si>
  <si>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</si>
  <si>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</si>
  <si>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</si>
  <si>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</si>
  <si>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</si>
  <si>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</si>
  <si>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</si>
  <si>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</si>
  <si>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</si>
  <si>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</si>
  <si>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</si>
  <si>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</si>
  <si>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</si>
  <si>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</si>
  <si>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</si>
  <si>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</si>
  <si>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</si>
  <si>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</si>
  <si>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</si>
  <si>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</si>
  <si>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</si>
  <si>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</si>
  <si>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</si>
  <si>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Other</t>
  </si>
  <si>
    <t>This worksheet contains 2 tables.</t>
  </si>
  <si>
    <t>Banded rows are used in these tables. To remove them, highlight the table, go to the Design tab and uncheck the banded rows box.</t>
  </si>
  <si>
    <t>Total applications processed where a part 2 application date is available</t>
  </si>
  <si>
    <t>Applications processed in 0-20 working days</t>
  </si>
  <si>
    <t>Applications processed in 21-40 working days</t>
  </si>
  <si>
    <t>Applications processed in 41-60 working days</t>
  </si>
  <si>
    <t>Applications processed in 61-80 working days</t>
  </si>
  <si>
    <t>Applications processed in 81-100 working days</t>
  </si>
  <si>
    <t>Applications processed in 101-120 working days</t>
  </si>
  <si>
    <t>Applications processed in 121-140 working days</t>
  </si>
  <si>
    <t>Applications processed in 141 or more working days</t>
  </si>
  <si>
    <t>Median Average Processing Time in working days</t>
  </si>
  <si>
    <t>Financial Year 2021 - 2022</t>
  </si>
  <si>
    <t>Financial Year 2022 - 2023</t>
  </si>
  <si>
    <t>Financial Year 2023 - 2024</t>
  </si>
  <si>
    <t>Financial Year 2024 - 2025</t>
  </si>
  <si>
    <t>Table 9a: Number of decisions by processing time</t>
  </si>
  <si>
    <t>Processing time by month</t>
  </si>
  <si>
    <t>Proportion of applications processed within 20 working days (within 1 month)</t>
  </si>
  <si>
    <t>Proportion of applications processed within 40 working days (within 2 months)</t>
  </si>
  <si>
    <t>Proportion of applications processed within 60 working days (within 3 months)</t>
  </si>
  <si>
    <t>Proportion of applications processed within 80 working days (within 4 months)</t>
  </si>
  <si>
    <t>Proportion of applications processed within 100 working days (within 5 months)</t>
  </si>
  <si>
    <t>Proportion of applications processed within 120 working days (within 6 months)</t>
  </si>
  <si>
    <t>Proportion of applications processed within 140 working days (within 7 months)</t>
  </si>
  <si>
    <t>Proportion of applications processed in 141 or more working days</t>
  </si>
  <si>
    <t>Table 9b: Proportion of decisions completed within each time band</t>
  </si>
  <si>
    <t>[note 17]</t>
  </si>
  <si>
    <t>Table 10: Child Disability Payment Payments [note 1] [note 2] [note 3] [note 4] [note 5] [note 6] [note 7] [note 8] [note 9] [note 10] [note 11]</t>
  </si>
  <si>
    <t>Type of client</t>
  </si>
  <si>
    <t>Month [note 2] [note 4] [note 5] [note 6]</t>
  </si>
  <si>
    <t>Total number of payments [note 7] [note 8] [note 11]</t>
  </si>
  <si>
    <t>Number of care payments [note 7] [note 8]</t>
  </si>
  <si>
    <t>Number of mobility payments [note 7] [note 8] [note 10]</t>
  </si>
  <si>
    <t>Total value of payments</t>
  </si>
  <si>
    <t>Value of care payments</t>
  </si>
  <si>
    <t>Value of mobility payments [note 10]</t>
  </si>
  <si>
    <t>Percentage of number of care payments</t>
  </si>
  <si>
    <t>Percentage of number of mobility payments [note 10]</t>
  </si>
  <si>
    <t>Number of mobility payments which are for Accessible Vehicles and Equipment Scheme [note 10]</t>
  </si>
  <si>
    <t>Value of mobility payments which are for Accessible Vehicles and Equipment Scheme [note 10]</t>
  </si>
  <si>
    <t>All</t>
  </si>
  <si>
    <t>New Applicants</t>
  </si>
  <si>
    <t>Case Transfers</t>
  </si>
  <si>
    <t>Local Authority [note 2] [note 3] [note 4]</t>
  </si>
  <si>
    <t>Percentage of value of total payments</t>
  </si>
  <si>
    <t>Table 12: Number of individual Child Disability Payment clients paid by financial year [note 1] [note 2] [note 3] [note 4] [note 5]</t>
  </si>
  <si>
    <t>Year of Payment [note 1][note 2]</t>
  </si>
  <si>
    <t>Number of individual clients paid [note 3][note 4]</t>
  </si>
  <si>
    <t>Table 13: Caseload for Child Disability Payment by award type [note 1] [note 2] [note 3] [note 4] [note 5] [note 6]</t>
  </si>
  <si>
    <t>Month [note 3] [note 4] [note 5]</t>
  </si>
  <si>
    <t>Total number of children in receipt [note 4] [note 6]</t>
  </si>
  <si>
    <t>Number in receipt of care only</t>
  </si>
  <si>
    <t>Number in receipt of mobility only</t>
  </si>
  <si>
    <t>Number in receipt of both care and mobility</t>
  </si>
  <si>
    <t>Percent care only payment</t>
  </si>
  <si>
    <t>Percent mobility only payment</t>
  </si>
  <si>
    <t>Percent both care and mobility payment</t>
  </si>
  <si>
    <t>Number in receipt of mobility award who receive Accessible Vehicles and Equipment payment [note 5]</t>
  </si>
  <si>
    <t>Proportion in receipt of Mobility award who receive Accessible Vehicles and Equipment payment</t>
  </si>
  <si>
    <t>Table 14: Caseload for Child Disability Payment by care award level [note 1] [note 2] [note 3] [note 4] [note 5]</t>
  </si>
  <si>
    <t>Total number of children [note 2]</t>
  </si>
  <si>
    <t>Number on highest care</t>
  </si>
  <si>
    <t>Number on middle care</t>
  </si>
  <si>
    <t>Number on lowest care</t>
  </si>
  <si>
    <t>Number not awarded</t>
  </si>
  <si>
    <t>Percentage highest care</t>
  </si>
  <si>
    <t>Percentage middle care</t>
  </si>
  <si>
    <t>Percentage lowest care</t>
  </si>
  <si>
    <t>Percentage not awarded</t>
  </si>
  <si>
    <t>Table 15: Caseload for Child Disability Payment by mobility award level [note 1] [note 2] [note 3] [note 4] [note 5]</t>
  </si>
  <si>
    <t>Number on higher mobility</t>
  </si>
  <si>
    <t>Number on lower mobility</t>
  </si>
  <si>
    <t>Percentage higher mobility</t>
  </si>
  <si>
    <t>Percentage lower mobility</t>
  </si>
  <si>
    <t>Table 16: Caseload for Child Disability Payment by care and mobility award levels [note 1] [note 2] [note 3] [note 4] [note 5]</t>
  </si>
  <si>
    <t>Total number of children in receipt [note 2] [note 3] [note 4] [note 5]</t>
  </si>
  <si>
    <t>Mobility Higher Level - Care Highest Level</t>
  </si>
  <si>
    <t>Mobility Higher Level - Care Middle Level</t>
  </si>
  <si>
    <t>Mobility Higher Level - Care Lowest Level</t>
  </si>
  <si>
    <t>Mobility Higher Level - Care Not Awarded</t>
  </si>
  <si>
    <t>Mobility Lower Level - Care Highest Level</t>
  </si>
  <si>
    <t>Mobility Lower Level - Care Middle Level</t>
  </si>
  <si>
    <t>Mobility Lower Level - Care Lowest Level</t>
  </si>
  <si>
    <t>Mobility Lower Level - Care Not Awarded</t>
  </si>
  <si>
    <t>Mobility Not Awarded - Care Highest Level</t>
  </si>
  <si>
    <t>Mobility Not Awarded - Care Middle Level</t>
  </si>
  <si>
    <t>Mobility Not Awarded - Care Lowest Level</t>
  </si>
  <si>
    <t>Table 17: Caseload for Child Disability Payment by age [note 1] [note 2] [note 3] [note 4] [note 5] [note 6]</t>
  </si>
  <si>
    <t>Month [note 2] [note 3]</t>
  </si>
  <si>
    <t>Total number of children in receipt [note 4]</t>
  </si>
  <si>
    <t>0</t>
  </si>
  <si>
    <t>1</t>
  </si>
  <si>
    <t>2</t>
  </si>
  <si>
    <t>3</t>
  </si>
  <si>
    <t>4</t>
  </si>
  <si>
    <t>5</t>
  </si>
  <si>
    <t>6</t>
  </si>
  <si>
    <t>7</t>
  </si>
  <si>
    <t>8</t>
  </si>
  <si>
    <t>9</t>
  </si>
  <si>
    <t>10</t>
  </si>
  <si>
    <t>11</t>
  </si>
  <si>
    <t>12</t>
  </si>
  <si>
    <t>13</t>
  </si>
  <si>
    <t>14</t>
  </si>
  <si>
    <t>15</t>
  </si>
  <si>
    <t>16</t>
  </si>
  <si>
    <t>17</t>
  </si>
  <si>
    <t>18</t>
  </si>
  <si>
    <t>19</t>
  </si>
  <si>
    <t>Table 18: Caseload for Child Disability Payment by Disability Condition and Award Type at December 2024 [note 1] [note 2] [note 3] [note 4] [note 5] [note 6] [note 7]</t>
  </si>
  <si>
    <t>Percentage of children in receipt as of December 2024</t>
  </si>
  <si>
    <t>Care only</t>
  </si>
  <si>
    <t>Mobility only</t>
  </si>
  <si>
    <t>Both care and mobility</t>
  </si>
  <si>
    <t>Table 18a: Caseload by ICD10 Category and Award Type</t>
  </si>
  <si>
    <t>F84.0 - Autism - Childhood</t>
  </si>
  <si>
    <t>F90.0 - ADHD</t>
  </si>
  <si>
    <t>Other Mental and Behavioural Disorders</t>
  </si>
  <si>
    <t>Table 18b: Condition within Mental and Behavioural Disorders (F00-F99) category</t>
  </si>
  <si>
    <t>Table 19: Caseload for Child Disability Payment by Disability Condition and Care Award Level at December 2024 [note 1] [note 2] [note 3] [note 4] [note 5] [note 6] [note 7]</t>
  </si>
  <si>
    <t>Care highest level</t>
  </si>
  <si>
    <t>Care middle level</t>
  </si>
  <si>
    <t>Care lowest level</t>
  </si>
  <si>
    <t>Care not awarded</t>
  </si>
  <si>
    <t>Table 19a: Caseload by ICD10 Category and Award Type</t>
  </si>
  <si>
    <t>Table 19b: Condition within Mental and Behavioural Disorders (F00-F99) category</t>
  </si>
  <si>
    <t>Table 20: Caseload for Child Disability Payment by Disability Condition and Mobility Award Level at December 2024 [note 1] [note 2] [note 3] [note 4] [note 5] [note 6] [note 7]</t>
  </si>
  <si>
    <t>Table 20a: Caseload by ICD10 Category and Award Type</t>
  </si>
  <si>
    <t>Table 20b: Condition within Mental and Behavioural Disorders (F00-F99) category</t>
  </si>
  <si>
    <t>Duration on Caseload</t>
  </si>
  <si>
    <t>Total number of children in receipt as of December 2024</t>
  </si>
  <si>
    <t>up to 3 months</t>
  </si>
  <si>
    <t>3 months up to 6 months</t>
  </si>
  <si>
    <t>6 months and up to 1 year</t>
  </si>
  <si>
    <t>1 year and up to 2 years</t>
  </si>
  <si>
    <t>2 years and up to 3 years</t>
  </si>
  <si>
    <t>3 years and up to 4 years</t>
  </si>
  <si>
    <t>4 years and up to 5 years</t>
  </si>
  <si>
    <t>5 years and over</t>
  </si>
  <si>
    <t>Table 23: Number of children in receipt of Child Disability Payment (caseload) by Local Authority Area at December 2024 [note 1] [note 2] [note 3] [note 4] [note 5] [note 6]</t>
  </si>
  <si>
    <t>Local Authority [note 2] [note 3]</t>
  </si>
  <si>
    <t>Total number of children in receipt as of December 2024 [note 4] [note 5] [note 6]</t>
  </si>
  <si>
    <t>Table 24: Re-determinations for Child Disability Payment [note 1] [note 2] [note 3] [note 4] [note 5] [note 6] [note 7] [note 8] [note 9] [note 10]</t>
  </si>
  <si>
    <t>Month [note 2] [note 4] [note 5]</t>
  </si>
  <si>
    <t>Number of re-determinations received [note 6]</t>
  </si>
  <si>
    <t>Number of re-determinations completed [note 7]</t>
  </si>
  <si>
    <t>Completed re-determinations which are disallowed [note 7]</t>
  </si>
  <si>
    <t>Completed re-determinations which are allowed or partially allowed [note 7]</t>
  </si>
  <si>
    <t>Completed re-determinations which are invalid [note 7]</t>
  </si>
  <si>
    <t>Percentage of completed re-determinations which are disallowed</t>
  </si>
  <si>
    <t>Percentage of completed re-determinations which are allowed or partially allowed</t>
  </si>
  <si>
    <t>Percentage of completed re-determinations which are invalid</t>
  </si>
  <si>
    <t>Percentage of re-determinations closed within 56 days [note 8]</t>
  </si>
  <si>
    <t>Financial Year 2021-2022</t>
  </si>
  <si>
    <t>Financial Year 2022-2023</t>
  </si>
  <si>
    <t>Financial Year 2023-2024</t>
  </si>
  <si>
    <t>Financial Year 2024-2025</t>
  </si>
  <si>
    <t>Table 25: Appeals for Child Disability Payment [note 1] [note 2] [note 3] [note 4] [note 5] [note 6] [note 7] [note 8] [note 9] [note 10] [note 11]</t>
  </si>
  <si>
    <t>Month [note 4] [note 5]</t>
  </si>
  <si>
    <t>Number of appeals received [note 6]</t>
  </si>
  <si>
    <t>Appeal hearings taking place [note 7] [note 8] [note 9]</t>
  </si>
  <si>
    <t>Appeals upheld [note 7] [note 8] [note 9] [note 10]</t>
  </si>
  <si>
    <t>Appeals not upheld [note 7] [note 8] [note 9] [note 10]</t>
  </si>
  <si>
    <t>Percentage of appeals upheld</t>
  </si>
  <si>
    <t>Percentage of appeals not upheld</t>
  </si>
  <si>
    <t>Table 26: Reviews [note 1] [note 2] [note 3] [note 4] [note 5] [note 6] [note 7] [note 8]</t>
  </si>
  <si>
    <t>Planned Award Review</t>
  </si>
  <si>
    <t>Change of Circumstance</t>
  </si>
  <si>
    <t>Table 27: New applicant reviews [note 1] [note 2] [note 3] [note 4] [note 5] [note 6] [note 7] [note 8] [note 9]</t>
  </si>
  <si>
    <t>Table 28: Case transfer reviews [note 1] [note 2] [note 3] [note 4] [note 5] [note 6] [note 7] [note 8] [note 9]</t>
  </si>
  <si>
    <t>This worksheet contains one table. The number of children in receipt of Child Disability Payment are summarised by Special Rules for Terminal Illness status.</t>
  </si>
  <si>
    <t>Notes are located below this table and begin in cell A9.</t>
  </si>
  <si>
    <t>Type of Client</t>
  </si>
  <si>
    <t>Special Rules for the Terminally Ill (SRTI)</t>
  </si>
  <si>
    <t>Non SRTI</t>
  </si>
  <si>
    <t>Figures are rounded for disclosure control and may not sum due to rounding.</t>
  </si>
  <si>
    <t>This is a derived statistic calculated based on identifying all cases who are in receipt of, or have been approved for, a payment in the caseload period, even if they have not been paid yet.</t>
  </si>
  <si>
    <t xml:space="preserve">The caseload is based on a true point-in-time on the last day of each month to calculate the caseload of that month. </t>
  </si>
  <si>
    <t>The total number of children in receipt measure counts an individual only once and can include children receiving care or mobility awards only or both.</t>
  </si>
  <si>
    <r>
      <t>Table 21: Caseload for Child Disability Payment by Special Rules for Terminal Illness status at December 2024</t>
    </r>
    <r>
      <rPr>
        <sz val="16"/>
        <rFont val="Calibri"/>
        <family val="2"/>
      </rPr>
      <t xml:space="preserve"> [note 1] [note 2] [note 3] [note 4]</t>
    </r>
  </si>
  <si>
    <r>
      <t xml:space="preserve">Total number of children in receipt as of December 2024
</t>
    </r>
    <r>
      <rPr>
        <sz val="12"/>
        <rFont val="Calibri"/>
        <family val="2"/>
      </rPr>
      <t>[note 2] [note 3] [note 4]</t>
    </r>
  </si>
  <si>
    <t>Type of clients</t>
  </si>
  <si>
    <t xml:space="preserve">New applicants </t>
  </si>
  <si>
    <t>New applicants</t>
  </si>
  <si>
    <t>New applicants and clients being transferred</t>
  </si>
  <si>
    <t>Clients being transferred</t>
  </si>
  <si>
    <t>Table 21: Caseload for Child Disability Payment by Special Rules for Terminal Illness status at December 2024</t>
  </si>
  <si>
    <t>Table 22: Caseload for Child Disability Payment by duration on caseload at December 2024</t>
  </si>
  <si>
    <t>Table 2: Child Disability Payment New Applicants - Initial awards by award type [note 1] [note 2] [note 3] [note 4] [note 5] [note 6] [note 7]</t>
  </si>
  <si>
    <t>Percentage of total applications processed</t>
  </si>
  <si>
    <t>All time</t>
  </si>
  <si>
    <t>Age at end of caseload period [note 5] [note 6]</t>
  </si>
  <si>
    <t>Review Type [note 4] [note 5]</t>
  </si>
  <si>
    <t>Month [note 3]</t>
  </si>
  <si>
    <t>Total Reviews Completed [note 6]</t>
  </si>
  <si>
    <t>Decreased [note 7] [note 8]</t>
  </si>
  <si>
    <t>Increased [note 7]</t>
  </si>
  <si>
    <t>No Change [note 7]</t>
  </si>
  <si>
    <t>Percent Decreased</t>
  </si>
  <si>
    <t>Percent Increased</t>
  </si>
  <si>
    <t>Percent No Change</t>
  </si>
  <si>
    <t>Notes are located below the table beginning in cell A136.</t>
  </si>
  <si>
    <t>Notes are located below the table beginning in cell A54.</t>
  </si>
  <si>
    <t>Notes are located below the table beginning in cell A53.</t>
  </si>
  <si>
    <t>Notes are located below the table beginning in cell A29.</t>
  </si>
  <si>
    <t>Notes are located below the table beginning in cell A13.</t>
  </si>
  <si>
    <t>Notes are located below the table beginning in cell A41.</t>
  </si>
  <si>
    <t>Notes are located below the tables beginning in cell A104.</t>
  </si>
  <si>
    <t>Notes are located below the table beginning in cell A145.</t>
  </si>
  <si>
    <t>Notes are located below the table beginning in cell A12.</t>
  </si>
  <si>
    <t>Notes are located below the table beginning in cell A109.</t>
  </si>
  <si>
    <t>Notes are located below the table beginning in cell A110.</t>
  </si>
  <si>
    <t>Notes are located below the tables beginning in cell A89.</t>
  </si>
  <si>
    <t>Notes are located below the table beginning in cell A16.</t>
  </si>
  <si>
    <t>Notes are located below the table beginning in cell A47.</t>
  </si>
  <si>
    <t>Total Reviews Completed [note 6] [note 7]</t>
  </si>
  <si>
    <t>Decreased [note 8] [note 9]</t>
  </si>
  <si>
    <t>Increased [note 8]</t>
  </si>
  <si>
    <t>No Change [note 8]</t>
  </si>
  <si>
    <t xml:space="preserve">Decreased [note 8] [note 9] </t>
  </si>
  <si>
    <t>Notes are located below the table beginning in cell A135.</t>
  </si>
  <si>
    <t>This sheet contains one chart. Alternative text for this chart is located in cell A3.</t>
  </si>
  <si>
    <t>The figures used in this chart are located in Table 17 of this workbook.</t>
  </si>
  <si>
    <t>Chart 1: December 2024 caseload by age and type of client</t>
  </si>
  <si>
    <t>Alternative Text: This chart summarises the number of people in receipt of Child Disability Payment in December 2024 by their age. There is one line for new applicants, and one for case transfers. There are two vertical lines at age 3 and age 5 to indicate the ages when children are eligible for higher and lower mobility awards.</t>
  </si>
  <si>
    <t>[c] indicates that figures are suppressed for disclosure control.</t>
  </si>
  <si>
    <t xml:space="preserve">From the 26 July 2021, new applications were taken for Child Disability Payment for children under 16 that live in the pilot areas of Dundee City, Na h-Eileanan Siar and Perth and Kinross. On 22 November 2021, Child Disability Payment launched nationwide to all new applicants living in Scotland. </t>
  </si>
  <si>
    <t>July 2021 only includes the days from July 26 - 31.</t>
  </si>
  <si>
    <t>Part 1 applications registered data is presented by month part 1 application was registered.</t>
  </si>
  <si>
    <t>Part 2 applications received data is presented by month part 2 application was received.</t>
  </si>
  <si>
    <t>Applications are processed once a decision has been made to authorise or deny, or once an application is withdrawn by the applicant.</t>
  </si>
  <si>
    <t xml:space="preserve">Applications processed data is presented by the month of initial decision rather than month the application was received. </t>
  </si>
  <si>
    <t>July 2021 was excluded as there were no awards during that month.</t>
  </si>
  <si>
    <t xml:space="preserve">Initial award data is presented by the month of decision rather than month the application was received. </t>
  </si>
  <si>
    <t>Definition of 'initial awards'  - comprising of initial awards following the completion of a Child Disability Payment application.  They do not include award review or change of circumstance decisions, or decisions following a re-determination or appeal.</t>
  </si>
  <si>
    <t>Definition of 'initial care awards'  - comprising of initial care award levels following completion of a Child Disability Payment application.  They do not include award review or change of circumstance decisions, or decisions awarded following a re-determination or appeal.</t>
  </si>
  <si>
    <t>Definition of 'initial mobility awards'  - comprising of initial mobility award levels following completion of a Child Disability Payment application.  They do not include award review or change of circumstance decisions, or decisions awarded following a re-determination or appeal.</t>
  </si>
  <si>
    <t>Special Codes DWP' includes codes used by the DWP including TIL (terminally ill), NII (no illness or impairment) and NSI (no secondary impairment).</t>
  </si>
  <si>
    <t>Unknown' includes cases where the Primary Disabling Condition is not recorded, or where it is TBD (to be determined).</t>
  </si>
  <si>
    <t>Channel relates to how part 1 of the application was received.</t>
  </si>
  <si>
    <t>An alternative application is where a Disability Living Allowance application form has been completed and the Department of Work and Pensions has redirected it to Social Security Scotland.</t>
  </si>
  <si>
    <t>Paper channel includes figures for applications received by a combined paper part 1 and part 2, as well as those received by separate paper part 1 and part 2 applications.</t>
  </si>
  <si>
    <t>Other channel includes aggregated figures for Local delivery, In Person, Transferred from DWP and External System.</t>
  </si>
  <si>
    <t xml:space="preserve">The age that is used in this table is based on the age of the child when part 1 of the application was received. </t>
  </si>
  <si>
    <t>The pilot areas of Dundee City, Na h-Eileanan Siar and Perth and Kinross had approximately 4 months more than other local authorities for applications to be received.</t>
  </si>
  <si>
    <t xml:space="preserve">Other includes applications where postcodes did not match to local authority data. Reasons for this may include a) an error in the postcode b) postcode is for a property within a new development and therefore does not link to Local Authority data yet. </t>
  </si>
  <si>
    <t>Applications refers to part 1 applications received.</t>
  </si>
  <si>
    <t>Processing time data is presented by the month of decision rather than month the application was received.</t>
  </si>
  <si>
    <t>Applications that have a re-determination request have been excluded.</t>
  </si>
  <si>
    <t>Processing times for applicants applying under the special rules for terminal illness have not been included due to not having a part 2 date.</t>
  </si>
  <si>
    <t>As a result of notes 8 to 10, the number of applications in the processing times table is lower than the number of applications shown as processed in other tables.</t>
  </si>
  <si>
    <t>Results with a negative processing time were excluded as erroneous.</t>
  </si>
  <si>
    <t>Median average has been used. The median is the middle value of an ordered dataset, or the point at which half of the values are higher and half of the values are lower.</t>
  </si>
  <si>
    <t>It has been assumed that there are approximately 21 working days in the average month for the purpose of this table.</t>
  </si>
  <si>
    <t>The number of part 2 applications received across the previously published months may change due to retrospective updates to the data extracts used.</t>
  </si>
  <si>
    <t xml:space="preserve">This table includes applications where the part 2 date is before the part 1 date. This is because they relate to combined application forms, where the part 2 date is considered accurate. Their processing time is still calculated from the date of the part 2 to the date of the decision. </t>
  </si>
  <si>
    <t>We have improved our methodology for capturing part 2 application dates. Previously, where there have been multiple applications from the same person, it has not been possible to correctly assign the part 2 date to the application. For a number of these cases, we are now able to replace the older, incorrect part 2 date with the more appropriate one. For further information on the impact of this change on processing times, see the publication background note.</t>
  </si>
  <si>
    <t xml:space="preserve">The total number of payments made is calculated using a payments extract. This extract counts each component of a Child Disability Payment (e.g. care and mobility) as individual payments. It also counts multiple payments made to a client in the same month as separate payments. This could happen for a client where payments are being backdated to the start of their entitlement period (e.g. one care payment for current entitled month, and one care payment backdate to entitlement start date). </t>
  </si>
  <si>
    <t>Payment numbers and amounts for the Child Bereavement care and mobility component have been included in care and mobility sections respectively.</t>
  </si>
  <si>
    <t>For 15 payments which have been issued but are missing their payment 'issued' date, their payment 'creation' date has been used instead. The creation date is likely slightly earlier than the issued date.</t>
  </si>
  <si>
    <t>The Accessible Vehicles and Equipment payments are a subset of the mobility payments.</t>
  </si>
  <si>
    <t>Payments for Short Term Assistance are not included in this table.</t>
  </si>
  <si>
    <t xml:space="preserve">Other includes payments where postcodes did not match to local authority data. Reasons for this may include a) an error in the postcode b) postcode is for a property within a new development and therefore does not link to Local Authority data yet. </t>
  </si>
  <si>
    <t>Payments are issued once applications are processed and a decision is made to authorise the application. Data is presented by the date a payment is issued rather than date the application was received or the date of decision.</t>
  </si>
  <si>
    <t>Includes payments that are a result of re-determinations and appeals.</t>
  </si>
  <si>
    <t>A client refers to a child or young person who is eligible for the benefit. A client may be included in multiple financial years as long as they remain eligible for the benefit.</t>
  </si>
  <si>
    <t>Total number of payments [note 5] [note 7]</t>
  </si>
  <si>
    <t>Number of payments made in Financial Year 2021-22 [note 6]</t>
  </si>
  <si>
    <t>Value of payments in Financial Year 2021-22 [note 6]</t>
  </si>
  <si>
    <t>Number of payments made in Financial Year 2022-23 [note 6]</t>
  </si>
  <si>
    <t>Value of payments in Financial Year 2022-23 [note 6]</t>
  </si>
  <si>
    <t>Number of payments made in Financial Year 2023-24 [note 6]</t>
  </si>
  <si>
    <t>Value of payments in Financial Year 2023-24 [note 6]</t>
  </si>
  <si>
    <t>Number of payments made in Financial Year 2024-25 [note 6]</t>
  </si>
  <si>
    <t>Value of payments in Financial Year 2024-25 [note 6]</t>
  </si>
  <si>
    <t>Table 11: Child Disability Payments by Local Authority to 31 December 2024 [note 1] [note 2] [note 3] [note 4] [note 5] [note 6] [note 7]</t>
  </si>
  <si>
    <t xml:space="preserve">This is a derived statistic calculated based on identifying all cases who are in receipt of, or have been approved for, a payment in the caseload period, even if they have not been paid yet. </t>
  </si>
  <si>
    <t>The number of people in receipt of an Accessible Vehicles and Equipment Payment is a subset of those in receipt of a mobility award.</t>
  </si>
  <si>
    <t>A small number of cases could not be assigned to a care or mobility award level and are not included in this table, therefore totals may not sum.</t>
  </si>
  <si>
    <t>A small number of applications could not be assigned to a care award level and are not included in this table, therefore totals may not sum.</t>
  </si>
  <si>
    <t>In order to identify caseload numbers by award level, the caseload extract was linked to an award level extract. For more information, see the background note of the accompanying publication document.</t>
  </si>
  <si>
    <t>A small number of applications could not be assigned to a mobility award level and are not included in this table, therefore totals may not sum.</t>
  </si>
  <si>
    <t xml:space="preserve"> In order to identify caseload numbers by award level, the caseload extract was linked to an award level extract. For more information, see the background note of the accompanying publication document.</t>
  </si>
  <si>
    <t>The age that is used in this table is based on the age the child would be on the last day of the specified caseload period.</t>
  </si>
  <si>
    <t>A small number of cases in the 20 years age category were not included in this table due to disclosure control.</t>
  </si>
  <si>
    <t>'Special Codes DWP' includes codes used by the DWP including TIL (terminally ill), NII (no illness or impairment) and NSI (no secondary impairment).</t>
  </si>
  <si>
    <t>'Unknown' includes cases where the Primary Disabling Condition is not recorded, or where it is TBD (to be determined).</t>
  </si>
  <si>
    <t>Duration on caseload only counts the time spent on the Child Disability Payment caseload.</t>
  </si>
  <si>
    <t>Table 22: Caseload for Child Disability Payment by duration on caseload at December 2024 [note 1] [note 2] [note 3] [note 4] [note 5] [note 6]</t>
  </si>
  <si>
    <t>The months prior to September 2021 were excluded as there were no re-determinations requested or completed during those months.</t>
  </si>
  <si>
    <t xml:space="preserve">The percentage closed within 56 working days is only calculated for re-determinations that were disallowed, allowed, or partially allowed - this figure excludes re-determinations that were invalid. </t>
  </si>
  <si>
    <t>A small number of re-determinations ( less than 5 cases) were not included in this table because they had the outcome of “Award Not Changed - change to review date”. This issue is under review.</t>
  </si>
  <si>
    <t>The months prior to February 2022 were excluded as there were no appeals requested or taking place during those months.</t>
  </si>
  <si>
    <t>Appeal hearings taking place figures exclude withdrawn and invalid appeals.</t>
  </si>
  <si>
    <t>Appeal hearings taking place data is presented by the month of decision rather than month the appeal was received.</t>
  </si>
  <si>
    <t>Upheld means upheld in the applicant's favour.</t>
  </si>
  <si>
    <t>Planned Award Reviews are reviews which take place according to a planned schedule</t>
  </si>
  <si>
    <t>Change of Circumstances reviews are triggered when Social Security Scotland becomes aware of a change in the clients circumstances which can affect eligibility</t>
  </si>
  <si>
    <t>These figures exclude a small number of reviews for which we have records with an outcome of "unnecessary to review" or "no decision made" as we have determined them to be erroneous</t>
  </si>
  <si>
    <t>The information we use on the review outcome is included in the reviews extract which classifies each completed review as one of "Eligible - Increased", "Eligible - Decreased", "Eligible - No Change" or "Ineligible - Changed"</t>
  </si>
  <si>
    <t>The category Decreased includes cases classified as "Eligible - Decreased" and "Ineligible - Changed". Ineligible changes refers to cases where the client has been determined to be ineligible as a part of the review.</t>
  </si>
  <si>
    <t>This table includes all reviews of cases for Child Disability Payment new applications</t>
  </si>
  <si>
    <t>This table includes all reviews of cases where the client had their case transferred from the Department for Work and Pensions</t>
  </si>
  <si>
    <t xml:space="preserve">Financial Year 2021 - 2022 includes the months from July 2021 to March 2022; Financial Year 2022 - 2023 includes the months from April 2022 to March 2023; Financial Year 2023 - 2024 includes the months from April 2023 to March 2024; Financial Year 2024-2025 includes the months from April 2024 to December 2024. </t>
  </si>
  <si>
    <t xml:space="preserve">Financial Year 2021 - 2022 includes the months from August 2021 to March 2022; Financial Year 2022 - 2023 includes the months from April 2022 to March 2023; Financial Year 2023 - 2024 includes the months April 2023 to March 2024; Financial Year 2024-2025 includes the months from April 2024 to December 2024. </t>
  </si>
  <si>
    <t xml:space="preserve">Financial Year 2021 - 2022 includes the months from August 2021 to March 2022; Financial Year 2022 - 2023 includes the months from April 2022 to March 2023; Financial Year 2023 - 2024 includes the months from April 2023 to March 2024; Financial Year 2024-2025 includes the months from April 2024 to December 2024. </t>
  </si>
  <si>
    <t xml:space="preserve">Financial Year 2021 - 2022 includes the months from April 2021 to March 2022; Financial Year 2022 - 2023 includes the months from April 2022 to March 2023; Financial Year 2023-2024 includes the months from April 2023 to March 2024; Financial Year 2024-2025 includes the months from April 2024 to December 2024. </t>
  </si>
  <si>
    <t xml:space="preserve">Financial Year 2021 - 2022 includes the months from September 2021 to March 2022; Financial Year 2022 - 2023 includes the months from April 2022 to March 2023; Financial Year 2023 - 2024 includes the months from April 2023 to March 2024; Financial Year 2024-2025 includes the months from April 2024 to December 2024. </t>
  </si>
  <si>
    <t xml:space="preserve">Financial Year 2021 - 2022 includes the months from February 2022 to March 2022; Financial Year 2022 - 2023 includes the months from April 2022 to March 2023; Financial Year 2023 - 2024 includes the months from April 2023 to March 2024; Financial Year 2024-2025 includes the months from April 2024 to December 2024. </t>
  </si>
  <si>
    <t>Processing time is calculated in working days, and public holidays are excluded, even if applications were processed by staff working overtime on these days. Processing time is only calculated for applications that were decided by 31 December 2024.</t>
  </si>
  <si>
    <t>Payments are issued once applications are processed and a decision is made to authorise the application. Data is presented by the month of a payment being issued rather than month the application was received or the month of decision. Payments are only presented that have been issued by 31 December 2024.</t>
  </si>
  <si>
    <t>Payments are issued once applications are processed and a decision is made to authorise the application. Payments are only presented that have been issued by 31 December 2024.</t>
  </si>
  <si>
    <t>Number of re-determinations received includes only those that have been requested by 31 December 2024.</t>
  </si>
  <si>
    <t>Number of re-determinations completed includes only those with a re-determination decision date by 31 December 2024.</t>
  </si>
  <si>
    <t>Number of appeals received includes only those that have been requested by 31 December 2024.</t>
  </si>
  <si>
    <t>Number of appeal hearings taking place includes only those with a decision date by 31 December 2024.</t>
  </si>
  <si>
    <t>The total part 2 applications received does not include 10,315 applications that do not have a part 2 application date but that have been processed with a decision associated with them. This issue is under review. These numbers are included in the numbers of (a) applications processed and their outcomes (b) award types and levels and (c) payment data if approved. As a result, there are a number of withdrawn and denied applications where it is unknown if the withdrawal or denial came before a part 2 application was received.</t>
  </si>
  <si>
    <t>There are 10,315 applications from all channels excluded from this table because although they had a decision, they did not possess a part 2 application date so their processing time could not be calculated. This is due to ongoing issues with the extraction of accurate part 2 received dates.</t>
  </si>
  <si>
    <t>There is a known limitation in the calculation of the re-determinations rate measures that is now impacting reporting. As a result, the measures “re-determinations as a percentage of application decisions made” and “re-determinations which are allowed or partially allowed as a percentage of all decisions processed" can longer be considered fit for purpose and have been removed until further options can be explored. For more details, see About the data in the accompanying publication document.</t>
  </si>
  <si>
    <t>It is possible for a client to raise more than one appeal, for example if a client had an appeal on both the initial application and subsequently on a review. At present, only the latest one of these is counted in this table. As the impact is relatively small, a decision has been made continue publishing this table whilst the investigation continues. However caution should be applied when interpreting this table until the underlying issues have been fully assessed.</t>
  </si>
  <si>
    <t>It is possible for a client to raise more than one re-determination, for example if a client had a re-determination on both the initial application and subsequently on a review. At present, only the latest one of these is counted in this table. As the impact is relatively small (approximately 95 cases compared to over 5,000 re-determinations received) a decision has been made continue publishing the tables whilst the investigation continues. However caution should be applied when interpreting this table until the underlying issues have been fully assessed.</t>
  </si>
  <si>
    <t xml:space="preserve">Due to a known limitation that is now impacting reporting, re-determination rate measures are no longer fit for purpose and have therefore been removed from this table until further options can be explored. For further details, please see [note 9]. </t>
  </si>
  <si>
    <t>Notes are located below the table beginning in cell A143.</t>
  </si>
  <si>
    <t>Table 1: Child Disability Payment New Applicants - Application numbers and initial decisions by month [note 1] [note 2] [note 3] [note 4] [note 5] [note 6] [note 7] [note 8] [note 9] [note 10]</t>
  </si>
  <si>
    <t>[note 18]</t>
  </si>
  <si>
    <t>As part of ongoing quality assurance work, it was identified that the number of decisions by processing time and the proportion of decisions by processing time in Table 9 included both normal rules and special rules cases. The methodology for calculating number and proportion of decisions by processing time has now been updated so that only normal rules are included in this table. Please see About the data in the accompanying publication document for further information.</t>
  </si>
  <si>
    <t>Processing time by month [note 2] [note 4] [note 5] [note 6] [note 7] [note 8] [note 9] [note 10] [note 11][note 12] [note 15] [note 16][note18]</t>
  </si>
  <si>
    <t>Table 9: Number of Decisions by Processing Time [note 1] [note 2] [note 3] [note 4] [note 5] [note 6] [note 7] [note 8] [note 9] [note 10] [note 11] [note 12] [note 13] [note 14] [note 15] [note 16] [note 17][note 18]</t>
  </si>
  <si>
    <t>Child Disability Payment from 26 July 2021 to 31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</si>
</sst>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44" formatCode="_-&quot;£&quot;* #,##0.00_-;\-&quot;£&quot;* #,##0.00_-;_-&quot;£&quot;* &quot;-&quot;??_-;_-@_-"/>
    <numFmt numFmtId="164" formatCode="#,##0;\-;0"/>
    <numFmt numFmtId="165" formatCode="0%;\-;0%"/>
  </numFmts>
  <fonts count="22" x14ac:knownFonts="1">
    <font>
      <sz val="12"/>
      <color rgb="FF000000"/>
      <name val="Calibri"/>
    </font>
    <font>
      <sz val="11"/>
      <color theme="1"/>
      <name val="Calibri"/>
      <family val="2"/>
      <scheme val="minor"/>
    </font>
    <font>
      <b/>
      <sz val="16"/>
      <color rgb="FF000000"/>
      <name val="Calibri"/>
      <family val="2"/>
    </font>
    <font>
      <u/>
      <sz val="12"/>
      <color rgb="FF0000FF"/>
      <name val="Calibri"/>
      <family val="2"/>
    </font>
    <font>
      <b/>
      <sz val="15"/>
      <color rgb="FF000000"/>
      <name val="Calibri"/>
      <family val="2"/>
    </font>
    <font>
      <b/>
      <sz val="12"/>
      <color rgb="FF000000"/>
      <name val="Calibri"/>
      <family val="2"/>
    </font>
    <font>
      <b/>
      <sz val="15"/>
      <color theme="3"/>
      <name val="Calibri"/>
      <family val="2"/>
      <scheme val="minor"/>
    </font>
    <font>
      <sz val="12"/>
      <color theme="1"/>
      <name val="Calibri"/>
      <family val="2"/>
    </font>
    <font>
      <b/>
      <sz val="16"/>
      <name val="Calibri"/>
      <family val="2"/>
    </font>
    <font>
      <sz val="16"/>
      <name val="Calibri"/>
      <family val="2"/>
    </font>
    <font>
      <sz val="12"/>
      <color rgb="FF000000"/>
      <name val="Calibri"/>
      <family val="2"/>
    </font>
    <font>
      <sz val="11"/>
      <color theme="1"/>
      <name val="Calibri"/>
      <family val="2"/>
    </font>
    <font>
      <sz val="12"/>
      <name val="Calibri"/>
      <family val="2"/>
    </font>
    <font>
      <b/>
      <sz val="12"/>
      <color theme="1"/>
      <name val="Calibri"/>
      <family val="2"/>
    </font>
    <font>
      <b/>
      <sz val="12"/>
      <name val="Calibri"/>
      <family val="2"/>
    </font>
    <font>
      <sz val="12"/>
      <color theme="1"/>
      <name val="Calibri"/>
      <family val="2"/>
      <scheme val="minor"/>
    </font>
    <font>
      <sz val="12"/>
      <name val="Calibri"/>
      <family val="2"/>
      <scheme val="minor"/>
    </font>
    <font>
      <u/>
      <sz val="12"/>
      <color theme="10"/>
      <name val="Calibri"/>
      <family val="2"/>
    </font>
    <font>
      <b/>
      <sz val="12"/>
      <color rgb="FF000000"/>
      <name val="Calibri"/>
      <family val="2"/>
    </font>
    <font>
      <sz val="12"/>
      <color rgb="FF000000"/>
      <name val="Calibri"/>
      <family val="2"/>
    </font>
    <font>
      <sz val="8"/>
      <name val="Calibri"/>
      <family val="2"/>
    </font>
    <font>
      <b/>
      <sz val="16"/>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theme="0" tint="-0.14999847407452621"/>
      </patternFill>
    </fill>
    <fill>
      <patternFill patternType="solid">
        <fgColor rgb="FFFFFFFF"/>
        <bgColor rgb="FF000000"/>
      </patternFill>
    </fill>
  </fills>
  <borders count="14">
    <border>
      <left/>
      <right/>
      <top/>
      <bottom/>
      <diagonal/>
    </border>
    <border>
      <left/>
      <right/>
      <top/>
      <bottom style="thick">
        <color theme="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s>
  <cellStyleXfs count="7">
    <xf numFmtId="0" fontId="0" fillId="0" borderId="0"/>
    <xf numFmtId="0" fontId="6" fillId="0" borderId="1" applyNumberFormat="0" applyFill="0" applyAlignment="0" applyProtection="0"/>
    <xf numFmtId="0" fontId="10" fillId="0" borderId="0"/>
    <xf numFmtId="0" fontId="17" fillId="0" borderId="0" applyNumberFormat="0" applyFill="0" applyBorder="0" applyAlignment="0" applyProtection="0"/>
    <xf numFmtId="9" fontId="19" fillId="0" borderId="0" applyFont="0" applyFill="0" applyBorder="0" applyAlignment="0" applyProtection="0"/>
    <xf numFmtId="0" fontId="1" fillId="0" borderId="0"/>
    <xf numFmtId="44" fontId="19" fillId="0" borderId="0" applyFont="0" applyFill="0" applyBorder="0" applyAlignment="0" applyProtection="0"/>
  </cellStyleXfs>
  <cellXfs count="123">
    <xf numFmtId="0" fontId="0" fillId="0" borderId="0" xfId="0"/>
    <xf numFmtId="0" fontId="2" fillId="0" borderId="0" xfId="0" applyFont="1"/>
    <xf numFmtId="0" fontId="4" fillId="0" borderId="0" xfId="0" applyFont="1"/>
    <xf numFmtId="165" fontId="0" fillId="0" borderId="0" xfId="0" applyNumberFormat="1" applyAlignment="1">
      <alignment horizontal="right"/>
    </xf>
    <xf numFmtId="0" fontId="5" fillId="0" borderId="0" xfId="0" applyFont="1"/>
    <xf numFmtId="0" fontId="8" fillId="0" borderId="0" xfId="1" applyFont="1" applyFill="1" applyBorder="1" applyAlignment="1"/>
    <xf numFmtId="0" fontId="11" fillId="0" borderId="0" xfId="2" applyFont="1"/>
    <xf numFmtId="0" fontId="10" fillId="0" borderId="0" xfId="2"/>
    <xf numFmtId="0" fontId="12" fillId="0" borderId="0" xfId="2" applyFont="1"/>
    <xf numFmtId="0" fontId="7" fillId="0" borderId="0" xfId="2" applyFont="1"/>
    <xf numFmtId="0" fontId="12" fillId="0" borderId="0" xfId="2" applyFont="1" applyAlignment="1">
      <alignment vertical="center"/>
    </xf>
    <xf numFmtId="0" fontId="13" fillId="2" borderId="2" xfId="2" applyFont="1" applyFill="1" applyBorder="1" applyAlignment="1">
      <alignment horizontal="center" vertical="center" wrapText="1"/>
    </xf>
    <xf numFmtId="0" fontId="14" fillId="2" borderId="0" xfId="2" applyFont="1" applyFill="1" applyAlignment="1">
      <alignment horizontal="center" vertical="center" wrapText="1"/>
    </xf>
    <xf numFmtId="49" fontId="13" fillId="0" borderId="3" xfId="2" applyNumberFormat="1" applyFont="1" applyBorder="1"/>
    <xf numFmtId="3" fontId="13" fillId="0" borderId="4" xfId="2" applyNumberFormat="1" applyFont="1" applyBorder="1"/>
    <xf numFmtId="49" fontId="7" fillId="3" borderId="5" xfId="2" applyNumberFormat="1" applyFont="1" applyFill="1" applyBorder="1" applyAlignment="1">
      <alignment horizontal="left" vertical="center"/>
    </xf>
    <xf numFmtId="3" fontId="7" fillId="2" borderId="0" xfId="2" applyNumberFormat="1" applyFont="1" applyFill="1"/>
    <xf numFmtId="0" fontId="7" fillId="2" borderId="0" xfId="2" applyFont="1" applyFill="1"/>
    <xf numFmtId="0" fontId="7" fillId="0" borderId="6" xfId="2" applyFont="1" applyBorder="1"/>
    <xf numFmtId="3" fontId="7" fillId="0" borderId="0" xfId="2" applyNumberFormat="1" applyFont="1"/>
    <xf numFmtId="0" fontId="15" fillId="0" borderId="0" xfId="2" applyFont="1"/>
    <xf numFmtId="0" fontId="16" fillId="0" borderId="0" xfId="2" applyFont="1"/>
    <xf numFmtId="0" fontId="16" fillId="0" borderId="0" xfId="2" applyFont="1" applyAlignment="1">
      <alignment vertical="top"/>
    </xf>
    <xf numFmtId="0" fontId="15" fillId="0" borderId="0" xfId="2" applyFont="1" applyAlignment="1">
      <alignment vertical="top"/>
    </xf>
    <xf numFmtId="0" fontId="3" fillId="0" borderId="7" xfId="0" applyFont="1" applyBorder="1"/>
    <xf numFmtId="0" fontId="0" fillId="0" borderId="7" xfId="0" applyBorder="1"/>
    <xf numFmtId="0" fontId="17" fillId="0" borderId="7" xfId="3" applyBorder="1"/>
    <xf numFmtId="0" fontId="10" fillId="0" borderId="2" xfId="0" applyFont="1" applyBorder="1"/>
    <xf numFmtId="49" fontId="12" fillId="0" borderId="5" xfId="3" applyNumberFormat="1" applyFont="1" applyBorder="1"/>
    <xf numFmtId="49" fontId="16" fillId="0" borderId="5" xfId="0" applyNumberFormat="1" applyFont="1" applyBorder="1"/>
    <xf numFmtId="0" fontId="10" fillId="0" borderId="5" xfId="0" applyFont="1" applyBorder="1"/>
    <xf numFmtId="0" fontId="0" fillId="0" borderId="7" xfId="0" applyBorder="1" applyAlignment="1">
      <alignment horizontal="center" wrapText="1"/>
    </xf>
    <xf numFmtId="0" fontId="0" fillId="0" borderId="5" xfId="0" applyBorder="1" applyAlignment="1">
      <alignment horizontal="center" wrapText="1"/>
    </xf>
    <xf numFmtId="0" fontId="5" fillId="0" borderId="5" xfId="0" applyFont="1" applyBorder="1"/>
    <xf numFmtId="0" fontId="0" fillId="0" borderId="5" xfId="0" applyBorder="1"/>
    <xf numFmtId="164" fontId="5" fillId="0" borderId="5" xfId="0" applyNumberFormat="1" applyFont="1" applyBorder="1" applyAlignment="1">
      <alignment horizontal="right"/>
    </xf>
    <xf numFmtId="164" fontId="0" fillId="0" borderId="5" xfId="0" applyNumberFormat="1" applyBorder="1" applyAlignment="1">
      <alignment horizontal="right"/>
    </xf>
    <xf numFmtId="165" fontId="0" fillId="0" borderId="5" xfId="0" applyNumberFormat="1" applyBorder="1" applyAlignment="1">
      <alignment horizontal="right"/>
    </xf>
    <xf numFmtId="0" fontId="5" fillId="0" borderId="2" xfId="0" applyFont="1" applyBorder="1"/>
    <xf numFmtId="164" fontId="5" fillId="0" borderId="2" xfId="0" applyNumberFormat="1" applyFont="1" applyBorder="1" applyAlignment="1">
      <alignment horizontal="right"/>
    </xf>
    <xf numFmtId="0" fontId="5" fillId="0" borderId="7" xfId="0" applyFont="1" applyBorder="1"/>
    <xf numFmtId="0" fontId="5" fillId="0" borderId="8" xfId="0" applyFont="1" applyBorder="1"/>
    <xf numFmtId="49" fontId="0" fillId="0" borderId="7" xfId="0" applyNumberFormat="1" applyBorder="1"/>
    <xf numFmtId="0" fontId="0" fillId="0" borderId="5" xfId="0" applyBorder="1" applyAlignment="1">
      <alignment horizontal="center" vertical="center" wrapText="1"/>
    </xf>
    <xf numFmtId="0" fontId="0" fillId="0" borderId="7" xfId="0" applyBorder="1" applyAlignment="1">
      <alignment horizontal="center" vertical="center" wrapText="1"/>
    </xf>
    <xf numFmtId="0" fontId="5" fillId="0" borderId="9" xfId="0" applyFont="1" applyBorder="1"/>
    <xf numFmtId="164" fontId="5" fillId="0" borderId="6" xfId="0" applyNumberFormat="1" applyFont="1" applyBorder="1" applyAlignment="1">
      <alignment horizontal="right"/>
    </xf>
    <xf numFmtId="0" fontId="5" fillId="0" borderId="6" xfId="0" applyFont="1" applyBorder="1"/>
    <xf numFmtId="0" fontId="18" fillId="0" borderId="10" xfId="0" applyFont="1" applyBorder="1"/>
    <xf numFmtId="164" fontId="5" fillId="0" borderId="3" xfId="0" applyNumberFormat="1" applyFont="1" applyBorder="1" applyAlignment="1">
      <alignment horizontal="right"/>
    </xf>
    <xf numFmtId="0" fontId="5" fillId="0" borderId="3" xfId="0" applyFont="1" applyBorder="1"/>
    <xf numFmtId="9" fontId="18" fillId="0" borderId="3" xfId="4" applyFont="1" applyBorder="1" applyAlignment="1">
      <alignment horizontal="right"/>
    </xf>
    <xf numFmtId="0" fontId="5" fillId="0" borderId="10" xfId="0" applyFont="1" applyBorder="1"/>
    <xf numFmtId="0" fontId="10" fillId="0" borderId="0" xfId="0" applyFont="1"/>
    <xf numFmtId="0" fontId="18" fillId="0" borderId="0" xfId="0" applyFont="1"/>
    <xf numFmtId="0" fontId="18" fillId="0" borderId="7" xfId="0" applyFont="1" applyBorder="1"/>
    <xf numFmtId="0" fontId="10" fillId="0" borderId="8" xfId="0" applyFont="1" applyBorder="1"/>
    <xf numFmtId="164" fontId="10" fillId="0" borderId="2" xfId="0" applyNumberFormat="1" applyFont="1" applyBorder="1" applyAlignment="1">
      <alignment horizontal="right"/>
    </xf>
    <xf numFmtId="0" fontId="10" fillId="0" borderId="7" xfId="0" applyFont="1" applyBorder="1"/>
    <xf numFmtId="164" fontId="10" fillId="0" borderId="5" xfId="0" applyNumberFormat="1" applyFont="1" applyBorder="1" applyAlignment="1">
      <alignment horizontal="right"/>
    </xf>
    <xf numFmtId="0" fontId="0" fillId="0" borderId="0" xfId="0" applyAlignment="1">
      <alignment horizontal="center" vertical="center" wrapText="1"/>
    </xf>
    <xf numFmtId="0" fontId="0" fillId="0" borderId="8" xfId="0" applyBorder="1"/>
    <xf numFmtId="0" fontId="0" fillId="0" borderId="2" xfId="0" applyBorder="1"/>
    <xf numFmtId="164" fontId="0" fillId="0" borderId="2" xfId="0" applyNumberFormat="1" applyBorder="1" applyAlignment="1">
      <alignment horizontal="right"/>
    </xf>
    <xf numFmtId="0" fontId="0" fillId="0" borderId="2" xfId="0" applyBorder="1" applyAlignment="1">
      <alignment horizontal="center" vertical="center" wrapText="1"/>
    </xf>
    <xf numFmtId="165" fontId="18" fillId="0" borderId="3" xfId="0" applyNumberFormat="1" applyFont="1" applyBorder="1" applyAlignment="1">
      <alignment horizontal="right"/>
    </xf>
    <xf numFmtId="165" fontId="10" fillId="0" borderId="5" xfId="0" applyNumberFormat="1" applyFont="1" applyBorder="1" applyAlignment="1">
      <alignment horizontal="right"/>
    </xf>
    <xf numFmtId="164" fontId="0" fillId="0" borderId="12" xfId="0" applyNumberFormat="1" applyBorder="1" applyAlignment="1">
      <alignment horizontal="right"/>
    </xf>
    <xf numFmtId="164" fontId="0" fillId="0" borderId="7" xfId="0" applyNumberFormat="1" applyBorder="1" applyAlignment="1">
      <alignment horizontal="right"/>
    </xf>
    <xf numFmtId="165" fontId="18" fillId="0" borderId="5" xfId="0" applyNumberFormat="1" applyFont="1" applyBorder="1" applyAlignment="1">
      <alignment horizontal="right"/>
    </xf>
    <xf numFmtId="165" fontId="18" fillId="0" borderId="2" xfId="0" applyNumberFormat="1" applyFont="1" applyBorder="1" applyAlignment="1">
      <alignment horizontal="right"/>
    </xf>
    <xf numFmtId="165" fontId="18" fillId="0" borderId="6" xfId="0" applyNumberFormat="1" applyFont="1" applyBorder="1" applyAlignment="1">
      <alignment horizontal="right"/>
    </xf>
    <xf numFmtId="0" fontId="18" fillId="0" borderId="5" xfId="0" applyFont="1" applyBorder="1"/>
    <xf numFmtId="164" fontId="18" fillId="0" borderId="0" xfId="0" applyNumberFormat="1" applyFont="1" applyAlignment="1">
      <alignment horizontal="right"/>
    </xf>
    <xf numFmtId="164" fontId="18" fillId="0" borderId="5" xfId="0" applyNumberFormat="1" applyFont="1" applyBorder="1" applyAlignment="1">
      <alignment horizontal="right"/>
    </xf>
    <xf numFmtId="0" fontId="0" fillId="0" borderId="3" xfId="0" applyBorder="1" applyAlignment="1">
      <alignment horizontal="center" vertical="center" wrapText="1"/>
    </xf>
    <xf numFmtId="0" fontId="18" fillId="0" borderId="3" xfId="0" applyFont="1" applyBorder="1"/>
    <xf numFmtId="164" fontId="18" fillId="0" borderId="3" xfId="0" applyNumberFormat="1" applyFont="1" applyBorder="1" applyAlignment="1">
      <alignment horizontal="right"/>
    </xf>
    <xf numFmtId="0" fontId="18" fillId="0" borderId="8" xfId="0" applyFont="1" applyBorder="1"/>
    <xf numFmtId="0" fontId="18" fillId="0" borderId="2" xfId="0" applyFont="1" applyBorder="1"/>
    <xf numFmtId="164" fontId="18" fillId="0" borderId="2" xfId="0" applyNumberFormat="1" applyFont="1" applyBorder="1" applyAlignment="1">
      <alignment horizontal="right"/>
    </xf>
    <xf numFmtId="165" fontId="0" fillId="0" borderId="6" xfId="0" applyNumberFormat="1" applyBorder="1" applyAlignment="1">
      <alignment horizontal="right"/>
    </xf>
    <xf numFmtId="165" fontId="18" fillId="0" borderId="4" xfId="0" applyNumberFormat="1" applyFont="1" applyBorder="1" applyAlignment="1">
      <alignment horizontal="right"/>
    </xf>
    <xf numFmtId="165" fontId="10" fillId="0" borderId="0" xfId="0" applyNumberFormat="1" applyFont="1" applyAlignment="1">
      <alignment horizontal="right"/>
    </xf>
    <xf numFmtId="165" fontId="10" fillId="0" borderId="2" xfId="0" applyNumberFormat="1" applyFont="1" applyBorder="1" applyAlignment="1">
      <alignment horizontal="right"/>
    </xf>
    <xf numFmtId="165" fontId="10" fillId="0" borderId="6" xfId="0" applyNumberFormat="1" applyFont="1" applyBorder="1" applyAlignment="1">
      <alignment horizontal="right"/>
    </xf>
    <xf numFmtId="0" fontId="0" fillId="0" borderId="12" xfId="0" applyBorder="1"/>
    <xf numFmtId="165" fontId="18" fillId="0" borderId="13" xfId="0" applyNumberFormat="1" applyFont="1" applyBorder="1" applyAlignment="1">
      <alignment horizontal="right"/>
    </xf>
    <xf numFmtId="0" fontId="18" fillId="0" borderId="9" xfId="0" applyFont="1" applyBorder="1" applyAlignment="1">
      <alignment wrapText="1"/>
    </xf>
    <xf numFmtId="0" fontId="21" fillId="0" borderId="0" xfId="5" applyFont="1"/>
    <xf numFmtId="0" fontId="1" fillId="0" borderId="0" xfId="5"/>
    <xf numFmtId="0" fontId="16" fillId="0" borderId="7" xfId="0" applyFont="1" applyBorder="1" applyAlignment="1">
      <alignment vertical="center"/>
    </xf>
    <xf numFmtId="0" fontId="16" fillId="0" borderId="0" xfId="0" applyFont="1"/>
    <xf numFmtId="165" fontId="18" fillId="0" borderId="0" xfId="0" applyNumberFormat="1" applyFont="1" applyAlignment="1">
      <alignment horizontal="right"/>
    </xf>
    <xf numFmtId="0" fontId="15" fillId="0" borderId="0" xfId="0" applyFont="1"/>
    <xf numFmtId="0" fontId="15" fillId="0" borderId="0" xfId="0" applyFont="1" applyAlignment="1">
      <alignment vertical="center"/>
    </xf>
    <xf numFmtId="0" fontId="16" fillId="0" borderId="0" xfId="0" applyFont="1" applyAlignment="1">
      <alignment vertical="center"/>
    </xf>
    <xf numFmtId="0" fontId="16" fillId="2" borderId="0" xfId="0" applyFont="1" applyFill="1"/>
    <xf numFmtId="0" fontId="16" fillId="2" borderId="0" xfId="0" quotePrefix="1" applyFont="1" applyFill="1"/>
    <xf numFmtId="0" fontId="16" fillId="0" borderId="0" xfId="0" applyFont="1" applyAlignment="1">
      <alignment horizontal="left" vertical="top"/>
    </xf>
    <xf numFmtId="3" fontId="15" fillId="0" borderId="0" xfId="0" applyNumberFormat="1" applyFont="1"/>
    <xf numFmtId="0" fontId="0" fillId="2" borderId="0" xfId="0" applyFill="1"/>
    <xf numFmtId="0" fontId="16" fillId="0" borderId="0" xfId="0" applyFont="1" applyAlignment="1">
      <alignment vertical="top"/>
    </xf>
    <xf numFmtId="0" fontId="15" fillId="0" borderId="0" xfId="0" quotePrefix="1" applyFont="1"/>
    <xf numFmtId="0" fontId="15" fillId="0" borderId="0" xfId="0" applyFont="1" applyAlignment="1">
      <alignment vertical="top"/>
    </xf>
    <xf numFmtId="0" fontId="10" fillId="0" borderId="0" xfId="0" applyFont="1" applyAlignment="1">
      <alignment vertical="center"/>
    </xf>
    <xf numFmtId="0" fontId="12" fillId="0" borderId="0" xfId="0" quotePrefix="1" applyFont="1"/>
    <xf numFmtId="0" fontId="10" fillId="4" borderId="0" xfId="0" applyFont="1" applyFill="1"/>
    <xf numFmtId="0" fontId="14" fillId="0" borderId="0" xfId="0" applyFont="1"/>
    <xf numFmtId="5" fontId="5" fillId="0" borderId="6" xfId="0" applyNumberFormat="1" applyFont="1" applyBorder="1" applyAlignment="1">
      <alignment horizontal="right"/>
    </xf>
    <xf numFmtId="5" fontId="0" fillId="0" borderId="5" xfId="0" applyNumberFormat="1" applyBorder="1" applyAlignment="1">
      <alignment horizontal="right"/>
    </xf>
    <xf numFmtId="5" fontId="5" fillId="0" borderId="3" xfId="0" applyNumberFormat="1" applyFont="1" applyBorder="1" applyAlignment="1">
      <alignment horizontal="right"/>
    </xf>
    <xf numFmtId="5" fontId="5" fillId="0" borderId="2" xfId="0" applyNumberFormat="1" applyFont="1" applyBorder="1" applyAlignment="1">
      <alignment horizontal="right"/>
    </xf>
    <xf numFmtId="5" fontId="5" fillId="0" borderId="5" xfId="0" applyNumberFormat="1" applyFont="1" applyBorder="1" applyAlignment="1">
      <alignment horizontal="right"/>
    </xf>
    <xf numFmtId="5" fontId="5" fillId="0" borderId="6" xfId="6" applyNumberFormat="1" applyFont="1" applyBorder="1" applyAlignment="1">
      <alignment horizontal="right"/>
    </xf>
    <xf numFmtId="5" fontId="0" fillId="0" borderId="5" xfId="6" applyNumberFormat="1" applyFont="1" applyBorder="1" applyAlignment="1">
      <alignment horizontal="right"/>
    </xf>
    <xf numFmtId="5" fontId="5" fillId="0" borderId="3" xfId="6" applyNumberFormat="1" applyFont="1" applyBorder="1" applyAlignment="1">
      <alignment horizontal="right"/>
    </xf>
    <xf numFmtId="5" fontId="5" fillId="0" borderId="2" xfId="6" applyNumberFormat="1" applyFont="1" applyBorder="1" applyAlignment="1">
      <alignment horizontal="right"/>
    </xf>
    <xf numFmtId="5" fontId="5" fillId="0" borderId="5" xfId="6" applyNumberFormat="1" applyFont="1" applyBorder="1" applyAlignment="1">
      <alignment horizontal="right"/>
    </xf>
    <xf numFmtId="0" fontId="10" fillId="0" borderId="7" xfId="0" applyFont="1" applyBorder="1" applyAlignment="1">
      <alignment horizontal="center" vertical="center" wrapText="1"/>
    </xf>
    <xf numFmtId="0" fontId="18" fillId="0" borderId="11" xfId="0" applyFont="1" applyBorder="1" applyAlignment="1">
      <alignment horizontal="center" vertical="center"/>
    </xf>
    <xf numFmtId="0" fontId="18" fillId="0" borderId="4" xfId="0" applyFont="1" applyBorder="1" applyAlignment="1">
      <alignment horizontal="center" vertical="center"/>
    </xf>
    <xf numFmtId="0" fontId="18" fillId="0" borderId="10" xfId="0" applyFont="1" applyBorder="1" applyAlignment="1">
      <alignment horizontal="center" vertical="center"/>
    </xf>
  </cellXfs>
  <cellStyles count="7">
    <cellStyle name="Currency" xfId="6" builtinId="4"/>
    <cellStyle name="Heading 1" xfId="1" builtinId="16"/>
    <cellStyle name="Hyperlink" xfId="3" builtinId="8"/>
    <cellStyle name="Normal" xfId="0" builtinId="0"/>
    <cellStyle name="Normal 2" xfId="2" xr:uid="{65F144FF-87F5-45BC-90C1-A178B4409EB7}"/>
    <cellStyle name="Normal 2 2" xfId="5" xr:uid="{B372FBEC-A1C7-4B81-9F43-C1F881A3ABE4}"/>
    <cellStyle name="Per cent" xfId="4" builtinId="5"/>
  </cellStyles>
  <dxfs count="340">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right style="thin">
          <color indexed="64"/>
        </right>
        <top/>
        <bottom/>
        <vertical/>
        <horizontal/>
      </border>
    </dxf>
    <dxf>
      <alignment horizontal="center" vertical="center" textRotation="0" wrapText="1" indent="0" justifyLastLine="0" shrinkToFit="0" readingOrder="0"/>
      <border diagonalUp="0" diagonalDown="0" outline="0">
        <left style="thin">
          <color indexed="64"/>
        </left>
        <right style="thin">
          <color indexed="64"/>
        </right>
        <top/>
        <bottom/>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right style="thin">
          <color indexed="64"/>
        </right>
        <vertical/>
      </border>
    </dxf>
    <dxf>
      <alignment horizontal="center" vertical="center" textRotation="0" wrapText="1" indent="0" justifyLastLine="0" shrinkToFit="0" readingOrder="0"/>
      <border diagonalUp="0" diagonalDown="0" outline="0">
        <left style="thin">
          <color indexed="64"/>
        </left>
        <right style="thin">
          <color indexed="64"/>
        </right>
        <top/>
        <bottom/>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border diagonalUp="0" diagonalDown="0" outline="0">
        <left style="thin">
          <color indexed="64"/>
        </left>
        <right style="thin">
          <color indexed="64"/>
        </right>
        <top/>
        <bottom/>
      </border>
    </dxf>
    <dxf>
      <font>
        <b/>
        <family val="2"/>
      </font>
      <numFmt numFmtId="165" formatCode="0%;\-;0%"/>
      <alignment horizontal="right" vertical="bottom" textRotation="0" wrapText="0" indent="0" justifyLastLine="0" shrinkToFit="0" readingOrder="0"/>
      <border diagonalUp="0" diagonalDown="0" outline="0">
        <left style="thin">
          <color indexed="64"/>
        </left>
        <right style="thin">
          <color indexed="64"/>
        </right>
        <top/>
        <bottom/>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font>
        <strike val="0"/>
        <outline val="0"/>
        <shadow val="0"/>
        <u val="none"/>
        <vertAlign val="baseline"/>
        <sz val="12"/>
        <name val="Calibri"/>
        <family val="2"/>
        <scheme val="none"/>
      </font>
    </dxf>
    <dxf>
      <font>
        <b val="0"/>
        <i val="0"/>
        <strike val="0"/>
        <condense val="0"/>
        <extend val="0"/>
        <outline val="0"/>
        <shadow val="0"/>
        <u val="none"/>
        <vertAlign val="baseline"/>
        <sz val="12"/>
        <color theme="1"/>
        <name val="Calibri"/>
        <family val="2"/>
        <scheme val="none"/>
      </font>
      <numFmt numFmtId="30" formatCode="@"/>
      <fill>
        <patternFill patternType="solid">
          <fgColor theme="0" tint="-0.14999847407452621"/>
          <bgColor theme="0" tint="-0.14999847407452621"/>
        </patternFill>
      </fill>
      <border diagonalUp="0" diagonalDown="0">
        <left style="thin">
          <color indexed="64"/>
        </left>
        <right style="thin">
          <color indexed="64"/>
        </right>
        <top/>
        <bottom/>
        <vertical/>
        <horizontal/>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Calibri"/>
        <family val="2"/>
        <scheme val="none"/>
      </font>
    </dxf>
    <dxf>
      <font>
        <b/>
        <i val="0"/>
        <strike val="0"/>
        <condense val="0"/>
        <extend val="0"/>
        <outline val="0"/>
        <shadow val="0"/>
        <u val="none"/>
        <vertAlign val="baseline"/>
        <sz val="12"/>
        <color auto="1"/>
        <name val="Calibri"/>
        <family val="2"/>
        <scheme val="none"/>
      </font>
      <fill>
        <patternFill patternType="solid">
          <fgColor indexed="64"/>
          <bgColor theme="0"/>
        </patternFill>
      </fill>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outline="0">
        <left style="thin">
          <color indexed="64"/>
        </left>
        <right style="thin">
          <color indexed="64"/>
        </right>
        <top/>
        <bottom/>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outline="0">
        <left style="thin">
          <color indexed="64"/>
        </left>
        <right style="thin">
          <color indexed="64"/>
        </right>
        <top/>
        <bottom/>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9" formatCode="&quot;£&quot;#,##0;\-&quot;£&quot;#,##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9" formatCode="&quot;£&quot;#,##0;\-&quot;£&quot;#,##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9" formatCode="&quot;£&quot;#,##0;\-&quot;£&quot;#,##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9" formatCode="&quot;£&quot;#,##0;\-&quot;£&quot;#,##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9" formatCode="&quot;£&quot;#,##0;\-&quot;£&quot;#,##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9" formatCode="&quot;£&quot;#,##0;\-&quot;£&quot;#,##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9" formatCode="&quot;£&quot;#,##0;\-&quot;£&quot;#,##0"/>
      <border diagonalUp="0" diagonalDown="0">
        <left style="thin">
          <color indexed="64"/>
        </left>
        <right style="thin">
          <color indexed="64"/>
        </right>
        <top/>
        <bottom/>
        <vertical/>
        <horizontal/>
      </border>
    </dxf>
    <dxf>
      <numFmt numFmtId="9" formatCode="&quot;£&quot;#,##0;\-&quot;£&quot;#,##0"/>
      <border diagonalUp="0" diagonalDown="0">
        <left style="thin">
          <color indexed="64"/>
        </left>
        <right style="thin">
          <color indexed="64"/>
        </right>
        <top/>
        <bottom/>
        <vertical/>
        <horizontal/>
      </border>
    </dxf>
    <dxf>
      <numFmt numFmtId="9" formatCode="&quot;£&quot;#,##0;\-&quot;£&quot;#,##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outline="0">
        <left style="thin">
          <color indexed="64"/>
        </left>
        <right/>
        <top/>
        <bottom/>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none"/>
      </font>
      <numFmt numFmtId="30" formatCode="@"/>
      <border diagonalUp="0" diagonalDown="0">
        <left style="thin">
          <color indexed="64"/>
        </left>
        <right style="thin">
          <color indexed="64"/>
        </right>
        <top/>
        <bottom/>
        <vertical/>
        <horizontal/>
      </border>
    </dxf>
    <dxf>
      <border diagonalUp="0" diagonalDown="0">
        <left/>
        <right style="thin">
          <color indexed="64"/>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9814</xdr:colOff>
      <xdr:row>4</xdr:row>
      <xdr:rowOff>74430</xdr:rowOff>
    </xdr:from>
    <xdr:to>
      <xdr:col>9</xdr:col>
      <xdr:colOff>248322</xdr:colOff>
      <xdr:row>23</xdr:row>
      <xdr:rowOff>110205</xdr:rowOff>
    </xdr:to>
    <xdr:pic>
      <xdr:nvPicPr>
        <xdr:cNvPr id="2" name="Picture 1">
          <a:extLst>
            <a:ext uri="{FF2B5EF4-FFF2-40B4-BE49-F238E27FC236}">
              <a16:creationId xmlns:a16="http://schemas.microsoft.com/office/drawing/2014/main" id="{58697C5E-35FA-4990-AE71-724FD471F8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814" y="884055"/>
          <a:ext cx="6153533" cy="34743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3:C32" totalsRowShown="0">
  <tableColumns count="3">
    <tableColumn id="1" xr3:uid="{00000000-0010-0000-0000-000001000000}" name="Table Number" dataDxfId="339"/>
    <tableColumn id="2" xr3:uid="{00000000-0010-0000-0000-000002000000}" name="Description"/>
    <tableColumn id="3" xr3:uid="{786F5AC7-A214-47FD-B2FC-7A14FC000C18}" name="Type of clients" dataDxfId="338" dataCellStyle="Hyperlink"/>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9a" displayName="table_9a" ref="A7:K54" totalsRowShown="0" headerRowDxfId="252">
  <tableColumns count="11">
    <tableColumn id="1" xr3:uid="{00000000-0010-0000-0A00-000001000000}" name="Processing time by month [note 2] [note 4] [note 5] [note 6] [note 7] [note 8] [note 9] [note 10] [note 11][note 12] [note 15] [note 16][note18]" dataDxfId="251"/>
    <tableColumn id="2" xr3:uid="{00000000-0010-0000-0A00-000002000000}" name="Total applications processed where a part 2 application date is available" dataDxfId="250"/>
    <tableColumn id="3" xr3:uid="{00000000-0010-0000-0A00-000003000000}" name="Applications processed in 0-20 working days" dataDxfId="249"/>
    <tableColumn id="4" xr3:uid="{00000000-0010-0000-0A00-000004000000}" name="Applications processed in 21-40 working days" dataDxfId="248"/>
    <tableColumn id="5" xr3:uid="{00000000-0010-0000-0A00-000005000000}" name="Applications processed in 41-60 working days" dataDxfId="247"/>
    <tableColumn id="6" xr3:uid="{00000000-0010-0000-0A00-000006000000}" name="Applications processed in 61-80 working days" dataDxfId="246"/>
    <tableColumn id="7" xr3:uid="{00000000-0010-0000-0A00-000007000000}" name="Applications processed in 81-100 working days" dataDxfId="245"/>
    <tableColumn id="8" xr3:uid="{00000000-0010-0000-0A00-000008000000}" name="Applications processed in 101-120 working days" dataDxfId="244"/>
    <tableColumn id="9" xr3:uid="{00000000-0010-0000-0A00-000009000000}" name="Applications processed in 121-140 working days" dataDxfId="243"/>
    <tableColumn id="10" xr3:uid="{00000000-0010-0000-0A00-00000A000000}" name="Applications processed in 141 or more working days" dataDxfId="242"/>
    <tableColumn id="11" xr3:uid="{00000000-0010-0000-0A00-00000B000000}" name="Median Average Processing Time in working days" dataDxfId="241"/>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9b" displayName="table_9b" ref="A57:J103" totalsRowShown="0" headerRowDxfId="240">
  <tableColumns count="10">
    <tableColumn id="1" xr3:uid="{00000000-0010-0000-0B00-000001000000}" name="Processing time by month" dataDxfId="239"/>
    <tableColumn id="2" xr3:uid="{00000000-0010-0000-0B00-000002000000}" name="Total applications processed where a part 2 application date is available" dataDxfId="238"/>
    <tableColumn id="3" xr3:uid="{00000000-0010-0000-0B00-000003000000}" name="Proportion of applications processed within 20 working days (within 1 month)" dataDxfId="237"/>
    <tableColumn id="4" xr3:uid="{00000000-0010-0000-0B00-000004000000}" name="Proportion of applications processed within 40 working days (within 2 months)" dataDxfId="236"/>
    <tableColumn id="5" xr3:uid="{00000000-0010-0000-0B00-000005000000}" name="Proportion of applications processed within 60 working days (within 3 months)" dataDxfId="235"/>
    <tableColumn id="6" xr3:uid="{00000000-0010-0000-0B00-000006000000}" name="Proportion of applications processed within 80 working days (within 4 months)" dataDxfId="234"/>
    <tableColumn id="7" xr3:uid="{00000000-0010-0000-0B00-000007000000}" name="Proportion of applications processed within 100 working days (within 5 months)" dataDxfId="233"/>
    <tableColumn id="8" xr3:uid="{00000000-0010-0000-0B00-000008000000}" name="Proportion of applications processed within 120 working days (within 6 months)" dataDxfId="232"/>
    <tableColumn id="9" xr3:uid="{00000000-0010-0000-0B00-000009000000}" name="Proportion of applications processed within 140 working days (within 7 months)" dataDxfId="231"/>
    <tableColumn id="10" xr3:uid="{00000000-0010-0000-0B00-00000A000000}" name="Proportion of applications processed in 141 or more working days" dataDxfId="230"/>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0" displayName="table_10" ref="A6:L144" totalsRowShown="0" headerRowDxfId="229">
  <tableColumns count="12">
    <tableColumn id="1" xr3:uid="{00000000-0010-0000-0C00-000001000000}" name="Type of client" dataDxfId="228"/>
    <tableColumn id="2" xr3:uid="{00000000-0010-0000-0C00-000002000000}" name="Month [note 2] [note 4] [note 5] [note 6]" dataDxfId="227"/>
    <tableColumn id="3" xr3:uid="{00000000-0010-0000-0C00-000003000000}" name="Total number of payments [note 7] [note 8] [note 11]" dataDxfId="226"/>
    <tableColumn id="4" xr3:uid="{00000000-0010-0000-0C00-000004000000}" name="Number of care payments [note 7] [note 8]" dataDxfId="225"/>
    <tableColumn id="5" xr3:uid="{00000000-0010-0000-0C00-000005000000}" name="Number of mobility payments [note 7] [note 8] [note 10]" dataDxfId="224"/>
    <tableColumn id="6" xr3:uid="{00000000-0010-0000-0C00-000006000000}" name="Total value of payments" dataDxfId="223"/>
    <tableColumn id="7" xr3:uid="{00000000-0010-0000-0C00-000007000000}" name="Value of care payments" dataDxfId="222" dataCellStyle="Currency"/>
    <tableColumn id="8" xr3:uid="{00000000-0010-0000-0C00-000008000000}" name="Value of mobility payments [note 10]" dataDxfId="221" dataCellStyle="Currency"/>
    <tableColumn id="9" xr3:uid="{00000000-0010-0000-0C00-000009000000}" name="Percentage of number of care payments" dataDxfId="220"/>
    <tableColumn id="10" xr3:uid="{00000000-0010-0000-0C00-00000A000000}" name="Percentage of number of mobility payments [note 10]" dataDxfId="219"/>
    <tableColumn id="11" xr3:uid="{00000000-0010-0000-0C00-00000B000000}" name="Number of mobility payments which are for Accessible Vehicles and Equipment Scheme [note 10]" dataDxfId="218"/>
    <tableColumn id="12" xr3:uid="{00000000-0010-0000-0C00-00000C000000}" name="Value of mobility payments which are for Accessible Vehicles and Equipment Scheme [note 10]" dataDxfId="217"/>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1" displayName="table_11" ref="A6:L40" totalsRowShown="0" headerRowDxfId="216">
  <tableColumns count="12">
    <tableColumn id="1" xr3:uid="{00000000-0010-0000-0D00-000001000000}" name="Local Authority [note 2] [note 3] [note 4]" dataDxfId="215"/>
    <tableColumn id="2" xr3:uid="{00000000-0010-0000-0D00-000002000000}" name="Total number of payments [note 5] [note 7]" dataDxfId="214"/>
    <tableColumn id="3" xr3:uid="{00000000-0010-0000-0D00-000003000000}" name="Total value of payments" dataDxfId="213"/>
    <tableColumn id="4" xr3:uid="{00000000-0010-0000-0D00-000004000000}" name="Percentage of value of total payments" dataDxfId="212"/>
    <tableColumn id="5" xr3:uid="{00000000-0010-0000-0D00-000005000000}" name="Number of payments made in Financial Year 2021-22 [note 6]" dataDxfId="211"/>
    <tableColumn id="6" xr3:uid="{00000000-0010-0000-0D00-000006000000}" name="Value of payments in Financial Year 2021-22 [note 6]" dataDxfId="210"/>
    <tableColumn id="7" xr3:uid="{00000000-0010-0000-0D00-000007000000}" name="Number of payments made in Financial Year 2022-23 [note 6]" dataDxfId="209"/>
    <tableColumn id="8" xr3:uid="{00000000-0010-0000-0D00-000008000000}" name="Value of payments in Financial Year 2022-23 [note 6]" dataDxfId="208"/>
    <tableColumn id="9" xr3:uid="{00000000-0010-0000-0D00-000009000000}" name="Number of payments made in Financial Year 2023-24 [note 6]" dataDxfId="207"/>
    <tableColumn id="10" xr3:uid="{00000000-0010-0000-0D00-00000A000000}" name="Value of payments in Financial Year 2023-24 [note 6]" dataDxfId="206"/>
    <tableColumn id="11" xr3:uid="{00000000-0010-0000-0D00-00000B000000}" name="Number of payments made in Financial Year 2024-25 [note 6]" dataDxfId="205"/>
    <tableColumn id="12" xr3:uid="{00000000-0010-0000-0D00-00000C000000}" name="Value of payments in Financial Year 2024-25 [note 6]" dataDxfId="204"/>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2" displayName="table_12" ref="A6:B11" totalsRowShown="0" headerRowDxfId="203">
  <tableColumns count="2">
    <tableColumn id="1" xr3:uid="{00000000-0010-0000-0E00-000001000000}" name="Year of Payment [note 1][note 2]" dataDxfId="202"/>
    <tableColumn id="2" xr3:uid="{00000000-0010-0000-0E00-000002000000}" name="Number of individual clients paid [note 3][note 4]" dataDxfId="201"/>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3" displayName="table_13" ref="A6:K108" totalsRowShown="0" headerRowDxfId="200">
  <tableColumns count="11">
    <tableColumn id="1" xr3:uid="{00000000-0010-0000-0F00-000001000000}" name="Type of client" dataDxfId="199"/>
    <tableColumn id="2" xr3:uid="{00000000-0010-0000-0F00-000002000000}" name="Month [note 3] [note 4] [note 5]" dataDxfId="198"/>
    <tableColumn id="3" xr3:uid="{00000000-0010-0000-0F00-000003000000}" name="Total number of children in receipt [note 4] [note 6]" dataDxfId="197"/>
    <tableColumn id="4" xr3:uid="{00000000-0010-0000-0F00-000004000000}" name="Number in receipt of care only" dataDxfId="196"/>
    <tableColumn id="5" xr3:uid="{00000000-0010-0000-0F00-000005000000}" name="Number in receipt of mobility only" dataDxfId="195"/>
    <tableColumn id="6" xr3:uid="{00000000-0010-0000-0F00-000006000000}" name="Number in receipt of both care and mobility" dataDxfId="194"/>
    <tableColumn id="7" xr3:uid="{00000000-0010-0000-0F00-000007000000}" name="Percent care only payment" dataDxfId="193"/>
    <tableColumn id="8" xr3:uid="{00000000-0010-0000-0F00-000008000000}" name="Percent mobility only payment" dataDxfId="192"/>
    <tableColumn id="9" xr3:uid="{00000000-0010-0000-0F00-000009000000}" name="Percent both care and mobility payment" dataDxfId="191"/>
    <tableColumn id="10" xr3:uid="{00000000-0010-0000-0F00-00000A000000}" name="Number in receipt of mobility award who receive Accessible Vehicles and Equipment payment [note 5]" dataDxfId="190"/>
    <tableColumn id="11" xr3:uid="{00000000-0010-0000-0F00-00000B000000}" name="Proportion in receipt of Mobility award who receive Accessible Vehicles and Equipment payment" dataDxfId="189"/>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4" displayName="table_14" ref="A6:K108" totalsRowShown="0" headerRowDxfId="188">
  <tableColumns count="11">
    <tableColumn id="1" xr3:uid="{00000000-0010-0000-1000-000001000000}" name="Type of client" dataDxfId="187"/>
    <tableColumn id="2" xr3:uid="{00000000-0010-0000-1000-000002000000}" name="Month [note 3] [note 4] [note 5]" dataDxfId="186"/>
    <tableColumn id="3" xr3:uid="{00000000-0010-0000-1000-000003000000}" name="Total number of children [note 2]" dataDxfId="185"/>
    <tableColumn id="4" xr3:uid="{00000000-0010-0000-1000-000004000000}" name="Number on highest care" dataDxfId="184"/>
    <tableColumn id="5" xr3:uid="{00000000-0010-0000-1000-000005000000}" name="Number on middle care" dataDxfId="183"/>
    <tableColumn id="6" xr3:uid="{00000000-0010-0000-1000-000006000000}" name="Number on lowest care" dataDxfId="182"/>
    <tableColumn id="7" xr3:uid="{00000000-0010-0000-1000-000007000000}" name="Number not awarded" dataDxfId="181"/>
    <tableColumn id="8" xr3:uid="{00000000-0010-0000-1000-000008000000}" name="Percentage highest care" dataDxfId="180"/>
    <tableColumn id="9" xr3:uid="{00000000-0010-0000-1000-000009000000}" name="Percentage middle care" dataDxfId="179"/>
    <tableColumn id="10" xr3:uid="{00000000-0010-0000-1000-00000A000000}" name="Percentage lowest care" dataDxfId="178"/>
    <tableColumn id="11" xr3:uid="{00000000-0010-0000-1000-00000B000000}" name="Percentage not awarded" dataDxfId="177"/>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5" displayName="table_15" ref="A6:I108" totalsRowShown="0" headerRowDxfId="176">
  <tableColumns count="9">
    <tableColumn id="1" xr3:uid="{00000000-0010-0000-1100-000001000000}" name="Type of client" dataDxfId="175"/>
    <tableColumn id="2" xr3:uid="{00000000-0010-0000-1100-000002000000}" name="Month [note 3] [note 4] [note 5]" dataDxfId="174"/>
    <tableColumn id="3" xr3:uid="{00000000-0010-0000-1100-000003000000}" name="Total number of children [note 2]" dataDxfId="173"/>
    <tableColumn id="4" xr3:uid="{00000000-0010-0000-1100-000004000000}" name="Number on higher mobility" dataDxfId="172"/>
    <tableColumn id="5" xr3:uid="{00000000-0010-0000-1100-000005000000}" name="Number on lower mobility" dataDxfId="171"/>
    <tableColumn id="6" xr3:uid="{00000000-0010-0000-1100-000006000000}" name="Number not awarded" dataDxfId="170"/>
    <tableColumn id="7" xr3:uid="{00000000-0010-0000-1100-000007000000}" name="Percentage higher mobility" dataDxfId="169"/>
    <tableColumn id="8" xr3:uid="{00000000-0010-0000-1100-000008000000}" name="Percentage lower mobility" dataDxfId="168"/>
    <tableColumn id="9" xr3:uid="{00000000-0010-0000-1100-000009000000}" name="Percentage not awarded" dataDxfId="167"/>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6" displayName="table_16" ref="A6:N108" totalsRowShown="0">
  <tableColumns count="14">
    <tableColumn id="1" xr3:uid="{00000000-0010-0000-1200-000001000000}" name="Type of client" dataDxfId="166"/>
    <tableColumn id="2" xr3:uid="{00000000-0010-0000-1200-000002000000}" name="Month [note 3] [note 4] [note 5]" dataDxfId="165"/>
    <tableColumn id="3" xr3:uid="{00000000-0010-0000-1200-000003000000}" name="Total number of children in receipt [note 2] [note 3] [note 4] [note 5]" dataDxfId="164"/>
    <tableColumn id="4" xr3:uid="{00000000-0010-0000-1200-000004000000}" name="Mobility Higher Level - Care Highest Level" dataDxfId="163"/>
    <tableColumn id="5" xr3:uid="{00000000-0010-0000-1200-000005000000}" name="Mobility Higher Level - Care Middle Level" dataDxfId="162"/>
    <tableColumn id="6" xr3:uid="{00000000-0010-0000-1200-000006000000}" name="Mobility Higher Level - Care Lowest Level" dataDxfId="161"/>
    <tableColumn id="7" xr3:uid="{00000000-0010-0000-1200-000007000000}" name="Mobility Higher Level - Care Not Awarded" dataDxfId="160"/>
    <tableColumn id="8" xr3:uid="{00000000-0010-0000-1200-000008000000}" name="Mobility Lower Level - Care Highest Level" dataDxfId="159"/>
    <tableColumn id="9" xr3:uid="{00000000-0010-0000-1200-000009000000}" name="Mobility Lower Level - Care Middle Level" dataDxfId="158"/>
    <tableColumn id="10" xr3:uid="{00000000-0010-0000-1200-00000A000000}" name="Mobility Lower Level - Care Lowest Level" dataDxfId="157"/>
    <tableColumn id="11" xr3:uid="{00000000-0010-0000-1200-00000B000000}" name="Mobility Lower Level - Care Not Awarded" dataDxfId="156"/>
    <tableColumn id="12" xr3:uid="{00000000-0010-0000-1200-00000C000000}" name="Mobility Not Awarded - Care Highest Level" dataDxfId="155"/>
    <tableColumn id="13" xr3:uid="{00000000-0010-0000-1200-00000D000000}" name="Mobility Not Awarded - Care Middle Level" dataDxfId="154"/>
    <tableColumn id="14" xr3:uid="{00000000-0010-0000-1200-00000E000000}" name="Mobility Not Awarded - Care Lowest Level" dataDxfId="153"/>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17" displayName="table_17" ref="A7:W109" totalsRowShown="0" headerRowDxfId="152">
  <tableColumns count="23">
    <tableColumn id="1" xr3:uid="{00000000-0010-0000-1300-000001000000}" name="Type of client" dataDxfId="151"/>
    <tableColumn id="2" xr3:uid="{00000000-0010-0000-1300-000002000000}" name="Month [note 2] [note 3]" dataDxfId="150"/>
    <tableColumn id="3" xr3:uid="{00000000-0010-0000-1300-000003000000}" name="Total number of children in receipt [note 4]" dataDxfId="149"/>
    <tableColumn id="4" xr3:uid="{00000000-0010-0000-1300-000004000000}" name="0" dataDxfId="148"/>
    <tableColumn id="5" xr3:uid="{00000000-0010-0000-1300-000005000000}" name="1" dataDxfId="147"/>
    <tableColumn id="6" xr3:uid="{00000000-0010-0000-1300-000006000000}" name="2" dataDxfId="146"/>
    <tableColumn id="7" xr3:uid="{00000000-0010-0000-1300-000007000000}" name="3" dataDxfId="145"/>
    <tableColumn id="8" xr3:uid="{00000000-0010-0000-1300-000008000000}" name="4" dataDxfId="144"/>
    <tableColumn id="9" xr3:uid="{00000000-0010-0000-1300-000009000000}" name="5" dataDxfId="143"/>
    <tableColumn id="10" xr3:uid="{00000000-0010-0000-1300-00000A000000}" name="6" dataDxfId="142"/>
    <tableColumn id="11" xr3:uid="{00000000-0010-0000-1300-00000B000000}" name="7" dataDxfId="141"/>
    <tableColumn id="12" xr3:uid="{00000000-0010-0000-1300-00000C000000}" name="8" dataDxfId="140"/>
    <tableColumn id="13" xr3:uid="{00000000-0010-0000-1300-00000D000000}" name="9" dataDxfId="139"/>
    <tableColumn id="14" xr3:uid="{00000000-0010-0000-1300-00000E000000}" name="10" dataDxfId="138"/>
    <tableColumn id="15" xr3:uid="{00000000-0010-0000-1300-00000F000000}" name="11" dataDxfId="137"/>
    <tableColumn id="16" xr3:uid="{00000000-0010-0000-1300-000010000000}" name="12" dataDxfId="136"/>
    <tableColumn id="17" xr3:uid="{00000000-0010-0000-1300-000011000000}" name="13" dataDxfId="135"/>
    <tableColumn id="18" xr3:uid="{00000000-0010-0000-1300-000012000000}" name="14" dataDxfId="134"/>
    <tableColumn id="19" xr3:uid="{00000000-0010-0000-1300-000013000000}" name="15" dataDxfId="133"/>
    <tableColumn id="20" xr3:uid="{00000000-0010-0000-1300-000014000000}" name="16" dataDxfId="132"/>
    <tableColumn id="21" xr3:uid="{00000000-0010-0000-1300-000015000000}" name="17" dataDxfId="131"/>
    <tableColumn id="22" xr3:uid="{00000000-0010-0000-1300-000016000000}" name="18" dataDxfId="130"/>
    <tableColumn id="23" xr3:uid="{00000000-0010-0000-1300-000017000000}" name="19" dataDxfId="129"/>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1" displayName="table_1" ref="A6:L53" totalsRowShown="0">
  <tableColumns count="12">
    <tableColumn id="1" xr3:uid="{00000000-0010-0000-0200-000001000000}" name="Month [note 3] [note 4] [note 10]" dataDxfId="337"/>
    <tableColumn id="2" xr3:uid="{00000000-0010-0000-0200-000002000000}" name="Total part 1 applications registered [note 5]" dataDxfId="336"/>
    <tableColumn id="3" xr3:uid="{00000000-0010-0000-0200-000003000000}" name="Percentage of total part 1 applications registered" dataDxfId="335"/>
    <tableColumn id="4" xr3:uid="{00000000-0010-0000-0200-000004000000}" name="Total part 2 applications received [note 6] [note 7]" dataDxfId="334"/>
    <tableColumn id="5" xr3:uid="{00000000-0010-0000-0200-000005000000}" name="Percentage of total part 2 applications received" dataDxfId="333"/>
    <tableColumn id="6" xr3:uid="{00000000-0010-0000-0200-000006000000}" name="Total applications processed [note 8] [note 9]" dataDxfId="332"/>
    <tableColumn id="7" xr3:uid="{00000000-0010-0000-0200-000007000000}" name="Authorised applications [note 9]" dataDxfId="331"/>
    <tableColumn id="8" xr3:uid="{00000000-0010-0000-0200-000008000000}" name="Denied applications [note 9]" dataDxfId="330"/>
    <tableColumn id="9" xr3:uid="{00000000-0010-0000-0200-000009000000}" name="Withdrawn applications [note 9]" dataDxfId="329"/>
    <tableColumn id="10" xr3:uid="{00000000-0010-0000-0200-00000A000000}" name="Percentage of processed applications authorised" dataDxfId="328"/>
    <tableColumn id="11" xr3:uid="{00000000-0010-0000-0200-00000B000000}" name="Percentage of processed applications denied" dataDxfId="327"/>
    <tableColumn id="12" xr3:uid="{00000000-0010-0000-0200-00000C000000}" name="Percentage of processed applications withdrawn" dataDxfId="326"/>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18a" displayName="table_18a" ref="A7:J73" totalsRowShown="0" headerRowDxfId="128">
  <tableColumns count="10">
    <tableColumn id="1" xr3:uid="{00000000-0010-0000-1400-000001000000}" name="Type of client" dataDxfId="127"/>
    <tableColumn id="2" xr3:uid="{00000000-0010-0000-1400-000002000000}" name="Condition Category [note 5] [note 6]" dataDxfId="126"/>
    <tableColumn id="3" xr3:uid="{00000000-0010-0000-1400-000003000000}" name="Total number of children in receipt [note 2] [note 3] [note 4] [note 5]" dataDxfId="125"/>
    <tableColumn id="4" xr3:uid="{00000000-0010-0000-1400-000004000000}" name="Percentage of children in receipt as of December 2024" dataDxfId="124"/>
    <tableColumn id="5" xr3:uid="{00000000-0010-0000-1400-000005000000}" name="Care only" dataDxfId="123"/>
    <tableColumn id="6" xr3:uid="{00000000-0010-0000-1400-000006000000}" name="Mobility only" dataDxfId="122"/>
    <tableColumn id="7" xr3:uid="{00000000-0010-0000-1400-000007000000}" name="Both care and mobility" dataDxfId="121"/>
    <tableColumn id="8" xr3:uid="{00000000-0010-0000-1400-000008000000}" name="Percent receiving care only" dataDxfId="120"/>
    <tableColumn id="9" xr3:uid="{00000000-0010-0000-1400-000009000000}" name="Percent receiving mobility only" dataDxfId="119"/>
    <tableColumn id="10" xr3:uid="{00000000-0010-0000-1400-00000A000000}" name="Percent receiving both care and mobility" dataDxfId="118"/>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18b" displayName="table_18b" ref="A76:J88" totalsRowShown="0" headerRowDxfId="117">
  <tableColumns count="10">
    <tableColumn id="1" xr3:uid="{00000000-0010-0000-1500-000001000000}" name="Type of client" dataDxfId="116"/>
    <tableColumn id="2" xr3:uid="{00000000-0010-0000-1500-000002000000}" name="Condition Category [note 5] [note 6]" dataDxfId="115"/>
    <tableColumn id="3" xr3:uid="{00000000-0010-0000-1500-000003000000}" name="Total number of children in receipt [note 2] [note 3] [note 4] [note 5]" dataDxfId="114"/>
    <tableColumn id="4" xr3:uid="{00000000-0010-0000-1500-000004000000}" name="Percentage of children in receipt as of December 2024" dataDxfId="113"/>
    <tableColumn id="5" xr3:uid="{00000000-0010-0000-1500-000005000000}" name="Care only" dataDxfId="112"/>
    <tableColumn id="6" xr3:uid="{00000000-0010-0000-1500-000006000000}" name="Mobility only" dataDxfId="111"/>
    <tableColumn id="7" xr3:uid="{00000000-0010-0000-1500-000007000000}" name="Both care and mobility" dataDxfId="110"/>
    <tableColumn id="8" xr3:uid="{00000000-0010-0000-1500-000008000000}" name="Percent receiving care only" dataDxfId="109"/>
    <tableColumn id="9" xr3:uid="{00000000-0010-0000-1500-000009000000}" name="Percent receiving mobility only" dataDxfId="108"/>
    <tableColumn id="10" xr3:uid="{00000000-0010-0000-1500-00000A000000}" name="Percent receiving both care and mobility" dataDxfId="107"/>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19a" displayName="table_19a" ref="A7:K73" totalsRowShown="0" headerRowDxfId="106">
  <tableColumns count="11">
    <tableColumn id="1" xr3:uid="{00000000-0010-0000-1600-000001000000}" name="Type of client" dataDxfId="105"/>
    <tableColumn id="2" xr3:uid="{00000000-0010-0000-1600-000002000000}" name="Condition Category [note 5] [note 6]" dataDxfId="104"/>
    <tableColumn id="3" xr3:uid="{00000000-0010-0000-1600-000003000000}" name="Total number of children in receipt [note 2] [note 3] [note 4] [note 5]" dataDxfId="103"/>
    <tableColumn id="4" xr3:uid="{00000000-0010-0000-1600-000004000000}" name="Care highest level" dataDxfId="102"/>
    <tableColumn id="5" xr3:uid="{00000000-0010-0000-1600-000005000000}" name="Care middle level" dataDxfId="101"/>
    <tableColumn id="6" xr3:uid="{00000000-0010-0000-1600-000006000000}" name="Care lowest level" dataDxfId="100"/>
    <tableColumn id="7" xr3:uid="{00000000-0010-0000-1600-000007000000}" name="Care not awarded" dataDxfId="99"/>
    <tableColumn id="8" xr3:uid="{00000000-0010-0000-1600-000008000000}" name="Percentage highest care" dataDxfId="98"/>
    <tableColumn id="9" xr3:uid="{00000000-0010-0000-1600-000009000000}" name="Percentage middle care" dataDxfId="97"/>
    <tableColumn id="10" xr3:uid="{00000000-0010-0000-1600-00000A000000}" name="Percentage lowest care" dataDxfId="96"/>
    <tableColumn id="11" xr3:uid="{00000000-0010-0000-1600-00000B000000}" name="Percentage not awarded" dataDxfId="95"/>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19b" displayName="table_19b" ref="A76:K88" totalsRowShown="0" headerRowDxfId="94">
  <tableColumns count="11">
    <tableColumn id="1" xr3:uid="{00000000-0010-0000-1700-000001000000}" name="Type of client" dataDxfId="93"/>
    <tableColumn id="2" xr3:uid="{00000000-0010-0000-1700-000002000000}" name="Condition Category [note 5] [note 6]" dataDxfId="92"/>
    <tableColumn id="3" xr3:uid="{00000000-0010-0000-1700-000003000000}" name="Total number of children in receipt [note 2] [note 3] [note 4] [note 5]" dataDxfId="91"/>
    <tableColumn id="4" xr3:uid="{00000000-0010-0000-1700-000004000000}" name="Care highest level" dataDxfId="90"/>
    <tableColumn id="5" xr3:uid="{00000000-0010-0000-1700-000005000000}" name="Care middle level" dataDxfId="89"/>
    <tableColumn id="6" xr3:uid="{00000000-0010-0000-1700-000006000000}" name="Care lowest level" dataDxfId="88"/>
    <tableColumn id="7" xr3:uid="{00000000-0010-0000-1700-000007000000}" name="Care not awarded" dataDxfId="87"/>
    <tableColumn id="8" xr3:uid="{00000000-0010-0000-1700-000008000000}" name="Percentage highest care" dataDxfId="86"/>
    <tableColumn id="9" xr3:uid="{00000000-0010-0000-1700-000009000000}" name="Percentage middle care" dataDxfId="85"/>
    <tableColumn id="10" xr3:uid="{00000000-0010-0000-1700-00000A000000}" name="Percentage lowest care" dataDxfId="84"/>
    <tableColumn id="11" xr3:uid="{00000000-0010-0000-1700-00000B000000}" name="Percentage not awarded" dataDxfId="83"/>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0a" displayName="table_20a" ref="A7:I73" totalsRowShown="0" headerRowDxfId="82">
  <tableColumns count="9">
    <tableColumn id="1" xr3:uid="{00000000-0010-0000-1800-000001000000}" name="Type of client" dataDxfId="81"/>
    <tableColumn id="2" xr3:uid="{00000000-0010-0000-1800-000002000000}" name="Condition Category [note 5] [note 6]" dataDxfId="80"/>
    <tableColumn id="3" xr3:uid="{00000000-0010-0000-1800-000003000000}" name="Total number of children [note 2]" dataDxfId="79"/>
    <tableColumn id="4" xr3:uid="{00000000-0010-0000-1800-000004000000}" name="Number on higher mobility" dataDxfId="78"/>
    <tableColumn id="5" xr3:uid="{00000000-0010-0000-1800-000005000000}" name="Number on lower mobility" dataDxfId="77"/>
    <tableColumn id="6" xr3:uid="{00000000-0010-0000-1800-000006000000}" name="Number not awarded" dataDxfId="76"/>
    <tableColumn id="7" xr3:uid="{00000000-0010-0000-1800-000007000000}" name="Percentage higher mobility" dataDxfId="75"/>
    <tableColumn id="8" xr3:uid="{00000000-0010-0000-1800-000008000000}" name="Percentage lower mobility" dataDxfId="74"/>
    <tableColumn id="9" xr3:uid="{00000000-0010-0000-1800-000009000000}" name="Percentage not awarded" dataDxfId="73"/>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0b" displayName="table_20b" ref="A76:I88" totalsRowShown="0" headerRowDxfId="72">
  <tableColumns count="9">
    <tableColumn id="1" xr3:uid="{00000000-0010-0000-1900-000001000000}" name="Type of client" dataDxfId="71"/>
    <tableColumn id="2" xr3:uid="{00000000-0010-0000-1900-000002000000}" name="Condition Category [note 5] [note 6]" dataDxfId="70"/>
    <tableColumn id="3" xr3:uid="{00000000-0010-0000-1900-000003000000}" name="Total number of children [note 2]" dataDxfId="69"/>
    <tableColumn id="4" xr3:uid="{00000000-0010-0000-1900-000004000000}" name="Number on higher mobility" dataDxfId="68"/>
    <tableColumn id="5" xr3:uid="{00000000-0010-0000-1900-000005000000}" name="Number on lower mobility" dataDxfId="67"/>
    <tableColumn id="6" xr3:uid="{00000000-0010-0000-1900-000006000000}" name="Number not awarded" dataDxfId="66"/>
    <tableColumn id="7" xr3:uid="{00000000-0010-0000-1900-000007000000}" name="Percentage higher mobility" dataDxfId="65"/>
    <tableColumn id="8" xr3:uid="{00000000-0010-0000-1900-000008000000}" name="Percentage lower mobility" dataDxfId="64"/>
    <tableColumn id="9" xr3:uid="{00000000-0010-0000-1900-000009000000}" name="Percentage not awarded" dataDxfId="63"/>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6908284-2570-421F-8A8A-A9FCC042B3CA}" name="Table15193333" displayName="Table15193333" ref="A5:B8" totalsRowShown="0" headerRowDxfId="62" dataDxfId="61" tableBorderDxfId="60">
  <tableColumns count="2">
    <tableColumn id="1" xr3:uid="{65D9687F-3949-4560-8385-03569EDB52B1}" name="Type of Client" dataDxfId="59"/>
    <tableColumn id="3" xr3:uid="{AB9E62E6-643C-4279-AC9B-181116B26729}" name="Total number of children in receipt as of December 2024_x000a_[note 2] [note 3] [note 4]" dataDxfId="58"/>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2" displayName="table_22" ref="A6:C15" totalsRowShown="0" headerRowDxfId="57">
  <tableColumns count="3">
    <tableColumn id="1" xr3:uid="{00000000-0010-0000-1A00-000001000000}" name="Duration on Caseload" dataDxfId="56"/>
    <tableColumn id="2" xr3:uid="{00000000-0010-0000-1A00-000002000000}" name="Total number of children in receipt as of December 2024" dataDxfId="55"/>
    <tableColumn id="3" xr3:uid="{00000000-0010-0000-1A00-000003000000}" name="Percentage of children in receipt as of December 2024" dataDxfId="54"/>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3" displayName="table_23" ref="A6:C40" totalsRowShown="0" headerRowDxfId="53">
  <tableColumns count="3">
    <tableColumn id="1" xr3:uid="{00000000-0010-0000-1B00-000001000000}" name="Local Authority [note 2] [note 3]" dataDxfId="52"/>
    <tableColumn id="2" xr3:uid="{00000000-0010-0000-1B00-000002000000}" name="Total number of children in receipt as of December 2024 [note 4] [note 5] [note 6]" dataDxfId="51"/>
    <tableColumn id="3" xr3:uid="{00000000-0010-0000-1B00-000003000000}" name="Percentage of children in receipt as of December 2024" dataDxfId="50"/>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4" displayName="table_24" ref="A7:K142" totalsRowShown="0" headerRowDxfId="49">
  <tableColumns count="11">
    <tableColumn id="1" xr3:uid="{00000000-0010-0000-1C00-000001000000}" name="Type of client" dataDxfId="48"/>
    <tableColumn id="2" xr3:uid="{00000000-0010-0000-1C00-000002000000}" name="Month [note 2] [note 4] [note 5]" dataDxfId="47"/>
    <tableColumn id="3" xr3:uid="{00000000-0010-0000-1C00-000003000000}" name="Number of re-determinations received [note 6]" dataDxfId="46"/>
    <tableColumn id="6" xr3:uid="{00000000-0010-0000-1C00-000006000000}" name="Number of re-determinations completed [note 7]" dataDxfId="45"/>
    <tableColumn id="7" xr3:uid="{00000000-0010-0000-1C00-000007000000}" name="Completed re-determinations which are disallowed [note 7]" dataDxfId="44"/>
    <tableColumn id="8" xr3:uid="{00000000-0010-0000-1C00-000008000000}" name="Completed re-determinations which are allowed or partially allowed [note 7]" dataDxfId="43"/>
    <tableColumn id="9" xr3:uid="{00000000-0010-0000-1C00-000009000000}" name="Completed re-determinations which are invalid [note 7]" dataDxfId="42"/>
    <tableColumn id="10" xr3:uid="{00000000-0010-0000-1C00-00000A000000}" name="Percentage of completed re-determinations which are disallowed" dataDxfId="41"/>
    <tableColumn id="11" xr3:uid="{00000000-0010-0000-1C00-00000B000000}" name="Percentage of completed re-determinations which are allowed or partially allowed" dataDxfId="40"/>
    <tableColumn id="12" xr3:uid="{00000000-0010-0000-1C00-00000C000000}" name="Percentage of completed re-determinations which are invalid" dataDxfId="39"/>
    <tableColumn id="13" xr3:uid="{00000000-0010-0000-1C00-00000D000000}" name="Percentage of re-determinations closed within 56 days [note 8]" dataDxfId="3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2" displayName="table_2" ref="A6:H52" totalsRowShown="0" headerRowDxfId="325">
  <tableColumns count="8">
    <tableColumn id="1" xr3:uid="{00000000-0010-0000-0300-000001000000}" name="Month [note 3] [note 4] [note 5] [note 6]" dataDxfId="324"/>
    <tableColumn id="2" xr3:uid="{00000000-0010-0000-0300-000002000000}" name="Total [note 7]" dataDxfId="323"/>
    <tableColumn id="3" xr3:uid="{00000000-0010-0000-0300-000003000000}" name="Care only [note 7]" dataDxfId="322"/>
    <tableColumn id="4" xr3:uid="{00000000-0010-0000-0300-000004000000}" name="Mobility only [note 7]" dataDxfId="321"/>
    <tableColumn id="5" xr3:uid="{00000000-0010-0000-0300-000005000000}" name="Both care and mobility [note 7]" dataDxfId="320"/>
    <tableColumn id="6" xr3:uid="{00000000-0010-0000-0300-000006000000}" name="Percent receiving care only" dataDxfId="319"/>
    <tableColumn id="7" xr3:uid="{00000000-0010-0000-0300-000007000000}" name="Percent receiving mobility only" dataDxfId="318"/>
    <tableColumn id="8" xr3:uid="{00000000-0010-0000-0300-000008000000}" name="Percent receiving both care and mobility" dataDxfId="317"/>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25" displayName="table_25" ref="A6:G46" totalsRowShown="0" headerRowDxfId="37">
  <tableColumns count="7">
    <tableColumn id="1" xr3:uid="{00000000-0010-0000-1D00-000001000000}" name="Month [note 4] [note 5]" dataDxfId="36"/>
    <tableColumn id="2" xr3:uid="{00000000-0010-0000-1D00-000002000000}" name="Number of appeals received [note 6]" dataDxfId="35"/>
    <tableColumn id="3" xr3:uid="{00000000-0010-0000-1D00-000003000000}" name="Appeal hearings taking place [note 7] [note 8] [note 9]" dataDxfId="34"/>
    <tableColumn id="4" xr3:uid="{00000000-0010-0000-1D00-000004000000}" name="Appeals upheld [note 7] [note 8] [note 9] [note 10]" dataDxfId="33"/>
    <tableColumn id="5" xr3:uid="{00000000-0010-0000-1D00-000005000000}" name="Appeals not upheld [note 7] [note 8] [note 9] [note 10]" dataDxfId="32"/>
    <tableColumn id="6" xr3:uid="{00000000-0010-0000-1D00-000006000000}" name="Percentage of appeals upheld" dataDxfId="31"/>
    <tableColumn id="7" xr3:uid="{00000000-0010-0000-1D00-000007000000}" name="Percentage of appeals not upheld" dataDxfId="30"/>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26" displayName="table_26" ref="A6:I135" totalsRowShown="0" headerRowDxfId="29">
  <tableColumns count="9">
    <tableColumn id="1" xr3:uid="{00000000-0010-0000-1E00-000001000000}" name="Review Type [note 4] [note 5]" dataDxfId="28"/>
    <tableColumn id="2" xr3:uid="{00000000-0010-0000-1E00-000002000000}" name="Month [note 3]" dataDxfId="27"/>
    <tableColumn id="3" xr3:uid="{00000000-0010-0000-1E00-000003000000}" name="Total Reviews Completed [note 6]" dataDxfId="26"/>
    <tableColumn id="4" xr3:uid="{00000000-0010-0000-1E00-000004000000}" name="Decreased [note 7] [note 8]" dataDxfId="25"/>
    <tableColumn id="5" xr3:uid="{00000000-0010-0000-1E00-000005000000}" name="Increased [note 7]" dataDxfId="24"/>
    <tableColumn id="6" xr3:uid="{00000000-0010-0000-1E00-000006000000}" name="No Change [note 7]" dataDxfId="23"/>
    <tableColumn id="7" xr3:uid="{00000000-0010-0000-1E00-000007000000}" name="Percent Decreased" dataDxfId="22"/>
    <tableColumn id="8" xr3:uid="{00000000-0010-0000-1E00-000008000000}" name="Percent Increased" dataDxfId="21"/>
    <tableColumn id="9" xr3:uid="{00000000-0010-0000-1E00-000009000000}" name="Percent No Change" dataDxfId="20"/>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27" displayName="table_27" ref="A6:I135" totalsRowShown="0" headerRowDxfId="19">
  <tableColumns count="9">
    <tableColumn id="1" xr3:uid="{00000000-0010-0000-1F00-000001000000}" name="Review Type [note 4] [note 5]" dataDxfId="18"/>
    <tableColumn id="2" xr3:uid="{00000000-0010-0000-1F00-000002000000}" name="Month [note 3]" dataDxfId="17"/>
    <tableColumn id="3" xr3:uid="{00000000-0010-0000-1F00-000003000000}" name="Total Reviews Completed [note 6] [note 7]" dataDxfId="16"/>
    <tableColumn id="4" xr3:uid="{00000000-0010-0000-1F00-000004000000}" name="Decreased [note 8] [note 9]" dataDxfId="15"/>
    <tableColumn id="5" xr3:uid="{00000000-0010-0000-1F00-000005000000}" name="Increased [note 8]" dataDxfId="14"/>
    <tableColumn id="6" xr3:uid="{00000000-0010-0000-1F00-000006000000}" name="No Change [note 8]" dataDxfId="13"/>
    <tableColumn id="7" xr3:uid="{00000000-0010-0000-1F00-000007000000}" name="Percent Decreased" dataDxfId="12"/>
    <tableColumn id="8" xr3:uid="{00000000-0010-0000-1F00-000008000000}" name="Percent Increased" dataDxfId="11"/>
    <tableColumn id="9" xr3:uid="{00000000-0010-0000-1F00-000009000000}" name="Percent No Change" dataDxfId="10"/>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table_28" displayName="table_28" ref="A6:I135" totalsRowShown="0" headerRowDxfId="9">
  <tableColumns count="9">
    <tableColumn id="1" xr3:uid="{00000000-0010-0000-2000-000001000000}" name="Review Type [note 4] [note 5]" dataDxfId="8"/>
    <tableColumn id="2" xr3:uid="{00000000-0010-0000-2000-000002000000}" name="Month [note 3]" dataDxfId="7"/>
    <tableColumn id="3" xr3:uid="{00000000-0010-0000-2000-000003000000}" name="Total Reviews Completed [note 6] [note 7]" dataDxfId="6"/>
    <tableColumn id="4" xr3:uid="{00000000-0010-0000-2000-000004000000}" name="Decreased [note 8] [note 9] " dataDxfId="5"/>
    <tableColumn id="5" xr3:uid="{00000000-0010-0000-2000-000005000000}" name="Increased [note 8]" dataDxfId="4"/>
    <tableColumn id="6" xr3:uid="{00000000-0010-0000-2000-000006000000}" name="No Change [note 8]" dataDxfId="3"/>
    <tableColumn id="7" xr3:uid="{00000000-0010-0000-2000-000007000000}" name="Percent Decreased" dataDxfId="2"/>
    <tableColumn id="8" xr3:uid="{00000000-0010-0000-2000-000008000000}" name="Percent Increased" dataDxfId="1"/>
    <tableColumn id="9" xr3:uid="{00000000-0010-0000-2000-000009000000}" name="Percent No Change" dataDxfId="0"/>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3" displayName="table_3" ref="A6:H52" totalsRowShown="0" headerRowDxfId="316">
  <tableColumns count="8">
    <tableColumn id="1" xr3:uid="{00000000-0010-0000-0400-000001000000}" name="Month [note 2] [note 3] [note 4] [note 5]" dataDxfId="315"/>
    <tableColumn id="2" xr3:uid="{00000000-0010-0000-0400-000002000000}" name="Total [note 6]" dataDxfId="314"/>
    <tableColumn id="3" xr3:uid="{00000000-0010-0000-0400-000003000000}" name="Highest level [note 6]" dataDxfId="313"/>
    <tableColumn id="4" xr3:uid="{00000000-0010-0000-0400-000004000000}" name="Middle level [note 6]" dataDxfId="312"/>
    <tableColumn id="5" xr3:uid="{00000000-0010-0000-0400-000005000000}" name="Lowest level [note 6]" dataDxfId="311"/>
    <tableColumn id="6" xr3:uid="{00000000-0010-0000-0400-000006000000}" name="Percent highest level" dataDxfId="310"/>
    <tableColumn id="7" xr3:uid="{00000000-0010-0000-0400-000007000000}" name="Percent middle level" dataDxfId="309"/>
    <tableColumn id="8" xr3:uid="{00000000-0010-0000-0400-000008000000}" name="Percent Lowest Level" dataDxfId="308"/>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4" displayName="table_4" ref="A6:F52" totalsRowShown="0" headerRowDxfId="307">
  <tableColumns count="6">
    <tableColumn id="1" xr3:uid="{00000000-0010-0000-0500-000001000000}" name="Month [note 3] [note 4] [note 5] [note 6]" dataDxfId="306"/>
    <tableColumn id="2" xr3:uid="{00000000-0010-0000-0500-000002000000}" name="Total [note 7]" dataDxfId="305"/>
    <tableColumn id="3" xr3:uid="{00000000-0010-0000-0500-000003000000}" name="Higher level [note 7]" dataDxfId="304"/>
    <tableColumn id="4" xr3:uid="{00000000-0010-0000-0500-000004000000}" name="Lower level [note 7]" dataDxfId="303"/>
    <tableColumn id="5" xr3:uid="{00000000-0010-0000-0500-000005000000}" name="Percentage higher level" dataDxfId="302"/>
    <tableColumn id="6" xr3:uid="{00000000-0010-0000-0500-000006000000}" name="Percentage lower level" dataDxfId="301"/>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5" displayName="table_5" ref="A6:L28" totalsRowShown="0" headerRowDxfId="300">
  <tableColumns count="12">
    <tableColumn id="1" xr3:uid="{00000000-0010-0000-0600-000001000000}" name="Condition Category [note 5] [note 6]" dataDxfId="299"/>
    <tableColumn id="2" xr3:uid="{00000000-0010-0000-0600-000002000000}" name="Total part 1 applications registered" dataDxfId="298"/>
    <tableColumn id="3" xr3:uid="{00000000-0010-0000-0600-000003000000}" name="Percentage of total part 1 applications registered" dataDxfId="297"/>
    <tableColumn id="4" xr3:uid="{00000000-0010-0000-0600-000004000000}" name="Total part 2 applications received" dataDxfId="296"/>
    <tableColumn id="5" xr3:uid="{00000000-0010-0000-0600-000005000000}" name="Percentage of total part 2 applications received" dataDxfId="295"/>
    <tableColumn id="6" xr3:uid="{00000000-0010-0000-0600-000006000000}" name="Total applications processed" dataDxfId="294"/>
    <tableColumn id="7" xr3:uid="{00000000-0010-0000-0600-000007000000}" name="Authorised applications" dataDxfId="293"/>
    <tableColumn id="8" xr3:uid="{00000000-0010-0000-0600-000008000000}" name="Denied applications" dataDxfId="292"/>
    <tableColumn id="9" xr3:uid="{00000000-0010-0000-0600-000009000000}" name="Withdrawn applications" dataDxfId="291"/>
    <tableColumn id="10" xr3:uid="{00000000-0010-0000-0600-00000A000000}" name="Percentage of processed applications authorised" dataDxfId="290"/>
    <tableColumn id="11" xr3:uid="{00000000-0010-0000-0600-00000B000000}" name="Percentage of processed applications denied" dataDxfId="289"/>
    <tableColumn id="12" xr3:uid="{00000000-0010-0000-0600-00000C000000}" name="Percentage of processed applications withdrawn" dataDxfId="288"/>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6" displayName="table_6" ref="A6:L53" totalsRowShown="0" headerRowDxfId="287">
  <tableColumns count="12">
    <tableColumn id="1" xr3:uid="{00000000-0010-0000-0700-000001000000}" name="Month [note 2] [note 3] [note 4]" dataDxfId="286"/>
    <tableColumn id="2" xr3:uid="{00000000-0010-0000-0700-000002000000}" name="Total [note 6]" dataDxfId="285"/>
    <tableColumn id="3" xr3:uid="{00000000-0010-0000-0700-000003000000}" name="Online applications" dataDxfId="284"/>
    <tableColumn id="4" xr3:uid="{00000000-0010-0000-0700-000004000000}" name="Phone applications" dataDxfId="283"/>
    <tableColumn id="5" xr3:uid="{00000000-0010-0000-0700-000005000000}" name="Alternative applications [note 7]" dataDxfId="282"/>
    <tableColumn id="6" xr3:uid="{00000000-0010-0000-0700-000006000000}" name="Paper applications [note 8]" dataDxfId="281"/>
    <tableColumn id="7" xr3:uid="{00000000-0010-0000-0700-000007000000}" name="Other channel [note 9]" dataDxfId="280"/>
    <tableColumn id="8" xr3:uid="{00000000-0010-0000-0700-000008000000}" name="Percentage of online applications" dataDxfId="279"/>
    <tableColumn id="9" xr3:uid="{00000000-0010-0000-0700-000009000000}" name="Percentage of phone applications" dataDxfId="278"/>
    <tableColumn id="10" xr3:uid="{00000000-0010-0000-0700-00000A000000}" name="Percentage of alternative applications" dataDxfId="277"/>
    <tableColumn id="11" xr3:uid="{00000000-0010-0000-0700-00000B000000}" name="Percentage of paper applications" dataDxfId="276"/>
    <tableColumn id="12" xr3:uid="{00000000-0010-0000-0700-00000C000000}" name="Percentage of other applications" dataDxfId="275"/>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7" displayName="table_7" ref="A6:J12" totalsRowShown="0" headerRowDxfId="274">
  <tableColumns count="10">
    <tableColumn id="1" xr3:uid="{00000000-0010-0000-0800-000001000000}" name="Age band [note 2] [note 4]" dataDxfId="273"/>
    <tableColumn id="2" xr3:uid="{00000000-0010-0000-0800-000002000000}" name="Total applications received" dataDxfId="272"/>
    <tableColumn id="3" xr3:uid="{00000000-0010-0000-0800-000003000000}" name="Percentage of total applications received" dataDxfId="271"/>
    <tableColumn id="4" xr3:uid="{00000000-0010-0000-0800-000004000000}" name="Total applications processed [note 3]" dataDxfId="270"/>
    <tableColumn id="5" xr3:uid="{00000000-0010-0000-0800-000005000000}" name="Authorised applications" dataDxfId="269"/>
    <tableColumn id="6" xr3:uid="{00000000-0010-0000-0800-000006000000}" name="Denied applications" dataDxfId="268"/>
    <tableColumn id="7" xr3:uid="{00000000-0010-0000-0800-000007000000}" name="Withdrawn applications" dataDxfId="267"/>
    <tableColumn id="8" xr3:uid="{00000000-0010-0000-0800-000008000000}" name="Percentage of processed applications authorised" dataDxfId="266"/>
    <tableColumn id="9" xr3:uid="{00000000-0010-0000-0800-000009000000}" name="Percentage of processed applications denied" dataDxfId="265"/>
    <tableColumn id="10" xr3:uid="{00000000-0010-0000-0800-00000A000000}" name="Percentage of processed applications withdrawn" dataDxfId="264"/>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8" displayName="table_8" ref="A6:J40" totalsRowShown="0" headerRowDxfId="263">
  <tableColumns count="10">
    <tableColumn id="1" xr3:uid="{00000000-0010-0000-0900-000001000000}" name="Local authority [note 2] [note 5] [note 6]" dataDxfId="262"/>
    <tableColumn id="2" xr3:uid="{00000000-0010-0000-0900-000002000000}" name="Total applications received [note 7]" dataDxfId="261"/>
    <tableColumn id="3" xr3:uid="{00000000-0010-0000-0900-000003000000}" name="Percentage of total applications received" dataDxfId="260"/>
    <tableColumn id="4" xr3:uid="{00000000-0010-0000-0900-000004000000}" name="Total applications processed [note 3]" dataDxfId="259"/>
    <tableColumn id="5" xr3:uid="{00000000-0010-0000-0900-000005000000}" name="Authorised applications" dataDxfId="258"/>
    <tableColumn id="6" xr3:uid="{00000000-0010-0000-0900-000006000000}" name="Denied applications" dataDxfId="257"/>
    <tableColumn id="7" xr3:uid="{00000000-0010-0000-0900-000007000000}" name="Withdrawn applications" dataDxfId="256"/>
    <tableColumn id="8" xr3:uid="{00000000-0010-0000-0900-000008000000}" name="Percentage of processed applications authorised" dataDxfId="255"/>
    <tableColumn id="9" xr3:uid="{00000000-0010-0000-0900-000009000000}" name="Percentage of processed applications denied" dataDxfId="254"/>
    <tableColumn id="10" xr3:uid="{00000000-0010-0000-0900-00000A000000}" name="Percentage of processed applications withdrawn" dataDxfId="25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table" Target="../tables/table2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table" Target="../tables/table22.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table" Target="../tables/table24.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2"/>
  <sheetViews>
    <sheetView showGridLines="0" tabSelected="1" workbookViewId="0"/>
  </sheetViews>
  <sheetFormatPr defaultColWidth="10.6640625" defaultRowHeight="15.5" x14ac:dyDescent="0.35"/>
  <cols>
    <col min="1" max="1" width="29.1640625" customWidth="1"/>
    <col min="2" max="2" width="100.1640625" customWidth="1"/>
    <col min="3" max="3" width="39.58203125" customWidth="1"/>
  </cols>
  <sheetData>
    <row r="1" spans="1:3" ht="21" x14ac:dyDescent="0.5">
      <c r="A1" s="1" t="s">
        <v>547</v>
      </c>
    </row>
    <row r="2" spans="1:3" x14ac:dyDescent="0.35">
      <c r="A2" t="s">
        <v>0</v>
      </c>
    </row>
    <row r="3" spans="1:3" x14ac:dyDescent="0.35">
      <c r="A3" s="25" t="s">
        <v>1</v>
      </c>
      <c r="B3" t="s">
        <v>2</v>
      </c>
      <c r="C3" s="27" t="s">
        <v>400</v>
      </c>
    </row>
    <row r="4" spans="1:3" x14ac:dyDescent="0.35">
      <c r="A4" s="24" t="str">
        <f>HYPERLINK("#'T1 Applications by decision'!A1", "T1 Applications by decision")</f>
        <v>T1 Applications by decision</v>
      </c>
      <c r="B4" t="s">
        <v>3</v>
      </c>
      <c r="C4" s="28" t="s">
        <v>401</v>
      </c>
    </row>
    <row r="5" spans="1:3" x14ac:dyDescent="0.35">
      <c r="A5" s="24" t="str">
        <f>HYPERLINK("#'T2 Decisions by award type'!A1", "T2 Decisions by award type")</f>
        <v>T2 Decisions by award type</v>
      </c>
      <c r="B5" t="s">
        <v>4</v>
      </c>
      <c r="C5" s="28" t="s">
        <v>401</v>
      </c>
    </row>
    <row r="6" spans="1:3" x14ac:dyDescent="0.35">
      <c r="A6" s="24" t="str">
        <f>HYPERLINK("#'T3 Care awards by level'!A1", "T3 Care awards by level")</f>
        <v>T3 Care awards by level</v>
      </c>
      <c r="B6" t="s">
        <v>5</v>
      </c>
      <c r="C6" s="28" t="s">
        <v>401</v>
      </c>
    </row>
    <row r="7" spans="1:3" x14ac:dyDescent="0.35">
      <c r="A7" s="24" t="str">
        <f>HYPERLINK("#'T4 Mobility awards by level'!A1", "T4 Mobility awards by level")</f>
        <v>T4 Mobility awards by level</v>
      </c>
      <c r="B7" t="s">
        <v>6</v>
      </c>
      <c r="C7" s="28" t="s">
        <v>401</v>
      </c>
    </row>
    <row r="8" spans="1:3" x14ac:dyDescent="0.35">
      <c r="A8" s="24" t="str">
        <f>HYPERLINK("#'T5 Applications by condition'!A1", "T5 Applications by condition")</f>
        <v>T5 Applications by condition</v>
      </c>
      <c r="B8" t="s">
        <v>7</v>
      </c>
      <c r="C8" s="28" t="s">
        <v>402</v>
      </c>
    </row>
    <row r="9" spans="1:3" x14ac:dyDescent="0.35">
      <c r="A9" s="24" t="str">
        <f>HYPERLINK("#'T6 Applications by channel'!A1", "T6 Applications by channel")</f>
        <v>T6 Applications by channel</v>
      </c>
      <c r="B9" t="s">
        <v>8</v>
      </c>
      <c r="C9" s="28" t="s">
        <v>401</v>
      </c>
    </row>
    <row r="10" spans="1:3" x14ac:dyDescent="0.35">
      <c r="A10" s="24" t="str">
        <f>HYPERLINK("#'T7 Applications by age'!A1", "T7 Applications by age")</f>
        <v>T7 Applications by age</v>
      </c>
      <c r="B10" t="s">
        <v>9</v>
      </c>
      <c r="C10" s="28" t="s">
        <v>401</v>
      </c>
    </row>
    <row r="11" spans="1:3" x14ac:dyDescent="0.35">
      <c r="A11" s="24" t="str">
        <f>HYPERLINK("#'T8 Applications by LA'!A1", "T8 Applications by LA")</f>
        <v>T8 Applications by LA</v>
      </c>
      <c r="B11" t="s">
        <v>10</v>
      </c>
      <c r="C11" s="28" t="s">
        <v>401</v>
      </c>
    </row>
    <row r="12" spans="1:3" x14ac:dyDescent="0.35">
      <c r="A12" s="24" t="str">
        <f>HYPERLINK("#'T9 Application processing times'!A1", "T9 Application processing times")</f>
        <v>T9 Application processing times</v>
      </c>
      <c r="B12" t="s">
        <v>11</v>
      </c>
      <c r="C12" s="28" t="s">
        <v>401</v>
      </c>
    </row>
    <row r="13" spans="1:3" x14ac:dyDescent="0.35">
      <c r="A13" s="24" t="str">
        <f>HYPERLINK("#'T10 Payments'!A1", "T10 Payments")</f>
        <v>T10 Payments</v>
      </c>
      <c r="B13" t="s">
        <v>12</v>
      </c>
      <c r="C13" s="28" t="s">
        <v>403</v>
      </c>
    </row>
    <row r="14" spans="1:3" x14ac:dyDescent="0.35">
      <c r="A14" s="24" t="str">
        <f>HYPERLINK("#'T11 Payments by LA'!A1", "T11 Payments by LA")</f>
        <v>T11 Payments by LA</v>
      </c>
      <c r="B14" t="s">
        <v>13</v>
      </c>
      <c r="C14" s="28" t="s">
        <v>403</v>
      </c>
    </row>
    <row r="15" spans="1:3" x14ac:dyDescent="0.35">
      <c r="A15" s="24" t="str">
        <f>HYPERLINK("#'T12 Number of individuals paid'!A1", "T12 Number of individuals paid")</f>
        <v>T12 Number of individuals paid</v>
      </c>
      <c r="B15" t="s">
        <v>14</v>
      </c>
      <c r="C15" s="28" t="s">
        <v>403</v>
      </c>
    </row>
    <row r="16" spans="1:3" x14ac:dyDescent="0.35">
      <c r="A16" s="24" t="str">
        <f>HYPERLINK("#'T13 Caseload by award type'!A1", "T13 Caseload by award type")</f>
        <v>T13 Caseload by award type</v>
      </c>
      <c r="B16" t="s">
        <v>15</v>
      </c>
      <c r="C16" s="28" t="s">
        <v>403</v>
      </c>
    </row>
    <row r="17" spans="1:3" x14ac:dyDescent="0.35">
      <c r="A17" s="24" t="str">
        <f>HYPERLINK("#'T14 Caseload by care level'!A1", "T14 Caseload by care level")</f>
        <v>T14 Caseload by care level</v>
      </c>
      <c r="B17" t="s">
        <v>16</v>
      </c>
      <c r="C17" s="28" t="s">
        <v>403</v>
      </c>
    </row>
    <row r="18" spans="1:3" x14ac:dyDescent="0.35">
      <c r="A18" s="24" t="str">
        <f>HYPERLINK("#'T15 Caseload by mob level'!A1", "T15 Caseload by mob level")</f>
        <v>T15 Caseload by mob level</v>
      </c>
      <c r="B18" t="s">
        <v>17</v>
      </c>
      <c r="C18" s="28" t="s">
        <v>403</v>
      </c>
    </row>
    <row r="19" spans="1:3" x14ac:dyDescent="0.35">
      <c r="A19" s="24" t="str">
        <f>HYPERLINK("#'T16 Caseload by award level'!A1", "T16 Caseload by award level")</f>
        <v>T16 Caseload by award level</v>
      </c>
      <c r="B19" t="s">
        <v>18</v>
      </c>
      <c r="C19" s="28" t="s">
        <v>403</v>
      </c>
    </row>
    <row r="20" spans="1:3" x14ac:dyDescent="0.35">
      <c r="A20" s="24" t="str">
        <f>HYPERLINK("#'T17 Caseload by age'!A1", "T17 Caseload by age")</f>
        <v>T17 Caseload by age</v>
      </c>
      <c r="B20" t="s">
        <v>19</v>
      </c>
      <c r="C20" s="28" t="s">
        <v>403</v>
      </c>
    </row>
    <row r="21" spans="1:3" x14ac:dyDescent="0.35">
      <c r="A21" s="24" t="str">
        <f>HYPERLINK("#'T18 Caseload by cond and award'!A1", "T18 Caseload by cond and award")</f>
        <v>T18 Caseload by cond and award</v>
      </c>
      <c r="B21" t="s">
        <v>20</v>
      </c>
      <c r="C21" s="28" t="s">
        <v>403</v>
      </c>
    </row>
    <row r="22" spans="1:3" x14ac:dyDescent="0.35">
      <c r="A22" s="24" t="str">
        <f>HYPERLINK("#'T19 Caseload by cond and care'!A1", "T19 Caseload by cond and care")</f>
        <v>T19 Caseload by cond and care</v>
      </c>
      <c r="B22" t="s">
        <v>21</v>
      </c>
      <c r="C22" s="28" t="s">
        <v>403</v>
      </c>
    </row>
    <row r="23" spans="1:3" x14ac:dyDescent="0.35">
      <c r="A23" s="26" t="str">
        <f>HYPERLINK("#'T20 Caseload by cond and mob'!A1", "T20 Caseload by cond and mob")</f>
        <v>T20 Caseload by cond and mob</v>
      </c>
      <c r="B23" t="s">
        <v>22</v>
      </c>
      <c r="C23" s="28" t="s">
        <v>403</v>
      </c>
    </row>
    <row r="24" spans="1:3" x14ac:dyDescent="0.35">
      <c r="A24" s="26" t="str">
        <f>HYPERLINK("#'T21 Caseload by SRTI'!A1", "T21 Caseload by SRTI")</f>
        <v>T21 Caseload by SRTI</v>
      </c>
      <c r="B24" t="s">
        <v>405</v>
      </c>
      <c r="C24" s="28" t="s">
        <v>403</v>
      </c>
    </row>
    <row r="25" spans="1:3" x14ac:dyDescent="0.35">
      <c r="A25" s="26" t="str">
        <f>HYPERLINK("#'T22 Caseload by duration'!A1", "T22 Caseload by duration")</f>
        <v>T22 Caseload by duration</v>
      </c>
      <c r="B25" t="s">
        <v>406</v>
      </c>
      <c r="C25" s="28" t="s">
        <v>403</v>
      </c>
    </row>
    <row r="26" spans="1:3" x14ac:dyDescent="0.35">
      <c r="A26" s="24" t="str">
        <f>HYPERLINK("#'T23 Caseload by LA'!A1", "T23 Caseload by LA")</f>
        <v>T23 Caseload by LA</v>
      </c>
      <c r="B26" t="s">
        <v>23</v>
      </c>
      <c r="C26" s="28" t="s">
        <v>403</v>
      </c>
    </row>
    <row r="27" spans="1:3" x14ac:dyDescent="0.35">
      <c r="A27" s="24" t="str">
        <f>HYPERLINK("#'T24 Redeterminations'!A1", "T24 Redeterminations")</f>
        <v>T24 Redeterminations</v>
      </c>
      <c r="B27" t="s">
        <v>24</v>
      </c>
      <c r="C27" s="28" t="s">
        <v>403</v>
      </c>
    </row>
    <row r="28" spans="1:3" x14ac:dyDescent="0.35">
      <c r="A28" s="24" t="str">
        <f>HYPERLINK("#'T25 Appeals'!A1", "T25 Appeals")</f>
        <v>T25 Appeals</v>
      </c>
      <c r="B28" t="s">
        <v>25</v>
      </c>
      <c r="C28" s="28" t="s">
        <v>403</v>
      </c>
    </row>
    <row r="29" spans="1:3" x14ac:dyDescent="0.35">
      <c r="A29" s="24" t="str">
        <f>HYPERLINK("#'T26 Reviews'!A1", "T26 Reviews")</f>
        <v>T26 Reviews</v>
      </c>
      <c r="B29" t="s">
        <v>26</v>
      </c>
      <c r="C29" s="28" t="s">
        <v>403</v>
      </c>
    </row>
    <row r="30" spans="1:3" x14ac:dyDescent="0.35">
      <c r="A30" s="24" t="str">
        <f>HYPERLINK("#'T27 New applicant reviews'!A1", "T27 New applicant reviews")</f>
        <v>T27 New applicant reviews</v>
      </c>
      <c r="B30" t="s">
        <v>27</v>
      </c>
      <c r="C30" s="29" t="s">
        <v>402</v>
      </c>
    </row>
    <row r="31" spans="1:3" x14ac:dyDescent="0.35">
      <c r="A31" s="26" t="str">
        <f>HYPERLINK("#'T28 Case transfer review'!A1", "T28 Case transfer reviews")</f>
        <v>T28 Case transfer reviews</v>
      </c>
      <c r="B31" t="s">
        <v>28</v>
      </c>
      <c r="C31" s="30" t="s">
        <v>404</v>
      </c>
    </row>
    <row r="32" spans="1:3" x14ac:dyDescent="0.35">
      <c r="A32" s="26" t="str">
        <f>HYPERLINK("#'Chart 1'!A1", "Chart 1")</f>
        <v>Chart 1</v>
      </c>
      <c r="B32" s="53" t="s">
        <v>442</v>
      </c>
      <c r="C32" s="28" t="s">
        <v>403</v>
      </c>
    </row>
  </sheetData>
  <hyperlinks>
    <hyperlink ref="C4" location="'T1 Applications by decision'!A1" display="Table 1" xr:uid="{59BF32BA-A74D-4401-B7B9-35354F3EF821}"/>
    <hyperlink ref="C5" location="'T2 Decisions by award type'!A1" display="Table 2" xr:uid="{AE165610-758B-429F-A74F-61B572371BBD}"/>
    <hyperlink ref="C6" location="'T3 Care awards by level'!A1" display="Table 3" xr:uid="{2AF136A5-DED1-4D07-ABF6-1709D223210C}"/>
    <hyperlink ref="C7" location="'T4 Mobility awards by level'!A1" display="Table 4" xr:uid="{667EF2C7-40B7-455D-9643-F33B99E529DD}"/>
    <hyperlink ref="C8" location="'T5 Applications by condition'!A1" display="Table 5" xr:uid="{D2B0D6D7-5568-4CB1-8B21-C96B5F70D70E}"/>
    <hyperlink ref="C9" location="'T6 Applications by channel'!A1" display="Table 6" xr:uid="{0A5D5C1E-1E1C-4AE7-8A15-7F26546606D3}"/>
    <hyperlink ref="C10" location="'T7 Applications by age'!A1" display="Table 7" xr:uid="{FB0A8667-B27B-4421-ADC0-BF9C3AF3EF47}"/>
    <hyperlink ref="C11" location="'T8 Applications by LA'!A1" display="Table 8" xr:uid="{37919E35-DDCB-4013-AB5B-3719DD8A3715}"/>
    <hyperlink ref="C12" location="'T9 Application processing times'!A1" display="Table 9" xr:uid="{FB42BFF3-36F2-4A89-B636-263A5F5EDADD}"/>
    <hyperlink ref="C13" location="'T10 Payments'!A1" display="Table 10" xr:uid="{A6C8AF92-D6B2-4E3A-88D1-932EAA8E98C4}"/>
    <hyperlink ref="C14" location="'T11 Payments by LA'!A1" display="Table 11" xr:uid="{1DA59EC7-82C1-4585-9B57-9C6266DAD21A}"/>
    <hyperlink ref="C15" location="'T12 Number of individuals paid'!A1" display="Table 12" xr:uid="{B2A96900-5F50-483E-8A74-F60C63EA0FDC}"/>
    <hyperlink ref="C16" location="'T13 Caseload by award type'!A1" display="Table 13" xr:uid="{C39DBB06-EBA0-4B8D-807F-0BDCA1B03ACC}"/>
    <hyperlink ref="C17" location="'T14 Caseload by care level'!A1" display="Table 14" xr:uid="{5061FD6B-507A-448A-8DE1-563038D71133}"/>
    <hyperlink ref="C18" location="'T15 Caseload by mob level'!A1" display="Table 15" xr:uid="{A1B7C95D-26B2-417A-B32C-454AE63C81AE}"/>
    <hyperlink ref="C19" location="'T16 Caseload by award level'!A1" display="Table 16" xr:uid="{33EB158B-E5EB-4376-B895-69BC929453AF}"/>
    <hyperlink ref="C20" location="'T17 Caseload by age'!A1" display="Table 17" xr:uid="{5D11D356-4E11-43DF-9158-0CDC5E6F8D2B}"/>
    <hyperlink ref="C21" location="'T18 Caseload by cond and award'!A1" display="Table 18" xr:uid="{195AB056-4ED9-4260-A34E-B2097B688104}"/>
    <hyperlink ref="C22" location="'T19 Caseload by cond and care'!A1" display="Table 19" xr:uid="{0998CC89-9918-4F0F-BDF0-B9A32AC47AD7}"/>
    <hyperlink ref="C23" location="'T20 Caseload by cond and mob'!A1" display="Table 20" xr:uid="{ECBDCA24-125E-413E-A522-F72F8942856D}"/>
    <hyperlink ref="C25" location="'T21 Caseload by SRTI indicator'!A1" display="Table 21" xr:uid="{D8B72B78-6E0C-4B1C-9D59-D68F0D357F7B}"/>
    <hyperlink ref="C26" location="'T22 Caseload by duration'!A1" display="Table 22" xr:uid="{3EFB4F49-E207-4D6E-859A-A5136570D84E}"/>
    <hyperlink ref="C27" location="'T23 Caseload by LA'!A1" display="Table 23" xr:uid="{9BABB2E5-C33D-4DEA-BEBE-43E530C06484}"/>
    <hyperlink ref="C28" location="'T24 Redeterminations'!A1" display="Table 24" xr:uid="{259ED8DA-113B-4060-A9DD-C68BF870B031}"/>
    <hyperlink ref="C29" location="'T25 Appeals'!A1" display="Table 25" xr:uid="{2CA6CC04-8302-490B-8419-AA1F0CE529B3}"/>
    <hyperlink ref="A32" location="'Chart 1'!A1" display="Chart 1" xr:uid="{4FBEB00C-EC90-4F6B-A16E-F4B140603421}"/>
  </hyperlinks>
  <pageMargins left="0.7" right="0.7" top="0.75" bottom="0.75" header="0.3" footer="0.3"/>
  <pageSetup paperSize="9" orientation="portrait" horizontalDpi="300" verticalDpi="300"/>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1"/>
  <sheetViews>
    <sheetView showGridLines="0" zoomScaleNormal="100" workbookViewId="0"/>
  </sheetViews>
  <sheetFormatPr defaultColWidth="10.6640625" defaultRowHeight="15.5" x14ac:dyDescent="0.35"/>
  <cols>
    <col min="1" max="1" width="37.58203125" customWidth="1"/>
    <col min="2" max="11" width="20.6640625" customWidth="1"/>
  </cols>
  <sheetData>
    <row r="1" spans="1:11" ht="19.5" x14ac:dyDescent="0.45">
      <c r="A1" s="2" t="s">
        <v>546</v>
      </c>
    </row>
    <row r="2" spans="1:11" x14ac:dyDescent="0.35">
      <c r="A2" t="s">
        <v>217</v>
      </c>
    </row>
    <row r="3" spans="1:11" x14ac:dyDescent="0.35">
      <c r="A3" t="s">
        <v>218</v>
      </c>
    </row>
    <row r="4" spans="1:11" x14ac:dyDescent="0.35">
      <c r="A4" t="s">
        <v>426</v>
      </c>
    </row>
    <row r="5" spans="1:11" x14ac:dyDescent="0.35">
      <c r="A5" t="s">
        <v>47</v>
      </c>
    </row>
    <row r="6" spans="1:11" x14ac:dyDescent="0.35">
      <c r="A6" s="4" t="s">
        <v>233</v>
      </c>
    </row>
    <row r="7" spans="1:11" ht="90.5" customHeight="1" x14ac:dyDescent="0.35">
      <c r="A7" s="119" t="s">
        <v>545</v>
      </c>
      <c r="B7" s="43" t="s">
        <v>219</v>
      </c>
      <c r="C7" s="43" t="s">
        <v>220</v>
      </c>
      <c r="D7" s="43" t="s">
        <v>221</v>
      </c>
      <c r="E7" s="43" t="s">
        <v>222</v>
      </c>
      <c r="F7" s="43" t="s">
        <v>223</v>
      </c>
      <c r="G7" s="43" t="s">
        <v>224</v>
      </c>
      <c r="H7" s="43" t="s">
        <v>225</v>
      </c>
      <c r="I7" s="43" t="s">
        <v>226</v>
      </c>
      <c r="J7" s="43" t="s">
        <v>227</v>
      </c>
      <c r="K7" s="43" t="s">
        <v>228</v>
      </c>
    </row>
    <row r="8" spans="1:11" x14ac:dyDescent="0.35">
      <c r="A8" s="45" t="s">
        <v>60</v>
      </c>
      <c r="B8" s="46">
        <v>54650</v>
      </c>
      <c r="C8" s="46">
        <v>4030</v>
      </c>
      <c r="D8" s="46">
        <v>7530</v>
      </c>
      <c r="E8" s="46">
        <v>9075</v>
      </c>
      <c r="F8" s="46">
        <v>9075</v>
      </c>
      <c r="G8" s="46">
        <v>7860</v>
      </c>
      <c r="H8" s="46">
        <v>6950</v>
      </c>
      <c r="I8" s="46">
        <v>4215</v>
      </c>
      <c r="J8" s="46">
        <v>5910</v>
      </c>
      <c r="K8" s="47">
        <v>75</v>
      </c>
    </row>
    <row r="9" spans="1:11" x14ac:dyDescent="0.35">
      <c r="A9" s="76" t="s">
        <v>408</v>
      </c>
      <c r="B9" s="51">
        <v>1</v>
      </c>
      <c r="C9" s="51">
        <v>7.0000000000000007E-2</v>
      </c>
      <c r="D9" s="51">
        <v>0.14000000000000001</v>
      </c>
      <c r="E9" s="51">
        <v>0.17</v>
      </c>
      <c r="F9" s="51">
        <v>0.17</v>
      </c>
      <c r="G9" s="51">
        <v>0.14000000000000001</v>
      </c>
      <c r="H9" s="51">
        <v>0.13</v>
      </c>
      <c r="I9" s="51">
        <v>0.08</v>
      </c>
      <c r="J9" s="51">
        <v>0.11</v>
      </c>
      <c r="K9" s="77" t="s">
        <v>62</v>
      </c>
    </row>
    <row r="10" spans="1:11" x14ac:dyDescent="0.35">
      <c r="A10" s="25" t="s">
        <v>63</v>
      </c>
      <c r="B10" s="36">
        <v>20</v>
      </c>
      <c r="C10" s="36">
        <v>20</v>
      </c>
      <c r="D10" s="36">
        <v>5</v>
      </c>
      <c r="E10" s="36">
        <v>0</v>
      </c>
      <c r="F10" s="36">
        <v>0</v>
      </c>
      <c r="G10" s="36">
        <v>0</v>
      </c>
      <c r="H10" s="36">
        <v>0</v>
      </c>
      <c r="I10" s="36">
        <v>0</v>
      </c>
      <c r="J10" s="36">
        <v>0</v>
      </c>
      <c r="K10" s="34">
        <v>16.5</v>
      </c>
    </row>
    <row r="11" spans="1:11" x14ac:dyDescent="0.35">
      <c r="A11" s="25" t="s">
        <v>64</v>
      </c>
      <c r="B11" s="36">
        <v>50</v>
      </c>
      <c r="C11" s="36">
        <v>20</v>
      </c>
      <c r="D11" s="36">
        <v>25</v>
      </c>
      <c r="E11" s="36">
        <v>5</v>
      </c>
      <c r="F11" s="36">
        <v>0</v>
      </c>
      <c r="G11" s="36">
        <v>0</v>
      </c>
      <c r="H11" s="36">
        <v>0</v>
      </c>
      <c r="I11" s="36">
        <v>0</v>
      </c>
      <c r="J11" s="36">
        <v>0</v>
      </c>
      <c r="K11" s="34">
        <v>23</v>
      </c>
    </row>
    <row r="12" spans="1:11" x14ac:dyDescent="0.35">
      <c r="A12" s="25" t="s">
        <v>65</v>
      </c>
      <c r="B12" s="36">
        <v>90</v>
      </c>
      <c r="C12" s="36">
        <v>30</v>
      </c>
      <c r="D12" s="36">
        <v>40</v>
      </c>
      <c r="E12" s="36">
        <v>15</v>
      </c>
      <c r="F12" s="36">
        <v>5</v>
      </c>
      <c r="G12" s="36">
        <v>0</v>
      </c>
      <c r="H12" s="36">
        <v>0</v>
      </c>
      <c r="I12" s="36">
        <v>0</v>
      </c>
      <c r="J12" s="36">
        <v>0</v>
      </c>
      <c r="K12" s="34">
        <v>25</v>
      </c>
    </row>
    <row r="13" spans="1:11" x14ac:dyDescent="0.35">
      <c r="A13" s="25" t="s">
        <v>66</v>
      </c>
      <c r="B13" s="36">
        <v>100</v>
      </c>
      <c r="C13" s="36">
        <v>40</v>
      </c>
      <c r="D13" s="36">
        <v>25</v>
      </c>
      <c r="E13" s="36">
        <v>10</v>
      </c>
      <c r="F13" s="36">
        <v>15</v>
      </c>
      <c r="G13" s="36">
        <v>5</v>
      </c>
      <c r="H13" s="36">
        <v>0</v>
      </c>
      <c r="I13" s="36">
        <v>0</v>
      </c>
      <c r="J13" s="36">
        <v>0</v>
      </c>
      <c r="K13" s="34">
        <v>25.5</v>
      </c>
    </row>
    <row r="14" spans="1:11" x14ac:dyDescent="0.35">
      <c r="A14" s="25" t="s">
        <v>67</v>
      </c>
      <c r="B14" s="36">
        <v>350</v>
      </c>
      <c r="C14" s="36">
        <v>245</v>
      </c>
      <c r="D14" s="36">
        <v>50</v>
      </c>
      <c r="E14" s="36">
        <v>25</v>
      </c>
      <c r="F14" s="36">
        <v>15</v>
      </c>
      <c r="G14" s="36">
        <v>10</v>
      </c>
      <c r="H14" s="36">
        <v>5</v>
      </c>
      <c r="I14" s="36">
        <v>0</v>
      </c>
      <c r="J14" s="36">
        <v>0</v>
      </c>
      <c r="K14" s="34">
        <v>15</v>
      </c>
    </row>
    <row r="15" spans="1:11" x14ac:dyDescent="0.35">
      <c r="A15" s="25" t="s">
        <v>68</v>
      </c>
      <c r="B15" s="36">
        <v>495</v>
      </c>
      <c r="C15" s="36">
        <v>75</v>
      </c>
      <c r="D15" s="36">
        <v>375</v>
      </c>
      <c r="E15" s="36">
        <v>30</v>
      </c>
      <c r="F15" s="36">
        <v>5</v>
      </c>
      <c r="G15" s="36">
        <v>5</v>
      </c>
      <c r="H15" s="36">
        <v>5</v>
      </c>
      <c r="I15" s="36">
        <v>5</v>
      </c>
      <c r="J15" s="36">
        <v>0</v>
      </c>
      <c r="K15" s="34">
        <v>28</v>
      </c>
    </row>
    <row r="16" spans="1:11" x14ac:dyDescent="0.35">
      <c r="A16" s="25" t="s">
        <v>69</v>
      </c>
      <c r="B16" s="36">
        <v>690</v>
      </c>
      <c r="C16" s="36">
        <v>30</v>
      </c>
      <c r="D16" s="36">
        <v>430</v>
      </c>
      <c r="E16" s="36">
        <v>205</v>
      </c>
      <c r="F16" s="36">
        <v>15</v>
      </c>
      <c r="G16" s="36">
        <v>5</v>
      </c>
      <c r="H16" s="36" t="s">
        <v>108</v>
      </c>
      <c r="I16" s="36">
        <v>5</v>
      </c>
      <c r="J16" s="36" t="s">
        <v>108</v>
      </c>
      <c r="K16" s="34">
        <v>34</v>
      </c>
    </row>
    <row r="17" spans="1:11" x14ac:dyDescent="0.35">
      <c r="A17" s="25" t="s">
        <v>70</v>
      </c>
      <c r="B17" s="36">
        <v>1015</v>
      </c>
      <c r="C17" s="36">
        <v>25</v>
      </c>
      <c r="D17" s="36">
        <v>500</v>
      </c>
      <c r="E17" s="36">
        <v>355</v>
      </c>
      <c r="F17" s="36">
        <v>120</v>
      </c>
      <c r="G17" s="36">
        <v>15</v>
      </c>
      <c r="H17" s="36" t="s">
        <v>108</v>
      </c>
      <c r="I17" s="36">
        <v>0</v>
      </c>
      <c r="J17" s="36">
        <v>0</v>
      </c>
      <c r="K17" s="34">
        <v>40</v>
      </c>
    </row>
    <row r="18" spans="1:11" x14ac:dyDescent="0.35">
      <c r="A18" s="25" t="s">
        <v>71</v>
      </c>
      <c r="B18" s="36">
        <v>980</v>
      </c>
      <c r="C18" s="36">
        <v>20</v>
      </c>
      <c r="D18" s="36">
        <v>340</v>
      </c>
      <c r="E18" s="36">
        <v>395</v>
      </c>
      <c r="F18" s="36">
        <v>145</v>
      </c>
      <c r="G18" s="36">
        <v>55</v>
      </c>
      <c r="H18" s="36">
        <v>10</v>
      </c>
      <c r="I18" s="36" t="s">
        <v>108</v>
      </c>
      <c r="J18" s="36" t="s">
        <v>108</v>
      </c>
      <c r="K18" s="34">
        <v>46</v>
      </c>
    </row>
    <row r="19" spans="1:11" x14ac:dyDescent="0.35">
      <c r="A19" s="25" t="s">
        <v>72</v>
      </c>
      <c r="B19" s="36">
        <v>1030</v>
      </c>
      <c r="C19" s="36">
        <v>15</v>
      </c>
      <c r="D19" s="36">
        <v>245</v>
      </c>
      <c r="E19" s="36">
        <v>415</v>
      </c>
      <c r="F19" s="36">
        <v>220</v>
      </c>
      <c r="G19" s="36">
        <v>90</v>
      </c>
      <c r="H19" s="36">
        <v>40</v>
      </c>
      <c r="I19" s="36">
        <v>5</v>
      </c>
      <c r="J19" s="36" t="s">
        <v>108</v>
      </c>
      <c r="K19" s="34">
        <v>53</v>
      </c>
    </row>
    <row r="20" spans="1:11" x14ac:dyDescent="0.35">
      <c r="A20" s="25" t="s">
        <v>73</v>
      </c>
      <c r="B20" s="36">
        <v>1230</v>
      </c>
      <c r="C20" s="36">
        <v>15</v>
      </c>
      <c r="D20" s="36">
        <v>215</v>
      </c>
      <c r="E20" s="36">
        <v>425</v>
      </c>
      <c r="F20" s="36">
        <v>350</v>
      </c>
      <c r="G20" s="36">
        <v>135</v>
      </c>
      <c r="H20" s="36">
        <v>55</v>
      </c>
      <c r="I20" s="36">
        <v>25</v>
      </c>
      <c r="J20" s="36">
        <v>5</v>
      </c>
      <c r="K20" s="34">
        <v>59</v>
      </c>
    </row>
    <row r="21" spans="1:11" x14ac:dyDescent="0.35">
      <c r="A21" s="25" t="s">
        <v>74</v>
      </c>
      <c r="B21" s="36">
        <v>1180</v>
      </c>
      <c r="C21" s="36">
        <v>10</v>
      </c>
      <c r="D21" s="36">
        <v>160</v>
      </c>
      <c r="E21" s="36">
        <v>345</v>
      </c>
      <c r="F21" s="36">
        <v>415</v>
      </c>
      <c r="G21" s="36">
        <v>150</v>
      </c>
      <c r="H21" s="36">
        <v>65</v>
      </c>
      <c r="I21" s="36">
        <v>15</v>
      </c>
      <c r="J21" s="36">
        <v>10</v>
      </c>
      <c r="K21" s="34">
        <v>63</v>
      </c>
    </row>
    <row r="22" spans="1:11" x14ac:dyDescent="0.35">
      <c r="A22" s="25" t="s">
        <v>75</v>
      </c>
      <c r="B22" s="36">
        <v>1265</v>
      </c>
      <c r="C22" s="36">
        <v>20</v>
      </c>
      <c r="D22" s="36">
        <v>85</v>
      </c>
      <c r="E22" s="36">
        <v>310</v>
      </c>
      <c r="F22" s="36">
        <v>490</v>
      </c>
      <c r="G22" s="36">
        <v>225</v>
      </c>
      <c r="H22" s="36">
        <v>80</v>
      </c>
      <c r="I22" s="36">
        <v>30</v>
      </c>
      <c r="J22" s="36">
        <v>25</v>
      </c>
      <c r="K22" s="34">
        <v>69</v>
      </c>
    </row>
    <row r="23" spans="1:11" x14ac:dyDescent="0.35">
      <c r="A23" s="25" t="s">
        <v>76</v>
      </c>
      <c r="B23" s="36">
        <v>1175</v>
      </c>
      <c r="C23" s="36">
        <v>20</v>
      </c>
      <c r="D23" s="36">
        <v>50</v>
      </c>
      <c r="E23" s="36">
        <v>210</v>
      </c>
      <c r="F23" s="36">
        <v>425</v>
      </c>
      <c r="G23" s="36">
        <v>250</v>
      </c>
      <c r="H23" s="36">
        <v>120</v>
      </c>
      <c r="I23" s="36">
        <v>50</v>
      </c>
      <c r="J23" s="36">
        <v>45</v>
      </c>
      <c r="K23" s="34">
        <v>76</v>
      </c>
    </row>
    <row r="24" spans="1:11" x14ac:dyDescent="0.35">
      <c r="A24" s="25" t="s">
        <v>77</v>
      </c>
      <c r="B24" s="36">
        <v>1005</v>
      </c>
      <c r="C24" s="36">
        <v>10</v>
      </c>
      <c r="D24" s="36">
        <v>35</v>
      </c>
      <c r="E24" s="36">
        <v>160</v>
      </c>
      <c r="F24" s="36">
        <v>280</v>
      </c>
      <c r="G24" s="36">
        <v>270</v>
      </c>
      <c r="H24" s="36">
        <v>120</v>
      </c>
      <c r="I24" s="36">
        <v>75</v>
      </c>
      <c r="J24" s="36">
        <v>60</v>
      </c>
      <c r="K24" s="34">
        <v>82</v>
      </c>
    </row>
    <row r="25" spans="1:11" x14ac:dyDescent="0.35">
      <c r="A25" s="25" t="s">
        <v>78</v>
      </c>
      <c r="B25" s="36">
        <v>1075</v>
      </c>
      <c r="C25" s="36">
        <v>10</v>
      </c>
      <c r="D25" s="36">
        <v>30</v>
      </c>
      <c r="E25" s="36">
        <v>170</v>
      </c>
      <c r="F25" s="36">
        <v>255</v>
      </c>
      <c r="G25" s="36">
        <v>280</v>
      </c>
      <c r="H25" s="36">
        <v>170</v>
      </c>
      <c r="I25" s="36">
        <v>85</v>
      </c>
      <c r="J25" s="36">
        <v>85</v>
      </c>
      <c r="K25" s="34">
        <v>86</v>
      </c>
    </row>
    <row r="26" spans="1:11" x14ac:dyDescent="0.35">
      <c r="A26" s="25" t="s">
        <v>79</v>
      </c>
      <c r="B26" s="36">
        <v>955</v>
      </c>
      <c r="C26" s="36">
        <v>10</v>
      </c>
      <c r="D26" s="36">
        <v>20</v>
      </c>
      <c r="E26" s="36">
        <v>105</v>
      </c>
      <c r="F26" s="36">
        <v>205</v>
      </c>
      <c r="G26" s="36">
        <v>295</v>
      </c>
      <c r="H26" s="36">
        <v>145</v>
      </c>
      <c r="I26" s="36">
        <v>80</v>
      </c>
      <c r="J26" s="36">
        <v>95</v>
      </c>
      <c r="K26" s="34">
        <v>90</v>
      </c>
    </row>
    <row r="27" spans="1:11" x14ac:dyDescent="0.35">
      <c r="A27" s="25" t="s">
        <v>80</v>
      </c>
      <c r="B27" s="36">
        <v>1050</v>
      </c>
      <c r="C27" s="36">
        <v>5</v>
      </c>
      <c r="D27" s="36">
        <v>5</v>
      </c>
      <c r="E27" s="36">
        <v>60</v>
      </c>
      <c r="F27" s="36">
        <v>155</v>
      </c>
      <c r="G27" s="36">
        <v>375</v>
      </c>
      <c r="H27" s="36">
        <v>230</v>
      </c>
      <c r="I27" s="36">
        <v>90</v>
      </c>
      <c r="J27" s="36">
        <v>125</v>
      </c>
      <c r="K27" s="34">
        <v>95</v>
      </c>
    </row>
    <row r="28" spans="1:11" x14ac:dyDescent="0.35">
      <c r="A28" s="25" t="s">
        <v>81</v>
      </c>
      <c r="B28" s="36">
        <v>1210</v>
      </c>
      <c r="C28" s="36">
        <v>15</v>
      </c>
      <c r="D28" s="36">
        <v>30</v>
      </c>
      <c r="E28" s="36">
        <v>60</v>
      </c>
      <c r="F28" s="36">
        <v>210</v>
      </c>
      <c r="G28" s="36">
        <v>315</v>
      </c>
      <c r="H28" s="36">
        <v>280</v>
      </c>
      <c r="I28" s="36">
        <v>155</v>
      </c>
      <c r="J28" s="36">
        <v>140</v>
      </c>
      <c r="K28" s="34">
        <v>99</v>
      </c>
    </row>
    <row r="29" spans="1:11" x14ac:dyDescent="0.35">
      <c r="A29" s="25" t="s">
        <v>82</v>
      </c>
      <c r="B29" s="36">
        <v>1550</v>
      </c>
      <c r="C29" s="36">
        <v>10</v>
      </c>
      <c r="D29" s="36">
        <v>15</v>
      </c>
      <c r="E29" s="36">
        <v>50</v>
      </c>
      <c r="F29" s="36">
        <v>185</v>
      </c>
      <c r="G29" s="36">
        <v>345</v>
      </c>
      <c r="H29" s="36">
        <v>515</v>
      </c>
      <c r="I29" s="36">
        <v>255</v>
      </c>
      <c r="J29" s="36">
        <v>175</v>
      </c>
      <c r="K29" s="34">
        <v>106</v>
      </c>
    </row>
    <row r="30" spans="1:11" x14ac:dyDescent="0.35">
      <c r="A30" s="25" t="s">
        <v>83</v>
      </c>
      <c r="B30" s="36">
        <v>1200</v>
      </c>
      <c r="C30" s="36">
        <v>20</v>
      </c>
      <c r="D30" s="36">
        <v>5</v>
      </c>
      <c r="E30" s="36">
        <v>20</v>
      </c>
      <c r="F30" s="36">
        <v>150</v>
      </c>
      <c r="G30" s="36">
        <v>225</v>
      </c>
      <c r="H30" s="36">
        <v>355</v>
      </c>
      <c r="I30" s="36">
        <v>200</v>
      </c>
      <c r="J30" s="36">
        <v>220</v>
      </c>
      <c r="K30" s="34">
        <v>109</v>
      </c>
    </row>
    <row r="31" spans="1:11" x14ac:dyDescent="0.35">
      <c r="A31" s="25" t="s">
        <v>84</v>
      </c>
      <c r="B31" s="36">
        <v>1550</v>
      </c>
      <c r="C31" s="36">
        <v>15</v>
      </c>
      <c r="D31" s="36">
        <v>15</v>
      </c>
      <c r="E31" s="36">
        <v>50</v>
      </c>
      <c r="F31" s="36">
        <v>135</v>
      </c>
      <c r="G31" s="36">
        <v>290</v>
      </c>
      <c r="H31" s="36">
        <v>445</v>
      </c>
      <c r="I31" s="36">
        <v>325</v>
      </c>
      <c r="J31" s="36">
        <v>275</v>
      </c>
      <c r="K31" s="34">
        <v>114</v>
      </c>
    </row>
    <row r="32" spans="1:11" x14ac:dyDescent="0.35">
      <c r="A32" s="25" t="s">
        <v>85</v>
      </c>
      <c r="B32" s="36">
        <v>1845</v>
      </c>
      <c r="C32" s="36">
        <v>15</v>
      </c>
      <c r="D32" s="36">
        <v>45</v>
      </c>
      <c r="E32" s="36">
        <v>65</v>
      </c>
      <c r="F32" s="36">
        <v>195</v>
      </c>
      <c r="G32" s="36">
        <v>475</v>
      </c>
      <c r="H32" s="36">
        <v>450</v>
      </c>
      <c r="I32" s="36">
        <v>260</v>
      </c>
      <c r="J32" s="36">
        <v>340</v>
      </c>
      <c r="K32" s="34">
        <v>105</v>
      </c>
    </row>
    <row r="33" spans="1:11" x14ac:dyDescent="0.35">
      <c r="A33" s="25" t="s">
        <v>86</v>
      </c>
      <c r="B33" s="36">
        <v>1465</v>
      </c>
      <c r="C33" s="36">
        <v>20</v>
      </c>
      <c r="D33" s="36">
        <v>30</v>
      </c>
      <c r="E33" s="36">
        <v>45</v>
      </c>
      <c r="F33" s="36">
        <v>145</v>
      </c>
      <c r="G33" s="36">
        <v>310</v>
      </c>
      <c r="H33" s="36">
        <v>375</v>
      </c>
      <c r="I33" s="36">
        <v>260</v>
      </c>
      <c r="J33" s="36">
        <v>285</v>
      </c>
      <c r="K33" s="34">
        <v>109</v>
      </c>
    </row>
    <row r="34" spans="1:11" x14ac:dyDescent="0.35">
      <c r="A34" s="25" t="s">
        <v>87</v>
      </c>
      <c r="B34" s="36">
        <v>1825</v>
      </c>
      <c r="C34" s="36">
        <v>20</v>
      </c>
      <c r="D34" s="36">
        <v>70</v>
      </c>
      <c r="E34" s="36">
        <v>50</v>
      </c>
      <c r="F34" s="36">
        <v>120</v>
      </c>
      <c r="G34" s="36">
        <v>415</v>
      </c>
      <c r="H34" s="36">
        <v>535</v>
      </c>
      <c r="I34" s="36">
        <v>270</v>
      </c>
      <c r="J34" s="36">
        <v>345</v>
      </c>
      <c r="K34" s="34">
        <v>107</v>
      </c>
    </row>
    <row r="35" spans="1:11" x14ac:dyDescent="0.35">
      <c r="A35" s="25" t="s">
        <v>88</v>
      </c>
      <c r="B35" s="36">
        <v>1800</v>
      </c>
      <c r="C35" s="36">
        <v>15</v>
      </c>
      <c r="D35" s="36">
        <v>35</v>
      </c>
      <c r="E35" s="36">
        <v>65</v>
      </c>
      <c r="F35" s="36">
        <v>180</v>
      </c>
      <c r="G35" s="36">
        <v>460</v>
      </c>
      <c r="H35" s="36">
        <v>450</v>
      </c>
      <c r="I35" s="36">
        <v>275</v>
      </c>
      <c r="J35" s="36">
        <v>315</v>
      </c>
      <c r="K35" s="34">
        <v>106</v>
      </c>
    </row>
    <row r="36" spans="1:11" x14ac:dyDescent="0.35">
      <c r="A36" s="25" t="s">
        <v>89</v>
      </c>
      <c r="B36" s="36">
        <v>2025</v>
      </c>
      <c r="C36" s="36">
        <v>275</v>
      </c>
      <c r="D36" s="36">
        <v>260</v>
      </c>
      <c r="E36" s="36">
        <v>135</v>
      </c>
      <c r="F36" s="36">
        <v>210</v>
      </c>
      <c r="G36" s="36">
        <v>280</v>
      </c>
      <c r="H36" s="36">
        <v>340</v>
      </c>
      <c r="I36" s="36">
        <v>230</v>
      </c>
      <c r="J36" s="36">
        <v>305</v>
      </c>
      <c r="K36" s="34">
        <v>89</v>
      </c>
    </row>
    <row r="37" spans="1:11" x14ac:dyDescent="0.35">
      <c r="A37" s="25" t="s">
        <v>90</v>
      </c>
      <c r="B37" s="36">
        <v>2210</v>
      </c>
      <c r="C37" s="36">
        <v>130</v>
      </c>
      <c r="D37" s="36">
        <v>225</v>
      </c>
      <c r="E37" s="36">
        <v>185</v>
      </c>
      <c r="F37" s="36">
        <v>405</v>
      </c>
      <c r="G37" s="36">
        <v>230</v>
      </c>
      <c r="H37" s="36">
        <v>285</v>
      </c>
      <c r="I37" s="36">
        <v>280</v>
      </c>
      <c r="J37" s="36">
        <v>465</v>
      </c>
      <c r="K37" s="34">
        <v>95</v>
      </c>
    </row>
    <row r="38" spans="1:11" x14ac:dyDescent="0.35">
      <c r="A38" s="25" t="s">
        <v>91</v>
      </c>
      <c r="B38" s="36">
        <v>1950</v>
      </c>
      <c r="C38" s="36">
        <v>270</v>
      </c>
      <c r="D38" s="36">
        <v>140</v>
      </c>
      <c r="E38" s="36">
        <v>175</v>
      </c>
      <c r="F38" s="36">
        <v>205</v>
      </c>
      <c r="G38" s="36">
        <v>250</v>
      </c>
      <c r="H38" s="36">
        <v>340</v>
      </c>
      <c r="I38" s="36">
        <v>200</v>
      </c>
      <c r="J38" s="36">
        <v>365</v>
      </c>
      <c r="K38" s="34">
        <v>96</v>
      </c>
    </row>
    <row r="39" spans="1:11" x14ac:dyDescent="0.35">
      <c r="A39" s="25" t="s">
        <v>92</v>
      </c>
      <c r="B39" s="36">
        <v>2165</v>
      </c>
      <c r="C39" s="36">
        <v>190</v>
      </c>
      <c r="D39" s="36">
        <v>280</v>
      </c>
      <c r="E39" s="36">
        <v>255</v>
      </c>
      <c r="F39" s="36">
        <v>240</v>
      </c>
      <c r="G39" s="36">
        <v>225</v>
      </c>
      <c r="H39" s="36">
        <v>285</v>
      </c>
      <c r="I39" s="36">
        <v>210</v>
      </c>
      <c r="J39" s="36">
        <v>485</v>
      </c>
      <c r="K39" s="34">
        <v>91</v>
      </c>
    </row>
    <row r="40" spans="1:11" x14ac:dyDescent="0.35">
      <c r="A40" s="25" t="s">
        <v>93</v>
      </c>
      <c r="B40" s="36">
        <v>2585</v>
      </c>
      <c r="C40" s="36">
        <v>370</v>
      </c>
      <c r="D40" s="36">
        <v>280</v>
      </c>
      <c r="E40" s="36">
        <v>380</v>
      </c>
      <c r="F40" s="36">
        <v>440</v>
      </c>
      <c r="G40" s="36">
        <v>250</v>
      </c>
      <c r="H40" s="36">
        <v>260</v>
      </c>
      <c r="I40" s="36">
        <v>165</v>
      </c>
      <c r="J40" s="36">
        <v>435</v>
      </c>
      <c r="K40" s="34">
        <v>70</v>
      </c>
    </row>
    <row r="41" spans="1:11" x14ac:dyDescent="0.35">
      <c r="A41" s="25" t="s">
        <v>94</v>
      </c>
      <c r="B41" s="36">
        <v>2450</v>
      </c>
      <c r="C41" s="36">
        <v>330</v>
      </c>
      <c r="D41" s="36">
        <v>335</v>
      </c>
      <c r="E41" s="36">
        <v>425</v>
      </c>
      <c r="F41" s="36">
        <v>385</v>
      </c>
      <c r="G41" s="36">
        <v>260</v>
      </c>
      <c r="H41" s="36">
        <v>200</v>
      </c>
      <c r="I41" s="36">
        <v>150</v>
      </c>
      <c r="J41" s="36">
        <v>370</v>
      </c>
      <c r="K41" s="34">
        <v>68</v>
      </c>
    </row>
    <row r="42" spans="1:11" x14ac:dyDescent="0.35">
      <c r="A42" s="25" t="s">
        <v>95</v>
      </c>
      <c r="B42" s="36">
        <v>2470</v>
      </c>
      <c r="C42" s="36">
        <v>460</v>
      </c>
      <c r="D42" s="36">
        <v>625</v>
      </c>
      <c r="E42" s="36">
        <v>460</v>
      </c>
      <c r="F42" s="36">
        <v>265</v>
      </c>
      <c r="G42" s="36">
        <v>160</v>
      </c>
      <c r="H42" s="36">
        <v>150</v>
      </c>
      <c r="I42" s="36">
        <v>120</v>
      </c>
      <c r="J42" s="36">
        <v>235</v>
      </c>
      <c r="K42" s="34">
        <v>47</v>
      </c>
    </row>
    <row r="43" spans="1:11" x14ac:dyDescent="0.35">
      <c r="A43" s="25" t="s">
        <v>96</v>
      </c>
      <c r="B43" s="36">
        <v>2415</v>
      </c>
      <c r="C43" s="36">
        <v>410</v>
      </c>
      <c r="D43" s="36">
        <v>620</v>
      </c>
      <c r="E43" s="36">
        <v>445</v>
      </c>
      <c r="F43" s="36">
        <v>350</v>
      </c>
      <c r="G43" s="36">
        <v>150</v>
      </c>
      <c r="H43" s="36">
        <v>115</v>
      </c>
      <c r="I43" s="36">
        <v>105</v>
      </c>
      <c r="J43" s="36">
        <v>220</v>
      </c>
      <c r="K43" s="34">
        <v>48</v>
      </c>
    </row>
    <row r="44" spans="1:11" x14ac:dyDescent="0.35">
      <c r="A44" s="25" t="s">
        <v>97</v>
      </c>
      <c r="B44" s="36">
        <v>2095</v>
      </c>
      <c r="C44" s="36">
        <v>395</v>
      </c>
      <c r="D44" s="36">
        <v>540</v>
      </c>
      <c r="E44" s="36">
        <v>435</v>
      </c>
      <c r="F44" s="36">
        <v>260</v>
      </c>
      <c r="G44" s="36">
        <v>165</v>
      </c>
      <c r="H44" s="36">
        <v>80</v>
      </c>
      <c r="I44" s="36">
        <v>40</v>
      </c>
      <c r="J44" s="36">
        <v>180</v>
      </c>
      <c r="K44" s="34">
        <v>45</v>
      </c>
    </row>
    <row r="45" spans="1:11" x14ac:dyDescent="0.35">
      <c r="A45" s="25" t="s">
        <v>98</v>
      </c>
      <c r="B45" s="36">
        <v>1735</v>
      </c>
      <c r="C45" s="36">
        <v>180</v>
      </c>
      <c r="D45" s="36">
        <v>620</v>
      </c>
      <c r="E45" s="36">
        <v>430</v>
      </c>
      <c r="F45" s="36">
        <v>205</v>
      </c>
      <c r="G45" s="36">
        <v>105</v>
      </c>
      <c r="H45" s="36">
        <v>80</v>
      </c>
      <c r="I45" s="36">
        <v>40</v>
      </c>
      <c r="J45" s="36">
        <v>75</v>
      </c>
      <c r="K45" s="34">
        <v>43</v>
      </c>
    </row>
    <row r="46" spans="1:11" x14ac:dyDescent="0.35">
      <c r="A46" s="25" t="s">
        <v>99</v>
      </c>
      <c r="B46" s="36">
        <v>1805</v>
      </c>
      <c r="C46" s="36">
        <v>165</v>
      </c>
      <c r="D46" s="36">
        <v>500</v>
      </c>
      <c r="E46" s="36">
        <v>470</v>
      </c>
      <c r="F46" s="36">
        <v>310</v>
      </c>
      <c r="G46" s="36">
        <v>150</v>
      </c>
      <c r="H46" s="36">
        <v>75</v>
      </c>
      <c r="I46" s="36">
        <v>75</v>
      </c>
      <c r="J46" s="36">
        <v>70</v>
      </c>
      <c r="K46" s="34">
        <v>50</v>
      </c>
    </row>
    <row r="47" spans="1:11" x14ac:dyDescent="0.35">
      <c r="A47" s="25" t="s">
        <v>100</v>
      </c>
      <c r="B47" s="36">
        <v>1185</v>
      </c>
      <c r="C47" s="36">
        <v>35</v>
      </c>
      <c r="D47" s="36">
        <v>140</v>
      </c>
      <c r="E47" s="36">
        <v>485</v>
      </c>
      <c r="F47" s="36">
        <v>225</v>
      </c>
      <c r="G47" s="36">
        <v>135</v>
      </c>
      <c r="H47" s="36">
        <v>70</v>
      </c>
      <c r="I47" s="36">
        <v>30</v>
      </c>
      <c r="J47" s="36">
        <v>65</v>
      </c>
      <c r="K47" s="34">
        <v>56</v>
      </c>
    </row>
    <row r="48" spans="1:11" x14ac:dyDescent="0.35">
      <c r="A48" s="25" t="s">
        <v>101</v>
      </c>
      <c r="B48" s="36">
        <v>1295</v>
      </c>
      <c r="C48" s="36">
        <v>20</v>
      </c>
      <c r="D48" s="36">
        <v>20</v>
      </c>
      <c r="E48" s="36">
        <v>615</v>
      </c>
      <c r="F48" s="36">
        <v>265</v>
      </c>
      <c r="G48" s="36">
        <v>185</v>
      </c>
      <c r="H48" s="36">
        <v>100</v>
      </c>
      <c r="I48" s="36">
        <v>45</v>
      </c>
      <c r="J48" s="36">
        <v>40</v>
      </c>
      <c r="K48" s="34">
        <v>60</v>
      </c>
    </row>
    <row r="49" spans="1:11" x14ac:dyDescent="0.35">
      <c r="A49" s="25" t="s">
        <v>102</v>
      </c>
      <c r="B49" s="36">
        <v>1175</v>
      </c>
      <c r="C49" s="36">
        <v>20</v>
      </c>
      <c r="D49" s="36">
        <v>20</v>
      </c>
      <c r="E49" s="36">
        <v>455</v>
      </c>
      <c r="F49" s="36">
        <v>405</v>
      </c>
      <c r="G49" s="36">
        <v>140</v>
      </c>
      <c r="H49" s="36">
        <v>75</v>
      </c>
      <c r="I49" s="36">
        <v>30</v>
      </c>
      <c r="J49" s="36">
        <v>25</v>
      </c>
      <c r="K49" s="34">
        <v>63</v>
      </c>
    </row>
    <row r="50" spans="1:11" x14ac:dyDescent="0.35">
      <c r="A50" s="25" t="s">
        <v>103</v>
      </c>
      <c r="B50" s="36">
        <v>880</v>
      </c>
      <c r="C50" s="36">
        <v>20</v>
      </c>
      <c r="D50" s="36">
        <v>35</v>
      </c>
      <c r="E50" s="36">
        <v>70</v>
      </c>
      <c r="F50" s="36">
        <v>480</v>
      </c>
      <c r="G50" s="36">
        <v>175</v>
      </c>
      <c r="H50" s="36">
        <v>40</v>
      </c>
      <c r="I50" s="36">
        <v>30</v>
      </c>
      <c r="J50" s="36">
        <v>35</v>
      </c>
      <c r="K50" s="34">
        <v>73</v>
      </c>
    </row>
    <row r="51" spans="1:11" x14ac:dyDescent="0.35">
      <c r="A51" s="41" t="s">
        <v>229</v>
      </c>
      <c r="B51" s="39">
        <v>2810</v>
      </c>
      <c r="C51" s="39">
        <v>485</v>
      </c>
      <c r="D51" s="39">
        <v>1450</v>
      </c>
      <c r="E51" s="39">
        <v>640</v>
      </c>
      <c r="F51" s="39">
        <v>175</v>
      </c>
      <c r="G51" s="39">
        <v>40</v>
      </c>
      <c r="H51" s="39">
        <v>10</v>
      </c>
      <c r="I51" s="39">
        <v>10</v>
      </c>
      <c r="J51" s="39" t="s">
        <v>108</v>
      </c>
      <c r="K51" s="38">
        <v>33</v>
      </c>
    </row>
    <row r="52" spans="1:11" x14ac:dyDescent="0.35">
      <c r="A52" s="40" t="s">
        <v>230</v>
      </c>
      <c r="B52" s="35">
        <v>13710</v>
      </c>
      <c r="C52" s="35">
        <v>170</v>
      </c>
      <c r="D52" s="35">
        <v>1240</v>
      </c>
      <c r="E52" s="35">
        <v>2715</v>
      </c>
      <c r="F52" s="35">
        <v>3330</v>
      </c>
      <c r="G52" s="35">
        <v>2790</v>
      </c>
      <c r="H52" s="35">
        <v>1835</v>
      </c>
      <c r="I52" s="35">
        <v>865</v>
      </c>
      <c r="J52" s="35">
        <v>770</v>
      </c>
      <c r="K52" s="33">
        <v>77</v>
      </c>
    </row>
    <row r="53" spans="1:11" x14ac:dyDescent="0.35">
      <c r="A53" s="40" t="s">
        <v>231</v>
      </c>
      <c r="B53" s="35">
        <v>23075</v>
      </c>
      <c r="C53" s="35">
        <v>1665</v>
      </c>
      <c r="D53" s="35">
        <v>1725</v>
      </c>
      <c r="E53" s="35">
        <v>1850</v>
      </c>
      <c r="F53" s="35">
        <v>2815</v>
      </c>
      <c r="G53" s="35">
        <v>3665</v>
      </c>
      <c r="H53" s="35">
        <v>4320</v>
      </c>
      <c r="I53" s="35">
        <v>2830</v>
      </c>
      <c r="J53" s="35">
        <v>4200</v>
      </c>
      <c r="K53" s="33">
        <v>100</v>
      </c>
    </row>
    <row r="54" spans="1:11" x14ac:dyDescent="0.35">
      <c r="A54" s="40" t="s">
        <v>232</v>
      </c>
      <c r="B54" s="35">
        <v>15060</v>
      </c>
      <c r="C54" s="35">
        <v>1710</v>
      </c>
      <c r="D54" s="35">
        <v>3115</v>
      </c>
      <c r="E54" s="35">
        <v>3870</v>
      </c>
      <c r="F54" s="35">
        <v>2755</v>
      </c>
      <c r="G54" s="35">
        <v>1365</v>
      </c>
      <c r="H54" s="35">
        <v>780</v>
      </c>
      <c r="I54" s="35">
        <v>515</v>
      </c>
      <c r="J54" s="35">
        <v>940</v>
      </c>
      <c r="K54" s="33">
        <v>55</v>
      </c>
    </row>
    <row r="56" spans="1:11" ht="72.5" customHeight="1" x14ac:dyDescent="0.35">
      <c r="A56" s="4" t="s">
        <v>243</v>
      </c>
    </row>
    <row r="57" spans="1:11" ht="91" customHeight="1" x14ac:dyDescent="0.35">
      <c r="A57" s="44" t="s">
        <v>234</v>
      </c>
      <c r="B57" s="43" t="s">
        <v>219</v>
      </c>
      <c r="C57" s="43" t="s">
        <v>235</v>
      </c>
      <c r="D57" s="43" t="s">
        <v>236</v>
      </c>
      <c r="E57" s="43" t="s">
        <v>237</v>
      </c>
      <c r="F57" s="43" t="s">
        <v>238</v>
      </c>
      <c r="G57" s="43" t="s">
        <v>239</v>
      </c>
      <c r="H57" s="43" t="s">
        <v>240</v>
      </c>
      <c r="I57" s="43" t="s">
        <v>241</v>
      </c>
      <c r="J57" s="43" t="s">
        <v>242</v>
      </c>
    </row>
    <row r="58" spans="1:11" x14ac:dyDescent="0.35">
      <c r="A58" s="45" t="s">
        <v>60</v>
      </c>
      <c r="B58" s="46">
        <v>54650</v>
      </c>
      <c r="C58" s="65">
        <v>7.0000000000000007E-2</v>
      </c>
      <c r="D58" s="82">
        <v>0.21</v>
      </c>
      <c r="E58" s="65">
        <v>0.38</v>
      </c>
      <c r="F58" s="82">
        <v>0.54</v>
      </c>
      <c r="G58" s="65">
        <v>0.69</v>
      </c>
      <c r="H58" s="82">
        <v>0.81</v>
      </c>
      <c r="I58" s="65">
        <v>0.89</v>
      </c>
      <c r="J58" s="65">
        <v>1</v>
      </c>
    </row>
    <row r="59" spans="1:11" x14ac:dyDescent="0.35">
      <c r="A59" s="25" t="s">
        <v>63</v>
      </c>
      <c r="B59" s="36">
        <v>20</v>
      </c>
      <c r="C59" s="37">
        <v>0.82</v>
      </c>
      <c r="D59" s="3">
        <v>1</v>
      </c>
      <c r="E59" s="37">
        <v>1</v>
      </c>
      <c r="F59" s="3">
        <v>1</v>
      </c>
      <c r="G59" s="37">
        <v>1</v>
      </c>
      <c r="H59" s="3">
        <v>1</v>
      </c>
      <c r="I59" s="37">
        <v>1</v>
      </c>
      <c r="J59" s="37">
        <v>1</v>
      </c>
    </row>
    <row r="60" spans="1:11" x14ac:dyDescent="0.35">
      <c r="A60" s="25" t="s">
        <v>64</v>
      </c>
      <c r="B60" s="36">
        <v>50</v>
      </c>
      <c r="C60" s="37">
        <v>0.4</v>
      </c>
      <c r="D60" s="3">
        <v>0.92</v>
      </c>
      <c r="E60" s="37">
        <v>1</v>
      </c>
      <c r="F60" s="3">
        <v>1</v>
      </c>
      <c r="G60" s="37">
        <v>1</v>
      </c>
      <c r="H60" s="3">
        <v>1</v>
      </c>
      <c r="I60" s="37">
        <v>1</v>
      </c>
      <c r="J60" s="37">
        <v>1</v>
      </c>
    </row>
    <row r="61" spans="1:11" x14ac:dyDescent="0.35">
      <c r="A61" s="25" t="s">
        <v>65</v>
      </c>
      <c r="B61" s="36">
        <v>90</v>
      </c>
      <c r="C61" s="37">
        <v>0.35</v>
      </c>
      <c r="D61" s="3">
        <v>0.81</v>
      </c>
      <c r="E61" s="37">
        <v>0.97</v>
      </c>
      <c r="F61" s="3">
        <v>1</v>
      </c>
      <c r="G61" s="37">
        <v>1</v>
      </c>
      <c r="H61" s="3">
        <v>1</v>
      </c>
      <c r="I61" s="37">
        <v>1</v>
      </c>
      <c r="J61" s="37">
        <v>1</v>
      </c>
    </row>
    <row r="62" spans="1:11" x14ac:dyDescent="0.35">
      <c r="A62" s="25" t="s">
        <v>66</v>
      </c>
      <c r="B62" s="36">
        <v>100</v>
      </c>
      <c r="C62" s="37">
        <v>0.4</v>
      </c>
      <c r="D62" s="3">
        <v>0.67</v>
      </c>
      <c r="E62" s="37">
        <v>0.8</v>
      </c>
      <c r="F62" s="3">
        <v>0.95</v>
      </c>
      <c r="G62" s="37">
        <v>1</v>
      </c>
      <c r="H62" s="3">
        <v>1</v>
      </c>
      <c r="I62" s="37">
        <v>1</v>
      </c>
      <c r="J62" s="37">
        <v>1</v>
      </c>
    </row>
    <row r="63" spans="1:11" x14ac:dyDescent="0.35">
      <c r="A63" s="25" t="s">
        <v>67</v>
      </c>
      <c r="B63" s="36">
        <v>350</v>
      </c>
      <c r="C63" s="37">
        <v>0.7</v>
      </c>
      <c r="D63" s="3">
        <v>0.85</v>
      </c>
      <c r="E63" s="37">
        <v>0.91</v>
      </c>
      <c r="F63" s="3">
        <v>0.95</v>
      </c>
      <c r="G63" s="37">
        <v>0.99</v>
      </c>
      <c r="H63" s="3">
        <v>1</v>
      </c>
      <c r="I63" s="37">
        <v>1</v>
      </c>
      <c r="J63" s="37">
        <v>1</v>
      </c>
    </row>
    <row r="64" spans="1:11" x14ac:dyDescent="0.35">
      <c r="A64" s="25" t="s">
        <v>68</v>
      </c>
      <c r="B64" s="36">
        <v>495</v>
      </c>
      <c r="C64" s="37">
        <v>0.15</v>
      </c>
      <c r="D64" s="3">
        <v>0.91</v>
      </c>
      <c r="E64" s="37">
        <v>0.97</v>
      </c>
      <c r="F64" s="3">
        <v>0.97</v>
      </c>
      <c r="G64" s="37">
        <v>0.98</v>
      </c>
      <c r="H64" s="3">
        <v>0.99</v>
      </c>
      <c r="I64" s="37">
        <v>1</v>
      </c>
      <c r="J64" s="37">
        <v>1</v>
      </c>
    </row>
    <row r="65" spans="1:10" x14ac:dyDescent="0.35">
      <c r="A65" s="25" t="s">
        <v>69</v>
      </c>
      <c r="B65" s="36">
        <v>690</v>
      </c>
      <c r="C65" s="37">
        <v>0.05</v>
      </c>
      <c r="D65" s="3">
        <v>0.67</v>
      </c>
      <c r="E65" s="37">
        <v>0.96</v>
      </c>
      <c r="F65" s="3">
        <v>0.99</v>
      </c>
      <c r="G65" s="37">
        <v>0.99</v>
      </c>
      <c r="H65" s="3">
        <v>0.99</v>
      </c>
      <c r="I65" s="37">
        <v>1</v>
      </c>
      <c r="J65" s="37">
        <v>1</v>
      </c>
    </row>
    <row r="66" spans="1:10" x14ac:dyDescent="0.35">
      <c r="A66" s="25" t="s">
        <v>70</v>
      </c>
      <c r="B66" s="36">
        <v>1015</v>
      </c>
      <c r="C66" s="37">
        <v>0.02</v>
      </c>
      <c r="D66" s="3">
        <v>0.52</v>
      </c>
      <c r="E66" s="37">
        <v>0.87</v>
      </c>
      <c r="F66" s="3">
        <v>0.98</v>
      </c>
      <c r="G66" s="37">
        <v>1</v>
      </c>
      <c r="H66" s="3">
        <v>1</v>
      </c>
      <c r="I66" s="37">
        <v>1</v>
      </c>
      <c r="J66" s="37">
        <v>1</v>
      </c>
    </row>
    <row r="67" spans="1:10" x14ac:dyDescent="0.35">
      <c r="A67" s="25" t="s">
        <v>71</v>
      </c>
      <c r="B67" s="36">
        <v>980</v>
      </c>
      <c r="C67" s="37">
        <v>0.02</v>
      </c>
      <c r="D67" s="3">
        <v>0.37</v>
      </c>
      <c r="E67" s="37">
        <v>0.78</v>
      </c>
      <c r="F67" s="3">
        <v>0.93</v>
      </c>
      <c r="G67" s="37">
        <v>0.99</v>
      </c>
      <c r="H67" s="3">
        <v>1</v>
      </c>
      <c r="I67" s="37">
        <v>1</v>
      </c>
      <c r="J67" s="37">
        <v>1</v>
      </c>
    </row>
    <row r="68" spans="1:10" x14ac:dyDescent="0.35">
      <c r="A68" s="25" t="s">
        <v>72</v>
      </c>
      <c r="B68" s="36">
        <v>1030</v>
      </c>
      <c r="C68" s="37">
        <v>0.01</v>
      </c>
      <c r="D68" s="3">
        <v>0.25</v>
      </c>
      <c r="E68" s="37">
        <v>0.65</v>
      </c>
      <c r="F68" s="3">
        <v>0.87</v>
      </c>
      <c r="G68" s="37">
        <v>0.95</v>
      </c>
      <c r="H68" s="3">
        <v>0.99</v>
      </c>
      <c r="I68" s="37">
        <v>1</v>
      </c>
      <c r="J68" s="37">
        <v>1</v>
      </c>
    </row>
    <row r="69" spans="1:10" x14ac:dyDescent="0.35">
      <c r="A69" s="25" t="s">
        <v>73</v>
      </c>
      <c r="B69" s="36">
        <v>1230</v>
      </c>
      <c r="C69" s="37">
        <v>0.01</v>
      </c>
      <c r="D69" s="3">
        <v>0.19</v>
      </c>
      <c r="E69" s="37">
        <v>0.54</v>
      </c>
      <c r="F69" s="3">
        <v>0.82</v>
      </c>
      <c r="G69" s="37">
        <v>0.93</v>
      </c>
      <c r="H69" s="3">
        <v>0.98</v>
      </c>
      <c r="I69" s="37">
        <v>1</v>
      </c>
      <c r="J69" s="37">
        <v>1</v>
      </c>
    </row>
    <row r="70" spans="1:10" x14ac:dyDescent="0.35">
      <c r="A70" s="25" t="s">
        <v>74</v>
      </c>
      <c r="B70" s="36">
        <v>1180</v>
      </c>
      <c r="C70" s="37">
        <v>0.01</v>
      </c>
      <c r="D70" s="3">
        <v>0.15</v>
      </c>
      <c r="E70" s="37">
        <v>0.44</v>
      </c>
      <c r="F70" s="3">
        <v>0.79</v>
      </c>
      <c r="G70" s="37">
        <v>0.92</v>
      </c>
      <c r="H70" s="3">
        <v>0.98</v>
      </c>
      <c r="I70" s="37">
        <v>0.99</v>
      </c>
      <c r="J70" s="37">
        <v>1</v>
      </c>
    </row>
    <row r="71" spans="1:10" x14ac:dyDescent="0.35">
      <c r="A71" s="25" t="s">
        <v>75</v>
      </c>
      <c r="B71" s="36">
        <v>1265</v>
      </c>
      <c r="C71" s="37">
        <v>0.01</v>
      </c>
      <c r="D71" s="3">
        <v>0.08</v>
      </c>
      <c r="E71" s="37">
        <v>0.33</v>
      </c>
      <c r="F71" s="3">
        <v>0.72</v>
      </c>
      <c r="G71" s="37">
        <v>0.89</v>
      </c>
      <c r="H71" s="3">
        <v>0.96</v>
      </c>
      <c r="I71" s="37">
        <v>0.98</v>
      </c>
      <c r="J71" s="37">
        <v>1</v>
      </c>
    </row>
    <row r="72" spans="1:10" x14ac:dyDescent="0.35">
      <c r="A72" s="25" t="s">
        <v>76</v>
      </c>
      <c r="B72" s="36">
        <v>1175</v>
      </c>
      <c r="C72" s="37">
        <v>0.02</v>
      </c>
      <c r="D72" s="3">
        <v>0.06</v>
      </c>
      <c r="E72" s="37">
        <v>0.24</v>
      </c>
      <c r="F72" s="3">
        <v>0.6</v>
      </c>
      <c r="G72" s="37">
        <v>0.81</v>
      </c>
      <c r="H72" s="3">
        <v>0.92</v>
      </c>
      <c r="I72" s="37">
        <v>0.96</v>
      </c>
      <c r="J72" s="37">
        <v>1</v>
      </c>
    </row>
    <row r="73" spans="1:10" x14ac:dyDescent="0.35">
      <c r="A73" s="25" t="s">
        <v>77</v>
      </c>
      <c r="B73" s="36">
        <v>1005</v>
      </c>
      <c r="C73" s="37">
        <v>0.01</v>
      </c>
      <c r="D73" s="3">
        <v>0.04</v>
      </c>
      <c r="E73" s="37">
        <v>0.2</v>
      </c>
      <c r="F73" s="3">
        <v>0.48</v>
      </c>
      <c r="G73" s="37">
        <v>0.75</v>
      </c>
      <c r="H73" s="3">
        <v>0.87</v>
      </c>
      <c r="I73" s="37">
        <v>0.94</v>
      </c>
      <c r="J73" s="37">
        <v>1</v>
      </c>
    </row>
    <row r="74" spans="1:10" x14ac:dyDescent="0.35">
      <c r="A74" s="25" t="s">
        <v>78</v>
      </c>
      <c r="B74" s="36">
        <v>1075</v>
      </c>
      <c r="C74" s="37">
        <v>0.01</v>
      </c>
      <c r="D74" s="3">
        <v>0.03</v>
      </c>
      <c r="E74" s="37">
        <v>0.19</v>
      </c>
      <c r="F74" s="3">
        <v>0.43</v>
      </c>
      <c r="G74" s="37">
        <v>0.69</v>
      </c>
      <c r="H74" s="3">
        <v>0.84</v>
      </c>
      <c r="I74" s="37">
        <v>0.92</v>
      </c>
      <c r="J74" s="37">
        <v>1</v>
      </c>
    </row>
    <row r="75" spans="1:10" x14ac:dyDescent="0.35">
      <c r="A75" s="25" t="s">
        <v>79</v>
      </c>
      <c r="B75" s="36">
        <v>955</v>
      </c>
      <c r="C75" s="37">
        <v>0.01</v>
      </c>
      <c r="D75" s="3">
        <v>0.03</v>
      </c>
      <c r="E75" s="37">
        <v>0.15</v>
      </c>
      <c r="F75" s="3">
        <v>0.36</v>
      </c>
      <c r="G75" s="37">
        <v>0.67</v>
      </c>
      <c r="H75" s="3">
        <v>0.82</v>
      </c>
      <c r="I75" s="37">
        <v>0.9</v>
      </c>
      <c r="J75" s="37">
        <v>1</v>
      </c>
    </row>
    <row r="76" spans="1:10" x14ac:dyDescent="0.35">
      <c r="A76" s="25" t="s">
        <v>80</v>
      </c>
      <c r="B76" s="36">
        <v>1050</v>
      </c>
      <c r="C76" s="37">
        <v>0.01</v>
      </c>
      <c r="D76" s="3">
        <v>0.01</v>
      </c>
      <c r="E76" s="37">
        <v>7.0000000000000007E-2</v>
      </c>
      <c r="F76" s="3">
        <v>0.22</v>
      </c>
      <c r="G76" s="37">
        <v>0.56999999999999995</v>
      </c>
      <c r="H76" s="3">
        <v>0.79</v>
      </c>
      <c r="I76" s="37">
        <v>0.88</v>
      </c>
      <c r="J76" s="37">
        <v>1</v>
      </c>
    </row>
    <row r="77" spans="1:10" x14ac:dyDescent="0.35">
      <c r="A77" s="25" t="s">
        <v>81</v>
      </c>
      <c r="B77" s="36">
        <v>1210</v>
      </c>
      <c r="C77" s="37">
        <v>0.01</v>
      </c>
      <c r="D77" s="3">
        <v>0.04</v>
      </c>
      <c r="E77" s="37">
        <v>0.09</v>
      </c>
      <c r="F77" s="3">
        <v>0.26</v>
      </c>
      <c r="G77" s="37">
        <v>0.52</v>
      </c>
      <c r="H77" s="3">
        <v>0.76</v>
      </c>
      <c r="I77" s="37">
        <v>0.88</v>
      </c>
      <c r="J77" s="37">
        <v>1</v>
      </c>
    </row>
    <row r="78" spans="1:10" x14ac:dyDescent="0.35">
      <c r="A78" s="25" t="s">
        <v>82</v>
      </c>
      <c r="B78" s="36">
        <v>1550</v>
      </c>
      <c r="C78" s="37">
        <v>0.01</v>
      </c>
      <c r="D78" s="3">
        <v>0.02</v>
      </c>
      <c r="E78" s="37">
        <v>0.05</v>
      </c>
      <c r="F78" s="3">
        <v>0.17</v>
      </c>
      <c r="G78" s="37">
        <v>0.39</v>
      </c>
      <c r="H78" s="3">
        <v>0.72</v>
      </c>
      <c r="I78" s="37">
        <v>0.89</v>
      </c>
      <c r="J78" s="37">
        <v>1</v>
      </c>
    </row>
    <row r="79" spans="1:10" x14ac:dyDescent="0.35">
      <c r="A79" s="25" t="s">
        <v>83</v>
      </c>
      <c r="B79" s="36">
        <v>1200</v>
      </c>
      <c r="C79" s="37">
        <v>0.02</v>
      </c>
      <c r="D79" s="3">
        <v>0.02</v>
      </c>
      <c r="E79" s="37">
        <v>0.04</v>
      </c>
      <c r="F79" s="3">
        <v>0.17</v>
      </c>
      <c r="G79" s="37">
        <v>0.35</v>
      </c>
      <c r="H79" s="3">
        <v>0.65</v>
      </c>
      <c r="I79" s="37">
        <v>0.82</v>
      </c>
      <c r="J79" s="37">
        <v>1</v>
      </c>
    </row>
    <row r="80" spans="1:10" x14ac:dyDescent="0.35">
      <c r="A80" s="25" t="s">
        <v>84</v>
      </c>
      <c r="B80" s="36">
        <v>1550</v>
      </c>
      <c r="C80" s="37">
        <v>0.01</v>
      </c>
      <c r="D80" s="3">
        <v>0.02</v>
      </c>
      <c r="E80" s="37">
        <v>0.05</v>
      </c>
      <c r="F80" s="3">
        <v>0.14000000000000001</v>
      </c>
      <c r="G80" s="37">
        <v>0.33</v>
      </c>
      <c r="H80" s="3">
        <v>0.61</v>
      </c>
      <c r="I80" s="37">
        <v>0.82</v>
      </c>
      <c r="J80" s="37">
        <v>1</v>
      </c>
    </row>
    <row r="81" spans="1:10" x14ac:dyDescent="0.35">
      <c r="A81" s="25" t="s">
        <v>85</v>
      </c>
      <c r="B81" s="36">
        <v>1845</v>
      </c>
      <c r="C81" s="37">
        <v>0.01</v>
      </c>
      <c r="D81" s="3">
        <v>0.03</v>
      </c>
      <c r="E81" s="37">
        <v>7.0000000000000007E-2</v>
      </c>
      <c r="F81" s="3">
        <v>0.17</v>
      </c>
      <c r="G81" s="37">
        <v>0.43</v>
      </c>
      <c r="H81" s="3">
        <v>0.68</v>
      </c>
      <c r="I81" s="37">
        <v>0.82</v>
      </c>
      <c r="J81" s="37">
        <v>1</v>
      </c>
    </row>
    <row r="82" spans="1:10" x14ac:dyDescent="0.35">
      <c r="A82" s="25" t="s">
        <v>86</v>
      </c>
      <c r="B82" s="36">
        <v>1465</v>
      </c>
      <c r="C82" s="37">
        <v>0.01</v>
      </c>
      <c r="D82" s="3">
        <v>0.03</v>
      </c>
      <c r="E82" s="37">
        <v>7.0000000000000007E-2</v>
      </c>
      <c r="F82" s="3">
        <v>0.16</v>
      </c>
      <c r="G82" s="37">
        <v>0.37</v>
      </c>
      <c r="H82" s="3">
        <v>0.63</v>
      </c>
      <c r="I82" s="37">
        <v>0.81</v>
      </c>
      <c r="J82" s="37">
        <v>1</v>
      </c>
    </row>
    <row r="83" spans="1:10" x14ac:dyDescent="0.35">
      <c r="A83" s="25" t="s">
        <v>87</v>
      </c>
      <c r="B83" s="36">
        <v>1825</v>
      </c>
      <c r="C83" s="37">
        <v>0.01</v>
      </c>
      <c r="D83" s="3">
        <v>0.05</v>
      </c>
      <c r="E83" s="37">
        <v>0.08</v>
      </c>
      <c r="F83" s="3">
        <v>0.14000000000000001</v>
      </c>
      <c r="G83" s="37">
        <v>0.37</v>
      </c>
      <c r="H83" s="3">
        <v>0.66</v>
      </c>
      <c r="I83" s="37">
        <v>0.81</v>
      </c>
      <c r="J83" s="37">
        <v>1</v>
      </c>
    </row>
    <row r="84" spans="1:10" x14ac:dyDescent="0.35">
      <c r="A84" s="25" t="s">
        <v>88</v>
      </c>
      <c r="B84" s="36">
        <v>1800</v>
      </c>
      <c r="C84" s="37">
        <v>0.01</v>
      </c>
      <c r="D84" s="3">
        <v>0.03</v>
      </c>
      <c r="E84" s="37">
        <v>0.06</v>
      </c>
      <c r="F84" s="3">
        <v>0.16</v>
      </c>
      <c r="G84" s="37">
        <v>0.42</v>
      </c>
      <c r="H84" s="3">
        <v>0.67</v>
      </c>
      <c r="I84" s="37">
        <v>0.82</v>
      </c>
      <c r="J84" s="37">
        <v>1</v>
      </c>
    </row>
    <row r="85" spans="1:10" x14ac:dyDescent="0.35">
      <c r="A85" s="25" t="s">
        <v>89</v>
      </c>
      <c r="B85" s="36">
        <v>2025</v>
      </c>
      <c r="C85" s="37">
        <v>0.13</v>
      </c>
      <c r="D85" s="3">
        <v>0.26</v>
      </c>
      <c r="E85" s="37">
        <v>0.33</v>
      </c>
      <c r="F85" s="3">
        <v>0.43</v>
      </c>
      <c r="G85" s="37">
        <v>0.56999999999999995</v>
      </c>
      <c r="H85" s="3">
        <v>0.74</v>
      </c>
      <c r="I85" s="37">
        <v>0.85</v>
      </c>
      <c r="J85" s="37">
        <v>1</v>
      </c>
    </row>
    <row r="86" spans="1:10" x14ac:dyDescent="0.35">
      <c r="A86" s="25" t="s">
        <v>90</v>
      </c>
      <c r="B86" s="36">
        <v>2210</v>
      </c>
      <c r="C86" s="37">
        <v>0.06</v>
      </c>
      <c r="D86" s="3">
        <v>0.16</v>
      </c>
      <c r="E86" s="37">
        <v>0.24</v>
      </c>
      <c r="F86" s="3">
        <v>0.43</v>
      </c>
      <c r="G86" s="37">
        <v>0.53</v>
      </c>
      <c r="H86" s="3">
        <v>0.66</v>
      </c>
      <c r="I86" s="37">
        <v>0.79</v>
      </c>
      <c r="J86" s="37">
        <v>1</v>
      </c>
    </row>
    <row r="87" spans="1:10" x14ac:dyDescent="0.35">
      <c r="A87" s="25" t="s">
        <v>91</v>
      </c>
      <c r="B87" s="36">
        <v>1950</v>
      </c>
      <c r="C87" s="37">
        <v>0.14000000000000001</v>
      </c>
      <c r="D87" s="3">
        <v>0.21</v>
      </c>
      <c r="E87" s="37">
        <v>0.3</v>
      </c>
      <c r="F87" s="3">
        <v>0.41</v>
      </c>
      <c r="G87" s="37">
        <v>0.53</v>
      </c>
      <c r="H87" s="3">
        <v>0.71</v>
      </c>
      <c r="I87" s="37">
        <v>0.81</v>
      </c>
      <c r="J87" s="37">
        <v>1</v>
      </c>
    </row>
    <row r="88" spans="1:10" x14ac:dyDescent="0.35">
      <c r="A88" s="25" t="s">
        <v>92</v>
      </c>
      <c r="B88" s="36">
        <v>2165</v>
      </c>
      <c r="C88" s="37">
        <v>0.09</v>
      </c>
      <c r="D88" s="3">
        <v>0.22</v>
      </c>
      <c r="E88" s="37">
        <v>0.33</v>
      </c>
      <c r="F88" s="3">
        <v>0.44</v>
      </c>
      <c r="G88" s="37">
        <v>0.55000000000000004</v>
      </c>
      <c r="H88" s="3">
        <v>0.68</v>
      </c>
      <c r="I88" s="37">
        <v>0.78</v>
      </c>
      <c r="J88" s="37">
        <v>1</v>
      </c>
    </row>
    <row r="89" spans="1:10" x14ac:dyDescent="0.35">
      <c r="A89" s="25" t="s">
        <v>93</v>
      </c>
      <c r="B89" s="36">
        <v>2585</v>
      </c>
      <c r="C89" s="37">
        <v>0.14000000000000001</v>
      </c>
      <c r="D89" s="3">
        <v>0.25</v>
      </c>
      <c r="E89" s="37">
        <v>0.4</v>
      </c>
      <c r="F89" s="3">
        <v>0.56999999999999995</v>
      </c>
      <c r="G89" s="37">
        <v>0.67</v>
      </c>
      <c r="H89" s="3">
        <v>0.77</v>
      </c>
      <c r="I89" s="37">
        <v>0.83</v>
      </c>
      <c r="J89" s="37">
        <v>1</v>
      </c>
    </row>
    <row r="90" spans="1:10" x14ac:dyDescent="0.35">
      <c r="A90" s="25" t="s">
        <v>94</v>
      </c>
      <c r="B90" s="36">
        <v>2450</v>
      </c>
      <c r="C90" s="37">
        <v>0.13</v>
      </c>
      <c r="D90" s="3">
        <v>0.27</v>
      </c>
      <c r="E90" s="37">
        <v>0.44</v>
      </c>
      <c r="F90" s="3">
        <v>0.6</v>
      </c>
      <c r="G90" s="37">
        <v>0.71</v>
      </c>
      <c r="H90" s="3">
        <v>0.79</v>
      </c>
      <c r="I90" s="37">
        <v>0.85</v>
      </c>
      <c r="J90" s="37">
        <v>1</v>
      </c>
    </row>
    <row r="91" spans="1:10" x14ac:dyDescent="0.35">
      <c r="A91" s="25" t="s">
        <v>95</v>
      </c>
      <c r="B91" s="36">
        <v>2470</v>
      </c>
      <c r="C91" s="37">
        <v>0.19</v>
      </c>
      <c r="D91" s="3">
        <v>0.44</v>
      </c>
      <c r="E91" s="37">
        <v>0.63</v>
      </c>
      <c r="F91" s="3">
        <v>0.73</v>
      </c>
      <c r="G91" s="37">
        <v>0.8</v>
      </c>
      <c r="H91" s="3">
        <v>0.86</v>
      </c>
      <c r="I91" s="37">
        <v>0.91</v>
      </c>
      <c r="J91" s="37">
        <v>1</v>
      </c>
    </row>
    <row r="92" spans="1:10" x14ac:dyDescent="0.35">
      <c r="A92" s="25" t="s">
        <v>96</v>
      </c>
      <c r="B92" s="36">
        <v>2415</v>
      </c>
      <c r="C92" s="37">
        <v>0.17</v>
      </c>
      <c r="D92" s="3">
        <v>0.43</v>
      </c>
      <c r="E92" s="37">
        <v>0.61</v>
      </c>
      <c r="F92" s="3">
        <v>0.75</v>
      </c>
      <c r="G92" s="37">
        <v>0.82</v>
      </c>
      <c r="H92" s="3">
        <v>0.87</v>
      </c>
      <c r="I92" s="37">
        <v>0.91</v>
      </c>
      <c r="J92" s="37">
        <v>1</v>
      </c>
    </row>
    <row r="93" spans="1:10" x14ac:dyDescent="0.35">
      <c r="A93" s="25" t="s">
        <v>97</v>
      </c>
      <c r="B93" s="36">
        <v>2095</v>
      </c>
      <c r="C93" s="37">
        <v>0.19</v>
      </c>
      <c r="D93" s="3">
        <v>0.45</v>
      </c>
      <c r="E93" s="37">
        <v>0.65</v>
      </c>
      <c r="F93" s="3">
        <v>0.78</v>
      </c>
      <c r="G93" s="37">
        <v>0.86</v>
      </c>
      <c r="H93" s="3">
        <v>0.9</v>
      </c>
      <c r="I93" s="37">
        <v>0.92</v>
      </c>
      <c r="J93" s="37">
        <v>1</v>
      </c>
    </row>
    <row r="94" spans="1:10" x14ac:dyDescent="0.35">
      <c r="A94" s="25" t="s">
        <v>98</v>
      </c>
      <c r="B94" s="36">
        <v>1735</v>
      </c>
      <c r="C94" s="37">
        <v>0.11</v>
      </c>
      <c r="D94" s="3">
        <v>0.46</v>
      </c>
      <c r="E94" s="37">
        <v>0.71</v>
      </c>
      <c r="F94" s="3">
        <v>0.83</v>
      </c>
      <c r="G94" s="37">
        <v>0.89</v>
      </c>
      <c r="H94" s="3">
        <v>0.94</v>
      </c>
      <c r="I94" s="37">
        <v>0.96</v>
      </c>
      <c r="J94" s="37">
        <v>1</v>
      </c>
    </row>
    <row r="95" spans="1:10" x14ac:dyDescent="0.35">
      <c r="A95" s="25" t="s">
        <v>99</v>
      </c>
      <c r="B95" s="36">
        <v>1805</v>
      </c>
      <c r="C95" s="37">
        <v>0.09</v>
      </c>
      <c r="D95" s="3">
        <v>0.37</v>
      </c>
      <c r="E95" s="37">
        <v>0.63</v>
      </c>
      <c r="F95" s="3">
        <v>0.8</v>
      </c>
      <c r="G95" s="37">
        <v>0.88</v>
      </c>
      <c r="H95" s="3">
        <v>0.92</v>
      </c>
      <c r="I95" s="37">
        <v>0.96</v>
      </c>
      <c r="J95" s="37">
        <v>1</v>
      </c>
    </row>
    <row r="96" spans="1:10" x14ac:dyDescent="0.35">
      <c r="A96" s="25" t="s">
        <v>100</v>
      </c>
      <c r="B96" s="36">
        <v>1185</v>
      </c>
      <c r="C96" s="37">
        <v>0.03</v>
      </c>
      <c r="D96" s="3">
        <v>0.15</v>
      </c>
      <c r="E96" s="37">
        <v>0.56000000000000005</v>
      </c>
      <c r="F96" s="3">
        <v>0.75</v>
      </c>
      <c r="G96" s="37">
        <v>0.86</v>
      </c>
      <c r="H96" s="3">
        <v>0.92</v>
      </c>
      <c r="I96" s="37">
        <v>0.95</v>
      </c>
      <c r="J96" s="37">
        <v>1</v>
      </c>
    </row>
    <row r="97" spans="1:10" x14ac:dyDescent="0.35">
      <c r="A97" s="25" t="s">
        <v>101</v>
      </c>
      <c r="B97" s="36">
        <v>1295</v>
      </c>
      <c r="C97" s="66">
        <v>0.02</v>
      </c>
      <c r="D97" s="83">
        <v>0.03</v>
      </c>
      <c r="E97" s="66">
        <v>0.51</v>
      </c>
      <c r="F97" s="83">
        <v>0.71</v>
      </c>
      <c r="G97" s="66">
        <v>0.86</v>
      </c>
      <c r="H97" s="83">
        <v>0.93</v>
      </c>
      <c r="I97" s="66">
        <v>0.97</v>
      </c>
      <c r="J97" s="66">
        <v>1</v>
      </c>
    </row>
    <row r="98" spans="1:10" x14ac:dyDescent="0.35">
      <c r="A98" s="25" t="s">
        <v>102</v>
      </c>
      <c r="B98" s="36">
        <v>1175</v>
      </c>
      <c r="C98" s="37">
        <v>0.02</v>
      </c>
      <c r="D98" s="3">
        <v>0.03</v>
      </c>
      <c r="E98" s="37">
        <v>0.42</v>
      </c>
      <c r="F98" s="3">
        <v>0.77</v>
      </c>
      <c r="G98" s="37">
        <v>0.89</v>
      </c>
      <c r="H98" s="3">
        <v>0.95</v>
      </c>
      <c r="I98" s="37">
        <v>0.98</v>
      </c>
      <c r="J98" s="37">
        <v>1</v>
      </c>
    </row>
    <row r="99" spans="1:10" x14ac:dyDescent="0.35">
      <c r="A99" s="25" t="s">
        <v>103</v>
      </c>
      <c r="B99" s="36">
        <v>880</v>
      </c>
      <c r="C99" s="37">
        <v>0.02</v>
      </c>
      <c r="D99" s="3">
        <v>0.06</v>
      </c>
      <c r="E99" s="37">
        <v>0.14000000000000001</v>
      </c>
      <c r="F99" s="3">
        <v>0.68</v>
      </c>
      <c r="G99" s="37">
        <v>0.88</v>
      </c>
      <c r="H99" s="3">
        <v>0.93</v>
      </c>
      <c r="I99" s="37">
        <v>0.96</v>
      </c>
      <c r="J99" s="37">
        <v>1</v>
      </c>
    </row>
    <row r="100" spans="1:10" x14ac:dyDescent="0.35">
      <c r="A100" s="41" t="s">
        <v>229</v>
      </c>
      <c r="B100" s="39">
        <v>2810</v>
      </c>
      <c r="C100" s="70">
        <v>0.17</v>
      </c>
      <c r="D100" s="70">
        <v>0.69</v>
      </c>
      <c r="E100" s="70">
        <v>0.92</v>
      </c>
      <c r="F100" s="70">
        <v>0.98</v>
      </c>
      <c r="G100" s="70">
        <v>0.99</v>
      </c>
      <c r="H100" s="70">
        <v>1</v>
      </c>
      <c r="I100" s="70">
        <v>1</v>
      </c>
      <c r="J100" s="70">
        <v>1</v>
      </c>
    </row>
    <row r="101" spans="1:10" x14ac:dyDescent="0.35">
      <c r="A101" s="40" t="s">
        <v>230</v>
      </c>
      <c r="B101" s="35">
        <v>13710</v>
      </c>
      <c r="C101" s="69">
        <v>0.01</v>
      </c>
      <c r="D101" s="69">
        <v>0.1</v>
      </c>
      <c r="E101" s="69">
        <v>0.3</v>
      </c>
      <c r="F101" s="69">
        <v>0.54</v>
      </c>
      <c r="G101" s="69">
        <v>0.75</v>
      </c>
      <c r="H101" s="69">
        <v>0.88</v>
      </c>
      <c r="I101" s="69">
        <v>0.94</v>
      </c>
      <c r="J101" s="69">
        <v>1</v>
      </c>
    </row>
    <row r="102" spans="1:10" x14ac:dyDescent="0.35">
      <c r="A102" s="40" t="s">
        <v>231</v>
      </c>
      <c r="B102" s="35">
        <v>23075</v>
      </c>
      <c r="C102" s="69">
        <v>7.0000000000000007E-2</v>
      </c>
      <c r="D102" s="69">
        <v>0.15</v>
      </c>
      <c r="E102" s="69">
        <v>0.23</v>
      </c>
      <c r="F102" s="69">
        <v>0.35</v>
      </c>
      <c r="G102" s="69">
        <v>0.51</v>
      </c>
      <c r="H102" s="69">
        <v>0.7</v>
      </c>
      <c r="I102" s="69">
        <v>0.82</v>
      </c>
      <c r="J102" s="69">
        <v>1</v>
      </c>
    </row>
    <row r="103" spans="1:10" x14ac:dyDescent="0.35">
      <c r="A103" s="40" t="s">
        <v>232</v>
      </c>
      <c r="B103" s="35">
        <v>15060</v>
      </c>
      <c r="C103" s="71">
        <v>0.11</v>
      </c>
      <c r="D103" s="71">
        <v>0.32</v>
      </c>
      <c r="E103" s="71">
        <v>0.57999999999999996</v>
      </c>
      <c r="F103" s="71">
        <v>0.76</v>
      </c>
      <c r="G103" s="71">
        <v>0.85</v>
      </c>
      <c r="H103" s="71">
        <v>0.9</v>
      </c>
      <c r="I103" s="71">
        <v>0.94</v>
      </c>
      <c r="J103" s="71">
        <v>1</v>
      </c>
    </row>
    <row r="104" spans="1:10" x14ac:dyDescent="0.35">
      <c r="A104" t="s">
        <v>29</v>
      </c>
      <c r="B104" s="91" t="s">
        <v>394</v>
      </c>
    </row>
    <row r="105" spans="1:10" x14ac:dyDescent="0.35">
      <c r="A105" t="s">
        <v>30</v>
      </c>
      <c r="B105" s="92" t="s">
        <v>445</v>
      </c>
    </row>
    <row r="106" spans="1:10" x14ac:dyDescent="0.35">
      <c r="A106" t="s">
        <v>31</v>
      </c>
      <c r="B106" s="92" t="s">
        <v>444</v>
      </c>
    </row>
    <row r="107" spans="1:10" x14ac:dyDescent="0.35">
      <c r="A107" t="s">
        <v>32</v>
      </c>
      <c r="B107" s="92" t="s">
        <v>451</v>
      </c>
    </row>
    <row r="108" spans="1:10" x14ac:dyDescent="0.35">
      <c r="A108" t="s">
        <v>33</v>
      </c>
      <c r="B108" s="92" t="s">
        <v>524</v>
      </c>
    </row>
    <row r="109" spans="1:10" x14ac:dyDescent="0.35">
      <c r="A109" t="s">
        <v>34</v>
      </c>
      <c r="B109" s="92" t="s">
        <v>466</v>
      </c>
    </row>
    <row r="110" spans="1:10" x14ac:dyDescent="0.35">
      <c r="A110" t="s">
        <v>35</v>
      </c>
      <c r="B110" s="99" t="s">
        <v>528</v>
      </c>
    </row>
    <row r="111" spans="1:10" x14ac:dyDescent="0.35">
      <c r="A111" t="s">
        <v>36</v>
      </c>
      <c r="B111" s="92" t="s">
        <v>467</v>
      </c>
    </row>
    <row r="112" spans="1:10" x14ac:dyDescent="0.35">
      <c r="A112" t="s">
        <v>37</v>
      </c>
      <c r="B112" s="92" t="s">
        <v>468</v>
      </c>
    </row>
    <row r="113" spans="1:2" x14ac:dyDescent="0.35">
      <c r="A113" t="s">
        <v>38</v>
      </c>
      <c r="B113" s="92" t="s">
        <v>536</v>
      </c>
    </row>
    <row r="114" spans="1:2" x14ac:dyDescent="0.35">
      <c r="A114" t="s">
        <v>39</v>
      </c>
      <c r="B114" s="92" t="s">
        <v>469</v>
      </c>
    </row>
    <row r="115" spans="1:2" x14ac:dyDescent="0.35">
      <c r="A115" t="s">
        <v>40</v>
      </c>
      <c r="B115" s="92" t="s">
        <v>470</v>
      </c>
    </row>
    <row r="116" spans="1:2" x14ac:dyDescent="0.35">
      <c r="A116" t="s">
        <v>41</v>
      </c>
      <c r="B116" s="92" t="s">
        <v>471</v>
      </c>
    </row>
    <row r="117" spans="1:2" x14ac:dyDescent="0.35">
      <c r="A117" t="s">
        <v>42</v>
      </c>
      <c r="B117" s="92" t="s">
        <v>472</v>
      </c>
    </row>
    <row r="118" spans="1:2" x14ac:dyDescent="0.35">
      <c r="A118" t="s">
        <v>43</v>
      </c>
      <c r="B118" s="92" t="s">
        <v>473</v>
      </c>
    </row>
    <row r="119" spans="1:2" x14ac:dyDescent="0.35">
      <c r="A119" t="s">
        <v>44</v>
      </c>
      <c r="B119" s="92" t="s">
        <v>474</v>
      </c>
    </row>
    <row r="120" spans="1:2" x14ac:dyDescent="0.35">
      <c r="A120" t="s">
        <v>244</v>
      </c>
      <c r="B120" t="s">
        <v>475</v>
      </c>
    </row>
    <row r="121" spans="1:2" x14ac:dyDescent="0.35">
      <c r="A121" t="s">
        <v>543</v>
      </c>
      <c r="B121" s="53" t="s">
        <v>544</v>
      </c>
    </row>
  </sheetData>
  <conditionalFormatting sqref="B9:J9">
    <cfRule type="dataBar" priority="10">
      <dataBar>
        <cfvo type="min"/>
        <cfvo type="max"/>
        <color rgb="FFB1A0C7"/>
      </dataBar>
      <extLst>
        <ext xmlns:x14="http://schemas.microsoft.com/office/spreadsheetml/2009/9/main" uri="{B025F937-C7B1-47D3-B67F-A62EFF666E3E}">
          <x14:id>{167C2096-1BFC-4B39-B04E-D61FF94E3099}</x14:id>
        </ext>
      </extLst>
    </cfRule>
  </conditionalFormatting>
  <conditionalFormatting sqref="C100:C103">
    <cfRule type="dataBar" priority="8">
      <dataBar>
        <cfvo type="num" val="0"/>
        <cfvo type="num" val="1"/>
        <color theme="7" tint="0.39997558519241921"/>
      </dataBar>
      <extLst>
        <ext xmlns:x14="http://schemas.microsoft.com/office/spreadsheetml/2009/9/main" uri="{B025F937-C7B1-47D3-B67F-A62EFF666E3E}">
          <x14:id>{74B7BA64-4E0E-4056-82D2-BFED5EF3707B}</x14:id>
        </ext>
      </extLst>
    </cfRule>
  </conditionalFormatting>
  <conditionalFormatting sqref="C58:J99">
    <cfRule type="dataBar" priority="9">
      <dataBar>
        <cfvo type="num" val="0"/>
        <cfvo type="num" val="1"/>
        <color theme="7" tint="0.39997558519241921"/>
      </dataBar>
      <extLst>
        <ext xmlns:x14="http://schemas.microsoft.com/office/spreadsheetml/2009/9/main" uri="{B025F937-C7B1-47D3-B67F-A62EFF666E3E}">
          <x14:id>{4DCAE574-5590-4E3A-A6EE-17B2E23C257C}</x14:id>
        </ext>
      </extLst>
    </cfRule>
  </conditionalFormatting>
  <conditionalFormatting sqref="D100:D103">
    <cfRule type="dataBar" priority="7">
      <dataBar>
        <cfvo type="num" val="0"/>
        <cfvo type="num" val="1"/>
        <color theme="7" tint="0.39997558519241921"/>
      </dataBar>
      <extLst>
        <ext xmlns:x14="http://schemas.microsoft.com/office/spreadsheetml/2009/9/main" uri="{B025F937-C7B1-47D3-B67F-A62EFF666E3E}">
          <x14:id>{5E972FA8-185F-4530-AF3E-63E208B3B29F}</x14:id>
        </ext>
      </extLst>
    </cfRule>
  </conditionalFormatting>
  <conditionalFormatting sqref="E100:E103">
    <cfRule type="dataBar" priority="6">
      <dataBar>
        <cfvo type="num" val="0"/>
        <cfvo type="num" val="1"/>
        <color theme="7" tint="0.39997558519241921"/>
      </dataBar>
      <extLst>
        <ext xmlns:x14="http://schemas.microsoft.com/office/spreadsheetml/2009/9/main" uri="{B025F937-C7B1-47D3-B67F-A62EFF666E3E}">
          <x14:id>{2A3A7D8E-0B8E-44EE-89B5-7A655497A093}</x14:id>
        </ext>
      </extLst>
    </cfRule>
  </conditionalFormatting>
  <conditionalFormatting sqref="F100:F103">
    <cfRule type="dataBar" priority="5">
      <dataBar>
        <cfvo type="num" val="0"/>
        <cfvo type="num" val="1"/>
        <color theme="7" tint="0.39997558519241921"/>
      </dataBar>
      <extLst>
        <ext xmlns:x14="http://schemas.microsoft.com/office/spreadsheetml/2009/9/main" uri="{B025F937-C7B1-47D3-B67F-A62EFF666E3E}">
          <x14:id>{5BA1C0EA-BA34-412E-8F4C-1793C47FD060}</x14:id>
        </ext>
      </extLst>
    </cfRule>
  </conditionalFormatting>
  <conditionalFormatting sqref="G100:G103">
    <cfRule type="dataBar" priority="4">
      <dataBar>
        <cfvo type="num" val="0"/>
        <cfvo type="num" val="1"/>
        <color theme="7" tint="0.39997558519241921"/>
      </dataBar>
      <extLst>
        <ext xmlns:x14="http://schemas.microsoft.com/office/spreadsheetml/2009/9/main" uri="{B025F937-C7B1-47D3-B67F-A62EFF666E3E}">
          <x14:id>{7286ED54-14DD-4722-9F0D-4E096352C963}</x14:id>
        </ext>
      </extLst>
    </cfRule>
  </conditionalFormatting>
  <conditionalFormatting sqref="H100:H103">
    <cfRule type="dataBar" priority="3">
      <dataBar>
        <cfvo type="num" val="0"/>
        <cfvo type="num" val="1"/>
        <color theme="7" tint="0.39997558519241921"/>
      </dataBar>
      <extLst>
        <ext xmlns:x14="http://schemas.microsoft.com/office/spreadsheetml/2009/9/main" uri="{B025F937-C7B1-47D3-B67F-A62EFF666E3E}">
          <x14:id>{C211929D-ECD2-4EEC-99F1-A354BCAA17EE}</x14:id>
        </ext>
      </extLst>
    </cfRule>
  </conditionalFormatting>
  <conditionalFormatting sqref="I100:I103">
    <cfRule type="dataBar" priority="2">
      <dataBar>
        <cfvo type="num" val="0"/>
        <cfvo type="num" val="1"/>
        <color theme="7" tint="0.39997558519241921"/>
      </dataBar>
      <extLst>
        <ext xmlns:x14="http://schemas.microsoft.com/office/spreadsheetml/2009/9/main" uri="{B025F937-C7B1-47D3-B67F-A62EFF666E3E}">
          <x14:id>{16557450-9B7E-4496-BD74-C96C62306223}</x14:id>
        </ext>
      </extLst>
    </cfRule>
  </conditionalFormatting>
  <conditionalFormatting sqref="J100:J103">
    <cfRule type="dataBar" priority="1">
      <dataBar>
        <cfvo type="num" val="0"/>
        <cfvo type="num" val="1"/>
        <color theme="7" tint="0.39997558519241921"/>
      </dataBar>
      <extLst>
        <ext xmlns:x14="http://schemas.microsoft.com/office/spreadsheetml/2009/9/main" uri="{B025F937-C7B1-47D3-B67F-A62EFF666E3E}">
          <x14:id>{976A1D24-E88A-46F4-89F8-72D7EE6EED4B}</x14:id>
        </ext>
      </extLst>
    </cfRule>
  </conditionalFormatting>
  <pageMargins left="0.7" right="0.7" top="0.75" bottom="0.75" header="0.3" footer="0.3"/>
  <pageSetup paperSize="9" orientation="portrait" horizontalDpi="300" verticalDpi="300" r:id="rId1"/>
  <tableParts count="2">
    <tablePart r:id="rId2"/>
    <tablePart r:id="rId3"/>
  </tableParts>
  <extLst>
    <ext xmlns:x14="http://schemas.microsoft.com/office/spreadsheetml/2009/9/main" uri="{78C0D931-6437-407d-A8EE-F0AAD7539E65}">
      <x14:conditionalFormattings>
        <x14:conditionalFormatting xmlns:xm="http://schemas.microsoft.com/office/excel/2006/main">
          <x14:cfRule type="dataBar" id="{167C2096-1BFC-4B39-B04E-D61FF94E3099}">
            <x14:dataBar minLength="0" maxLength="100" gradient="0">
              <x14:cfvo type="autoMin"/>
              <x14:cfvo type="autoMax"/>
              <x14:negativeFillColor rgb="FFFF0000"/>
              <x14:axisColor rgb="FF000000"/>
            </x14:dataBar>
          </x14:cfRule>
          <xm:sqref>B9:J9</xm:sqref>
        </x14:conditionalFormatting>
        <x14:conditionalFormatting xmlns:xm="http://schemas.microsoft.com/office/excel/2006/main">
          <x14:cfRule type="dataBar" id="{74B7BA64-4E0E-4056-82D2-BFED5EF3707B}">
            <x14:dataBar minLength="0" maxLength="100" gradient="0">
              <x14:cfvo type="num">
                <xm:f>0</xm:f>
              </x14:cfvo>
              <x14:cfvo type="num">
                <xm:f>1</xm:f>
              </x14:cfvo>
              <x14:negativeFillColor rgb="FFFF0000"/>
              <x14:axisColor rgb="FF000000"/>
            </x14:dataBar>
          </x14:cfRule>
          <xm:sqref>C100:C103</xm:sqref>
        </x14:conditionalFormatting>
        <x14:conditionalFormatting xmlns:xm="http://schemas.microsoft.com/office/excel/2006/main">
          <x14:cfRule type="dataBar" id="{4DCAE574-5590-4E3A-A6EE-17B2E23C257C}">
            <x14:dataBar minLength="0" maxLength="100" gradient="0">
              <x14:cfvo type="num">
                <xm:f>0</xm:f>
              </x14:cfvo>
              <x14:cfvo type="num">
                <xm:f>1</xm:f>
              </x14:cfvo>
              <x14:negativeFillColor rgb="FFFF0000"/>
              <x14:axisColor rgb="FF000000"/>
            </x14:dataBar>
          </x14:cfRule>
          <xm:sqref>C58:J99</xm:sqref>
        </x14:conditionalFormatting>
        <x14:conditionalFormatting xmlns:xm="http://schemas.microsoft.com/office/excel/2006/main">
          <x14:cfRule type="dataBar" id="{5E972FA8-185F-4530-AF3E-63E208B3B29F}">
            <x14:dataBar minLength="0" maxLength="100" gradient="0">
              <x14:cfvo type="num">
                <xm:f>0</xm:f>
              </x14:cfvo>
              <x14:cfvo type="num">
                <xm:f>1</xm:f>
              </x14:cfvo>
              <x14:negativeFillColor rgb="FFFF0000"/>
              <x14:axisColor rgb="FF000000"/>
            </x14:dataBar>
          </x14:cfRule>
          <xm:sqref>D100:D103</xm:sqref>
        </x14:conditionalFormatting>
        <x14:conditionalFormatting xmlns:xm="http://schemas.microsoft.com/office/excel/2006/main">
          <x14:cfRule type="dataBar" id="{2A3A7D8E-0B8E-44EE-89B5-7A655497A093}">
            <x14:dataBar minLength="0" maxLength="100" gradient="0">
              <x14:cfvo type="num">
                <xm:f>0</xm:f>
              </x14:cfvo>
              <x14:cfvo type="num">
                <xm:f>1</xm:f>
              </x14:cfvo>
              <x14:negativeFillColor rgb="FFFF0000"/>
              <x14:axisColor rgb="FF000000"/>
            </x14:dataBar>
          </x14:cfRule>
          <xm:sqref>E100:E103</xm:sqref>
        </x14:conditionalFormatting>
        <x14:conditionalFormatting xmlns:xm="http://schemas.microsoft.com/office/excel/2006/main">
          <x14:cfRule type="dataBar" id="{5BA1C0EA-BA34-412E-8F4C-1793C47FD060}">
            <x14:dataBar minLength="0" maxLength="100" gradient="0">
              <x14:cfvo type="num">
                <xm:f>0</xm:f>
              </x14:cfvo>
              <x14:cfvo type="num">
                <xm:f>1</xm:f>
              </x14:cfvo>
              <x14:negativeFillColor rgb="FFFF0000"/>
              <x14:axisColor rgb="FF000000"/>
            </x14:dataBar>
          </x14:cfRule>
          <xm:sqref>F100:F103</xm:sqref>
        </x14:conditionalFormatting>
        <x14:conditionalFormatting xmlns:xm="http://schemas.microsoft.com/office/excel/2006/main">
          <x14:cfRule type="dataBar" id="{7286ED54-14DD-4722-9F0D-4E096352C963}">
            <x14:dataBar minLength="0" maxLength="100" gradient="0">
              <x14:cfvo type="num">
                <xm:f>0</xm:f>
              </x14:cfvo>
              <x14:cfvo type="num">
                <xm:f>1</xm:f>
              </x14:cfvo>
              <x14:negativeFillColor rgb="FFFF0000"/>
              <x14:axisColor rgb="FF000000"/>
            </x14:dataBar>
          </x14:cfRule>
          <xm:sqref>G100:G103</xm:sqref>
        </x14:conditionalFormatting>
        <x14:conditionalFormatting xmlns:xm="http://schemas.microsoft.com/office/excel/2006/main">
          <x14:cfRule type="dataBar" id="{C211929D-ECD2-4EEC-99F1-A354BCAA17EE}">
            <x14:dataBar minLength="0" maxLength="100" gradient="0">
              <x14:cfvo type="num">
                <xm:f>0</xm:f>
              </x14:cfvo>
              <x14:cfvo type="num">
                <xm:f>1</xm:f>
              </x14:cfvo>
              <x14:negativeFillColor rgb="FFFF0000"/>
              <x14:axisColor rgb="FF000000"/>
            </x14:dataBar>
          </x14:cfRule>
          <xm:sqref>H100:H103</xm:sqref>
        </x14:conditionalFormatting>
        <x14:conditionalFormatting xmlns:xm="http://schemas.microsoft.com/office/excel/2006/main">
          <x14:cfRule type="dataBar" id="{16557450-9B7E-4496-BD74-C96C62306223}">
            <x14:dataBar minLength="0" maxLength="100" gradient="0">
              <x14:cfvo type="num">
                <xm:f>0</xm:f>
              </x14:cfvo>
              <x14:cfvo type="num">
                <xm:f>1</xm:f>
              </x14:cfvo>
              <x14:negativeFillColor rgb="FFFF0000"/>
              <x14:axisColor rgb="FF000000"/>
            </x14:dataBar>
          </x14:cfRule>
          <xm:sqref>I100:I103</xm:sqref>
        </x14:conditionalFormatting>
        <x14:conditionalFormatting xmlns:xm="http://schemas.microsoft.com/office/excel/2006/main">
          <x14:cfRule type="dataBar" id="{976A1D24-E88A-46F4-89F8-72D7EE6EED4B}">
            <x14:dataBar minLength="0" maxLength="100" gradient="0">
              <x14:cfvo type="num">
                <xm:f>0</xm:f>
              </x14:cfvo>
              <x14:cfvo type="num">
                <xm:f>1</xm:f>
              </x14:cfvo>
              <x14:negativeFillColor rgb="FFFF0000"/>
              <x14:axisColor rgb="FF000000"/>
            </x14:dataBar>
          </x14:cfRule>
          <xm:sqref>J100:J103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55"/>
  <sheetViews>
    <sheetView showGridLines="0" zoomScaleNormal="100" workbookViewId="0"/>
  </sheetViews>
  <sheetFormatPr defaultColWidth="10.6640625" defaultRowHeight="15.5" x14ac:dyDescent="0.35"/>
  <cols>
    <col min="1" max="1" width="20.6640625" customWidth="1"/>
    <col min="2" max="2" width="27.58203125" customWidth="1"/>
    <col min="3" max="12" width="20.6640625" customWidth="1"/>
  </cols>
  <sheetData>
    <row r="1" spans="1:12" ht="19.5" x14ac:dyDescent="0.45">
      <c r="A1" s="2" t="s">
        <v>245</v>
      </c>
    </row>
    <row r="2" spans="1:12" x14ac:dyDescent="0.35">
      <c r="A2" t="s">
        <v>45</v>
      </c>
    </row>
    <row r="3" spans="1:12" x14ac:dyDescent="0.35">
      <c r="A3" t="s">
        <v>46</v>
      </c>
    </row>
    <row r="4" spans="1:12" x14ac:dyDescent="0.35">
      <c r="A4" t="s">
        <v>427</v>
      </c>
    </row>
    <row r="5" spans="1:12" x14ac:dyDescent="0.35">
      <c r="A5" t="s">
        <v>47</v>
      </c>
    </row>
    <row r="6" spans="1:12" ht="112.5" customHeight="1" x14ac:dyDescent="0.35">
      <c r="A6" s="44" t="s">
        <v>246</v>
      </c>
      <c r="B6" s="43" t="s">
        <v>247</v>
      </c>
      <c r="C6" s="43" t="s">
        <v>248</v>
      </c>
      <c r="D6" s="43" t="s">
        <v>249</v>
      </c>
      <c r="E6" s="43" t="s">
        <v>250</v>
      </c>
      <c r="F6" s="43" t="s">
        <v>251</v>
      </c>
      <c r="G6" s="43" t="s">
        <v>252</v>
      </c>
      <c r="H6" s="43" t="s">
        <v>253</v>
      </c>
      <c r="I6" s="43" t="s">
        <v>254</v>
      </c>
      <c r="J6" s="43" t="s">
        <v>255</v>
      </c>
      <c r="K6" s="43" t="s">
        <v>256</v>
      </c>
      <c r="L6" s="43" t="s">
        <v>257</v>
      </c>
    </row>
    <row r="7" spans="1:12" x14ac:dyDescent="0.35">
      <c r="A7" s="45" t="s">
        <v>258</v>
      </c>
      <c r="B7" s="47" t="s">
        <v>60</v>
      </c>
      <c r="C7" s="46">
        <v>4644685</v>
      </c>
      <c r="D7" s="46">
        <v>2702715</v>
      </c>
      <c r="E7" s="46">
        <v>1941970</v>
      </c>
      <c r="F7" s="109">
        <v>1001832110</v>
      </c>
      <c r="G7" s="114">
        <v>758436430</v>
      </c>
      <c r="H7" s="114">
        <v>243395680</v>
      </c>
      <c r="I7" s="65">
        <v>0.57999999999999996</v>
      </c>
      <c r="J7" s="65">
        <v>0.42</v>
      </c>
      <c r="K7" s="46">
        <v>141685</v>
      </c>
      <c r="L7" s="109">
        <v>36249770</v>
      </c>
    </row>
    <row r="8" spans="1:12" x14ac:dyDescent="0.35">
      <c r="A8" s="25" t="s">
        <v>258</v>
      </c>
      <c r="B8" s="34" t="s">
        <v>63</v>
      </c>
      <c r="C8" s="36">
        <v>15</v>
      </c>
      <c r="D8" s="36">
        <v>10</v>
      </c>
      <c r="E8" s="36">
        <v>5</v>
      </c>
      <c r="F8" s="110">
        <v>1770</v>
      </c>
      <c r="G8" s="115">
        <v>1300</v>
      </c>
      <c r="H8" s="115">
        <v>470</v>
      </c>
      <c r="I8" s="37">
        <v>0.6</v>
      </c>
      <c r="J8" s="37">
        <v>0.4</v>
      </c>
      <c r="K8" s="36">
        <v>0</v>
      </c>
      <c r="L8" s="110">
        <v>0</v>
      </c>
    </row>
    <row r="9" spans="1:12" x14ac:dyDescent="0.35">
      <c r="A9" s="25" t="s">
        <v>258</v>
      </c>
      <c r="B9" s="34" t="s">
        <v>64</v>
      </c>
      <c r="C9" s="36">
        <v>105</v>
      </c>
      <c r="D9" s="36">
        <v>70</v>
      </c>
      <c r="E9" s="36">
        <v>35</v>
      </c>
      <c r="F9" s="110">
        <v>16380</v>
      </c>
      <c r="G9" s="115">
        <v>12830</v>
      </c>
      <c r="H9" s="115">
        <v>3550</v>
      </c>
      <c r="I9" s="37">
        <v>0.66</v>
      </c>
      <c r="J9" s="37">
        <v>0.34</v>
      </c>
      <c r="K9" s="36">
        <v>0</v>
      </c>
      <c r="L9" s="110">
        <v>0</v>
      </c>
    </row>
    <row r="10" spans="1:12" x14ac:dyDescent="0.35">
      <c r="A10" s="25" t="s">
        <v>258</v>
      </c>
      <c r="B10" s="34" t="s">
        <v>65</v>
      </c>
      <c r="C10" s="36">
        <v>280</v>
      </c>
      <c r="D10" s="36">
        <v>175</v>
      </c>
      <c r="E10" s="36">
        <v>100</v>
      </c>
      <c r="F10" s="110">
        <v>48470</v>
      </c>
      <c r="G10" s="115">
        <v>38840</v>
      </c>
      <c r="H10" s="115">
        <v>9630</v>
      </c>
      <c r="I10" s="37">
        <v>0.63</v>
      </c>
      <c r="J10" s="37">
        <v>0.37</v>
      </c>
      <c r="K10" s="36" t="s">
        <v>108</v>
      </c>
      <c r="L10" s="110">
        <v>50</v>
      </c>
    </row>
    <row r="11" spans="1:12" x14ac:dyDescent="0.35">
      <c r="A11" s="25" t="s">
        <v>258</v>
      </c>
      <c r="B11" s="34" t="s">
        <v>66</v>
      </c>
      <c r="C11" s="36">
        <v>505</v>
      </c>
      <c r="D11" s="36">
        <v>335</v>
      </c>
      <c r="E11" s="36">
        <v>170</v>
      </c>
      <c r="F11" s="110">
        <v>93640</v>
      </c>
      <c r="G11" s="115">
        <v>75770</v>
      </c>
      <c r="H11" s="115">
        <v>17870</v>
      </c>
      <c r="I11" s="37">
        <v>0.66</v>
      </c>
      <c r="J11" s="37">
        <v>0.34</v>
      </c>
      <c r="K11" s="36" t="s">
        <v>108</v>
      </c>
      <c r="L11" s="110">
        <v>500</v>
      </c>
    </row>
    <row r="12" spans="1:12" x14ac:dyDescent="0.35">
      <c r="A12" s="25" t="s">
        <v>258</v>
      </c>
      <c r="B12" s="34" t="s">
        <v>67</v>
      </c>
      <c r="C12" s="36">
        <v>1010</v>
      </c>
      <c r="D12" s="36">
        <v>645</v>
      </c>
      <c r="E12" s="36">
        <v>365</v>
      </c>
      <c r="F12" s="110">
        <v>176140</v>
      </c>
      <c r="G12" s="115">
        <v>141930</v>
      </c>
      <c r="H12" s="115">
        <v>34210</v>
      </c>
      <c r="I12" s="37">
        <v>0.64</v>
      </c>
      <c r="J12" s="37">
        <v>0.36</v>
      </c>
      <c r="K12" s="36" t="s">
        <v>108</v>
      </c>
      <c r="L12" s="110">
        <v>270</v>
      </c>
    </row>
    <row r="13" spans="1:12" x14ac:dyDescent="0.35">
      <c r="A13" s="25" t="s">
        <v>258</v>
      </c>
      <c r="B13" s="34" t="s">
        <v>68</v>
      </c>
      <c r="C13" s="36">
        <v>2095</v>
      </c>
      <c r="D13" s="36">
        <v>1370</v>
      </c>
      <c r="E13" s="36">
        <v>725</v>
      </c>
      <c r="F13" s="110">
        <v>367110</v>
      </c>
      <c r="G13" s="115">
        <v>300780</v>
      </c>
      <c r="H13" s="115">
        <v>66330</v>
      </c>
      <c r="I13" s="37">
        <v>0.65</v>
      </c>
      <c r="J13" s="37">
        <v>0.35</v>
      </c>
      <c r="K13" s="36">
        <v>5</v>
      </c>
      <c r="L13" s="110">
        <v>860</v>
      </c>
    </row>
    <row r="14" spans="1:12" x14ac:dyDescent="0.35">
      <c r="A14" s="25" t="s">
        <v>258</v>
      </c>
      <c r="B14" s="34" t="s">
        <v>69</v>
      </c>
      <c r="C14" s="36">
        <v>4190</v>
      </c>
      <c r="D14" s="36">
        <v>2730</v>
      </c>
      <c r="E14" s="36">
        <v>1460</v>
      </c>
      <c r="F14" s="110">
        <v>769700</v>
      </c>
      <c r="G14" s="115">
        <v>626750</v>
      </c>
      <c r="H14" s="115">
        <v>142940</v>
      </c>
      <c r="I14" s="37">
        <v>0.65</v>
      </c>
      <c r="J14" s="37">
        <v>0.35</v>
      </c>
      <c r="K14" s="36">
        <v>10</v>
      </c>
      <c r="L14" s="110">
        <v>2480</v>
      </c>
    </row>
    <row r="15" spans="1:12" x14ac:dyDescent="0.35">
      <c r="A15" s="25" t="s">
        <v>258</v>
      </c>
      <c r="B15" s="34" t="s">
        <v>70</v>
      </c>
      <c r="C15" s="36">
        <v>9355</v>
      </c>
      <c r="D15" s="36">
        <v>5970</v>
      </c>
      <c r="E15" s="36">
        <v>3385</v>
      </c>
      <c r="F15" s="110">
        <v>1781290</v>
      </c>
      <c r="G15" s="115">
        <v>1427910</v>
      </c>
      <c r="H15" s="115">
        <v>353380</v>
      </c>
      <c r="I15" s="37">
        <v>0.64</v>
      </c>
      <c r="J15" s="37">
        <v>0.36</v>
      </c>
      <c r="K15" s="36">
        <v>45</v>
      </c>
      <c r="L15" s="110">
        <v>11510</v>
      </c>
    </row>
    <row r="16" spans="1:12" x14ac:dyDescent="0.35">
      <c r="A16" s="25" t="s">
        <v>258</v>
      </c>
      <c r="B16" s="34" t="s">
        <v>71</v>
      </c>
      <c r="C16" s="36">
        <v>22445</v>
      </c>
      <c r="D16" s="36">
        <v>13655</v>
      </c>
      <c r="E16" s="36">
        <v>8790</v>
      </c>
      <c r="F16" s="110">
        <v>2885530</v>
      </c>
      <c r="G16" s="115">
        <v>2275640</v>
      </c>
      <c r="H16" s="115">
        <v>609890</v>
      </c>
      <c r="I16" s="37">
        <v>0.61</v>
      </c>
      <c r="J16" s="37">
        <v>0.39</v>
      </c>
      <c r="K16" s="36">
        <v>360</v>
      </c>
      <c r="L16" s="110">
        <v>47330</v>
      </c>
    </row>
    <row r="17" spans="1:12" x14ac:dyDescent="0.35">
      <c r="A17" s="25" t="s">
        <v>258</v>
      </c>
      <c r="B17" s="34" t="s">
        <v>72</v>
      </c>
      <c r="C17" s="36">
        <v>29550</v>
      </c>
      <c r="D17" s="36">
        <v>17795</v>
      </c>
      <c r="E17" s="36">
        <v>11755</v>
      </c>
      <c r="F17" s="110">
        <v>4977740</v>
      </c>
      <c r="G17" s="115">
        <v>3857490</v>
      </c>
      <c r="H17" s="115">
        <v>1120240</v>
      </c>
      <c r="I17" s="37">
        <v>0.6</v>
      </c>
      <c r="J17" s="37">
        <v>0.4</v>
      </c>
      <c r="K17" s="36">
        <v>495</v>
      </c>
      <c r="L17" s="110">
        <v>108060</v>
      </c>
    </row>
    <row r="18" spans="1:12" x14ac:dyDescent="0.35">
      <c r="A18" s="25" t="s">
        <v>258</v>
      </c>
      <c r="B18" s="34" t="s">
        <v>73</v>
      </c>
      <c r="C18" s="36">
        <v>31400</v>
      </c>
      <c r="D18" s="36">
        <v>18980</v>
      </c>
      <c r="E18" s="36">
        <v>12420</v>
      </c>
      <c r="F18" s="110">
        <v>5952910</v>
      </c>
      <c r="G18" s="115">
        <v>4624350</v>
      </c>
      <c r="H18" s="115">
        <v>1328560</v>
      </c>
      <c r="I18" s="37">
        <v>0.6</v>
      </c>
      <c r="J18" s="37">
        <v>0.4</v>
      </c>
      <c r="K18" s="36">
        <v>380</v>
      </c>
      <c r="L18" s="110">
        <v>96460</v>
      </c>
    </row>
    <row r="19" spans="1:12" x14ac:dyDescent="0.35">
      <c r="A19" s="25" t="s">
        <v>258</v>
      </c>
      <c r="B19" s="34" t="s">
        <v>74</v>
      </c>
      <c r="C19" s="36">
        <v>46100</v>
      </c>
      <c r="D19" s="36">
        <v>26940</v>
      </c>
      <c r="E19" s="36">
        <v>19160</v>
      </c>
      <c r="F19" s="110">
        <v>8977760</v>
      </c>
      <c r="G19" s="115">
        <v>6828570</v>
      </c>
      <c r="H19" s="115">
        <v>2149190</v>
      </c>
      <c r="I19" s="37">
        <v>0.57999999999999996</v>
      </c>
      <c r="J19" s="37">
        <v>0.42</v>
      </c>
      <c r="K19" s="36">
        <v>955</v>
      </c>
      <c r="L19" s="110">
        <v>242550</v>
      </c>
    </row>
    <row r="20" spans="1:12" x14ac:dyDescent="0.35">
      <c r="A20" s="25" t="s">
        <v>258</v>
      </c>
      <c r="B20" s="34" t="s">
        <v>75</v>
      </c>
      <c r="C20" s="36">
        <v>78715</v>
      </c>
      <c r="D20" s="36">
        <v>44850</v>
      </c>
      <c r="E20" s="36">
        <v>33865</v>
      </c>
      <c r="F20" s="110">
        <v>15908310</v>
      </c>
      <c r="G20" s="115">
        <v>11973830</v>
      </c>
      <c r="H20" s="115">
        <v>3934480</v>
      </c>
      <c r="I20" s="37">
        <v>0.56999999999999995</v>
      </c>
      <c r="J20" s="37">
        <v>0.43</v>
      </c>
      <c r="K20" s="36">
        <v>2175</v>
      </c>
      <c r="L20" s="110">
        <v>551190</v>
      </c>
    </row>
    <row r="21" spans="1:12" x14ac:dyDescent="0.35">
      <c r="A21" s="25" t="s">
        <v>258</v>
      </c>
      <c r="B21" s="34" t="s">
        <v>76</v>
      </c>
      <c r="C21" s="36">
        <v>87880</v>
      </c>
      <c r="D21" s="36">
        <v>50300</v>
      </c>
      <c r="E21" s="36">
        <v>37580</v>
      </c>
      <c r="F21" s="110">
        <v>18035060</v>
      </c>
      <c r="G21" s="115">
        <v>13633860</v>
      </c>
      <c r="H21" s="115">
        <v>4401200</v>
      </c>
      <c r="I21" s="37">
        <v>0.56999999999999995</v>
      </c>
      <c r="J21" s="37">
        <v>0.43</v>
      </c>
      <c r="K21" s="36">
        <v>2515</v>
      </c>
      <c r="L21" s="110">
        <v>636300</v>
      </c>
    </row>
    <row r="22" spans="1:12" x14ac:dyDescent="0.35">
      <c r="A22" s="25" t="s">
        <v>258</v>
      </c>
      <c r="B22" s="34" t="s">
        <v>77</v>
      </c>
      <c r="C22" s="36">
        <v>98365</v>
      </c>
      <c r="D22" s="36">
        <v>56145</v>
      </c>
      <c r="E22" s="36">
        <v>42220</v>
      </c>
      <c r="F22" s="110">
        <v>20320850</v>
      </c>
      <c r="G22" s="115">
        <v>15312730</v>
      </c>
      <c r="H22" s="115">
        <v>5008120</v>
      </c>
      <c r="I22" s="37">
        <v>0.56999999999999995</v>
      </c>
      <c r="J22" s="37">
        <v>0.43</v>
      </c>
      <c r="K22" s="36">
        <v>3040</v>
      </c>
      <c r="L22" s="110">
        <v>751250</v>
      </c>
    </row>
    <row r="23" spans="1:12" x14ac:dyDescent="0.35">
      <c r="A23" s="25" t="s">
        <v>258</v>
      </c>
      <c r="B23" s="34" t="s">
        <v>78</v>
      </c>
      <c r="C23" s="36">
        <v>123120</v>
      </c>
      <c r="D23" s="36">
        <v>69965</v>
      </c>
      <c r="E23" s="36">
        <v>53155</v>
      </c>
      <c r="F23" s="110">
        <v>25589140</v>
      </c>
      <c r="G23" s="115">
        <v>19251860</v>
      </c>
      <c r="H23" s="115">
        <v>6337280</v>
      </c>
      <c r="I23" s="37">
        <v>0.56999999999999995</v>
      </c>
      <c r="J23" s="37">
        <v>0.43</v>
      </c>
      <c r="K23" s="36">
        <v>3895</v>
      </c>
      <c r="L23" s="110">
        <v>961910</v>
      </c>
    </row>
    <row r="24" spans="1:12" x14ac:dyDescent="0.35">
      <c r="A24" s="25" t="s">
        <v>258</v>
      </c>
      <c r="B24" s="34" t="s">
        <v>79</v>
      </c>
      <c r="C24" s="36">
        <v>128080</v>
      </c>
      <c r="D24" s="36">
        <v>72970</v>
      </c>
      <c r="E24" s="36">
        <v>55110</v>
      </c>
      <c r="F24" s="110">
        <v>26697870</v>
      </c>
      <c r="G24" s="115">
        <v>20117190</v>
      </c>
      <c r="H24" s="115">
        <v>6580680</v>
      </c>
      <c r="I24" s="37">
        <v>0.56999999999999995</v>
      </c>
      <c r="J24" s="37">
        <v>0.43</v>
      </c>
      <c r="K24" s="36">
        <v>3940</v>
      </c>
      <c r="L24" s="110">
        <v>976820</v>
      </c>
    </row>
    <row r="25" spans="1:12" x14ac:dyDescent="0.35">
      <c r="A25" s="25" t="s">
        <v>258</v>
      </c>
      <c r="B25" s="34" t="s">
        <v>80</v>
      </c>
      <c r="C25" s="36">
        <v>88050</v>
      </c>
      <c r="D25" s="36">
        <v>50680</v>
      </c>
      <c r="E25" s="36">
        <v>37370</v>
      </c>
      <c r="F25" s="110">
        <v>18359960</v>
      </c>
      <c r="G25" s="115">
        <v>13894150</v>
      </c>
      <c r="H25" s="115">
        <v>4465810</v>
      </c>
      <c r="I25" s="37">
        <v>0.57999999999999996</v>
      </c>
      <c r="J25" s="37">
        <v>0.42</v>
      </c>
      <c r="K25" s="36">
        <v>2510</v>
      </c>
      <c r="L25" s="110">
        <v>622370</v>
      </c>
    </row>
    <row r="26" spans="1:12" x14ac:dyDescent="0.35">
      <c r="A26" s="25" t="s">
        <v>258</v>
      </c>
      <c r="B26" s="34" t="s">
        <v>81</v>
      </c>
      <c r="C26" s="36">
        <v>111140</v>
      </c>
      <c r="D26" s="36">
        <v>63585</v>
      </c>
      <c r="E26" s="36">
        <v>47560</v>
      </c>
      <c r="F26" s="110">
        <v>23278860</v>
      </c>
      <c r="G26" s="115">
        <v>17554030</v>
      </c>
      <c r="H26" s="115">
        <v>5724830</v>
      </c>
      <c r="I26" s="37">
        <v>0.56999999999999995</v>
      </c>
      <c r="J26" s="37">
        <v>0.43</v>
      </c>
      <c r="K26" s="36">
        <v>3585</v>
      </c>
      <c r="L26" s="110">
        <v>870920</v>
      </c>
    </row>
    <row r="27" spans="1:12" x14ac:dyDescent="0.35">
      <c r="A27" s="25" t="s">
        <v>258</v>
      </c>
      <c r="B27" s="34" t="s">
        <v>82</v>
      </c>
      <c r="C27" s="36">
        <v>146530</v>
      </c>
      <c r="D27" s="36">
        <v>84920</v>
      </c>
      <c r="E27" s="36">
        <v>61610</v>
      </c>
      <c r="F27" s="110">
        <v>30738210</v>
      </c>
      <c r="G27" s="115">
        <v>23332080</v>
      </c>
      <c r="H27" s="115">
        <v>7406120</v>
      </c>
      <c r="I27" s="37">
        <v>0.57999999999999996</v>
      </c>
      <c r="J27" s="37">
        <v>0.42</v>
      </c>
      <c r="K27" s="36">
        <v>4330</v>
      </c>
      <c r="L27" s="110">
        <v>1067180</v>
      </c>
    </row>
    <row r="28" spans="1:12" x14ac:dyDescent="0.35">
      <c r="A28" s="25" t="s">
        <v>258</v>
      </c>
      <c r="B28" s="34" t="s">
        <v>83</v>
      </c>
      <c r="C28" s="36">
        <v>204830</v>
      </c>
      <c r="D28" s="36">
        <v>118220</v>
      </c>
      <c r="E28" s="36">
        <v>86610</v>
      </c>
      <c r="F28" s="110">
        <v>26450740</v>
      </c>
      <c r="G28" s="115">
        <v>20058820</v>
      </c>
      <c r="H28" s="115">
        <v>6391920</v>
      </c>
      <c r="I28" s="37">
        <v>0.57999999999999996</v>
      </c>
      <c r="J28" s="37">
        <v>0.42</v>
      </c>
      <c r="K28" s="36">
        <v>6210</v>
      </c>
      <c r="L28" s="110">
        <v>916110</v>
      </c>
    </row>
    <row r="29" spans="1:12" x14ac:dyDescent="0.35">
      <c r="A29" s="25" t="s">
        <v>258</v>
      </c>
      <c r="B29" s="34" t="s">
        <v>84</v>
      </c>
      <c r="C29" s="36">
        <v>182565</v>
      </c>
      <c r="D29" s="36">
        <v>105480</v>
      </c>
      <c r="E29" s="36">
        <v>77085</v>
      </c>
      <c r="F29" s="110">
        <v>35087060</v>
      </c>
      <c r="G29" s="115">
        <v>26619580</v>
      </c>
      <c r="H29" s="115">
        <v>8467480</v>
      </c>
      <c r="I29" s="37">
        <v>0.57999999999999996</v>
      </c>
      <c r="J29" s="37">
        <v>0.42</v>
      </c>
      <c r="K29" s="36">
        <v>5340</v>
      </c>
      <c r="L29" s="110">
        <v>1222820</v>
      </c>
    </row>
    <row r="30" spans="1:12" x14ac:dyDescent="0.35">
      <c r="A30" s="25" t="s">
        <v>258</v>
      </c>
      <c r="B30" s="34" t="s">
        <v>85</v>
      </c>
      <c r="C30" s="36">
        <v>139755</v>
      </c>
      <c r="D30" s="36">
        <v>81340</v>
      </c>
      <c r="E30" s="36">
        <v>58415</v>
      </c>
      <c r="F30" s="110">
        <v>31542410</v>
      </c>
      <c r="G30" s="115">
        <v>23939020</v>
      </c>
      <c r="H30" s="115">
        <v>7603390</v>
      </c>
      <c r="I30" s="37">
        <v>0.57999999999999996</v>
      </c>
      <c r="J30" s="37">
        <v>0.42</v>
      </c>
      <c r="K30" s="36">
        <v>3785</v>
      </c>
      <c r="L30" s="110">
        <v>1018620</v>
      </c>
    </row>
    <row r="31" spans="1:12" x14ac:dyDescent="0.35">
      <c r="A31" s="25" t="s">
        <v>258</v>
      </c>
      <c r="B31" s="34" t="s">
        <v>86</v>
      </c>
      <c r="C31" s="36">
        <v>136910</v>
      </c>
      <c r="D31" s="36">
        <v>79595</v>
      </c>
      <c r="E31" s="36">
        <v>57315</v>
      </c>
      <c r="F31" s="110">
        <v>31164300</v>
      </c>
      <c r="G31" s="115">
        <v>23607260</v>
      </c>
      <c r="H31" s="115">
        <v>7557040</v>
      </c>
      <c r="I31" s="37">
        <v>0.57999999999999996</v>
      </c>
      <c r="J31" s="37">
        <v>0.42</v>
      </c>
      <c r="K31" s="36">
        <v>3850</v>
      </c>
      <c r="L31" s="110">
        <v>1040750</v>
      </c>
    </row>
    <row r="32" spans="1:12" x14ac:dyDescent="0.35">
      <c r="A32" s="25" t="s">
        <v>258</v>
      </c>
      <c r="B32" s="34" t="s">
        <v>87</v>
      </c>
      <c r="C32" s="36">
        <v>164590</v>
      </c>
      <c r="D32" s="36">
        <v>95560</v>
      </c>
      <c r="E32" s="36">
        <v>69030</v>
      </c>
      <c r="F32" s="110">
        <v>37673130</v>
      </c>
      <c r="G32" s="115">
        <v>28527890</v>
      </c>
      <c r="H32" s="115">
        <v>9145250</v>
      </c>
      <c r="I32" s="37">
        <v>0.57999999999999996</v>
      </c>
      <c r="J32" s="37">
        <v>0.42</v>
      </c>
      <c r="K32" s="36">
        <v>4890</v>
      </c>
      <c r="L32" s="110">
        <v>1321940</v>
      </c>
    </row>
    <row r="33" spans="1:12" x14ac:dyDescent="0.35">
      <c r="A33" s="25" t="s">
        <v>258</v>
      </c>
      <c r="B33" s="34" t="s">
        <v>88</v>
      </c>
      <c r="C33" s="36">
        <v>144770</v>
      </c>
      <c r="D33" s="36">
        <v>84445</v>
      </c>
      <c r="E33" s="36">
        <v>60320</v>
      </c>
      <c r="F33" s="110">
        <v>32949290</v>
      </c>
      <c r="G33" s="115">
        <v>24977630</v>
      </c>
      <c r="H33" s="115">
        <v>7971660</v>
      </c>
      <c r="I33" s="37">
        <v>0.57999999999999996</v>
      </c>
      <c r="J33" s="37">
        <v>0.42</v>
      </c>
      <c r="K33" s="36">
        <v>4005</v>
      </c>
      <c r="L33" s="110">
        <v>1089080</v>
      </c>
    </row>
    <row r="34" spans="1:12" x14ac:dyDescent="0.35">
      <c r="A34" s="25" t="s">
        <v>258</v>
      </c>
      <c r="B34" s="34" t="s">
        <v>89</v>
      </c>
      <c r="C34" s="36">
        <v>146105</v>
      </c>
      <c r="D34" s="36">
        <v>85140</v>
      </c>
      <c r="E34" s="36">
        <v>60965</v>
      </c>
      <c r="F34" s="110">
        <v>33428290</v>
      </c>
      <c r="G34" s="115">
        <v>25306750</v>
      </c>
      <c r="H34" s="115">
        <v>8121540</v>
      </c>
      <c r="I34" s="37">
        <v>0.57999999999999996</v>
      </c>
      <c r="J34" s="37">
        <v>0.42</v>
      </c>
      <c r="K34" s="36">
        <v>4150</v>
      </c>
      <c r="L34" s="110">
        <v>1126530</v>
      </c>
    </row>
    <row r="35" spans="1:12" x14ac:dyDescent="0.35">
      <c r="A35" s="25" t="s">
        <v>258</v>
      </c>
      <c r="B35" s="34" t="s">
        <v>90</v>
      </c>
      <c r="C35" s="36">
        <v>171360</v>
      </c>
      <c r="D35" s="36">
        <v>98970</v>
      </c>
      <c r="E35" s="36">
        <v>72390</v>
      </c>
      <c r="F35" s="110">
        <v>39410500</v>
      </c>
      <c r="G35" s="115">
        <v>29686630</v>
      </c>
      <c r="H35" s="115">
        <v>9723860</v>
      </c>
      <c r="I35" s="37">
        <v>0.57999999999999996</v>
      </c>
      <c r="J35" s="37">
        <v>0.42</v>
      </c>
      <c r="K35" s="36">
        <v>5135</v>
      </c>
      <c r="L35" s="110">
        <v>1392120</v>
      </c>
    </row>
    <row r="36" spans="1:12" x14ac:dyDescent="0.35">
      <c r="A36" s="25" t="s">
        <v>258</v>
      </c>
      <c r="B36" s="34" t="s">
        <v>91</v>
      </c>
      <c r="C36" s="36">
        <v>179055</v>
      </c>
      <c r="D36" s="36">
        <v>104385</v>
      </c>
      <c r="E36" s="36">
        <v>74675</v>
      </c>
      <c r="F36" s="110">
        <v>41426120</v>
      </c>
      <c r="G36" s="115">
        <v>31383990</v>
      </c>
      <c r="H36" s="115">
        <v>10042130</v>
      </c>
      <c r="I36" s="37">
        <v>0.57999999999999996</v>
      </c>
      <c r="J36" s="37">
        <v>0.42</v>
      </c>
      <c r="K36" s="36">
        <v>5365</v>
      </c>
      <c r="L36" s="110">
        <v>1461350</v>
      </c>
    </row>
    <row r="37" spans="1:12" x14ac:dyDescent="0.35">
      <c r="A37" s="25" t="s">
        <v>258</v>
      </c>
      <c r="B37" s="34" t="s">
        <v>92</v>
      </c>
      <c r="C37" s="36">
        <v>146560</v>
      </c>
      <c r="D37" s="36">
        <v>85475</v>
      </c>
      <c r="E37" s="36">
        <v>61085</v>
      </c>
      <c r="F37" s="110">
        <v>33688930</v>
      </c>
      <c r="G37" s="115">
        <v>25499600</v>
      </c>
      <c r="H37" s="115">
        <v>8189330</v>
      </c>
      <c r="I37" s="37">
        <v>0.57999999999999996</v>
      </c>
      <c r="J37" s="37">
        <v>0.42</v>
      </c>
      <c r="K37" s="36">
        <v>4355</v>
      </c>
      <c r="L37" s="110">
        <v>1187370</v>
      </c>
    </row>
    <row r="38" spans="1:12" x14ac:dyDescent="0.35">
      <c r="A38" s="25" t="s">
        <v>258</v>
      </c>
      <c r="B38" s="34" t="s">
        <v>93</v>
      </c>
      <c r="C38" s="36">
        <v>157440</v>
      </c>
      <c r="D38" s="36">
        <v>92525</v>
      </c>
      <c r="E38" s="36">
        <v>64915</v>
      </c>
      <c r="F38" s="110">
        <v>36141940</v>
      </c>
      <c r="G38" s="115">
        <v>27414460</v>
      </c>
      <c r="H38" s="115">
        <v>8727480</v>
      </c>
      <c r="I38" s="37">
        <v>0.59</v>
      </c>
      <c r="J38" s="37">
        <v>0.41</v>
      </c>
      <c r="K38" s="36">
        <v>4575</v>
      </c>
      <c r="L38" s="110">
        <v>1239730</v>
      </c>
    </row>
    <row r="39" spans="1:12" x14ac:dyDescent="0.35">
      <c r="A39" s="25" t="s">
        <v>258</v>
      </c>
      <c r="B39" s="34" t="s">
        <v>94</v>
      </c>
      <c r="C39" s="36">
        <v>160250</v>
      </c>
      <c r="D39" s="36">
        <v>94290</v>
      </c>
      <c r="E39" s="36">
        <v>65960</v>
      </c>
      <c r="F39" s="110">
        <v>36911340</v>
      </c>
      <c r="G39" s="115">
        <v>28026600</v>
      </c>
      <c r="H39" s="115">
        <v>8884740</v>
      </c>
      <c r="I39" s="37">
        <v>0.59</v>
      </c>
      <c r="J39" s="37">
        <v>0.41</v>
      </c>
      <c r="K39" s="36">
        <v>4780</v>
      </c>
      <c r="L39" s="110">
        <v>1292180</v>
      </c>
    </row>
    <row r="40" spans="1:12" x14ac:dyDescent="0.35">
      <c r="A40" s="25" t="s">
        <v>258</v>
      </c>
      <c r="B40" s="34" t="s">
        <v>95</v>
      </c>
      <c r="C40" s="36">
        <v>264985</v>
      </c>
      <c r="D40" s="36">
        <v>155565</v>
      </c>
      <c r="E40" s="36">
        <v>109420</v>
      </c>
      <c r="F40" s="110">
        <v>36990820</v>
      </c>
      <c r="G40" s="115">
        <v>28056070</v>
      </c>
      <c r="H40" s="115">
        <v>8934750</v>
      </c>
      <c r="I40" s="37">
        <v>0.59</v>
      </c>
      <c r="J40" s="37">
        <v>0.41</v>
      </c>
      <c r="K40" s="36">
        <v>8350</v>
      </c>
      <c r="L40" s="110">
        <v>1330580</v>
      </c>
    </row>
    <row r="41" spans="1:12" x14ac:dyDescent="0.35">
      <c r="A41" s="25" t="s">
        <v>258</v>
      </c>
      <c r="B41" s="34" t="s">
        <v>96</v>
      </c>
      <c r="C41" s="36">
        <v>218640</v>
      </c>
      <c r="D41" s="36">
        <v>127750</v>
      </c>
      <c r="E41" s="36">
        <v>90890</v>
      </c>
      <c r="F41" s="110">
        <v>45522030</v>
      </c>
      <c r="G41" s="115">
        <v>34476800</v>
      </c>
      <c r="H41" s="115">
        <v>11045240</v>
      </c>
      <c r="I41" s="37">
        <v>0.57999999999999996</v>
      </c>
      <c r="J41" s="37">
        <v>0.42</v>
      </c>
      <c r="K41" s="36">
        <v>7010</v>
      </c>
      <c r="L41" s="110">
        <v>1724960</v>
      </c>
    </row>
    <row r="42" spans="1:12" x14ac:dyDescent="0.35">
      <c r="A42" s="25" t="s">
        <v>258</v>
      </c>
      <c r="B42" s="34" t="s">
        <v>97</v>
      </c>
      <c r="C42" s="36">
        <v>158480</v>
      </c>
      <c r="D42" s="36">
        <v>93285</v>
      </c>
      <c r="E42" s="36">
        <v>65195</v>
      </c>
      <c r="F42" s="110">
        <v>38331840</v>
      </c>
      <c r="G42" s="115">
        <v>29065250</v>
      </c>
      <c r="H42" s="115">
        <v>9266590</v>
      </c>
      <c r="I42" s="37">
        <v>0.59</v>
      </c>
      <c r="J42" s="37">
        <v>0.41</v>
      </c>
      <c r="K42" s="36">
        <v>5070</v>
      </c>
      <c r="L42" s="110">
        <v>1448480</v>
      </c>
    </row>
    <row r="43" spans="1:12" x14ac:dyDescent="0.35">
      <c r="A43" s="25" t="s">
        <v>258</v>
      </c>
      <c r="B43" s="34" t="s">
        <v>98</v>
      </c>
      <c r="C43" s="36">
        <v>187360</v>
      </c>
      <c r="D43" s="36">
        <v>109475</v>
      </c>
      <c r="E43" s="36">
        <v>77885</v>
      </c>
      <c r="F43" s="110">
        <v>45816330</v>
      </c>
      <c r="G43" s="115">
        <v>34642080</v>
      </c>
      <c r="H43" s="115">
        <v>11174260</v>
      </c>
      <c r="I43" s="37">
        <v>0.57999999999999996</v>
      </c>
      <c r="J43" s="37">
        <v>0.42</v>
      </c>
      <c r="K43" s="36">
        <v>6325</v>
      </c>
      <c r="L43" s="110">
        <v>1819110</v>
      </c>
    </row>
    <row r="44" spans="1:12" x14ac:dyDescent="0.35">
      <c r="A44" s="25" t="s">
        <v>258</v>
      </c>
      <c r="B44" s="34" t="s">
        <v>99</v>
      </c>
      <c r="C44" s="36">
        <v>166940</v>
      </c>
      <c r="D44" s="36">
        <v>98045</v>
      </c>
      <c r="E44" s="36">
        <v>68900</v>
      </c>
      <c r="F44" s="110">
        <v>40842780</v>
      </c>
      <c r="G44" s="115">
        <v>30945830</v>
      </c>
      <c r="H44" s="115">
        <v>9896940</v>
      </c>
      <c r="I44" s="37">
        <v>0.59</v>
      </c>
      <c r="J44" s="37">
        <v>0.41</v>
      </c>
      <c r="K44" s="36">
        <v>5445</v>
      </c>
      <c r="L44" s="110">
        <v>1560090</v>
      </c>
    </row>
    <row r="45" spans="1:12" x14ac:dyDescent="0.35">
      <c r="A45" s="25" t="s">
        <v>258</v>
      </c>
      <c r="B45" s="34" t="s">
        <v>100</v>
      </c>
      <c r="C45" s="36">
        <v>161515</v>
      </c>
      <c r="D45" s="36">
        <v>94650</v>
      </c>
      <c r="E45" s="36">
        <v>66865</v>
      </c>
      <c r="F45" s="110">
        <v>39628110</v>
      </c>
      <c r="G45" s="115">
        <v>30006710</v>
      </c>
      <c r="H45" s="115">
        <v>9621400</v>
      </c>
      <c r="I45" s="37">
        <v>0.59</v>
      </c>
      <c r="J45" s="37">
        <v>0.41</v>
      </c>
      <c r="K45" s="36">
        <v>5435</v>
      </c>
      <c r="L45" s="110">
        <v>1558900</v>
      </c>
    </row>
    <row r="46" spans="1:12" x14ac:dyDescent="0.35">
      <c r="A46" s="25" t="s">
        <v>258</v>
      </c>
      <c r="B46" s="34" t="s">
        <v>101</v>
      </c>
      <c r="C46" s="36">
        <v>187540</v>
      </c>
      <c r="D46" s="36">
        <v>109085</v>
      </c>
      <c r="E46" s="36">
        <v>78455</v>
      </c>
      <c r="F46" s="110">
        <v>46186890</v>
      </c>
      <c r="G46" s="115">
        <v>34799200</v>
      </c>
      <c r="H46" s="115">
        <v>11387680</v>
      </c>
      <c r="I46" s="37">
        <v>0.57999999999999996</v>
      </c>
      <c r="J46" s="37">
        <v>0.42</v>
      </c>
      <c r="K46" s="36">
        <v>6730</v>
      </c>
      <c r="L46" s="110">
        <v>1928590</v>
      </c>
    </row>
    <row r="47" spans="1:12" x14ac:dyDescent="0.35">
      <c r="A47" s="25" t="s">
        <v>258</v>
      </c>
      <c r="B47" s="34" t="s">
        <v>102</v>
      </c>
      <c r="C47" s="36">
        <v>164805</v>
      </c>
      <c r="D47" s="36">
        <v>96105</v>
      </c>
      <c r="E47" s="36">
        <v>68700</v>
      </c>
      <c r="F47" s="110">
        <v>40451050</v>
      </c>
      <c r="G47" s="115">
        <v>30532620</v>
      </c>
      <c r="H47" s="115">
        <v>9918430</v>
      </c>
      <c r="I47" s="37">
        <v>0.57999999999999996</v>
      </c>
      <c r="J47" s="37">
        <v>0.42</v>
      </c>
      <c r="K47" s="36">
        <v>5670</v>
      </c>
      <c r="L47" s="110">
        <v>1622760</v>
      </c>
    </row>
    <row r="48" spans="1:12" x14ac:dyDescent="0.35">
      <c r="A48" s="25" t="s">
        <v>258</v>
      </c>
      <c r="B48" s="34" t="s">
        <v>103</v>
      </c>
      <c r="C48" s="36">
        <v>191305</v>
      </c>
      <c r="D48" s="36">
        <v>111245</v>
      </c>
      <c r="E48" s="36">
        <v>80060</v>
      </c>
      <c r="F48" s="110">
        <v>47211540</v>
      </c>
      <c r="G48" s="115">
        <v>35581750</v>
      </c>
      <c r="H48" s="115">
        <v>11629790</v>
      </c>
      <c r="I48" s="37">
        <v>0.57999999999999996</v>
      </c>
      <c r="J48" s="37">
        <v>0.42</v>
      </c>
      <c r="K48" s="36">
        <v>6965</v>
      </c>
      <c r="L48" s="110">
        <v>1999660</v>
      </c>
    </row>
    <row r="49" spans="1:12" x14ac:dyDescent="0.35">
      <c r="A49" s="52" t="s">
        <v>259</v>
      </c>
      <c r="B49" s="50" t="s">
        <v>60</v>
      </c>
      <c r="C49" s="49">
        <v>1950940</v>
      </c>
      <c r="D49" s="49">
        <v>1229165</v>
      </c>
      <c r="E49" s="49">
        <v>721770</v>
      </c>
      <c r="F49" s="111">
        <v>418800360</v>
      </c>
      <c r="G49" s="116">
        <v>329499650</v>
      </c>
      <c r="H49" s="116">
        <v>89300710</v>
      </c>
      <c r="I49" s="65">
        <v>0.63</v>
      </c>
      <c r="J49" s="65">
        <v>0.37</v>
      </c>
      <c r="K49" s="49">
        <v>21770</v>
      </c>
      <c r="L49" s="111">
        <v>5559800</v>
      </c>
    </row>
    <row r="50" spans="1:12" x14ac:dyDescent="0.35">
      <c r="A50" s="25" t="s">
        <v>259</v>
      </c>
      <c r="B50" s="34" t="s">
        <v>63</v>
      </c>
      <c r="C50" s="36">
        <v>15</v>
      </c>
      <c r="D50" s="36">
        <v>10</v>
      </c>
      <c r="E50" s="36">
        <v>5</v>
      </c>
      <c r="F50" s="110">
        <v>1770</v>
      </c>
      <c r="G50" s="115">
        <v>1300</v>
      </c>
      <c r="H50" s="115">
        <v>470</v>
      </c>
      <c r="I50" s="37">
        <v>0.6</v>
      </c>
      <c r="J50" s="37">
        <v>0.4</v>
      </c>
      <c r="K50" s="36">
        <v>0</v>
      </c>
      <c r="L50" s="110">
        <v>0</v>
      </c>
    </row>
    <row r="51" spans="1:12" x14ac:dyDescent="0.35">
      <c r="A51" s="25" t="s">
        <v>259</v>
      </c>
      <c r="B51" s="34" t="s">
        <v>64</v>
      </c>
      <c r="C51" s="36">
        <v>105</v>
      </c>
      <c r="D51" s="36">
        <v>70</v>
      </c>
      <c r="E51" s="36">
        <v>35</v>
      </c>
      <c r="F51" s="110">
        <v>16380</v>
      </c>
      <c r="G51" s="115">
        <v>12830</v>
      </c>
      <c r="H51" s="115">
        <v>3550</v>
      </c>
      <c r="I51" s="37">
        <v>0.66</v>
      </c>
      <c r="J51" s="37">
        <v>0.34</v>
      </c>
      <c r="K51" s="36">
        <v>0</v>
      </c>
      <c r="L51" s="110">
        <v>0</v>
      </c>
    </row>
    <row r="52" spans="1:12" x14ac:dyDescent="0.35">
      <c r="A52" s="25" t="s">
        <v>259</v>
      </c>
      <c r="B52" s="34" t="s">
        <v>65</v>
      </c>
      <c r="C52" s="36">
        <v>280</v>
      </c>
      <c r="D52" s="36">
        <v>175</v>
      </c>
      <c r="E52" s="36">
        <v>100</v>
      </c>
      <c r="F52" s="110">
        <v>48470</v>
      </c>
      <c r="G52" s="115">
        <v>38840</v>
      </c>
      <c r="H52" s="115">
        <v>9630</v>
      </c>
      <c r="I52" s="37">
        <v>0.63</v>
      </c>
      <c r="J52" s="37">
        <v>0.37</v>
      </c>
      <c r="K52" s="36" t="s">
        <v>108</v>
      </c>
      <c r="L52" s="110">
        <v>50</v>
      </c>
    </row>
    <row r="53" spans="1:12" x14ac:dyDescent="0.35">
      <c r="A53" s="25" t="s">
        <v>259</v>
      </c>
      <c r="B53" s="34" t="s">
        <v>66</v>
      </c>
      <c r="C53" s="36">
        <v>505</v>
      </c>
      <c r="D53" s="36">
        <v>335</v>
      </c>
      <c r="E53" s="36">
        <v>170</v>
      </c>
      <c r="F53" s="110">
        <v>93640</v>
      </c>
      <c r="G53" s="115">
        <v>75770</v>
      </c>
      <c r="H53" s="115">
        <v>17870</v>
      </c>
      <c r="I53" s="37">
        <v>0.66</v>
      </c>
      <c r="J53" s="37">
        <v>0.34</v>
      </c>
      <c r="K53" s="36" t="s">
        <v>108</v>
      </c>
      <c r="L53" s="110">
        <v>500</v>
      </c>
    </row>
    <row r="54" spans="1:12" x14ac:dyDescent="0.35">
      <c r="A54" s="25" t="s">
        <v>259</v>
      </c>
      <c r="B54" s="34" t="s">
        <v>67</v>
      </c>
      <c r="C54" s="36">
        <v>1010</v>
      </c>
      <c r="D54" s="36">
        <v>645</v>
      </c>
      <c r="E54" s="36">
        <v>365</v>
      </c>
      <c r="F54" s="110">
        <v>176140</v>
      </c>
      <c r="G54" s="115">
        <v>141930</v>
      </c>
      <c r="H54" s="115">
        <v>34210</v>
      </c>
      <c r="I54" s="37">
        <v>0.64</v>
      </c>
      <c r="J54" s="37">
        <v>0.36</v>
      </c>
      <c r="K54" s="36" t="s">
        <v>108</v>
      </c>
      <c r="L54" s="110">
        <v>270</v>
      </c>
    </row>
    <row r="55" spans="1:12" x14ac:dyDescent="0.35">
      <c r="A55" s="25" t="s">
        <v>259</v>
      </c>
      <c r="B55" s="34" t="s">
        <v>68</v>
      </c>
      <c r="C55" s="36">
        <v>2095</v>
      </c>
      <c r="D55" s="36">
        <v>1370</v>
      </c>
      <c r="E55" s="36">
        <v>725</v>
      </c>
      <c r="F55" s="110">
        <v>367110</v>
      </c>
      <c r="G55" s="115">
        <v>300780</v>
      </c>
      <c r="H55" s="115">
        <v>66330</v>
      </c>
      <c r="I55" s="37">
        <v>0.65</v>
      </c>
      <c r="J55" s="37">
        <v>0.35</v>
      </c>
      <c r="K55" s="36">
        <v>5</v>
      </c>
      <c r="L55" s="110">
        <v>860</v>
      </c>
    </row>
    <row r="56" spans="1:12" x14ac:dyDescent="0.35">
      <c r="A56" s="25" t="s">
        <v>259</v>
      </c>
      <c r="B56" s="34" t="s">
        <v>69</v>
      </c>
      <c r="C56" s="36">
        <v>4040</v>
      </c>
      <c r="D56" s="36">
        <v>2650</v>
      </c>
      <c r="E56" s="36">
        <v>1385</v>
      </c>
      <c r="F56" s="110">
        <v>740750</v>
      </c>
      <c r="G56" s="115">
        <v>605610</v>
      </c>
      <c r="H56" s="115">
        <v>135140</v>
      </c>
      <c r="I56" s="37">
        <v>0.66</v>
      </c>
      <c r="J56" s="37">
        <v>0.34</v>
      </c>
      <c r="K56" s="36">
        <v>5</v>
      </c>
      <c r="L56" s="110">
        <v>750</v>
      </c>
    </row>
    <row r="57" spans="1:12" x14ac:dyDescent="0.35">
      <c r="A57" s="25" t="s">
        <v>259</v>
      </c>
      <c r="B57" s="34" t="s">
        <v>70</v>
      </c>
      <c r="C57" s="36">
        <v>8205</v>
      </c>
      <c r="D57" s="36">
        <v>5350</v>
      </c>
      <c r="E57" s="36">
        <v>2855</v>
      </c>
      <c r="F57" s="110">
        <v>1556840</v>
      </c>
      <c r="G57" s="115">
        <v>1263430</v>
      </c>
      <c r="H57" s="115">
        <v>293400</v>
      </c>
      <c r="I57" s="37">
        <v>0.65</v>
      </c>
      <c r="J57" s="37">
        <v>0.35</v>
      </c>
      <c r="K57" s="36">
        <v>5</v>
      </c>
      <c r="L57" s="110">
        <v>750</v>
      </c>
    </row>
    <row r="58" spans="1:12" x14ac:dyDescent="0.35">
      <c r="A58" s="25" t="s">
        <v>259</v>
      </c>
      <c r="B58" s="34" t="s">
        <v>71</v>
      </c>
      <c r="C58" s="36">
        <v>13715</v>
      </c>
      <c r="D58" s="36">
        <v>8935</v>
      </c>
      <c r="E58" s="36">
        <v>4775</v>
      </c>
      <c r="F58" s="110">
        <v>1980720</v>
      </c>
      <c r="G58" s="115">
        <v>1614260</v>
      </c>
      <c r="H58" s="115">
        <v>366460</v>
      </c>
      <c r="I58" s="37">
        <v>0.65</v>
      </c>
      <c r="J58" s="37">
        <v>0.35</v>
      </c>
      <c r="K58" s="36">
        <v>10</v>
      </c>
      <c r="L58" s="110">
        <v>1340</v>
      </c>
    </row>
    <row r="59" spans="1:12" x14ac:dyDescent="0.35">
      <c r="A59" s="25" t="s">
        <v>259</v>
      </c>
      <c r="B59" s="34" t="s">
        <v>72</v>
      </c>
      <c r="C59" s="36">
        <v>18085</v>
      </c>
      <c r="D59" s="36">
        <v>11615</v>
      </c>
      <c r="E59" s="36">
        <v>6470</v>
      </c>
      <c r="F59" s="110">
        <v>3010720</v>
      </c>
      <c r="G59" s="115">
        <v>2423110</v>
      </c>
      <c r="H59" s="115">
        <v>587600</v>
      </c>
      <c r="I59" s="37">
        <v>0.64</v>
      </c>
      <c r="J59" s="37">
        <v>0.36</v>
      </c>
      <c r="K59" s="36">
        <v>20</v>
      </c>
      <c r="L59" s="110">
        <v>4080</v>
      </c>
    </row>
    <row r="60" spans="1:12" x14ac:dyDescent="0.35">
      <c r="A60" s="25" t="s">
        <v>259</v>
      </c>
      <c r="B60" s="34" t="s">
        <v>73</v>
      </c>
      <c r="C60" s="36">
        <v>18195</v>
      </c>
      <c r="D60" s="36">
        <v>11770</v>
      </c>
      <c r="E60" s="36">
        <v>6420</v>
      </c>
      <c r="F60" s="110">
        <v>3315300</v>
      </c>
      <c r="G60" s="115">
        <v>2670020</v>
      </c>
      <c r="H60" s="115">
        <v>645280</v>
      </c>
      <c r="I60" s="37">
        <v>0.65</v>
      </c>
      <c r="J60" s="37">
        <v>0.35</v>
      </c>
      <c r="K60" s="36">
        <v>20</v>
      </c>
      <c r="L60" s="110">
        <v>3720</v>
      </c>
    </row>
    <row r="61" spans="1:12" x14ac:dyDescent="0.35">
      <c r="A61" s="25" t="s">
        <v>259</v>
      </c>
      <c r="B61" s="34" t="s">
        <v>74</v>
      </c>
      <c r="C61" s="36">
        <v>22125</v>
      </c>
      <c r="D61" s="36">
        <v>14035</v>
      </c>
      <c r="E61" s="36">
        <v>8095</v>
      </c>
      <c r="F61" s="110">
        <v>4146150</v>
      </c>
      <c r="G61" s="115">
        <v>3300370</v>
      </c>
      <c r="H61" s="115">
        <v>845780</v>
      </c>
      <c r="I61" s="37">
        <v>0.63</v>
      </c>
      <c r="J61" s="37">
        <v>0.37</v>
      </c>
      <c r="K61" s="36">
        <v>30</v>
      </c>
      <c r="L61" s="110">
        <v>7260</v>
      </c>
    </row>
    <row r="62" spans="1:12" x14ac:dyDescent="0.35">
      <c r="A62" s="25" t="s">
        <v>259</v>
      </c>
      <c r="B62" s="34" t="s">
        <v>75</v>
      </c>
      <c r="C62" s="36">
        <v>24655</v>
      </c>
      <c r="D62" s="36">
        <v>15735</v>
      </c>
      <c r="E62" s="36">
        <v>8920</v>
      </c>
      <c r="F62" s="110">
        <v>4883660</v>
      </c>
      <c r="G62" s="115">
        <v>3892100</v>
      </c>
      <c r="H62" s="115">
        <v>991560</v>
      </c>
      <c r="I62" s="37">
        <v>0.64</v>
      </c>
      <c r="J62" s="37">
        <v>0.36</v>
      </c>
      <c r="K62" s="36">
        <v>55</v>
      </c>
      <c r="L62" s="110">
        <v>10940</v>
      </c>
    </row>
    <row r="63" spans="1:12" x14ac:dyDescent="0.35">
      <c r="A63" s="25" t="s">
        <v>259</v>
      </c>
      <c r="B63" s="34" t="s">
        <v>76</v>
      </c>
      <c r="C63" s="36">
        <v>25435</v>
      </c>
      <c r="D63" s="36">
        <v>16425</v>
      </c>
      <c r="E63" s="36">
        <v>9010</v>
      </c>
      <c r="F63" s="110">
        <v>5163960</v>
      </c>
      <c r="G63" s="115">
        <v>4152880</v>
      </c>
      <c r="H63" s="115">
        <v>1011080</v>
      </c>
      <c r="I63" s="37">
        <v>0.65</v>
      </c>
      <c r="J63" s="37">
        <v>0.35</v>
      </c>
      <c r="K63" s="36">
        <v>70</v>
      </c>
      <c r="L63" s="110">
        <v>12450</v>
      </c>
    </row>
    <row r="64" spans="1:12" x14ac:dyDescent="0.35">
      <c r="A64" s="25" t="s">
        <v>259</v>
      </c>
      <c r="B64" s="34" t="s">
        <v>77</v>
      </c>
      <c r="C64" s="36">
        <v>26155</v>
      </c>
      <c r="D64" s="36">
        <v>16695</v>
      </c>
      <c r="E64" s="36">
        <v>9460</v>
      </c>
      <c r="F64" s="110">
        <v>5347120</v>
      </c>
      <c r="G64" s="115">
        <v>4250400</v>
      </c>
      <c r="H64" s="115">
        <v>1096720</v>
      </c>
      <c r="I64" s="37">
        <v>0.64</v>
      </c>
      <c r="J64" s="37">
        <v>0.36</v>
      </c>
      <c r="K64" s="36">
        <v>95</v>
      </c>
      <c r="L64" s="110">
        <v>19280</v>
      </c>
    </row>
    <row r="65" spans="1:12" x14ac:dyDescent="0.35">
      <c r="A65" s="25" t="s">
        <v>259</v>
      </c>
      <c r="B65" s="34" t="s">
        <v>78</v>
      </c>
      <c r="C65" s="36">
        <v>30025</v>
      </c>
      <c r="D65" s="36">
        <v>19015</v>
      </c>
      <c r="E65" s="36">
        <v>11010</v>
      </c>
      <c r="F65" s="110">
        <v>6194260</v>
      </c>
      <c r="G65" s="115">
        <v>4915840</v>
      </c>
      <c r="H65" s="115">
        <v>1278420</v>
      </c>
      <c r="I65" s="37">
        <v>0.63</v>
      </c>
      <c r="J65" s="37">
        <v>0.37</v>
      </c>
      <c r="K65" s="36">
        <v>135</v>
      </c>
      <c r="L65" s="110">
        <v>27170</v>
      </c>
    </row>
    <row r="66" spans="1:12" x14ac:dyDescent="0.35">
      <c r="A66" s="25" t="s">
        <v>259</v>
      </c>
      <c r="B66" s="34" t="s">
        <v>79</v>
      </c>
      <c r="C66" s="36">
        <v>33540</v>
      </c>
      <c r="D66" s="36">
        <v>21195</v>
      </c>
      <c r="E66" s="36">
        <v>12345</v>
      </c>
      <c r="F66" s="110">
        <v>6999760</v>
      </c>
      <c r="G66" s="115">
        <v>5552500</v>
      </c>
      <c r="H66" s="115">
        <v>1447260</v>
      </c>
      <c r="I66" s="37">
        <v>0.63</v>
      </c>
      <c r="J66" s="37">
        <v>0.37</v>
      </c>
      <c r="K66" s="36">
        <v>140</v>
      </c>
      <c r="L66" s="110">
        <v>29490</v>
      </c>
    </row>
    <row r="67" spans="1:12" x14ac:dyDescent="0.35">
      <c r="A67" s="25" t="s">
        <v>259</v>
      </c>
      <c r="B67" s="34" t="s">
        <v>80</v>
      </c>
      <c r="C67" s="36">
        <v>29770</v>
      </c>
      <c r="D67" s="36">
        <v>18835</v>
      </c>
      <c r="E67" s="36">
        <v>10935</v>
      </c>
      <c r="F67" s="110">
        <v>6190690</v>
      </c>
      <c r="G67" s="115">
        <v>4913600</v>
      </c>
      <c r="H67" s="115">
        <v>1277100</v>
      </c>
      <c r="I67" s="37">
        <v>0.63</v>
      </c>
      <c r="J67" s="37">
        <v>0.37</v>
      </c>
      <c r="K67" s="36">
        <v>115</v>
      </c>
      <c r="L67" s="110">
        <v>25510</v>
      </c>
    </row>
    <row r="68" spans="1:12" x14ac:dyDescent="0.35">
      <c r="A68" s="25" t="s">
        <v>259</v>
      </c>
      <c r="B68" s="34" t="s">
        <v>81</v>
      </c>
      <c r="C68" s="36">
        <v>32075</v>
      </c>
      <c r="D68" s="36">
        <v>20150</v>
      </c>
      <c r="E68" s="36">
        <v>11925</v>
      </c>
      <c r="F68" s="110">
        <v>6699480</v>
      </c>
      <c r="G68" s="115">
        <v>5290660</v>
      </c>
      <c r="H68" s="115">
        <v>1408830</v>
      </c>
      <c r="I68" s="37">
        <v>0.63</v>
      </c>
      <c r="J68" s="37">
        <v>0.37</v>
      </c>
      <c r="K68" s="36">
        <v>280</v>
      </c>
      <c r="L68" s="110">
        <v>55300</v>
      </c>
    </row>
    <row r="69" spans="1:12" x14ac:dyDescent="0.35">
      <c r="A69" s="25" t="s">
        <v>259</v>
      </c>
      <c r="B69" s="34" t="s">
        <v>82</v>
      </c>
      <c r="C69" s="36">
        <v>44790</v>
      </c>
      <c r="D69" s="36">
        <v>28520</v>
      </c>
      <c r="E69" s="36">
        <v>16270</v>
      </c>
      <c r="F69" s="110">
        <v>9293120</v>
      </c>
      <c r="G69" s="115">
        <v>7391010</v>
      </c>
      <c r="H69" s="115">
        <v>1902120</v>
      </c>
      <c r="I69" s="37">
        <v>0.64</v>
      </c>
      <c r="J69" s="37">
        <v>0.36</v>
      </c>
      <c r="K69" s="36">
        <v>235</v>
      </c>
      <c r="L69" s="110">
        <v>51460</v>
      </c>
    </row>
    <row r="70" spans="1:12" x14ac:dyDescent="0.35">
      <c r="A70" s="25" t="s">
        <v>259</v>
      </c>
      <c r="B70" s="34" t="s">
        <v>83</v>
      </c>
      <c r="C70" s="36">
        <v>60630</v>
      </c>
      <c r="D70" s="36">
        <v>38315</v>
      </c>
      <c r="E70" s="36">
        <v>22315</v>
      </c>
      <c r="F70" s="110">
        <v>8539430</v>
      </c>
      <c r="G70" s="115">
        <v>6758440</v>
      </c>
      <c r="H70" s="115">
        <v>1780990</v>
      </c>
      <c r="I70" s="37">
        <v>0.63</v>
      </c>
      <c r="J70" s="37">
        <v>0.37</v>
      </c>
      <c r="K70" s="36">
        <v>400</v>
      </c>
      <c r="L70" s="110">
        <v>56500</v>
      </c>
    </row>
    <row r="71" spans="1:12" x14ac:dyDescent="0.35">
      <c r="A71" s="25" t="s">
        <v>259</v>
      </c>
      <c r="B71" s="34" t="s">
        <v>84</v>
      </c>
      <c r="C71" s="36">
        <v>57395</v>
      </c>
      <c r="D71" s="36">
        <v>36385</v>
      </c>
      <c r="E71" s="36">
        <v>21010</v>
      </c>
      <c r="F71" s="110">
        <v>10916860</v>
      </c>
      <c r="G71" s="115">
        <v>8682610</v>
      </c>
      <c r="H71" s="115">
        <v>2234260</v>
      </c>
      <c r="I71" s="37">
        <v>0.63</v>
      </c>
      <c r="J71" s="37">
        <v>0.37</v>
      </c>
      <c r="K71" s="36">
        <v>350</v>
      </c>
      <c r="L71" s="110">
        <v>76740</v>
      </c>
    </row>
    <row r="72" spans="1:12" x14ac:dyDescent="0.35">
      <c r="A72" s="25" t="s">
        <v>259</v>
      </c>
      <c r="B72" s="34" t="s">
        <v>85</v>
      </c>
      <c r="C72" s="36">
        <v>55400</v>
      </c>
      <c r="D72" s="36">
        <v>34935</v>
      </c>
      <c r="E72" s="36">
        <v>20465</v>
      </c>
      <c r="F72" s="110">
        <v>11974980</v>
      </c>
      <c r="G72" s="115">
        <v>9454390</v>
      </c>
      <c r="H72" s="115">
        <v>2520590</v>
      </c>
      <c r="I72" s="37">
        <v>0.63</v>
      </c>
      <c r="J72" s="37">
        <v>0.37</v>
      </c>
      <c r="K72" s="36">
        <v>365</v>
      </c>
      <c r="L72" s="110">
        <v>90970</v>
      </c>
    </row>
    <row r="73" spans="1:12" x14ac:dyDescent="0.35">
      <c r="A73" s="25" t="s">
        <v>259</v>
      </c>
      <c r="B73" s="34" t="s">
        <v>86</v>
      </c>
      <c r="C73" s="36">
        <v>52855</v>
      </c>
      <c r="D73" s="36">
        <v>33280</v>
      </c>
      <c r="E73" s="36">
        <v>19575</v>
      </c>
      <c r="F73" s="110">
        <v>11602920</v>
      </c>
      <c r="G73" s="115">
        <v>9137610</v>
      </c>
      <c r="H73" s="115">
        <v>2465310</v>
      </c>
      <c r="I73" s="37">
        <v>0.63</v>
      </c>
      <c r="J73" s="37">
        <v>0.37</v>
      </c>
      <c r="K73" s="36">
        <v>390</v>
      </c>
      <c r="L73" s="110">
        <v>98710</v>
      </c>
    </row>
    <row r="74" spans="1:12" x14ac:dyDescent="0.35">
      <c r="A74" s="25" t="s">
        <v>259</v>
      </c>
      <c r="B74" s="34" t="s">
        <v>87</v>
      </c>
      <c r="C74" s="36">
        <v>59345</v>
      </c>
      <c r="D74" s="36">
        <v>37580</v>
      </c>
      <c r="E74" s="36">
        <v>21765</v>
      </c>
      <c r="F74" s="110">
        <v>13137620</v>
      </c>
      <c r="G74" s="115">
        <v>10373540</v>
      </c>
      <c r="H74" s="115">
        <v>2764090</v>
      </c>
      <c r="I74" s="37">
        <v>0.63</v>
      </c>
      <c r="J74" s="37">
        <v>0.37</v>
      </c>
      <c r="K74" s="36">
        <v>485</v>
      </c>
      <c r="L74" s="110">
        <v>124130</v>
      </c>
    </row>
    <row r="75" spans="1:12" x14ac:dyDescent="0.35">
      <c r="A75" s="25" t="s">
        <v>259</v>
      </c>
      <c r="B75" s="34" t="s">
        <v>88</v>
      </c>
      <c r="C75" s="36">
        <v>60265</v>
      </c>
      <c r="D75" s="36">
        <v>38125</v>
      </c>
      <c r="E75" s="36">
        <v>22135</v>
      </c>
      <c r="F75" s="110">
        <v>13278930</v>
      </c>
      <c r="G75" s="115">
        <v>10483380</v>
      </c>
      <c r="H75" s="115">
        <v>2795550</v>
      </c>
      <c r="I75" s="37">
        <v>0.63</v>
      </c>
      <c r="J75" s="37">
        <v>0.37</v>
      </c>
      <c r="K75" s="36">
        <v>485</v>
      </c>
      <c r="L75" s="110">
        <v>128510</v>
      </c>
    </row>
    <row r="76" spans="1:12" x14ac:dyDescent="0.35">
      <c r="A76" s="25" t="s">
        <v>259</v>
      </c>
      <c r="B76" s="34" t="s">
        <v>89</v>
      </c>
      <c r="C76" s="36">
        <v>61990</v>
      </c>
      <c r="D76" s="36">
        <v>38955</v>
      </c>
      <c r="E76" s="36">
        <v>23035</v>
      </c>
      <c r="F76" s="110">
        <v>13819390</v>
      </c>
      <c r="G76" s="115">
        <v>10851810</v>
      </c>
      <c r="H76" s="115">
        <v>2967580</v>
      </c>
      <c r="I76" s="37">
        <v>0.63</v>
      </c>
      <c r="J76" s="37">
        <v>0.37</v>
      </c>
      <c r="K76" s="36">
        <v>540</v>
      </c>
      <c r="L76" s="110">
        <v>140980</v>
      </c>
    </row>
    <row r="77" spans="1:12" x14ac:dyDescent="0.35">
      <c r="A77" s="25" t="s">
        <v>259</v>
      </c>
      <c r="B77" s="34" t="s">
        <v>90</v>
      </c>
      <c r="C77" s="36">
        <v>66580</v>
      </c>
      <c r="D77" s="36">
        <v>41630</v>
      </c>
      <c r="E77" s="36">
        <v>24945</v>
      </c>
      <c r="F77" s="110">
        <v>14957460</v>
      </c>
      <c r="G77" s="115">
        <v>11706430</v>
      </c>
      <c r="H77" s="115">
        <v>3251030</v>
      </c>
      <c r="I77" s="37">
        <v>0.63</v>
      </c>
      <c r="J77" s="37">
        <v>0.37</v>
      </c>
      <c r="K77" s="36">
        <v>605</v>
      </c>
      <c r="L77" s="110">
        <v>157410</v>
      </c>
    </row>
    <row r="78" spans="1:12" x14ac:dyDescent="0.35">
      <c r="A78" s="25" t="s">
        <v>259</v>
      </c>
      <c r="B78" s="34" t="s">
        <v>91</v>
      </c>
      <c r="C78" s="36">
        <v>75560</v>
      </c>
      <c r="D78" s="36">
        <v>47595</v>
      </c>
      <c r="E78" s="36">
        <v>27970</v>
      </c>
      <c r="F78" s="110">
        <v>17205980</v>
      </c>
      <c r="G78" s="115">
        <v>13548550</v>
      </c>
      <c r="H78" s="115">
        <v>3657420</v>
      </c>
      <c r="I78" s="37">
        <v>0.63</v>
      </c>
      <c r="J78" s="37">
        <v>0.37</v>
      </c>
      <c r="K78" s="36">
        <v>785</v>
      </c>
      <c r="L78" s="110">
        <v>207500</v>
      </c>
    </row>
    <row r="79" spans="1:12" x14ac:dyDescent="0.35">
      <c r="A79" s="25" t="s">
        <v>259</v>
      </c>
      <c r="B79" s="34" t="s">
        <v>92</v>
      </c>
      <c r="C79" s="36">
        <v>63515</v>
      </c>
      <c r="D79" s="36">
        <v>40085</v>
      </c>
      <c r="E79" s="36">
        <v>23425</v>
      </c>
      <c r="F79" s="110">
        <v>14287060</v>
      </c>
      <c r="G79" s="115">
        <v>11237200</v>
      </c>
      <c r="H79" s="115">
        <v>3049850</v>
      </c>
      <c r="I79" s="37">
        <v>0.63</v>
      </c>
      <c r="J79" s="37">
        <v>0.37</v>
      </c>
      <c r="K79" s="36">
        <v>660</v>
      </c>
      <c r="L79" s="110">
        <v>175800</v>
      </c>
    </row>
    <row r="80" spans="1:12" x14ac:dyDescent="0.35">
      <c r="A80" s="25" t="s">
        <v>259</v>
      </c>
      <c r="B80" s="34" t="s">
        <v>93</v>
      </c>
      <c r="C80" s="36">
        <v>75040</v>
      </c>
      <c r="D80" s="36">
        <v>47485</v>
      </c>
      <c r="E80" s="36">
        <v>27555</v>
      </c>
      <c r="F80" s="110">
        <v>16868560</v>
      </c>
      <c r="G80" s="115">
        <v>13269200</v>
      </c>
      <c r="H80" s="115">
        <v>3599360</v>
      </c>
      <c r="I80" s="37">
        <v>0.63</v>
      </c>
      <c r="J80" s="37">
        <v>0.37</v>
      </c>
      <c r="K80" s="36">
        <v>815</v>
      </c>
      <c r="L80" s="110">
        <v>214090</v>
      </c>
    </row>
    <row r="81" spans="1:12" x14ac:dyDescent="0.35">
      <c r="A81" s="25" t="s">
        <v>259</v>
      </c>
      <c r="B81" s="34" t="s">
        <v>94</v>
      </c>
      <c r="C81" s="36">
        <v>78645</v>
      </c>
      <c r="D81" s="36">
        <v>49700</v>
      </c>
      <c r="E81" s="36">
        <v>28950</v>
      </c>
      <c r="F81" s="110">
        <v>17804730</v>
      </c>
      <c r="G81" s="115">
        <v>14007870</v>
      </c>
      <c r="H81" s="115">
        <v>3796860</v>
      </c>
      <c r="I81" s="37">
        <v>0.63</v>
      </c>
      <c r="J81" s="37">
        <v>0.37</v>
      </c>
      <c r="K81" s="36">
        <v>960</v>
      </c>
      <c r="L81" s="110">
        <v>252520</v>
      </c>
    </row>
    <row r="82" spans="1:12" x14ac:dyDescent="0.35">
      <c r="A82" s="25" t="s">
        <v>259</v>
      </c>
      <c r="B82" s="34" t="s">
        <v>95</v>
      </c>
      <c r="C82" s="36">
        <v>125065</v>
      </c>
      <c r="D82" s="36">
        <v>78960</v>
      </c>
      <c r="E82" s="36">
        <v>46105</v>
      </c>
      <c r="F82" s="110">
        <v>17730210</v>
      </c>
      <c r="G82" s="115">
        <v>13930570</v>
      </c>
      <c r="H82" s="115">
        <v>3799650</v>
      </c>
      <c r="I82" s="37">
        <v>0.63</v>
      </c>
      <c r="J82" s="37">
        <v>0.37</v>
      </c>
      <c r="K82" s="36">
        <v>1690</v>
      </c>
      <c r="L82" s="110">
        <v>266220</v>
      </c>
    </row>
    <row r="83" spans="1:12" x14ac:dyDescent="0.35">
      <c r="A83" s="25" t="s">
        <v>259</v>
      </c>
      <c r="B83" s="34" t="s">
        <v>96</v>
      </c>
      <c r="C83" s="36">
        <v>98975</v>
      </c>
      <c r="D83" s="36">
        <v>62370</v>
      </c>
      <c r="E83" s="36">
        <v>36605</v>
      </c>
      <c r="F83" s="110">
        <v>20598010</v>
      </c>
      <c r="G83" s="115">
        <v>16174550</v>
      </c>
      <c r="H83" s="115">
        <v>4423460</v>
      </c>
      <c r="I83" s="37">
        <v>0.63</v>
      </c>
      <c r="J83" s="37">
        <v>0.37</v>
      </c>
      <c r="K83" s="36">
        <v>1325</v>
      </c>
      <c r="L83" s="110">
        <v>333010</v>
      </c>
    </row>
    <row r="84" spans="1:12" x14ac:dyDescent="0.35">
      <c r="A84" s="25" t="s">
        <v>259</v>
      </c>
      <c r="B84" s="34" t="s">
        <v>97</v>
      </c>
      <c r="C84" s="36">
        <v>79000</v>
      </c>
      <c r="D84" s="36">
        <v>49965</v>
      </c>
      <c r="E84" s="36">
        <v>29035</v>
      </c>
      <c r="F84" s="110">
        <v>18470030</v>
      </c>
      <c r="G84" s="115">
        <v>14508530</v>
      </c>
      <c r="H84" s="115">
        <v>3961500</v>
      </c>
      <c r="I84" s="37">
        <v>0.63</v>
      </c>
      <c r="J84" s="37">
        <v>0.37</v>
      </c>
      <c r="K84" s="36">
        <v>1130</v>
      </c>
      <c r="L84" s="110">
        <v>312260</v>
      </c>
    </row>
    <row r="85" spans="1:12" x14ac:dyDescent="0.35">
      <c r="A85" s="25" t="s">
        <v>259</v>
      </c>
      <c r="B85" s="34" t="s">
        <v>98</v>
      </c>
      <c r="C85" s="36">
        <v>88985</v>
      </c>
      <c r="D85" s="36">
        <v>55895</v>
      </c>
      <c r="E85" s="36">
        <v>33090</v>
      </c>
      <c r="F85" s="110">
        <v>21208700</v>
      </c>
      <c r="G85" s="115">
        <v>16620090</v>
      </c>
      <c r="H85" s="115">
        <v>4588610</v>
      </c>
      <c r="I85" s="37">
        <v>0.63</v>
      </c>
      <c r="J85" s="37">
        <v>0.37</v>
      </c>
      <c r="K85" s="36">
        <v>1390</v>
      </c>
      <c r="L85" s="110">
        <v>388660</v>
      </c>
    </row>
    <row r="86" spans="1:12" x14ac:dyDescent="0.35">
      <c r="A86" s="25" t="s">
        <v>259</v>
      </c>
      <c r="B86" s="34" t="s">
        <v>99</v>
      </c>
      <c r="C86" s="36">
        <v>89125</v>
      </c>
      <c r="D86" s="36">
        <v>55720</v>
      </c>
      <c r="E86" s="36">
        <v>33405</v>
      </c>
      <c r="F86" s="110">
        <v>21368890</v>
      </c>
      <c r="G86" s="115">
        <v>16706640</v>
      </c>
      <c r="H86" s="115">
        <v>4662250</v>
      </c>
      <c r="I86" s="37">
        <v>0.63</v>
      </c>
      <c r="J86" s="37">
        <v>0.37</v>
      </c>
      <c r="K86" s="36">
        <v>1455</v>
      </c>
      <c r="L86" s="110">
        <v>406820</v>
      </c>
    </row>
    <row r="87" spans="1:12" x14ac:dyDescent="0.35">
      <c r="A87" s="25" t="s">
        <v>259</v>
      </c>
      <c r="B87" s="34" t="s">
        <v>100</v>
      </c>
      <c r="C87" s="36">
        <v>84835</v>
      </c>
      <c r="D87" s="36">
        <v>53075</v>
      </c>
      <c r="E87" s="36">
        <v>31760</v>
      </c>
      <c r="F87" s="110">
        <v>20410630</v>
      </c>
      <c r="G87" s="115">
        <v>15974670</v>
      </c>
      <c r="H87" s="115">
        <v>4435960</v>
      </c>
      <c r="I87" s="37">
        <v>0.63</v>
      </c>
      <c r="J87" s="37">
        <v>0.37</v>
      </c>
      <c r="K87" s="36">
        <v>1435</v>
      </c>
      <c r="L87" s="110">
        <v>402270</v>
      </c>
    </row>
    <row r="88" spans="1:12" x14ac:dyDescent="0.35">
      <c r="A88" s="25" t="s">
        <v>259</v>
      </c>
      <c r="B88" s="34" t="s">
        <v>101</v>
      </c>
      <c r="C88" s="36">
        <v>93235</v>
      </c>
      <c r="D88" s="36">
        <v>58005</v>
      </c>
      <c r="E88" s="36">
        <v>35225</v>
      </c>
      <c r="F88" s="110">
        <v>22531350</v>
      </c>
      <c r="G88" s="115">
        <v>17561940</v>
      </c>
      <c r="H88" s="115">
        <v>4969400</v>
      </c>
      <c r="I88" s="37">
        <v>0.62</v>
      </c>
      <c r="J88" s="37">
        <v>0.38</v>
      </c>
      <c r="K88" s="36">
        <v>1690</v>
      </c>
      <c r="L88" s="110">
        <v>471210</v>
      </c>
    </row>
    <row r="89" spans="1:12" x14ac:dyDescent="0.35">
      <c r="A89" s="25" t="s">
        <v>259</v>
      </c>
      <c r="B89" s="34" t="s">
        <v>102</v>
      </c>
      <c r="C89" s="36">
        <v>89790</v>
      </c>
      <c r="D89" s="36">
        <v>55690</v>
      </c>
      <c r="E89" s="36">
        <v>34100</v>
      </c>
      <c r="F89" s="110">
        <v>21650770</v>
      </c>
      <c r="G89" s="115">
        <v>16858400</v>
      </c>
      <c r="H89" s="115">
        <v>4792360</v>
      </c>
      <c r="I89" s="37">
        <v>0.62</v>
      </c>
      <c r="J89" s="37">
        <v>0.38</v>
      </c>
      <c r="K89" s="36">
        <v>1645</v>
      </c>
      <c r="L89" s="110">
        <v>460000</v>
      </c>
    </row>
    <row r="90" spans="1:12" x14ac:dyDescent="0.35">
      <c r="A90" s="25" t="s">
        <v>259</v>
      </c>
      <c r="B90" s="34" t="s">
        <v>103</v>
      </c>
      <c r="C90" s="36">
        <v>99900</v>
      </c>
      <c r="D90" s="36">
        <v>61890</v>
      </c>
      <c r="E90" s="36">
        <v>38010</v>
      </c>
      <c r="F90" s="110">
        <v>24211810</v>
      </c>
      <c r="G90" s="115">
        <v>18845970</v>
      </c>
      <c r="H90" s="115">
        <v>5365840</v>
      </c>
      <c r="I90" s="37">
        <v>0.62</v>
      </c>
      <c r="J90" s="37">
        <v>0.38</v>
      </c>
      <c r="K90" s="36">
        <v>1930</v>
      </c>
      <c r="L90" s="110">
        <v>544290</v>
      </c>
    </row>
    <row r="91" spans="1:12" x14ac:dyDescent="0.35">
      <c r="A91" s="52" t="s">
        <v>260</v>
      </c>
      <c r="B91" s="50" t="s">
        <v>60</v>
      </c>
      <c r="C91" s="49">
        <v>2693750</v>
      </c>
      <c r="D91" s="49">
        <v>1473550</v>
      </c>
      <c r="E91" s="49">
        <v>1220200</v>
      </c>
      <c r="F91" s="111">
        <v>583031750</v>
      </c>
      <c r="G91" s="116">
        <v>428936780</v>
      </c>
      <c r="H91" s="116">
        <v>154094970</v>
      </c>
      <c r="I91" s="65">
        <v>0.55000000000000004</v>
      </c>
      <c r="J91" s="65">
        <v>0.45</v>
      </c>
      <c r="K91" s="49">
        <v>119920</v>
      </c>
      <c r="L91" s="111">
        <v>30689970</v>
      </c>
    </row>
    <row r="92" spans="1:12" x14ac:dyDescent="0.35">
      <c r="A92" s="25" t="s">
        <v>260</v>
      </c>
      <c r="B92" s="34" t="s">
        <v>63</v>
      </c>
      <c r="C92" s="36">
        <v>0</v>
      </c>
      <c r="D92" s="36">
        <v>0</v>
      </c>
      <c r="E92" s="36">
        <v>0</v>
      </c>
      <c r="F92" s="110">
        <v>0</v>
      </c>
      <c r="G92" s="115">
        <v>0</v>
      </c>
      <c r="H92" s="115">
        <v>0</v>
      </c>
      <c r="I92" s="37" t="s">
        <v>62</v>
      </c>
      <c r="J92" s="37" t="s">
        <v>62</v>
      </c>
      <c r="K92" s="36">
        <v>0</v>
      </c>
      <c r="L92" s="110">
        <v>0</v>
      </c>
    </row>
    <row r="93" spans="1:12" x14ac:dyDescent="0.35">
      <c r="A93" s="25" t="s">
        <v>260</v>
      </c>
      <c r="B93" s="34" t="s">
        <v>64</v>
      </c>
      <c r="C93" s="36">
        <v>0</v>
      </c>
      <c r="D93" s="36">
        <v>0</v>
      </c>
      <c r="E93" s="36">
        <v>0</v>
      </c>
      <c r="F93" s="110">
        <v>0</v>
      </c>
      <c r="G93" s="115">
        <v>0</v>
      </c>
      <c r="H93" s="115">
        <v>0</v>
      </c>
      <c r="I93" s="37" t="s">
        <v>62</v>
      </c>
      <c r="J93" s="37" t="s">
        <v>62</v>
      </c>
      <c r="K93" s="36">
        <v>0</v>
      </c>
      <c r="L93" s="110">
        <v>0</v>
      </c>
    </row>
    <row r="94" spans="1:12" x14ac:dyDescent="0.35">
      <c r="A94" s="25" t="s">
        <v>260</v>
      </c>
      <c r="B94" s="34" t="s">
        <v>65</v>
      </c>
      <c r="C94" s="36">
        <v>0</v>
      </c>
      <c r="D94" s="36">
        <v>0</v>
      </c>
      <c r="E94" s="36">
        <v>0</v>
      </c>
      <c r="F94" s="110">
        <v>0</v>
      </c>
      <c r="G94" s="115">
        <v>0</v>
      </c>
      <c r="H94" s="115">
        <v>0</v>
      </c>
      <c r="I94" s="37" t="s">
        <v>62</v>
      </c>
      <c r="J94" s="37" t="s">
        <v>62</v>
      </c>
      <c r="K94" s="36">
        <v>0</v>
      </c>
      <c r="L94" s="110">
        <v>0</v>
      </c>
    </row>
    <row r="95" spans="1:12" x14ac:dyDescent="0.35">
      <c r="A95" s="25" t="s">
        <v>260</v>
      </c>
      <c r="B95" s="34" t="s">
        <v>66</v>
      </c>
      <c r="C95" s="36">
        <v>0</v>
      </c>
      <c r="D95" s="36">
        <v>0</v>
      </c>
      <c r="E95" s="36">
        <v>0</v>
      </c>
      <c r="F95" s="110">
        <v>0</v>
      </c>
      <c r="G95" s="115">
        <v>0</v>
      </c>
      <c r="H95" s="115">
        <v>0</v>
      </c>
      <c r="I95" s="37" t="s">
        <v>62</v>
      </c>
      <c r="J95" s="37" t="s">
        <v>62</v>
      </c>
      <c r="K95" s="36">
        <v>0</v>
      </c>
      <c r="L95" s="110">
        <v>0</v>
      </c>
    </row>
    <row r="96" spans="1:12" x14ac:dyDescent="0.35">
      <c r="A96" s="25" t="s">
        <v>260</v>
      </c>
      <c r="B96" s="34" t="s">
        <v>67</v>
      </c>
      <c r="C96" s="36">
        <v>0</v>
      </c>
      <c r="D96" s="36">
        <v>0</v>
      </c>
      <c r="E96" s="36">
        <v>0</v>
      </c>
      <c r="F96" s="110">
        <v>0</v>
      </c>
      <c r="G96" s="115">
        <v>0</v>
      </c>
      <c r="H96" s="115">
        <v>0</v>
      </c>
      <c r="I96" s="37" t="s">
        <v>62</v>
      </c>
      <c r="J96" s="37" t="s">
        <v>62</v>
      </c>
      <c r="K96" s="36">
        <v>0</v>
      </c>
      <c r="L96" s="110">
        <v>0</v>
      </c>
    </row>
    <row r="97" spans="1:12" x14ac:dyDescent="0.35">
      <c r="A97" s="25" t="s">
        <v>260</v>
      </c>
      <c r="B97" s="34" t="s">
        <v>68</v>
      </c>
      <c r="C97" s="36">
        <v>0</v>
      </c>
      <c r="D97" s="36">
        <v>0</v>
      </c>
      <c r="E97" s="36">
        <v>0</v>
      </c>
      <c r="F97" s="110">
        <v>0</v>
      </c>
      <c r="G97" s="115">
        <v>0</v>
      </c>
      <c r="H97" s="115">
        <v>0</v>
      </c>
      <c r="I97" s="37" t="s">
        <v>62</v>
      </c>
      <c r="J97" s="37" t="s">
        <v>62</v>
      </c>
      <c r="K97" s="36">
        <v>0</v>
      </c>
      <c r="L97" s="110">
        <v>0</v>
      </c>
    </row>
    <row r="98" spans="1:12" x14ac:dyDescent="0.35">
      <c r="A98" s="25" t="s">
        <v>260</v>
      </c>
      <c r="B98" s="34" t="s">
        <v>69</v>
      </c>
      <c r="C98" s="36">
        <v>150</v>
      </c>
      <c r="D98" s="36">
        <v>80</v>
      </c>
      <c r="E98" s="36">
        <v>70</v>
      </c>
      <c r="F98" s="110">
        <v>28940</v>
      </c>
      <c r="G98" s="115">
        <v>21140</v>
      </c>
      <c r="H98" s="115">
        <v>7800</v>
      </c>
      <c r="I98" s="37">
        <v>0.53</v>
      </c>
      <c r="J98" s="37">
        <v>0.47</v>
      </c>
      <c r="K98" s="36">
        <v>5</v>
      </c>
      <c r="L98" s="110">
        <v>1730</v>
      </c>
    </row>
    <row r="99" spans="1:12" x14ac:dyDescent="0.35">
      <c r="A99" s="25" t="s">
        <v>260</v>
      </c>
      <c r="B99" s="34" t="s">
        <v>70</v>
      </c>
      <c r="C99" s="36">
        <v>1150</v>
      </c>
      <c r="D99" s="36">
        <v>620</v>
      </c>
      <c r="E99" s="36">
        <v>530</v>
      </c>
      <c r="F99" s="110">
        <v>224450</v>
      </c>
      <c r="G99" s="115">
        <v>164480</v>
      </c>
      <c r="H99" s="115">
        <v>59980</v>
      </c>
      <c r="I99" s="37">
        <v>0.54</v>
      </c>
      <c r="J99" s="37">
        <v>0.46</v>
      </c>
      <c r="K99" s="36">
        <v>45</v>
      </c>
      <c r="L99" s="110">
        <v>10760</v>
      </c>
    </row>
    <row r="100" spans="1:12" x14ac:dyDescent="0.35">
      <c r="A100" s="25" t="s">
        <v>260</v>
      </c>
      <c r="B100" s="34" t="s">
        <v>71</v>
      </c>
      <c r="C100" s="36">
        <v>8730</v>
      </c>
      <c r="D100" s="36">
        <v>4720</v>
      </c>
      <c r="E100" s="36">
        <v>4015</v>
      </c>
      <c r="F100" s="110">
        <v>904810</v>
      </c>
      <c r="G100" s="115">
        <v>661380</v>
      </c>
      <c r="H100" s="115">
        <v>243430</v>
      </c>
      <c r="I100" s="37">
        <v>0.54</v>
      </c>
      <c r="J100" s="37">
        <v>0.46</v>
      </c>
      <c r="K100" s="36">
        <v>350</v>
      </c>
      <c r="L100" s="110">
        <v>45990</v>
      </c>
    </row>
    <row r="101" spans="1:12" x14ac:dyDescent="0.35">
      <c r="A101" s="25" t="s">
        <v>260</v>
      </c>
      <c r="B101" s="34" t="s">
        <v>72</v>
      </c>
      <c r="C101" s="36">
        <v>11465</v>
      </c>
      <c r="D101" s="36">
        <v>6180</v>
      </c>
      <c r="E101" s="36">
        <v>5285</v>
      </c>
      <c r="F101" s="110">
        <v>1967020</v>
      </c>
      <c r="G101" s="115">
        <v>1434380</v>
      </c>
      <c r="H101" s="115">
        <v>532640</v>
      </c>
      <c r="I101" s="37">
        <v>0.54</v>
      </c>
      <c r="J101" s="37">
        <v>0.46</v>
      </c>
      <c r="K101" s="36">
        <v>475</v>
      </c>
      <c r="L101" s="110">
        <v>103980</v>
      </c>
    </row>
    <row r="102" spans="1:12" x14ac:dyDescent="0.35">
      <c r="A102" s="25" t="s">
        <v>260</v>
      </c>
      <c r="B102" s="34" t="s">
        <v>73</v>
      </c>
      <c r="C102" s="36">
        <v>13205</v>
      </c>
      <c r="D102" s="36">
        <v>7205</v>
      </c>
      <c r="E102" s="36">
        <v>5995</v>
      </c>
      <c r="F102" s="110">
        <v>2637620</v>
      </c>
      <c r="G102" s="115">
        <v>1954340</v>
      </c>
      <c r="H102" s="115">
        <v>683280</v>
      </c>
      <c r="I102" s="37">
        <v>0.55000000000000004</v>
      </c>
      <c r="J102" s="37">
        <v>0.45</v>
      </c>
      <c r="K102" s="36">
        <v>360</v>
      </c>
      <c r="L102" s="110">
        <v>92740</v>
      </c>
    </row>
    <row r="103" spans="1:12" x14ac:dyDescent="0.35">
      <c r="A103" s="25" t="s">
        <v>260</v>
      </c>
      <c r="B103" s="34" t="s">
        <v>74</v>
      </c>
      <c r="C103" s="36">
        <v>23975</v>
      </c>
      <c r="D103" s="36">
        <v>12905</v>
      </c>
      <c r="E103" s="36">
        <v>11070</v>
      </c>
      <c r="F103" s="110">
        <v>4831610</v>
      </c>
      <c r="G103" s="115">
        <v>3528200</v>
      </c>
      <c r="H103" s="115">
        <v>1303410</v>
      </c>
      <c r="I103" s="37">
        <v>0.54</v>
      </c>
      <c r="J103" s="37">
        <v>0.46</v>
      </c>
      <c r="K103" s="36">
        <v>920</v>
      </c>
      <c r="L103" s="110">
        <v>235290</v>
      </c>
    </row>
    <row r="104" spans="1:12" x14ac:dyDescent="0.35">
      <c r="A104" s="25" t="s">
        <v>260</v>
      </c>
      <c r="B104" s="34" t="s">
        <v>75</v>
      </c>
      <c r="C104" s="36">
        <v>54060</v>
      </c>
      <c r="D104" s="36">
        <v>29115</v>
      </c>
      <c r="E104" s="36">
        <v>24945</v>
      </c>
      <c r="F104" s="110">
        <v>11024650</v>
      </c>
      <c r="G104" s="115">
        <v>8081730</v>
      </c>
      <c r="H104" s="115">
        <v>2942930</v>
      </c>
      <c r="I104" s="37">
        <v>0.54</v>
      </c>
      <c r="J104" s="37">
        <v>0.46</v>
      </c>
      <c r="K104" s="36">
        <v>2115</v>
      </c>
      <c r="L104" s="110">
        <v>540250</v>
      </c>
    </row>
    <row r="105" spans="1:12" x14ac:dyDescent="0.35">
      <c r="A105" s="25" t="s">
        <v>260</v>
      </c>
      <c r="B105" s="34" t="s">
        <v>76</v>
      </c>
      <c r="C105" s="36">
        <v>62445</v>
      </c>
      <c r="D105" s="36">
        <v>33875</v>
      </c>
      <c r="E105" s="36">
        <v>28570</v>
      </c>
      <c r="F105" s="110">
        <v>12871100</v>
      </c>
      <c r="G105" s="115">
        <v>9480980</v>
      </c>
      <c r="H105" s="115">
        <v>3390120</v>
      </c>
      <c r="I105" s="37">
        <v>0.54</v>
      </c>
      <c r="J105" s="37">
        <v>0.46</v>
      </c>
      <c r="K105" s="36">
        <v>2445</v>
      </c>
      <c r="L105" s="110">
        <v>623850</v>
      </c>
    </row>
    <row r="106" spans="1:12" x14ac:dyDescent="0.35">
      <c r="A106" s="25" t="s">
        <v>260</v>
      </c>
      <c r="B106" s="34" t="s">
        <v>77</v>
      </c>
      <c r="C106" s="36">
        <v>72210</v>
      </c>
      <c r="D106" s="36">
        <v>39450</v>
      </c>
      <c r="E106" s="36">
        <v>32760</v>
      </c>
      <c r="F106" s="110">
        <v>14973730</v>
      </c>
      <c r="G106" s="115">
        <v>11062320</v>
      </c>
      <c r="H106" s="115">
        <v>3911400</v>
      </c>
      <c r="I106" s="37">
        <v>0.55000000000000004</v>
      </c>
      <c r="J106" s="37">
        <v>0.45</v>
      </c>
      <c r="K106" s="36">
        <v>2940</v>
      </c>
      <c r="L106" s="110">
        <v>731970</v>
      </c>
    </row>
    <row r="107" spans="1:12" x14ac:dyDescent="0.35">
      <c r="A107" s="25" t="s">
        <v>260</v>
      </c>
      <c r="B107" s="34" t="s">
        <v>78</v>
      </c>
      <c r="C107" s="36">
        <v>93095</v>
      </c>
      <c r="D107" s="36">
        <v>50950</v>
      </c>
      <c r="E107" s="36">
        <v>42145</v>
      </c>
      <c r="F107" s="110">
        <v>19394890</v>
      </c>
      <c r="G107" s="115">
        <v>14336020</v>
      </c>
      <c r="H107" s="115">
        <v>5058860</v>
      </c>
      <c r="I107" s="37">
        <v>0.55000000000000004</v>
      </c>
      <c r="J107" s="37">
        <v>0.45</v>
      </c>
      <c r="K107" s="36">
        <v>3760</v>
      </c>
      <c r="L107" s="110">
        <v>934740</v>
      </c>
    </row>
    <row r="108" spans="1:12" x14ac:dyDescent="0.35">
      <c r="A108" s="25" t="s">
        <v>260</v>
      </c>
      <c r="B108" s="34" t="s">
        <v>79</v>
      </c>
      <c r="C108" s="36">
        <v>94540</v>
      </c>
      <c r="D108" s="36">
        <v>51775</v>
      </c>
      <c r="E108" s="36">
        <v>42765</v>
      </c>
      <c r="F108" s="110">
        <v>19698100</v>
      </c>
      <c r="G108" s="115">
        <v>14564690</v>
      </c>
      <c r="H108" s="115">
        <v>5133420</v>
      </c>
      <c r="I108" s="37">
        <v>0.55000000000000004</v>
      </c>
      <c r="J108" s="37">
        <v>0.45</v>
      </c>
      <c r="K108" s="36">
        <v>3800</v>
      </c>
      <c r="L108" s="110">
        <v>947320</v>
      </c>
    </row>
    <row r="109" spans="1:12" x14ac:dyDescent="0.35">
      <c r="A109" s="25" t="s">
        <v>260</v>
      </c>
      <c r="B109" s="34" t="s">
        <v>80</v>
      </c>
      <c r="C109" s="36">
        <v>58280</v>
      </c>
      <c r="D109" s="36">
        <v>31845</v>
      </c>
      <c r="E109" s="36">
        <v>26435</v>
      </c>
      <c r="F109" s="110">
        <v>12169270</v>
      </c>
      <c r="G109" s="115">
        <v>8980550</v>
      </c>
      <c r="H109" s="115">
        <v>3188720</v>
      </c>
      <c r="I109" s="37">
        <v>0.55000000000000004</v>
      </c>
      <c r="J109" s="37">
        <v>0.45</v>
      </c>
      <c r="K109" s="36">
        <v>2390</v>
      </c>
      <c r="L109" s="110">
        <v>596860</v>
      </c>
    </row>
    <row r="110" spans="1:12" x14ac:dyDescent="0.35">
      <c r="A110" s="25" t="s">
        <v>260</v>
      </c>
      <c r="B110" s="34" t="s">
        <v>81</v>
      </c>
      <c r="C110" s="36">
        <v>79065</v>
      </c>
      <c r="D110" s="36">
        <v>43435</v>
      </c>
      <c r="E110" s="36">
        <v>35630</v>
      </c>
      <c r="F110" s="110">
        <v>16579370</v>
      </c>
      <c r="G110" s="115">
        <v>12263370</v>
      </c>
      <c r="H110" s="115">
        <v>4316000</v>
      </c>
      <c r="I110" s="37">
        <v>0.55000000000000004</v>
      </c>
      <c r="J110" s="37">
        <v>0.45</v>
      </c>
      <c r="K110" s="36">
        <v>3305</v>
      </c>
      <c r="L110" s="110">
        <v>815630</v>
      </c>
    </row>
    <row r="111" spans="1:12" x14ac:dyDescent="0.35">
      <c r="A111" s="25" t="s">
        <v>260</v>
      </c>
      <c r="B111" s="34" t="s">
        <v>82</v>
      </c>
      <c r="C111" s="36">
        <v>101745</v>
      </c>
      <c r="D111" s="36">
        <v>56400</v>
      </c>
      <c r="E111" s="36">
        <v>45340</v>
      </c>
      <c r="F111" s="110">
        <v>21445080</v>
      </c>
      <c r="G111" s="115">
        <v>15941080</v>
      </c>
      <c r="H111" s="115">
        <v>5504010</v>
      </c>
      <c r="I111" s="37">
        <v>0.55000000000000004</v>
      </c>
      <c r="J111" s="37">
        <v>0.45</v>
      </c>
      <c r="K111" s="36">
        <v>4095</v>
      </c>
      <c r="L111" s="110">
        <v>1015730</v>
      </c>
    </row>
    <row r="112" spans="1:12" x14ac:dyDescent="0.35">
      <c r="A112" s="25" t="s">
        <v>260</v>
      </c>
      <c r="B112" s="34" t="s">
        <v>83</v>
      </c>
      <c r="C112" s="36">
        <v>144200</v>
      </c>
      <c r="D112" s="36">
        <v>79905</v>
      </c>
      <c r="E112" s="36">
        <v>64295</v>
      </c>
      <c r="F112" s="110">
        <v>17911310</v>
      </c>
      <c r="G112" s="115">
        <v>13300380</v>
      </c>
      <c r="H112" s="115">
        <v>4610930</v>
      </c>
      <c r="I112" s="37">
        <v>0.55000000000000004</v>
      </c>
      <c r="J112" s="37">
        <v>0.45</v>
      </c>
      <c r="K112" s="36">
        <v>5810</v>
      </c>
      <c r="L112" s="110">
        <v>859600</v>
      </c>
    </row>
    <row r="113" spans="1:12" x14ac:dyDescent="0.35">
      <c r="A113" s="25" t="s">
        <v>260</v>
      </c>
      <c r="B113" s="34" t="s">
        <v>84</v>
      </c>
      <c r="C113" s="36">
        <v>125170</v>
      </c>
      <c r="D113" s="36">
        <v>69095</v>
      </c>
      <c r="E113" s="36">
        <v>56075</v>
      </c>
      <c r="F113" s="110">
        <v>24170200</v>
      </c>
      <c r="G113" s="115">
        <v>17936970</v>
      </c>
      <c r="H113" s="115">
        <v>6233220</v>
      </c>
      <c r="I113" s="37">
        <v>0.55000000000000004</v>
      </c>
      <c r="J113" s="37">
        <v>0.45</v>
      </c>
      <c r="K113" s="36">
        <v>4995</v>
      </c>
      <c r="L113" s="110">
        <v>1146090</v>
      </c>
    </row>
    <row r="114" spans="1:12" x14ac:dyDescent="0.35">
      <c r="A114" s="25" t="s">
        <v>260</v>
      </c>
      <c r="B114" s="34" t="s">
        <v>85</v>
      </c>
      <c r="C114" s="36">
        <v>84355</v>
      </c>
      <c r="D114" s="36">
        <v>46405</v>
      </c>
      <c r="E114" s="36">
        <v>37950</v>
      </c>
      <c r="F114" s="110">
        <v>19567430</v>
      </c>
      <c r="G114" s="115">
        <v>14484630</v>
      </c>
      <c r="H114" s="115">
        <v>5082800</v>
      </c>
      <c r="I114" s="37">
        <v>0.55000000000000004</v>
      </c>
      <c r="J114" s="37">
        <v>0.45</v>
      </c>
      <c r="K114" s="36">
        <v>3420</v>
      </c>
      <c r="L114" s="110">
        <v>927650</v>
      </c>
    </row>
    <row r="115" spans="1:12" x14ac:dyDescent="0.35">
      <c r="A115" s="25" t="s">
        <v>260</v>
      </c>
      <c r="B115" s="34" t="s">
        <v>86</v>
      </c>
      <c r="C115" s="36">
        <v>84055</v>
      </c>
      <c r="D115" s="36">
        <v>46320</v>
      </c>
      <c r="E115" s="36">
        <v>37735</v>
      </c>
      <c r="F115" s="110">
        <v>19561380</v>
      </c>
      <c r="G115" s="115">
        <v>14469650</v>
      </c>
      <c r="H115" s="115">
        <v>5091730</v>
      </c>
      <c r="I115" s="37">
        <v>0.55000000000000004</v>
      </c>
      <c r="J115" s="37">
        <v>0.45</v>
      </c>
      <c r="K115" s="36">
        <v>3460</v>
      </c>
      <c r="L115" s="110">
        <v>942040</v>
      </c>
    </row>
    <row r="116" spans="1:12" x14ac:dyDescent="0.35">
      <c r="A116" s="25" t="s">
        <v>260</v>
      </c>
      <c r="B116" s="34" t="s">
        <v>87</v>
      </c>
      <c r="C116" s="36">
        <v>105245</v>
      </c>
      <c r="D116" s="36">
        <v>57980</v>
      </c>
      <c r="E116" s="36">
        <v>47265</v>
      </c>
      <c r="F116" s="110">
        <v>24535510</v>
      </c>
      <c r="G116" s="115">
        <v>18154350</v>
      </c>
      <c r="H116" s="115">
        <v>6381160</v>
      </c>
      <c r="I116" s="37">
        <v>0.55000000000000004</v>
      </c>
      <c r="J116" s="37">
        <v>0.45</v>
      </c>
      <c r="K116" s="36">
        <v>4400</v>
      </c>
      <c r="L116" s="110">
        <v>1197810</v>
      </c>
    </row>
    <row r="117" spans="1:12" x14ac:dyDescent="0.35">
      <c r="A117" s="25" t="s">
        <v>260</v>
      </c>
      <c r="B117" s="34" t="s">
        <v>88</v>
      </c>
      <c r="C117" s="36">
        <v>84505</v>
      </c>
      <c r="D117" s="36">
        <v>46320</v>
      </c>
      <c r="E117" s="36">
        <v>38185</v>
      </c>
      <c r="F117" s="110">
        <v>19670360</v>
      </c>
      <c r="G117" s="115">
        <v>14494240</v>
      </c>
      <c r="H117" s="115">
        <v>5176110</v>
      </c>
      <c r="I117" s="37">
        <v>0.55000000000000004</v>
      </c>
      <c r="J117" s="37">
        <v>0.45</v>
      </c>
      <c r="K117" s="36">
        <v>3520</v>
      </c>
      <c r="L117" s="110">
        <v>960570</v>
      </c>
    </row>
    <row r="118" spans="1:12" x14ac:dyDescent="0.35">
      <c r="A118" s="25" t="s">
        <v>260</v>
      </c>
      <c r="B118" s="34" t="s">
        <v>89</v>
      </c>
      <c r="C118" s="36">
        <v>84110</v>
      </c>
      <c r="D118" s="36">
        <v>46185</v>
      </c>
      <c r="E118" s="36">
        <v>37925</v>
      </c>
      <c r="F118" s="110">
        <v>19608900</v>
      </c>
      <c r="G118" s="115">
        <v>14454950</v>
      </c>
      <c r="H118" s="115">
        <v>5153950</v>
      </c>
      <c r="I118" s="37">
        <v>0.55000000000000004</v>
      </c>
      <c r="J118" s="37">
        <v>0.45</v>
      </c>
      <c r="K118" s="36">
        <v>3610</v>
      </c>
      <c r="L118" s="110">
        <v>985550</v>
      </c>
    </row>
    <row r="119" spans="1:12" x14ac:dyDescent="0.35">
      <c r="A119" s="25" t="s">
        <v>260</v>
      </c>
      <c r="B119" s="34" t="s">
        <v>90</v>
      </c>
      <c r="C119" s="36">
        <v>104780</v>
      </c>
      <c r="D119" s="36">
        <v>57340</v>
      </c>
      <c r="E119" s="36">
        <v>47440</v>
      </c>
      <c r="F119" s="110">
        <v>24453040</v>
      </c>
      <c r="G119" s="115">
        <v>17980200</v>
      </c>
      <c r="H119" s="115">
        <v>6472830</v>
      </c>
      <c r="I119" s="37">
        <v>0.55000000000000004</v>
      </c>
      <c r="J119" s="37">
        <v>0.45</v>
      </c>
      <c r="K119" s="36">
        <v>4530</v>
      </c>
      <c r="L119" s="110">
        <v>1234710</v>
      </c>
    </row>
    <row r="120" spans="1:12" x14ac:dyDescent="0.35">
      <c r="A120" s="25" t="s">
        <v>260</v>
      </c>
      <c r="B120" s="34" t="s">
        <v>91</v>
      </c>
      <c r="C120" s="36">
        <v>103495</v>
      </c>
      <c r="D120" s="36">
        <v>56790</v>
      </c>
      <c r="E120" s="36">
        <v>46705</v>
      </c>
      <c r="F120" s="110">
        <v>24220140</v>
      </c>
      <c r="G120" s="115">
        <v>17835430</v>
      </c>
      <c r="H120" s="115">
        <v>6384710</v>
      </c>
      <c r="I120" s="37">
        <v>0.55000000000000004</v>
      </c>
      <c r="J120" s="37">
        <v>0.45</v>
      </c>
      <c r="K120" s="36">
        <v>4580</v>
      </c>
      <c r="L120" s="110">
        <v>1253850</v>
      </c>
    </row>
    <row r="121" spans="1:12" x14ac:dyDescent="0.35">
      <c r="A121" s="25" t="s">
        <v>260</v>
      </c>
      <c r="B121" s="34" t="s">
        <v>92</v>
      </c>
      <c r="C121" s="36">
        <v>83045</v>
      </c>
      <c r="D121" s="36">
        <v>45390</v>
      </c>
      <c r="E121" s="36">
        <v>37655</v>
      </c>
      <c r="F121" s="110">
        <v>19401870</v>
      </c>
      <c r="G121" s="115">
        <v>14262400</v>
      </c>
      <c r="H121" s="115">
        <v>5139480</v>
      </c>
      <c r="I121" s="37">
        <v>0.55000000000000004</v>
      </c>
      <c r="J121" s="37">
        <v>0.45</v>
      </c>
      <c r="K121" s="36">
        <v>3690</v>
      </c>
      <c r="L121" s="110">
        <v>1011570</v>
      </c>
    </row>
    <row r="122" spans="1:12" x14ac:dyDescent="0.35">
      <c r="A122" s="25" t="s">
        <v>260</v>
      </c>
      <c r="B122" s="34" t="s">
        <v>93</v>
      </c>
      <c r="C122" s="36">
        <v>82400</v>
      </c>
      <c r="D122" s="36">
        <v>45040</v>
      </c>
      <c r="E122" s="36">
        <v>37360</v>
      </c>
      <c r="F122" s="110">
        <v>19273380</v>
      </c>
      <c r="G122" s="115">
        <v>14145260</v>
      </c>
      <c r="H122" s="115">
        <v>5128120</v>
      </c>
      <c r="I122" s="37">
        <v>0.55000000000000004</v>
      </c>
      <c r="J122" s="37">
        <v>0.45</v>
      </c>
      <c r="K122" s="36">
        <v>3755</v>
      </c>
      <c r="L122" s="110">
        <v>1025640</v>
      </c>
    </row>
    <row r="123" spans="1:12" x14ac:dyDescent="0.35">
      <c r="A123" s="25" t="s">
        <v>260</v>
      </c>
      <c r="B123" s="34" t="s">
        <v>94</v>
      </c>
      <c r="C123" s="36">
        <v>81600</v>
      </c>
      <c r="D123" s="36">
        <v>44590</v>
      </c>
      <c r="E123" s="36">
        <v>37010</v>
      </c>
      <c r="F123" s="110">
        <v>19106610</v>
      </c>
      <c r="G123" s="115">
        <v>14018730</v>
      </c>
      <c r="H123" s="115">
        <v>5087880</v>
      </c>
      <c r="I123" s="37">
        <v>0.55000000000000004</v>
      </c>
      <c r="J123" s="37">
        <v>0.45</v>
      </c>
      <c r="K123" s="36">
        <v>3825</v>
      </c>
      <c r="L123" s="110">
        <v>1039660</v>
      </c>
    </row>
    <row r="124" spans="1:12" x14ac:dyDescent="0.35">
      <c r="A124" s="25" t="s">
        <v>260</v>
      </c>
      <c r="B124" s="34" t="s">
        <v>95</v>
      </c>
      <c r="C124" s="36">
        <v>139920</v>
      </c>
      <c r="D124" s="36">
        <v>76610</v>
      </c>
      <c r="E124" s="36">
        <v>63315</v>
      </c>
      <c r="F124" s="110">
        <v>19260610</v>
      </c>
      <c r="G124" s="115">
        <v>14125510</v>
      </c>
      <c r="H124" s="115">
        <v>5135100</v>
      </c>
      <c r="I124" s="37">
        <v>0.55000000000000004</v>
      </c>
      <c r="J124" s="37">
        <v>0.45</v>
      </c>
      <c r="K124" s="36">
        <v>6660</v>
      </c>
      <c r="L124" s="110">
        <v>1064350</v>
      </c>
    </row>
    <row r="125" spans="1:12" x14ac:dyDescent="0.35">
      <c r="A125" s="25" t="s">
        <v>260</v>
      </c>
      <c r="B125" s="34" t="s">
        <v>96</v>
      </c>
      <c r="C125" s="36">
        <v>119665</v>
      </c>
      <c r="D125" s="36">
        <v>65380</v>
      </c>
      <c r="E125" s="36">
        <v>54285</v>
      </c>
      <c r="F125" s="110">
        <v>24924020</v>
      </c>
      <c r="G125" s="115">
        <v>18302240</v>
      </c>
      <c r="H125" s="115">
        <v>6621780</v>
      </c>
      <c r="I125" s="37">
        <v>0.55000000000000004</v>
      </c>
      <c r="J125" s="37">
        <v>0.45</v>
      </c>
      <c r="K125" s="36">
        <v>5685</v>
      </c>
      <c r="L125" s="110">
        <v>1391950</v>
      </c>
    </row>
    <row r="126" spans="1:12" x14ac:dyDescent="0.35">
      <c r="A126" s="25" t="s">
        <v>260</v>
      </c>
      <c r="B126" s="34" t="s">
        <v>97</v>
      </c>
      <c r="C126" s="36">
        <v>79480</v>
      </c>
      <c r="D126" s="36">
        <v>43325</v>
      </c>
      <c r="E126" s="36">
        <v>36160</v>
      </c>
      <c r="F126" s="110">
        <v>19861810</v>
      </c>
      <c r="G126" s="115">
        <v>14556720</v>
      </c>
      <c r="H126" s="115">
        <v>5305090</v>
      </c>
      <c r="I126" s="37">
        <v>0.55000000000000004</v>
      </c>
      <c r="J126" s="37">
        <v>0.45</v>
      </c>
      <c r="K126" s="36">
        <v>3940</v>
      </c>
      <c r="L126" s="110">
        <v>1136220</v>
      </c>
    </row>
    <row r="127" spans="1:12" x14ac:dyDescent="0.35">
      <c r="A127" s="25" t="s">
        <v>260</v>
      </c>
      <c r="B127" s="34" t="s">
        <v>98</v>
      </c>
      <c r="C127" s="36">
        <v>98380</v>
      </c>
      <c r="D127" s="36">
        <v>53580</v>
      </c>
      <c r="E127" s="36">
        <v>44795</v>
      </c>
      <c r="F127" s="110">
        <v>24607640</v>
      </c>
      <c r="G127" s="115">
        <v>18021990</v>
      </c>
      <c r="H127" s="115">
        <v>6585650</v>
      </c>
      <c r="I127" s="37">
        <v>0.54</v>
      </c>
      <c r="J127" s="37">
        <v>0.46</v>
      </c>
      <c r="K127" s="36">
        <v>4940</v>
      </c>
      <c r="L127" s="110">
        <v>1430450</v>
      </c>
    </row>
    <row r="128" spans="1:12" x14ac:dyDescent="0.35">
      <c r="A128" s="25" t="s">
        <v>260</v>
      </c>
      <c r="B128" s="34" t="s">
        <v>99</v>
      </c>
      <c r="C128" s="36">
        <v>77815</v>
      </c>
      <c r="D128" s="36">
        <v>42320</v>
      </c>
      <c r="E128" s="36">
        <v>35495</v>
      </c>
      <c r="F128" s="110">
        <v>19473880</v>
      </c>
      <c r="G128" s="115">
        <v>14239190</v>
      </c>
      <c r="H128" s="115">
        <v>5234690</v>
      </c>
      <c r="I128" s="37">
        <v>0.54</v>
      </c>
      <c r="J128" s="37">
        <v>0.46</v>
      </c>
      <c r="K128" s="36">
        <v>3985</v>
      </c>
      <c r="L128" s="110">
        <v>1153260</v>
      </c>
    </row>
    <row r="129" spans="1:12" x14ac:dyDescent="0.35">
      <c r="A129" s="25" t="s">
        <v>260</v>
      </c>
      <c r="B129" s="34" t="s">
        <v>100</v>
      </c>
      <c r="C129" s="36">
        <v>76680</v>
      </c>
      <c r="D129" s="36">
        <v>41575</v>
      </c>
      <c r="E129" s="36">
        <v>35105</v>
      </c>
      <c r="F129" s="110">
        <v>19217480</v>
      </c>
      <c r="G129" s="115">
        <v>14032040</v>
      </c>
      <c r="H129" s="115">
        <v>5185440</v>
      </c>
      <c r="I129" s="37">
        <v>0.54</v>
      </c>
      <c r="J129" s="37">
        <v>0.46</v>
      </c>
      <c r="K129" s="36">
        <v>4000</v>
      </c>
      <c r="L129" s="110">
        <v>1156630</v>
      </c>
    </row>
    <row r="130" spans="1:12" x14ac:dyDescent="0.35">
      <c r="A130" s="25" t="s">
        <v>260</v>
      </c>
      <c r="B130" s="34" t="s">
        <v>101</v>
      </c>
      <c r="C130" s="36">
        <v>94305</v>
      </c>
      <c r="D130" s="36">
        <v>51080</v>
      </c>
      <c r="E130" s="36">
        <v>43230</v>
      </c>
      <c r="F130" s="110">
        <v>23655540</v>
      </c>
      <c r="G130" s="115">
        <v>17237260</v>
      </c>
      <c r="H130" s="115">
        <v>6418280</v>
      </c>
      <c r="I130" s="37">
        <v>0.54</v>
      </c>
      <c r="J130" s="37">
        <v>0.46</v>
      </c>
      <c r="K130" s="36">
        <v>5040</v>
      </c>
      <c r="L130" s="110">
        <v>1457370</v>
      </c>
    </row>
    <row r="131" spans="1:12" x14ac:dyDescent="0.35">
      <c r="A131" s="25" t="s">
        <v>260</v>
      </c>
      <c r="B131" s="34" t="s">
        <v>102</v>
      </c>
      <c r="C131" s="36">
        <v>75015</v>
      </c>
      <c r="D131" s="36">
        <v>40415</v>
      </c>
      <c r="E131" s="36">
        <v>34600</v>
      </c>
      <c r="F131" s="110">
        <v>18800280</v>
      </c>
      <c r="G131" s="115">
        <v>13674210</v>
      </c>
      <c r="H131" s="115">
        <v>5126070</v>
      </c>
      <c r="I131" s="37">
        <v>0.54</v>
      </c>
      <c r="J131" s="37">
        <v>0.46</v>
      </c>
      <c r="K131" s="36">
        <v>4025</v>
      </c>
      <c r="L131" s="110">
        <v>1162760</v>
      </c>
    </row>
    <row r="132" spans="1:12" x14ac:dyDescent="0.35">
      <c r="A132" s="25" t="s">
        <v>260</v>
      </c>
      <c r="B132" s="34" t="s">
        <v>103</v>
      </c>
      <c r="C132" s="36">
        <v>91405</v>
      </c>
      <c r="D132" s="36">
        <v>49355</v>
      </c>
      <c r="E132" s="36">
        <v>42050</v>
      </c>
      <c r="F132" s="110">
        <v>22999730</v>
      </c>
      <c r="G132" s="115">
        <v>16735780</v>
      </c>
      <c r="H132" s="115">
        <v>6263950</v>
      </c>
      <c r="I132" s="37">
        <v>0.54</v>
      </c>
      <c r="J132" s="37">
        <v>0.46</v>
      </c>
      <c r="K132" s="36">
        <v>5035</v>
      </c>
      <c r="L132" s="110">
        <v>1455380</v>
      </c>
    </row>
    <row r="133" spans="1:12" x14ac:dyDescent="0.35">
      <c r="A133" s="41" t="s">
        <v>258</v>
      </c>
      <c r="B133" s="38" t="s">
        <v>104</v>
      </c>
      <c r="C133" s="39">
        <v>17550</v>
      </c>
      <c r="D133" s="39">
        <v>11305</v>
      </c>
      <c r="E133" s="39">
        <v>6245</v>
      </c>
      <c r="F133" s="112">
        <v>3254480</v>
      </c>
      <c r="G133" s="117">
        <v>2626100</v>
      </c>
      <c r="H133" s="117">
        <v>628380</v>
      </c>
      <c r="I133" s="70">
        <v>0.64</v>
      </c>
      <c r="J133" s="70">
        <v>0.36</v>
      </c>
      <c r="K133" s="39">
        <v>65</v>
      </c>
      <c r="L133" s="112">
        <v>15670</v>
      </c>
    </row>
    <row r="134" spans="1:12" x14ac:dyDescent="0.35">
      <c r="A134" s="40" t="s">
        <v>258</v>
      </c>
      <c r="B134" s="33" t="s">
        <v>105</v>
      </c>
      <c r="C134" s="35">
        <v>991375</v>
      </c>
      <c r="D134" s="35">
        <v>570780</v>
      </c>
      <c r="E134" s="35">
        <v>420595</v>
      </c>
      <c r="F134" s="113">
        <v>201722190</v>
      </c>
      <c r="G134" s="118">
        <v>152655780</v>
      </c>
      <c r="H134" s="118">
        <v>49066410</v>
      </c>
      <c r="I134" s="69">
        <v>0.57999999999999996</v>
      </c>
      <c r="J134" s="69">
        <v>0.42</v>
      </c>
      <c r="K134" s="35">
        <v>28175</v>
      </c>
      <c r="L134" s="113">
        <v>6932350</v>
      </c>
    </row>
    <row r="135" spans="1:12" x14ac:dyDescent="0.35">
      <c r="A135" s="40" t="s">
        <v>258</v>
      </c>
      <c r="B135" s="33" t="s">
        <v>106</v>
      </c>
      <c r="C135" s="35">
        <v>1934185</v>
      </c>
      <c r="D135" s="35">
        <v>1125425</v>
      </c>
      <c r="E135" s="35">
        <v>808760</v>
      </c>
      <c r="F135" s="113">
        <v>415874050</v>
      </c>
      <c r="G135" s="118">
        <v>315048230</v>
      </c>
      <c r="H135" s="118">
        <v>100825820</v>
      </c>
      <c r="I135" s="69">
        <v>0.57999999999999996</v>
      </c>
      <c r="J135" s="69">
        <v>0.42</v>
      </c>
      <c r="K135" s="35">
        <v>56445</v>
      </c>
      <c r="L135" s="113">
        <v>14308620</v>
      </c>
    </row>
    <row r="136" spans="1:12" x14ac:dyDescent="0.35">
      <c r="A136" s="45" t="s">
        <v>258</v>
      </c>
      <c r="B136" s="47" t="s">
        <v>107</v>
      </c>
      <c r="C136" s="46">
        <v>1701580</v>
      </c>
      <c r="D136" s="46">
        <v>995200</v>
      </c>
      <c r="E136" s="46">
        <v>706375</v>
      </c>
      <c r="F136" s="109">
        <v>380981390</v>
      </c>
      <c r="G136" s="114">
        <v>288106320</v>
      </c>
      <c r="H136" s="114">
        <v>92875070</v>
      </c>
      <c r="I136" s="71">
        <v>0.57999999999999996</v>
      </c>
      <c r="J136" s="71">
        <v>0.42</v>
      </c>
      <c r="K136" s="46">
        <v>57000</v>
      </c>
      <c r="L136" s="109">
        <v>14993130</v>
      </c>
    </row>
    <row r="137" spans="1:12" x14ac:dyDescent="0.35">
      <c r="A137" s="40" t="s">
        <v>259</v>
      </c>
      <c r="B137" s="33" t="s">
        <v>104</v>
      </c>
      <c r="C137" s="35">
        <v>16250</v>
      </c>
      <c r="D137" s="35">
        <v>10605</v>
      </c>
      <c r="E137" s="35">
        <v>5645</v>
      </c>
      <c r="F137" s="113">
        <v>3001090</v>
      </c>
      <c r="G137" s="118">
        <v>2440480</v>
      </c>
      <c r="H137" s="118">
        <v>560610</v>
      </c>
      <c r="I137" s="70">
        <v>0.65</v>
      </c>
      <c r="J137" s="70">
        <v>0.35</v>
      </c>
      <c r="K137" s="35">
        <v>15</v>
      </c>
      <c r="L137" s="113">
        <v>3180</v>
      </c>
    </row>
    <row r="138" spans="1:12" x14ac:dyDescent="0.35">
      <c r="A138" s="40" t="s">
        <v>259</v>
      </c>
      <c r="B138" s="33" t="s">
        <v>105</v>
      </c>
      <c r="C138" s="35">
        <v>318565</v>
      </c>
      <c r="D138" s="35">
        <v>202930</v>
      </c>
      <c r="E138" s="35">
        <v>115635</v>
      </c>
      <c r="F138" s="113">
        <v>63224950</v>
      </c>
      <c r="G138" s="118">
        <v>50366750</v>
      </c>
      <c r="H138" s="118">
        <v>12858190</v>
      </c>
      <c r="I138" s="69">
        <v>0.64</v>
      </c>
      <c r="J138" s="69">
        <v>0.36</v>
      </c>
      <c r="K138" s="35">
        <v>1215</v>
      </c>
      <c r="L138" s="113">
        <v>248010</v>
      </c>
    </row>
    <row r="139" spans="1:12" x14ac:dyDescent="0.35">
      <c r="A139" s="40" t="s">
        <v>259</v>
      </c>
      <c r="B139" s="33" t="s">
        <v>106</v>
      </c>
      <c r="C139" s="35">
        <v>767215</v>
      </c>
      <c r="D139" s="35">
        <v>484065</v>
      </c>
      <c r="E139" s="35">
        <v>283150</v>
      </c>
      <c r="F139" s="113">
        <v>164393930</v>
      </c>
      <c r="G139" s="118">
        <v>129511040</v>
      </c>
      <c r="H139" s="118">
        <v>34882890</v>
      </c>
      <c r="I139" s="69">
        <v>0.63</v>
      </c>
      <c r="J139" s="69">
        <v>0.37</v>
      </c>
      <c r="K139" s="35">
        <v>6845</v>
      </c>
      <c r="L139" s="113">
        <v>1723860</v>
      </c>
    </row>
    <row r="140" spans="1:12" x14ac:dyDescent="0.35">
      <c r="A140" s="45" t="s">
        <v>259</v>
      </c>
      <c r="B140" s="47" t="s">
        <v>107</v>
      </c>
      <c r="C140" s="46">
        <v>848910</v>
      </c>
      <c r="D140" s="46">
        <v>531565</v>
      </c>
      <c r="E140" s="46">
        <v>317345</v>
      </c>
      <c r="F140" s="109">
        <v>188180390</v>
      </c>
      <c r="G140" s="114">
        <v>147181370</v>
      </c>
      <c r="H140" s="114">
        <v>40999020</v>
      </c>
      <c r="I140" s="71">
        <v>0.63</v>
      </c>
      <c r="J140" s="71">
        <v>0.37</v>
      </c>
      <c r="K140" s="46">
        <v>13690</v>
      </c>
      <c r="L140" s="109">
        <v>3584760</v>
      </c>
    </row>
    <row r="141" spans="1:12" x14ac:dyDescent="0.35">
      <c r="A141" s="40" t="s">
        <v>260</v>
      </c>
      <c r="B141" s="33" t="s">
        <v>104</v>
      </c>
      <c r="C141" s="35">
        <v>1300</v>
      </c>
      <c r="D141" s="35">
        <v>700</v>
      </c>
      <c r="E141" s="35">
        <v>600</v>
      </c>
      <c r="F141" s="113">
        <v>253390</v>
      </c>
      <c r="G141" s="118">
        <v>185620</v>
      </c>
      <c r="H141" s="118">
        <v>67780</v>
      </c>
      <c r="I141" s="70">
        <v>0.54</v>
      </c>
      <c r="J141" s="70">
        <v>0.46</v>
      </c>
      <c r="K141" s="35">
        <v>50</v>
      </c>
      <c r="L141" s="113">
        <v>12490</v>
      </c>
    </row>
    <row r="142" spans="1:12" x14ac:dyDescent="0.35">
      <c r="A142" s="40" t="s">
        <v>260</v>
      </c>
      <c r="B142" s="33" t="s">
        <v>105</v>
      </c>
      <c r="C142" s="35">
        <v>672810</v>
      </c>
      <c r="D142" s="35">
        <v>367855</v>
      </c>
      <c r="E142" s="35">
        <v>304960</v>
      </c>
      <c r="F142" s="113">
        <v>138497240</v>
      </c>
      <c r="G142" s="118">
        <v>102289030</v>
      </c>
      <c r="H142" s="118">
        <v>36208220</v>
      </c>
      <c r="I142" s="69">
        <v>0.55000000000000004</v>
      </c>
      <c r="J142" s="69">
        <v>0.45</v>
      </c>
      <c r="K142" s="35">
        <v>26960</v>
      </c>
      <c r="L142" s="113">
        <v>6684350</v>
      </c>
    </row>
    <row r="143" spans="1:12" x14ac:dyDescent="0.35">
      <c r="A143" s="40" t="s">
        <v>260</v>
      </c>
      <c r="B143" s="33" t="s">
        <v>106</v>
      </c>
      <c r="C143" s="35">
        <v>1166970</v>
      </c>
      <c r="D143" s="35">
        <v>641360</v>
      </c>
      <c r="E143" s="35">
        <v>525610</v>
      </c>
      <c r="F143" s="113">
        <v>251480120</v>
      </c>
      <c r="G143" s="118">
        <v>185537190</v>
      </c>
      <c r="H143" s="118">
        <v>65942930</v>
      </c>
      <c r="I143" s="69">
        <v>0.55000000000000004</v>
      </c>
      <c r="J143" s="69">
        <v>0.45</v>
      </c>
      <c r="K143" s="35">
        <v>49600</v>
      </c>
      <c r="L143" s="113">
        <v>12584760</v>
      </c>
    </row>
    <row r="144" spans="1:12" x14ac:dyDescent="0.35">
      <c r="A144" s="40" t="s">
        <v>260</v>
      </c>
      <c r="B144" s="33" t="s">
        <v>107</v>
      </c>
      <c r="C144" s="35">
        <v>852670</v>
      </c>
      <c r="D144" s="35">
        <v>463635</v>
      </c>
      <c r="E144" s="35">
        <v>389030</v>
      </c>
      <c r="F144" s="113">
        <v>192801000</v>
      </c>
      <c r="G144" s="118">
        <v>140924950</v>
      </c>
      <c r="H144" s="118">
        <v>51876050</v>
      </c>
      <c r="I144" s="71">
        <v>0.54</v>
      </c>
      <c r="J144" s="71">
        <v>0.46</v>
      </c>
      <c r="K144" s="35">
        <v>43310</v>
      </c>
      <c r="L144" s="113">
        <v>11408370</v>
      </c>
    </row>
    <row r="145" spans="1:2" x14ac:dyDescent="0.35">
      <c r="A145" t="s">
        <v>29</v>
      </c>
      <c r="B145" s="91" t="s">
        <v>394</v>
      </c>
    </row>
    <row r="146" spans="1:2" x14ac:dyDescent="0.35">
      <c r="A146" t="s">
        <v>30</v>
      </c>
      <c r="B146" s="94" t="s">
        <v>445</v>
      </c>
    </row>
    <row r="147" spans="1:2" x14ac:dyDescent="0.35">
      <c r="A147" t="s">
        <v>31</v>
      </c>
      <c r="B147" s="94" t="s">
        <v>444</v>
      </c>
    </row>
    <row r="148" spans="1:2" x14ac:dyDescent="0.35">
      <c r="A148" t="s">
        <v>32</v>
      </c>
      <c r="B148" s="94" t="s">
        <v>451</v>
      </c>
    </row>
    <row r="149" spans="1:2" x14ac:dyDescent="0.35">
      <c r="A149" t="s">
        <v>33</v>
      </c>
      <c r="B149" s="94" t="s">
        <v>524</v>
      </c>
    </row>
    <row r="150" spans="1:2" x14ac:dyDescent="0.35">
      <c r="A150" t="s">
        <v>34</v>
      </c>
      <c r="B150" s="92" t="s">
        <v>529</v>
      </c>
    </row>
    <row r="151" spans="1:2" x14ac:dyDescent="0.35">
      <c r="A151" t="s">
        <v>35</v>
      </c>
      <c r="B151" s="94" t="s">
        <v>476</v>
      </c>
    </row>
    <row r="152" spans="1:2" x14ac:dyDescent="0.35">
      <c r="A152" t="s">
        <v>36</v>
      </c>
      <c r="B152" s="92" t="s">
        <v>477</v>
      </c>
    </row>
    <row r="153" spans="1:2" x14ac:dyDescent="0.35">
      <c r="A153" t="s">
        <v>37</v>
      </c>
      <c r="B153" s="92" t="s">
        <v>478</v>
      </c>
    </row>
    <row r="154" spans="1:2" x14ac:dyDescent="0.35">
      <c r="A154" t="s">
        <v>38</v>
      </c>
      <c r="B154" s="92" t="s">
        <v>479</v>
      </c>
    </row>
    <row r="155" spans="1:2" x14ac:dyDescent="0.35">
      <c r="A155" t="s">
        <v>39</v>
      </c>
      <c r="B155" s="100" t="s">
        <v>480</v>
      </c>
    </row>
  </sheetData>
  <conditionalFormatting sqref="I7:I132">
    <cfRule type="dataBar" priority="4">
      <dataBar>
        <cfvo type="num" val="0"/>
        <cfvo type="num" val="1"/>
        <color theme="7" tint="0.39997558519241921"/>
      </dataBar>
      <extLst>
        <ext xmlns:x14="http://schemas.microsoft.com/office/spreadsheetml/2009/9/main" uri="{B025F937-C7B1-47D3-B67F-A62EFF666E3E}">
          <x14:id>{48328A5B-7BDB-427E-84FD-D6671F73ECC4}</x14:id>
        </ext>
      </extLst>
    </cfRule>
  </conditionalFormatting>
  <conditionalFormatting sqref="I133:I144">
    <cfRule type="dataBar" priority="3">
      <dataBar>
        <cfvo type="num" val="0"/>
        <cfvo type="num" val="1"/>
        <color theme="7" tint="0.39997558519241921"/>
      </dataBar>
      <extLst>
        <ext xmlns:x14="http://schemas.microsoft.com/office/spreadsheetml/2009/9/main" uri="{B025F937-C7B1-47D3-B67F-A62EFF666E3E}">
          <x14:id>{6602178C-DF16-4875-A533-2668CCC53824}</x14:id>
        </ext>
      </extLst>
    </cfRule>
  </conditionalFormatting>
  <conditionalFormatting sqref="J7:J132">
    <cfRule type="dataBar" priority="2">
      <dataBar>
        <cfvo type="num" val="0"/>
        <cfvo type="num" val="1"/>
        <color theme="7" tint="0.39997558519241921"/>
      </dataBar>
      <extLst>
        <ext xmlns:x14="http://schemas.microsoft.com/office/spreadsheetml/2009/9/main" uri="{B025F937-C7B1-47D3-B67F-A62EFF666E3E}">
          <x14:id>{BB0D6DC9-3AEE-4D31-A212-C508630A41E8}</x14:id>
        </ext>
      </extLst>
    </cfRule>
  </conditionalFormatting>
  <conditionalFormatting sqref="J133:J144">
    <cfRule type="dataBar" priority="1">
      <dataBar>
        <cfvo type="num" val="0"/>
        <cfvo type="num" val="1"/>
        <color theme="7" tint="0.39997558519241921"/>
      </dataBar>
      <extLst>
        <ext xmlns:x14="http://schemas.microsoft.com/office/spreadsheetml/2009/9/main" uri="{B025F937-C7B1-47D3-B67F-A62EFF666E3E}">
          <x14:id>{DD9D9F52-1973-45D2-91E1-C7F28642D1F6}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8328A5B-7BDB-427E-84FD-D6671F73ECC4}">
            <x14:dataBar minLength="0" maxLength="100" gradient="0">
              <x14:cfvo type="num">
                <xm:f>0</xm:f>
              </x14:cfvo>
              <x14:cfvo type="num">
                <xm:f>1</xm:f>
              </x14:cfvo>
              <x14:negativeFillColor rgb="FFFF0000"/>
              <x14:axisColor rgb="FF000000"/>
            </x14:dataBar>
          </x14:cfRule>
          <xm:sqref>I7:I132</xm:sqref>
        </x14:conditionalFormatting>
        <x14:conditionalFormatting xmlns:xm="http://schemas.microsoft.com/office/excel/2006/main">
          <x14:cfRule type="dataBar" id="{6602178C-DF16-4875-A533-2668CCC53824}">
            <x14:dataBar minLength="0" maxLength="100" gradient="0">
              <x14:cfvo type="num">
                <xm:f>0</xm:f>
              </x14:cfvo>
              <x14:cfvo type="num">
                <xm:f>1</xm:f>
              </x14:cfvo>
              <x14:negativeFillColor rgb="FFFF0000"/>
              <x14:axisColor rgb="FF000000"/>
            </x14:dataBar>
          </x14:cfRule>
          <xm:sqref>I133:I144</xm:sqref>
        </x14:conditionalFormatting>
        <x14:conditionalFormatting xmlns:xm="http://schemas.microsoft.com/office/excel/2006/main">
          <x14:cfRule type="dataBar" id="{BB0D6DC9-3AEE-4D31-A212-C508630A41E8}">
            <x14:dataBar minLength="0" maxLength="100" gradient="0">
              <x14:cfvo type="num">
                <xm:f>0</xm:f>
              </x14:cfvo>
              <x14:cfvo type="num">
                <xm:f>1</xm:f>
              </x14:cfvo>
              <x14:negativeFillColor rgb="FFFF0000"/>
              <x14:axisColor rgb="FF000000"/>
            </x14:dataBar>
          </x14:cfRule>
          <xm:sqref>J7:J132</xm:sqref>
        </x14:conditionalFormatting>
        <x14:conditionalFormatting xmlns:xm="http://schemas.microsoft.com/office/excel/2006/main">
          <x14:cfRule type="dataBar" id="{DD9D9F52-1973-45D2-91E1-C7F28642D1F6}">
            <x14:dataBar minLength="0" maxLength="100" gradient="0">
              <x14:cfvo type="num">
                <xm:f>0</xm:f>
              </x14:cfvo>
              <x14:cfvo type="num">
                <xm:f>1</xm:f>
              </x14:cfvo>
              <x14:negativeFillColor rgb="FFFF0000"/>
              <x14:axisColor rgb="FF000000"/>
            </x14:dataBar>
          </x14:cfRule>
          <xm:sqref>J133:J144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47"/>
  <sheetViews>
    <sheetView showGridLines="0" zoomScaleNormal="100" workbookViewId="0"/>
  </sheetViews>
  <sheetFormatPr defaultColWidth="10.6640625" defaultRowHeight="15.5" x14ac:dyDescent="0.35"/>
  <cols>
    <col min="1" max="12" width="20.6640625" customWidth="1"/>
  </cols>
  <sheetData>
    <row r="1" spans="1:12" ht="19.5" x14ac:dyDescent="0.45">
      <c r="A1" s="2" t="s">
        <v>494</v>
      </c>
    </row>
    <row r="2" spans="1:12" x14ac:dyDescent="0.35">
      <c r="A2" t="s">
        <v>45</v>
      </c>
    </row>
    <row r="3" spans="1:12" x14ac:dyDescent="0.35">
      <c r="A3" t="s">
        <v>46</v>
      </c>
    </row>
    <row r="4" spans="1:12" x14ac:dyDescent="0.35">
      <c r="A4" s="53" t="s">
        <v>425</v>
      </c>
    </row>
    <row r="5" spans="1:12" x14ac:dyDescent="0.35">
      <c r="A5" t="s">
        <v>47</v>
      </c>
    </row>
    <row r="6" spans="1:12" ht="46.5" x14ac:dyDescent="0.35">
      <c r="A6" s="44" t="s">
        <v>261</v>
      </c>
      <c r="B6" s="43" t="s">
        <v>485</v>
      </c>
      <c r="C6" s="43" t="s">
        <v>251</v>
      </c>
      <c r="D6" s="43" t="s">
        <v>262</v>
      </c>
      <c r="E6" s="43" t="s">
        <v>486</v>
      </c>
      <c r="F6" s="43" t="s">
        <v>487</v>
      </c>
      <c r="G6" s="43" t="s">
        <v>488</v>
      </c>
      <c r="H6" s="43" t="s">
        <v>489</v>
      </c>
      <c r="I6" s="43" t="s">
        <v>490</v>
      </c>
      <c r="J6" s="43" t="s">
        <v>491</v>
      </c>
      <c r="K6" s="43" t="s">
        <v>492</v>
      </c>
      <c r="L6" s="43" t="s">
        <v>493</v>
      </c>
    </row>
    <row r="7" spans="1:12" x14ac:dyDescent="0.35">
      <c r="A7" s="88" t="s">
        <v>60</v>
      </c>
      <c r="B7" s="46">
        <v>4644685</v>
      </c>
      <c r="C7" s="109">
        <v>1001832110</v>
      </c>
      <c r="D7" s="81">
        <v>1</v>
      </c>
      <c r="E7" s="49">
        <v>17550</v>
      </c>
      <c r="F7" s="111">
        <v>3254480</v>
      </c>
      <c r="G7" s="46">
        <v>991375</v>
      </c>
      <c r="H7" s="109">
        <v>201722190</v>
      </c>
      <c r="I7" s="46">
        <v>1934185</v>
      </c>
      <c r="J7" s="109">
        <v>415874050</v>
      </c>
      <c r="K7" s="46">
        <v>1701580</v>
      </c>
      <c r="L7" s="109">
        <v>380981390</v>
      </c>
    </row>
    <row r="8" spans="1:12" x14ac:dyDescent="0.35">
      <c r="A8" s="25" t="s">
        <v>184</v>
      </c>
      <c r="B8" s="36">
        <v>134835</v>
      </c>
      <c r="C8" s="110">
        <v>28521780</v>
      </c>
      <c r="D8" s="66">
        <v>0.03</v>
      </c>
      <c r="E8" s="36">
        <v>420</v>
      </c>
      <c r="F8" s="110">
        <v>75070</v>
      </c>
      <c r="G8" s="36">
        <v>28555</v>
      </c>
      <c r="H8" s="110">
        <v>5713640</v>
      </c>
      <c r="I8" s="36">
        <v>56030</v>
      </c>
      <c r="J8" s="110">
        <v>11809780</v>
      </c>
      <c r="K8" s="36">
        <v>49830</v>
      </c>
      <c r="L8" s="110">
        <v>10923280</v>
      </c>
    </row>
    <row r="9" spans="1:12" x14ac:dyDescent="0.35">
      <c r="A9" s="25" t="s">
        <v>185</v>
      </c>
      <c r="B9" s="36">
        <v>169885</v>
      </c>
      <c r="C9" s="110">
        <v>35997290</v>
      </c>
      <c r="D9" s="37">
        <v>0.04</v>
      </c>
      <c r="E9" s="36">
        <v>435</v>
      </c>
      <c r="F9" s="110">
        <v>74520</v>
      </c>
      <c r="G9" s="36">
        <v>36020</v>
      </c>
      <c r="H9" s="110">
        <v>7249150</v>
      </c>
      <c r="I9" s="36">
        <v>70510</v>
      </c>
      <c r="J9" s="110">
        <v>14909800</v>
      </c>
      <c r="K9" s="36">
        <v>62915</v>
      </c>
      <c r="L9" s="110">
        <v>13763820</v>
      </c>
    </row>
    <row r="10" spans="1:12" x14ac:dyDescent="0.35">
      <c r="A10" s="25" t="s">
        <v>186</v>
      </c>
      <c r="B10" s="36">
        <v>93870</v>
      </c>
      <c r="C10" s="110">
        <v>19716220</v>
      </c>
      <c r="D10" s="37">
        <v>0.02</v>
      </c>
      <c r="E10" s="36">
        <v>380</v>
      </c>
      <c r="F10" s="110">
        <v>71660</v>
      </c>
      <c r="G10" s="36">
        <v>21620</v>
      </c>
      <c r="H10" s="110">
        <v>4317370</v>
      </c>
      <c r="I10" s="36">
        <v>38875</v>
      </c>
      <c r="J10" s="110">
        <v>8154610</v>
      </c>
      <c r="K10" s="36">
        <v>32995</v>
      </c>
      <c r="L10" s="110">
        <v>7172580</v>
      </c>
    </row>
    <row r="11" spans="1:12" x14ac:dyDescent="0.35">
      <c r="A11" s="25" t="s">
        <v>187</v>
      </c>
      <c r="B11" s="36">
        <v>62000</v>
      </c>
      <c r="C11" s="110">
        <v>13541020</v>
      </c>
      <c r="D11" s="37">
        <v>0.01</v>
      </c>
      <c r="E11" s="36">
        <v>250</v>
      </c>
      <c r="F11" s="110">
        <v>47880</v>
      </c>
      <c r="G11" s="36">
        <v>13475</v>
      </c>
      <c r="H11" s="110">
        <v>2777130</v>
      </c>
      <c r="I11" s="36">
        <v>25770</v>
      </c>
      <c r="J11" s="110">
        <v>5606270</v>
      </c>
      <c r="K11" s="36">
        <v>22505</v>
      </c>
      <c r="L11" s="110">
        <v>5109750</v>
      </c>
    </row>
    <row r="12" spans="1:12" x14ac:dyDescent="0.35">
      <c r="A12" s="25" t="s">
        <v>188</v>
      </c>
      <c r="B12" s="36">
        <v>51165</v>
      </c>
      <c r="C12" s="110">
        <v>10992090</v>
      </c>
      <c r="D12" s="37">
        <v>0.01</v>
      </c>
      <c r="E12" s="36">
        <v>155</v>
      </c>
      <c r="F12" s="110">
        <v>29690</v>
      </c>
      <c r="G12" s="36">
        <v>10775</v>
      </c>
      <c r="H12" s="110">
        <v>2168110</v>
      </c>
      <c r="I12" s="36">
        <v>21165</v>
      </c>
      <c r="J12" s="110">
        <v>4543130</v>
      </c>
      <c r="K12" s="36">
        <v>19070</v>
      </c>
      <c r="L12" s="110">
        <v>4251150</v>
      </c>
    </row>
    <row r="13" spans="1:12" x14ac:dyDescent="0.35">
      <c r="A13" s="25" t="s">
        <v>189</v>
      </c>
      <c r="B13" s="36">
        <v>131490</v>
      </c>
      <c r="C13" s="110">
        <v>27982310</v>
      </c>
      <c r="D13" s="37">
        <v>0.03</v>
      </c>
      <c r="E13" s="36">
        <v>450</v>
      </c>
      <c r="F13" s="110">
        <v>79950</v>
      </c>
      <c r="G13" s="36">
        <v>27405</v>
      </c>
      <c r="H13" s="110">
        <v>5452070</v>
      </c>
      <c r="I13" s="36">
        <v>54795</v>
      </c>
      <c r="J13" s="110">
        <v>11623970</v>
      </c>
      <c r="K13" s="36">
        <v>48840</v>
      </c>
      <c r="L13" s="110">
        <v>10826320</v>
      </c>
    </row>
    <row r="14" spans="1:12" x14ac:dyDescent="0.35">
      <c r="A14" s="25" t="s">
        <v>190</v>
      </c>
      <c r="B14" s="36">
        <v>152745</v>
      </c>
      <c r="C14" s="110">
        <v>32328800</v>
      </c>
      <c r="D14" s="37">
        <v>0.03</v>
      </c>
      <c r="E14" s="36">
        <v>2510</v>
      </c>
      <c r="F14" s="110">
        <v>472910</v>
      </c>
      <c r="G14" s="36">
        <v>35560</v>
      </c>
      <c r="H14" s="110">
        <v>6997380</v>
      </c>
      <c r="I14" s="36">
        <v>62465</v>
      </c>
      <c r="J14" s="110">
        <v>13225900</v>
      </c>
      <c r="K14" s="36">
        <v>52210</v>
      </c>
      <c r="L14" s="110">
        <v>11632610</v>
      </c>
    </row>
    <row r="15" spans="1:12" x14ac:dyDescent="0.35">
      <c r="A15" s="25" t="s">
        <v>191</v>
      </c>
      <c r="B15" s="36">
        <v>107235</v>
      </c>
      <c r="C15" s="110">
        <v>23487410</v>
      </c>
      <c r="D15" s="37">
        <v>0.02</v>
      </c>
      <c r="E15" s="36">
        <v>330</v>
      </c>
      <c r="F15" s="110">
        <v>59880</v>
      </c>
      <c r="G15" s="36">
        <v>21655</v>
      </c>
      <c r="H15" s="110">
        <v>4505270</v>
      </c>
      <c r="I15" s="36">
        <v>44770</v>
      </c>
      <c r="J15" s="110">
        <v>9757760</v>
      </c>
      <c r="K15" s="36">
        <v>40480</v>
      </c>
      <c r="L15" s="110">
        <v>9164490</v>
      </c>
    </row>
    <row r="16" spans="1:12" x14ac:dyDescent="0.35">
      <c r="A16" s="25" t="s">
        <v>192</v>
      </c>
      <c r="B16" s="36">
        <v>74460</v>
      </c>
      <c r="C16" s="110">
        <v>16112320</v>
      </c>
      <c r="D16" s="37">
        <v>0.02</v>
      </c>
      <c r="E16" s="36">
        <v>185</v>
      </c>
      <c r="F16" s="110">
        <v>34030</v>
      </c>
      <c r="G16" s="36">
        <v>15900</v>
      </c>
      <c r="H16" s="110">
        <v>3252010</v>
      </c>
      <c r="I16" s="36">
        <v>31080</v>
      </c>
      <c r="J16" s="110">
        <v>6693050</v>
      </c>
      <c r="K16" s="36">
        <v>27295</v>
      </c>
      <c r="L16" s="110">
        <v>6133230</v>
      </c>
    </row>
    <row r="17" spans="1:12" x14ac:dyDescent="0.35">
      <c r="A17" s="25" t="s">
        <v>193</v>
      </c>
      <c r="B17" s="36">
        <v>85640</v>
      </c>
      <c r="C17" s="110">
        <v>18535750</v>
      </c>
      <c r="D17" s="37">
        <v>0.02</v>
      </c>
      <c r="E17" s="36">
        <v>310</v>
      </c>
      <c r="F17" s="110">
        <v>55050</v>
      </c>
      <c r="G17" s="36">
        <v>18020</v>
      </c>
      <c r="H17" s="110">
        <v>3711370</v>
      </c>
      <c r="I17" s="36">
        <v>35405</v>
      </c>
      <c r="J17" s="110">
        <v>7611410</v>
      </c>
      <c r="K17" s="36">
        <v>31905</v>
      </c>
      <c r="L17" s="110">
        <v>7157920</v>
      </c>
    </row>
    <row r="18" spans="1:12" x14ac:dyDescent="0.35">
      <c r="A18" s="25" t="s">
        <v>194</v>
      </c>
      <c r="B18" s="36">
        <v>79740</v>
      </c>
      <c r="C18" s="110">
        <v>17269880</v>
      </c>
      <c r="D18" s="37">
        <v>0.02</v>
      </c>
      <c r="E18" s="36">
        <v>165</v>
      </c>
      <c r="F18" s="110">
        <v>36730</v>
      </c>
      <c r="G18" s="36">
        <v>16985</v>
      </c>
      <c r="H18" s="110">
        <v>3492840</v>
      </c>
      <c r="I18" s="36">
        <v>33915</v>
      </c>
      <c r="J18" s="110">
        <v>7307010</v>
      </c>
      <c r="K18" s="36">
        <v>28675</v>
      </c>
      <c r="L18" s="110">
        <v>6433300</v>
      </c>
    </row>
    <row r="19" spans="1:12" x14ac:dyDescent="0.35">
      <c r="A19" s="25" t="s">
        <v>195</v>
      </c>
      <c r="B19" s="36">
        <v>296995</v>
      </c>
      <c r="C19" s="110">
        <v>63562550</v>
      </c>
      <c r="D19" s="37">
        <v>0.06</v>
      </c>
      <c r="E19" s="36">
        <v>730</v>
      </c>
      <c r="F19" s="110">
        <v>137430</v>
      </c>
      <c r="G19" s="36">
        <v>62325</v>
      </c>
      <c r="H19" s="110">
        <v>12616810</v>
      </c>
      <c r="I19" s="36">
        <v>124365</v>
      </c>
      <c r="J19" s="110">
        <v>26483380</v>
      </c>
      <c r="K19" s="36">
        <v>109580</v>
      </c>
      <c r="L19" s="110">
        <v>24324940</v>
      </c>
    </row>
    <row r="20" spans="1:12" x14ac:dyDescent="0.35">
      <c r="A20" s="25" t="s">
        <v>196</v>
      </c>
      <c r="B20" s="36">
        <v>145555</v>
      </c>
      <c r="C20" s="110">
        <v>31611240</v>
      </c>
      <c r="D20" s="37">
        <v>0.03</v>
      </c>
      <c r="E20" s="36">
        <v>475</v>
      </c>
      <c r="F20" s="110">
        <v>86760</v>
      </c>
      <c r="G20" s="36">
        <v>31235</v>
      </c>
      <c r="H20" s="110">
        <v>6396460</v>
      </c>
      <c r="I20" s="36">
        <v>60315</v>
      </c>
      <c r="J20" s="110">
        <v>13044650</v>
      </c>
      <c r="K20" s="36">
        <v>53530</v>
      </c>
      <c r="L20" s="110">
        <v>12083370</v>
      </c>
    </row>
    <row r="21" spans="1:12" x14ac:dyDescent="0.35">
      <c r="A21" s="25" t="s">
        <v>197</v>
      </c>
      <c r="B21" s="36">
        <v>347365</v>
      </c>
      <c r="C21" s="110">
        <v>74347280</v>
      </c>
      <c r="D21" s="37">
        <v>7.0000000000000007E-2</v>
      </c>
      <c r="E21" s="36">
        <v>915</v>
      </c>
      <c r="F21" s="110">
        <v>170390</v>
      </c>
      <c r="G21" s="36">
        <v>73710</v>
      </c>
      <c r="H21" s="110">
        <v>14892000</v>
      </c>
      <c r="I21" s="36">
        <v>145105</v>
      </c>
      <c r="J21" s="110">
        <v>30987870</v>
      </c>
      <c r="K21" s="36">
        <v>127635</v>
      </c>
      <c r="L21" s="110">
        <v>28297010</v>
      </c>
    </row>
    <row r="22" spans="1:12" x14ac:dyDescent="0.35">
      <c r="A22" s="25" t="s">
        <v>198</v>
      </c>
      <c r="B22" s="36">
        <v>647560</v>
      </c>
      <c r="C22" s="110">
        <v>140186000</v>
      </c>
      <c r="D22" s="37">
        <v>0.14000000000000001</v>
      </c>
      <c r="E22" s="36">
        <v>1965</v>
      </c>
      <c r="F22" s="110">
        <v>348800</v>
      </c>
      <c r="G22" s="36">
        <v>135275</v>
      </c>
      <c r="H22" s="110">
        <v>27521450</v>
      </c>
      <c r="I22" s="36">
        <v>270365</v>
      </c>
      <c r="J22" s="110">
        <v>58347520</v>
      </c>
      <c r="K22" s="36">
        <v>239950</v>
      </c>
      <c r="L22" s="110">
        <v>53968240</v>
      </c>
    </row>
    <row r="23" spans="1:12" x14ac:dyDescent="0.35">
      <c r="A23" s="25" t="s">
        <v>199</v>
      </c>
      <c r="B23" s="36">
        <v>177520</v>
      </c>
      <c r="C23" s="110">
        <v>38070870</v>
      </c>
      <c r="D23" s="37">
        <v>0.04</v>
      </c>
      <c r="E23" s="36">
        <v>605</v>
      </c>
      <c r="F23" s="110">
        <v>105470</v>
      </c>
      <c r="G23" s="36">
        <v>39560</v>
      </c>
      <c r="H23" s="110">
        <v>8015970</v>
      </c>
      <c r="I23" s="36">
        <v>74645</v>
      </c>
      <c r="J23" s="110">
        <v>15999740</v>
      </c>
      <c r="K23" s="36">
        <v>62705</v>
      </c>
      <c r="L23" s="110">
        <v>13949680</v>
      </c>
    </row>
    <row r="24" spans="1:12" x14ac:dyDescent="0.35">
      <c r="A24" s="25" t="s">
        <v>200</v>
      </c>
      <c r="B24" s="36">
        <v>80155</v>
      </c>
      <c r="C24" s="110">
        <v>17053130</v>
      </c>
      <c r="D24" s="37">
        <v>0.02</v>
      </c>
      <c r="E24" s="36">
        <v>215</v>
      </c>
      <c r="F24" s="110">
        <v>38960</v>
      </c>
      <c r="G24" s="36">
        <v>17605</v>
      </c>
      <c r="H24" s="110">
        <v>3518150</v>
      </c>
      <c r="I24" s="36">
        <v>33315</v>
      </c>
      <c r="J24" s="110">
        <v>7080620</v>
      </c>
      <c r="K24" s="36">
        <v>29025</v>
      </c>
      <c r="L24" s="110">
        <v>6415400</v>
      </c>
    </row>
    <row r="25" spans="1:12" x14ac:dyDescent="0.35">
      <c r="A25" s="25" t="s">
        <v>201</v>
      </c>
      <c r="B25" s="36">
        <v>113955</v>
      </c>
      <c r="C25" s="110">
        <v>24605340</v>
      </c>
      <c r="D25" s="37">
        <v>0.02</v>
      </c>
      <c r="E25" s="36">
        <v>350</v>
      </c>
      <c r="F25" s="110">
        <v>65390</v>
      </c>
      <c r="G25" s="36">
        <v>23900</v>
      </c>
      <c r="H25" s="110">
        <v>4897670</v>
      </c>
      <c r="I25" s="36">
        <v>47525</v>
      </c>
      <c r="J25" s="110">
        <v>10211600</v>
      </c>
      <c r="K25" s="36">
        <v>42180</v>
      </c>
      <c r="L25" s="110">
        <v>9430680</v>
      </c>
    </row>
    <row r="26" spans="1:12" x14ac:dyDescent="0.35">
      <c r="A26" s="25" t="s">
        <v>202</v>
      </c>
      <c r="B26" s="36">
        <v>72955</v>
      </c>
      <c r="C26" s="110">
        <v>15412480</v>
      </c>
      <c r="D26" s="37">
        <v>0.02</v>
      </c>
      <c r="E26" s="36">
        <v>360</v>
      </c>
      <c r="F26" s="110">
        <v>58080</v>
      </c>
      <c r="G26" s="36">
        <v>15790</v>
      </c>
      <c r="H26" s="110">
        <v>3135370</v>
      </c>
      <c r="I26" s="36">
        <v>30250</v>
      </c>
      <c r="J26" s="110">
        <v>6366740</v>
      </c>
      <c r="K26" s="36">
        <v>26550</v>
      </c>
      <c r="L26" s="110">
        <v>5852290</v>
      </c>
    </row>
    <row r="27" spans="1:12" x14ac:dyDescent="0.35">
      <c r="A27" s="25" t="s">
        <v>203</v>
      </c>
      <c r="B27" s="36">
        <v>9745</v>
      </c>
      <c r="C27" s="110">
        <v>2121820</v>
      </c>
      <c r="D27" s="37">
        <v>0</v>
      </c>
      <c r="E27" s="36">
        <v>130</v>
      </c>
      <c r="F27" s="110">
        <v>27250</v>
      </c>
      <c r="G27" s="36">
        <v>2105</v>
      </c>
      <c r="H27" s="110">
        <v>439150</v>
      </c>
      <c r="I27" s="36">
        <v>3935</v>
      </c>
      <c r="J27" s="110">
        <v>855150</v>
      </c>
      <c r="K27" s="36">
        <v>3575</v>
      </c>
      <c r="L27" s="110">
        <v>800270</v>
      </c>
    </row>
    <row r="28" spans="1:12" x14ac:dyDescent="0.35">
      <c r="A28" s="25" t="s">
        <v>204</v>
      </c>
      <c r="B28" s="36">
        <v>120600</v>
      </c>
      <c r="C28" s="110">
        <v>26596410</v>
      </c>
      <c r="D28" s="37">
        <v>0.03</v>
      </c>
      <c r="E28" s="36">
        <v>355</v>
      </c>
      <c r="F28" s="110">
        <v>68320</v>
      </c>
      <c r="G28" s="36">
        <v>24610</v>
      </c>
      <c r="H28" s="110">
        <v>5148710</v>
      </c>
      <c r="I28" s="36">
        <v>50340</v>
      </c>
      <c r="J28" s="110">
        <v>11055200</v>
      </c>
      <c r="K28" s="36">
        <v>45295</v>
      </c>
      <c r="L28" s="110">
        <v>10324180</v>
      </c>
    </row>
    <row r="29" spans="1:12" x14ac:dyDescent="0.35">
      <c r="A29" s="25" t="s">
        <v>205</v>
      </c>
      <c r="B29" s="36">
        <v>331245</v>
      </c>
      <c r="C29" s="110">
        <v>73959010</v>
      </c>
      <c r="D29" s="37">
        <v>7.0000000000000007E-2</v>
      </c>
      <c r="E29" s="36">
        <v>945</v>
      </c>
      <c r="F29" s="110">
        <v>186640</v>
      </c>
      <c r="G29" s="36">
        <v>69760</v>
      </c>
      <c r="H29" s="110">
        <v>14755760</v>
      </c>
      <c r="I29" s="36">
        <v>137655</v>
      </c>
      <c r="J29" s="110">
        <v>30631000</v>
      </c>
      <c r="K29" s="36">
        <v>122880</v>
      </c>
      <c r="L29" s="110">
        <v>28385600</v>
      </c>
    </row>
    <row r="30" spans="1:12" x14ac:dyDescent="0.35">
      <c r="A30" s="25" t="s">
        <v>206</v>
      </c>
      <c r="B30" s="36">
        <v>12005</v>
      </c>
      <c r="C30" s="110">
        <v>2527180</v>
      </c>
      <c r="D30" s="37">
        <v>0</v>
      </c>
      <c r="E30" s="36">
        <v>50</v>
      </c>
      <c r="F30" s="110">
        <v>10640</v>
      </c>
      <c r="G30" s="36">
        <v>2590</v>
      </c>
      <c r="H30" s="110">
        <v>508320</v>
      </c>
      <c r="I30" s="36">
        <v>4875</v>
      </c>
      <c r="J30" s="110">
        <v>1020560</v>
      </c>
      <c r="K30" s="36">
        <v>4495</v>
      </c>
      <c r="L30" s="110">
        <v>987660</v>
      </c>
    </row>
    <row r="31" spans="1:12" x14ac:dyDescent="0.35">
      <c r="A31" s="25" t="s">
        <v>207</v>
      </c>
      <c r="B31" s="36">
        <v>129945</v>
      </c>
      <c r="C31" s="110">
        <v>27484090</v>
      </c>
      <c r="D31" s="37">
        <v>0.03</v>
      </c>
      <c r="E31" s="36">
        <v>1685</v>
      </c>
      <c r="F31" s="110">
        <v>322860</v>
      </c>
      <c r="G31" s="36">
        <v>29540</v>
      </c>
      <c r="H31" s="110">
        <v>5891190</v>
      </c>
      <c r="I31" s="36">
        <v>53230</v>
      </c>
      <c r="J31" s="110">
        <v>11224450</v>
      </c>
      <c r="K31" s="36">
        <v>45490</v>
      </c>
      <c r="L31" s="110">
        <v>10045600</v>
      </c>
    </row>
    <row r="32" spans="1:12" x14ac:dyDescent="0.35">
      <c r="A32" s="25" t="s">
        <v>208</v>
      </c>
      <c r="B32" s="36">
        <v>139685</v>
      </c>
      <c r="C32" s="110">
        <v>30273650</v>
      </c>
      <c r="D32" s="37">
        <v>0.03</v>
      </c>
      <c r="E32" s="36">
        <v>385</v>
      </c>
      <c r="F32" s="110">
        <v>68390</v>
      </c>
      <c r="G32" s="36">
        <v>29270</v>
      </c>
      <c r="H32" s="110">
        <v>5963200</v>
      </c>
      <c r="I32" s="36">
        <v>58515</v>
      </c>
      <c r="J32" s="110">
        <v>12633450</v>
      </c>
      <c r="K32" s="36">
        <v>51515</v>
      </c>
      <c r="L32" s="110">
        <v>11608610</v>
      </c>
    </row>
    <row r="33" spans="1:12" x14ac:dyDescent="0.35">
      <c r="A33" s="25" t="s">
        <v>209</v>
      </c>
      <c r="B33" s="36">
        <v>72335</v>
      </c>
      <c r="C33" s="110">
        <v>15519330</v>
      </c>
      <c r="D33" s="37">
        <v>0.02</v>
      </c>
      <c r="E33" s="36">
        <v>240</v>
      </c>
      <c r="F33" s="110">
        <v>41500</v>
      </c>
      <c r="G33" s="36">
        <v>15365</v>
      </c>
      <c r="H33" s="110">
        <v>3125870</v>
      </c>
      <c r="I33" s="36">
        <v>29825</v>
      </c>
      <c r="J33" s="110">
        <v>6411290</v>
      </c>
      <c r="K33" s="36">
        <v>26905</v>
      </c>
      <c r="L33" s="110">
        <v>5940670</v>
      </c>
    </row>
    <row r="34" spans="1:12" x14ac:dyDescent="0.35">
      <c r="A34" s="25" t="s">
        <v>210</v>
      </c>
      <c r="B34" s="36">
        <v>15135</v>
      </c>
      <c r="C34" s="110">
        <v>3276180</v>
      </c>
      <c r="D34" s="37">
        <v>0</v>
      </c>
      <c r="E34" s="36">
        <v>60</v>
      </c>
      <c r="F34" s="110">
        <v>11640</v>
      </c>
      <c r="G34" s="36">
        <v>3210</v>
      </c>
      <c r="H34" s="110">
        <v>673340</v>
      </c>
      <c r="I34" s="36">
        <v>6180</v>
      </c>
      <c r="J34" s="110">
        <v>1343800</v>
      </c>
      <c r="K34" s="36">
        <v>5685</v>
      </c>
      <c r="L34" s="110">
        <v>1247400</v>
      </c>
    </row>
    <row r="35" spans="1:12" x14ac:dyDescent="0.35">
      <c r="A35" s="25" t="s">
        <v>211</v>
      </c>
      <c r="B35" s="36">
        <v>82630</v>
      </c>
      <c r="C35" s="110">
        <v>17807130</v>
      </c>
      <c r="D35" s="37">
        <v>0.02</v>
      </c>
      <c r="E35" s="36">
        <v>235</v>
      </c>
      <c r="F35" s="110">
        <v>42560</v>
      </c>
      <c r="G35" s="36">
        <v>17080</v>
      </c>
      <c r="H35" s="110">
        <v>3504320</v>
      </c>
      <c r="I35" s="36">
        <v>34660</v>
      </c>
      <c r="J35" s="110">
        <v>7444010</v>
      </c>
      <c r="K35" s="36">
        <v>30655</v>
      </c>
      <c r="L35" s="110">
        <v>6816240</v>
      </c>
    </row>
    <row r="36" spans="1:12" x14ac:dyDescent="0.35">
      <c r="A36" s="25" t="s">
        <v>212</v>
      </c>
      <c r="B36" s="36">
        <v>328480</v>
      </c>
      <c r="C36" s="110">
        <v>71649810</v>
      </c>
      <c r="D36" s="37">
        <v>7.0000000000000007E-2</v>
      </c>
      <c r="E36" s="36">
        <v>980</v>
      </c>
      <c r="F36" s="110">
        <v>187860</v>
      </c>
      <c r="G36" s="36">
        <v>70100</v>
      </c>
      <c r="H36" s="110">
        <v>14441080</v>
      </c>
      <c r="I36" s="36">
        <v>136705</v>
      </c>
      <c r="J36" s="110">
        <v>29667350</v>
      </c>
      <c r="K36" s="36">
        <v>120695</v>
      </c>
      <c r="L36" s="110">
        <v>27353530</v>
      </c>
    </row>
    <row r="37" spans="1:12" x14ac:dyDescent="0.35">
      <c r="A37" s="25" t="s">
        <v>213</v>
      </c>
      <c r="B37" s="36">
        <v>61040</v>
      </c>
      <c r="C37" s="110">
        <v>13453300</v>
      </c>
      <c r="D37" s="37">
        <v>0.01</v>
      </c>
      <c r="E37" s="36">
        <v>170</v>
      </c>
      <c r="F37" s="110">
        <v>32450</v>
      </c>
      <c r="G37" s="36">
        <v>12885</v>
      </c>
      <c r="H37" s="110">
        <v>2681530</v>
      </c>
      <c r="I37" s="36">
        <v>25140</v>
      </c>
      <c r="J37" s="110">
        <v>5534570</v>
      </c>
      <c r="K37" s="36">
        <v>22850</v>
      </c>
      <c r="L37" s="110">
        <v>5204750</v>
      </c>
    </row>
    <row r="38" spans="1:12" x14ac:dyDescent="0.35">
      <c r="A38" s="25" t="s">
        <v>214</v>
      </c>
      <c r="B38" s="36">
        <v>93585</v>
      </c>
      <c r="C38" s="110">
        <v>20396990</v>
      </c>
      <c r="D38" s="37">
        <v>0.02</v>
      </c>
      <c r="E38" s="36">
        <v>345</v>
      </c>
      <c r="F38" s="110">
        <v>62410</v>
      </c>
      <c r="G38" s="36">
        <v>20380</v>
      </c>
      <c r="H38" s="110">
        <v>4168810</v>
      </c>
      <c r="I38" s="36">
        <v>38740</v>
      </c>
      <c r="J38" s="110">
        <v>8431490</v>
      </c>
      <c r="K38" s="36">
        <v>34120</v>
      </c>
      <c r="L38" s="110">
        <v>7734280</v>
      </c>
    </row>
    <row r="39" spans="1:12" x14ac:dyDescent="0.35">
      <c r="A39" s="25" t="s">
        <v>215</v>
      </c>
      <c r="B39" s="36">
        <v>204190</v>
      </c>
      <c r="C39" s="110">
        <v>43410490</v>
      </c>
      <c r="D39" s="37">
        <v>0.04</v>
      </c>
      <c r="E39" s="36">
        <v>645</v>
      </c>
      <c r="F39" s="110">
        <v>117490</v>
      </c>
      <c r="G39" s="36">
        <v>43550</v>
      </c>
      <c r="H39" s="110">
        <v>8678640</v>
      </c>
      <c r="I39" s="36">
        <v>85025</v>
      </c>
      <c r="J39" s="110">
        <v>18002310</v>
      </c>
      <c r="K39" s="36">
        <v>74975</v>
      </c>
      <c r="L39" s="110">
        <v>16612050</v>
      </c>
    </row>
    <row r="40" spans="1:12" x14ac:dyDescent="0.35">
      <c r="A40" s="25" t="s">
        <v>216</v>
      </c>
      <c r="B40" s="36">
        <v>18940</v>
      </c>
      <c r="C40" s="110">
        <v>4022960</v>
      </c>
      <c r="D40" s="37">
        <v>0</v>
      </c>
      <c r="E40" s="36">
        <v>125</v>
      </c>
      <c r="F40" s="110">
        <v>25830</v>
      </c>
      <c r="G40" s="36">
        <v>5565</v>
      </c>
      <c r="H40" s="110">
        <v>1112040</v>
      </c>
      <c r="I40" s="36">
        <v>8690</v>
      </c>
      <c r="J40" s="110">
        <v>1854580</v>
      </c>
      <c r="K40" s="36">
        <v>4555</v>
      </c>
      <c r="L40" s="110">
        <v>1030500</v>
      </c>
    </row>
    <row r="41" spans="1:12" x14ac:dyDescent="0.35">
      <c r="A41" t="s">
        <v>29</v>
      </c>
      <c r="B41" s="91" t="s">
        <v>394</v>
      </c>
    </row>
    <row r="42" spans="1:12" x14ac:dyDescent="0.35">
      <c r="A42" t="s">
        <v>30</v>
      </c>
      <c r="B42" s="92" t="s">
        <v>445</v>
      </c>
    </row>
    <row r="43" spans="1:12" x14ac:dyDescent="0.35">
      <c r="A43" t="s">
        <v>31</v>
      </c>
      <c r="B43" s="92" t="s">
        <v>463</v>
      </c>
    </row>
    <row r="44" spans="1:12" x14ac:dyDescent="0.35">
      <c r="A44" t="s">
        <v>32</v>
      </c>
      <c r="B44" s="92" t="s">
        <v>481</v>
      </c>
    </row>
    <row r="45" spans="1:12" x14ac:dyDescent="0.35">
      <c r="A45" t="s">
        <v>33</v>
      </c>
      <c r="B45" s="92" t="s">
        <v>530</v>
      </c>
    </row>
    <row r="46" spans="1:12" x14ac:dyDescent="0.35">
      <c r="A46" t="s">
        <v>34</v>
      </c>
      <c r="B46" s="94" t="s">
        <v>524</v>
      </c>
    </row>
    <row r="47" spans="1:12" x14ac:dyDescent="0.35">
      <c r="A47" t="s">
        <v>35</v>
      </c>
      <c r="B47" s="100" t="s">
        <v>480</v>
      </c>
    </row>
  </sheetData>
  <conditionalFormatting sqref="D7:D40">
    <cfRule type="dataBar" priority="1">
      <dataBar>
        <cfvo type="num" val="0"/>
        <cfvo type="num" val="1"/>
        <color theme="7" tint="0.39997558519241921"/>
      </dataBar>
      <extLst>
        <ext xmlns:x14="http://schemas.microsoft.com/office/spreadsheetml/2009/9/main" uri="{B025F937-C7B1-47D3-B67F-A62EFF666E3E}">
          <x14:id>{5D38EDDD-1278-447A-9713-B725DD78FCFE}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5D38EDDD-1278-447A-9713-B725DD78FCFE}">
            <x14:dataBar minLength="0" maxLength="100" gradient="0">
              <x14:cfvo type="num">
                <xm:f>0</xm:f>
              </x14:cfvo>
              <x14:cfvo type="num">
                <xm:f>1</xm:f>
              </x14:cfvo>
              <x14:negativeFillColor rgb="FFFF0000"/>
              <x14:axisColor rgb="FF000000"/>
            </x14:dataBar>
          </x14:cfRule>
          <xm:sqref>D7:D40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6"/>
  <sheetViews>
    <sheetView showGridLines="0" workbookViewId="0"/>
  </sheetViews>
  <sheetFormatPr defaultColWidth="10.6640625" defaultRowHeight="15.5" x14ac:dyDescent="0.35"/>
  <cols>
    <col min="1" max="2" width="20.6640625" customWidth="1"/>
  </cols>
  <sheetData>
    <row r="1" spans="1:2" ht="19.5" x14ac:dyDescent="0.45">
      <c r="A1" s="2" t="s">
        <v>263</v>
      </c>
    </row>
    <row r="2" spans="1:2" x14ac:dyDescent="0.35">
      <c r="A2" t="s">
        <v>45</v>
      </c>
    </row>
    <row r="3" spans="1:2" x14ac:dyDescent="0.35">
      <c r="A3" t="s">
        <v>46</v>
      </c>
    </row>
    <row r="4" spans="1:2" x14ac:dyDescent="0.35">
      <c r="A4" t="s">
        <v>428</v>
      </c>
    </row>
    <row r="5" spans="1:2" x14ac:dyDescent="0.35">
      <c r="A5" t="s">
        <v>47</v>
      </c>
    </row>
    <row r="6" spans="1:2" ht="55" customHeight="1" x14ac:dyDescent="0.35">
      <c r="A6" s="44" t="s">
        <v>264</v>
      </c>
      <c r="B6" s="43" t="s">
        <v>265</v>
      </c>
    </row>
    <row r="7" spans="1:2" x14ac:dyDescent="0.35">
      <c r="A7" s="55" t="s">
        <v>409</v>
      </c>
      <c r="B7" s="35">
        <v>97140</v>
      </c>
    </row>
    <row r="8" spans="1:2" x14ac:dyDescent="0.35">
      <c r="A8" s="56" t="s">
        <v>104</v>
      </c>
      <c r="B8" s="57">
        <v>3055</v>
      </c>
    </row>
    <row r="9" spans="1:2" x14ac:dyDescent="0.35">
      <c r="A9" s="58" t="s">
        <v>105</v>
      </c>
      <c r="B9" s="59">
        <v>61985</v>
      </c>
    </row>
    <row r="10" spans="1:2" x14ac:dyDescent="0.35">
      <c r="A10" s="58" t="s">
        <v>106</v>
      </c>
      <c r="B10" s="59">
        <v>83710</v>
      </c>
    </row>
    <row r="11" spans="1:2" x14ac:dyDescent="0.35">
      <c r="A11" s="58" t="s">
        <v>107</v>
      </c>
      <c r="B11" s="59">
        <v>93550</v>
      </c>
    </row>
    <row r="12" spans="1:2" x14ac:dyDescent="0.35">
      <c r="A12" t="s">
        <v>29</v>
      </c>
      <c r="B12" s="91" t="s">
        <v>394</v>
      </c>
    </row>
    <row r="13" spans="1:2" x14ac:dyDescent="0.35">
      <c r="A13" t="s">
        <v>30</v>
      </c>
      <c r="B13" s="101" t="s">
        <v>482</v>
      </c>
    </row>
    <row r="14" spans="1:2" x14ac:dyDescent="0.35">
      <c r="A14" t="s">
        <v>31</v>
      </c>
      <c r="B14" s="101" t="s">
        <v>525</v>
      </c>
    </row>
    <row r="15" spans="1:2" x14ac:dyDescent="0.35">
      <c r="A15" t="s">
        <v>32</v>
      </c>
      <c r="B15" s="101" t="s">
        <v>483</v>
      </c>
    </row>
    <row r="16" spans="1:2" x14ac:dyDescent="0.35">
      <c r="A16" t="s">
        <v>33</v>
      </c>
      <c r="B16" s="101" t="s">
        <v>484</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14"/>
  <sheetViews>
    <sheetView showGridLines="0" zoomScaleNormal="100" workbookViewId="0"/>
  </sheetViews>
  <sheetFormatPr defaultColWidth="10.6640625" defaultRowHeight="15.5" x14ac:dyDescent="0.35"/>
  <cols>
    <col min="1" max="11" width="20.6640625" customWidth="1"/>
  </cols>
  <sheetData>
    <row r="1" spans="1:11" ht="19.5" x14ac:dyDescent="0.45">
      <c r="A1" s="2" t="s">
        <v>266</v>
      </c>
    </row>
    <row r="2" spans="1:11" x14ac:dyDescent="0.35">
      <c r="A2" t="s">
        <v>45</v>
      </c>
    </row>
    <row r="3" spans="1:11" x14ac:dyDescent="0.35">
      <c r="A3" t="s">
        <v>46</v>
      </c>
    </row>
    <row r="4" spans="1:11" x14ac:dyDescent="0.35">
      <c r="A4" t="s">
        <v>429</v>
      </c>
    </row>
    <row r="5" spans="1:11" x14ac:dyDescent="0.35">
      <c r="A5" t="s">
        <v>47</v>
      </c>
    </row>
    <row r="6" spans="1:11" ht="101.5" customHeight="1" x14ac:dyDescent="0.35">
      <c r="A6" s="44" t="s">
        <v>246</v>
      </c>
      <c r="B6" s="43" t="s">
        <v>267</v>
      </c>
      <c r="C6" s="43" t="s">
        <v>268</v>
      </c>
      <c r="D6" s="43" t="s">
        <v>269</v>
      </c>
      <c r="E6" s="43" t="s">
        <v>270</v>
      </c>
      <c r="F6" s="43" t="s">
        <v>271</v>
      </c>
      <c r="G6" s="43" t="s">
        <v>272</v>
      </c>
      <c r="H6" s="43" t="s">
        <v>273</v>
      </c>
      <c r="I6" s="43" t="s">
        <v>274</v>
      </c>
      <c r="J6" s="43" t="s">
        <v>275</v>
      </c>
      <c r="K6" s="43" t="s">
        <v>276</v>
      </c>
    </row>
    <row r="7" spans="1:11" x14ac:dyDescent="0.35">
      <c r="A7" s="25" t="s">
        <v>258</v>
      </c>
      <c r="B7" s="34" t="s">
        <v>70</v>
      </c>
      <c r="C7" s="36">
        <v>5235</v>
      </c>
      <c r="D7" s="36">
        <v>1725</v>
      </c>
      <c r="E7" s="36">
        <v>40</v>
      </c>
      <c r="F7" s="36">
        <v>3470</v>
      </c>
      <c r="G7" s="84">
        <v>0.33</v>
      </c>
      <c r="H7" s="84">
        <v>0.01</v>
      </c>
      <c r="I7" s="84">
        <v>0.66</v>
      </c>
      <c r="J7" s="36">
        <v>185</v>
      </c>
      <c r="K7" s="84">
        <v>0.05</v>
      </c>
    </row>
    <row r="8" spans="1:11" x14ac:dyDescent="0.35">
      <c r="A8" s="25" t="s">
        <v>258</v>
      </c>
      <c r="B8" s="34" t="s">
        <v>71</v>
      </c>
      <c r="C8" s="36">
        <v>7800</v>
      </c>
      <c r="D8" s="36">
        <v>2470</v>
      </c>
      <c r="E8" s="36">
        <v>55</v>
      </c>
      <c r="F8" s="36">
        <v>5275</v>
      </c>
      <c r="G8" s="37">
        <v>0.32</v>
      </c>
      <c r="H8" s="37">
        <v>0.01</v>
      </c>
      <c r="I8" s="37">
        <v>0.68</v>
      </c>
      <c r="J8" s="36">
        <v>320</v>
      </c>
      <c r="K8" s="37">
        <v>0.06</v>
      </c>
    </row>
    <row r="9" spans="1:11" x14ac:dyDescent="0.35">
      <c r="A9" s="25" t="s">
        <v>258</v>
      </c>
      <c r="B9" s="34" t="s">
        <v>72</v>
      </c>
      <c r="C9" s="36">
        <v>11140</v>
      </c>
      <c r="D9" s="36">
        <v>3310</v>
      </c>
      <c r="E9" s="36">
        <v>70</v>
      </c>
      <c r="F9" s="36">
        <v>7760</v>
      </c>
      <c r="G9" s="37">
        <v>0.3</v>
      </c>
      <c r="H9" s="37">
        <v>0.01</v>
      </c>
      <c r="I9" s="37">
        <v>0.7</v>
      </c>
      <c r="J9" s="36">
        <v>470</v>
      </c>
      <c r="K9" s="37">
        <v>0.06</v>
      </c>
    </row>
    <row r="10" spans="1:11" x14ac:dyDescent="0.35">
      <c r="A10" s="25" t="s">
        <v>258</v>
      </c>
      <c r="B10" s="34" t="s">
        <v>73</v>
      </c>
      <c r="C10" s="36">
        <v>19175</v>
      </c>
      <c r="D10" s="36">
        <v>4910</v>
      </c>
      <c r="E10" s="36">
        <v>105</v>
      </c>
      <c r="F10" s="36">
        <v>14155</v>
      </c>
      <c r="G10" s="37">
        <v>0.26</v>
      </c>
      <c r="H10" s="37">
        <v>0.01</v>
      </c>
      <c r="I10" s="37">
        <v>0.74</v>
      </c>
      <c r="J10" s="36">
        <v>925</v>
      </c>
      <c r="K10" s="37">
        <v>0.06</v>
      </c>
    </row>
    <row r="11" spans="1:11" x14ac:dyDescent="0.35">
      <c r="A11" s="25" t="s">
        <v>258</v>
      </c>
      <c r="B11" s="34" t="s">
        <v>74</v>
      </c>
      <c r="C11" s="36">
        <v>29490</v>
      </c>
      <c r="D11" s="36">
        <v>6790</v>
      </c>
      <c r="E11" s="36">
        <v>140</v>
      </c>
      <c r="F11" s="36">
        <v>22560</v>
      </c>
      <c r="G11" s="37">
        <v>0.23</v>
      </c>
      <c r="H11" s="37">
        <v>0</v>
      </c>
      <c r="I11" s="37">
        <v>0.76</v>
      </c>
      <c r="J11" s="36">
        <v>1600</v>
      </c>
      <c r="K11" s="37">
        <v>7.0000000000000007E-2</v>
      </c>
    </row>
    <row r="12" spans="1:11" x14ac:dyDescent="0.35">
      <c r="A12" s="25" t="s">
        <v>258</v>
      </c>
      <c r="B12" s="34" t="s">
        <v>75</v>
      </c>
      <c r="C12" s="36">
        <v>42795</v>
      </c>
      <c r="D12" s="36">
        <v>9715</v>
      </c>
      <c r="E12" s="36">
        <v>170</v>
      </c>
      <c r="F12" s="36">
        <v>32910</v>
      </c>
      <c r="G12" s="37">
        <v>0.23</v>
      </c>
      <c r="H12" s="37">
        <v>0</v>
      </c>
      <c r="I12" s="37">
        <v>0.77</v>
      </c>
      <c r="J12" s="36">
        <v>2435</v>
      </c>
      <c r="K12" s="37">
        <v>7.0000000000000007E-2</v>
      </c>
    </row>
    <row r="13" spans="1:11" x14ac:dyDescent="0.35">
      <c r="A13" s="25" t="s">
        <v>258</v>
      </c>
      <c r="B13" s="34" t="s">
        <v>76</v>
      </c>
      <c r="C13" s="36">
        <v>49355</v>
      </c>
      <c r="D13" s="36">
        <v>11730</v>
      </c>
      <c r="E13" s="36">
        <v>185</v>
      </c>
      <c r="F13" s="36">
        <v>37440</v>
      </c>
      <c r="G13" s="37">
        <v>0.24</v>
      </c>
      <c r="H13" s="37">
        <v>0</v>
      </c>
      <c r="I13" s="37">
        <v>0.76</v>
      </c>
      <c r="J13" s="36">
        <v>2810</v>
      </c>
      <c r="K13" s="37">
        <v>7.0000000000000007E-2</v>
      </c>
    </row>
    <row r="14" spans="1:11" x14ac:dyDescent="0.35">
      <c r="A14" s="25" t="s">
        <v>258</v>
      </c>
      <c r="B14" s="34" t="s">
        <v>77</v>
      </c>
      <c r="C14" s="36">
        <v>51910</v>
      </c>
      <c r="D14" s="36">
        <v>12620</v>
      </c>
      <c r="E14" s="36">
        <v>195</v>
      </c>
      <c r="F14" s="36">
        <v>39095</v>
      </c>
      <c r="G14" s="37">
        <v>0.24</v>
      </c>
      <c r="H14" s="37">
        <v>0</v>
      </c>
      <c r="I14" s="37">
        <v>0.75</v>
      </c>
      <c r="J14" s="36">
        <v>2960</v>
      </c>
      <c r="K14" s="37">
        <v>0.08</v>
      </c>
    </row>
    <row r="15" spans="1:11" x14ac:dyDescent="0.35">
      <c r="A15" s="25" t="s">
        <v>258</v>
      </c>
      <c r="B15" s="34" t="s">
        <v>78</v>
      </c>
      <c r="C15" s="36">
        <v>53790</v>
      </c>
      <c r="D15" s="36">
        <v>13215</v>
      </c>
      <c r="E15" s="36">
        <v>200</v>
      </c>
      <c r="F15" s="36">
        <v>40370</v>
      </c>
      <c r="G15" s="37">
        <v>0.25</v>
      </c>
      <c r="H15" s="37">
        <v>0</v>
      </c>
      <c r="I15" s="37">
        <v>0.75</v>
      </c>
      <c r="J15" s="36">
        <v>3025</v>
      </c>
      <c r="K15" s="37">
        <v>7.0000000000000007E-2</v>
      </c>
    </row>
    <row r="16" spans="1:11" x14ac:dyDescent="0.35">
      <c r="A16" s="25" t="s">
        <v>258</v>
      </c>
      <c r="B16" s="34" t="s">
        <v>79</v>
      </c>
      <c r="C16" s="36">
        <v>55225</v>
      </c>
      <c r="D16" s="36">
        <v>13695</v>
      </c>
      <c r="E16" s="36">
        <v>205</v>
      </c>
      <c r="F16" s="36">
        <v>41315</v>
      </c>
      <c r="G16" s="37">
        <v>0.25</v>
      </c>
      <c r="H16" s="37">
        <v>0</v>
      </c>
      <c r="I16" s="37">
        <v>0.75</v>
      </c>
      <c r="J16" s="36">
        <v>3075</v>
      </c>
      <c r="K16" s="37">
        <v>7.0000000000000007E-2</v>
      </c>
    </row>
    <row r="17" spans="1:11" x14ac:dyDescent="0.35">
      <c r="A17" s="25" t="s">
        <v>258</v>
      </c>
      <c r="B17" s="34" t="s">
        <v>80</v>
      </c>
      <c r="C17" s="36">
        <v>57605</v>
      </c>
      <c r="D17" s="36">
        <v>14880</v>
      </c>
      <c r="E17" s="36">
        <v>210</v>
      </c>
      <c r="F17" s="36">
        <v>42510</v>
      </c>
      <c r="G17" s="37">
        <v>0.26</v>
      </c>
      <c r="H17" s="37">
        <v>0</v>
      </c>
      <c r="I17" s="37">
        <v>0.74</v>
      </c>
      <c r="J17" s="36">
        <v>3190</v>
      </c>
      <c r="K17" s="37">
        <v>7.0000000000000007E-2</v>
      </c>
    </row>
    <row r="18" spans="1:11" x14ac:dyDescent="0.35">
      <c r="A18" s="25" t="s">
        <v>258</v>
      </c>
      <c r="B18" s="34" t="s">
        <v>81</v>
      </c>
      <c r="C18" s="36">
        <v>60265</v>
      </c>
      <c r="D18" s="36">
        <v>16270</v>
      </c>
      <c r="E18" s="36">
        <v>215</v>
      </c>
      <c r="F18" s="36">
        <v>43775</v>
      </c>
      <c r="G18" s="37">
        <v>0.27</v>
      </c>
      <c r="H18" s="37">
        <v>0</v>
      </c>
      <c r="I18" s="37">
        <v>0.73</v>
      </c>
      <c r="J18" s="36">
        <v>3275</v>
      </c>
      <c r="K18" s="37">
        <v>7.0000000000000007E-2</v>
      </c>
    </row>
    <row r="19" spans="1:11" x14ac:dyDescent="0.35">
      <c r="A19" s="25" t="s">
        <v>258</v>
      </c>
      <c r="B19" s="34" t="s">
        <v>82</v>
      </c>
      <c r="C19" s="36">
        <v>62520</v>
      </c>
      <c r="D19" s="36">
        <v>17090</v>
      </c>
      <c r="E19" s="36">
        <v>220</v>
      </c>
      <c r="F19" s="36">
        <v>45200</v>
      </c>
      <c r="G19" s="37">
        <v>0.27</v>
      </c>
      <c r="H19" s="37">
        <v>0</v>
      </c>
      <c r="I19" s="37">
        <v>0.72</v>
      </c>
      <c r="J19" s="36">
        <v>3365</v>
      </c>
      <c r="K19" s="37">
        <v>7.0000000000000007E-2</v>
      </c>
    </row>
    <row r="20" spans="1:11" x14ac:dyDescent="0.35">
      <c r="A20" s="25" t="s">
        <v>258</v>
      </c>
      <c r="B20" s="34" t="s">
        <v>83</v>
      </c>
      <c r="C20" s="36">
        <v>64035</v>
      </c>
      <c r="D20" s="36">
        <v>17655</v>
      </c>
      <c r="E20" s="36">
        <v>225</v>
      </c>
      <c r="F20" s="36">
        <v>46145</v>
      </c>
      <c r="G20" s="37">
        <v>0.28000000000000003</v>
      </c>
      <c r="H20" s="37">
        <v>0</v>
      </c>
      <c r="I20" s="37">
        <v>0.72</v>
      </c>
      <c r="J20" s="36">
        <v>3415</v>
      </c>
      <c r="K20" s="37">
        <v>7.0000000000000007E-2</v>
      </c>
    </row>
    <row r="21" spans="1:11" x14ac:dyDescent="0.35">
      <c r="A21" s="25" t="s">
        <v>258</v>
      </c>
      <c r="B21" s="34" t="s">
        <v>84</v>
      </c>
      <c r="C21" s="36">
        <v>65680</v>
      </c>
      <c r="D21" s="36">
        <v>18345</v>
      </c>
      <c r="E21" s="36">
        <v>230</v>
      </c>
      <c r="F21" s="36">
        <v>47100</v>
      </c>
      <c r="G21" s="37">
        <v>0.28000000000000003</v>
      </c>
      <c r="H21" s="37">
        <v>0</v>
      </c>
      <c r="I21" s="37">
        <v>0.72</v>
      </c>
      <c r="J21" s="36">
        <v>3505</v>
      </c>
      <c r="K21" s="37">
        <v>7.0000000000000007E-2</v>
      </c>
    </row>
    <row r="22" spans="1:11" x14ac:dyDescent="0.35">
      <c r="A22" s="25" t="s">
        <v>258</v>
      </c>
      <c r="B22" s="34" t="s">
        <v>85</v>
      </c>
      <c r="C22" s="36">
        <v>67370</v>
      </c>
      <c r="D22" s="36">
        <v>19085</v>
      </c>
      <c r="E22" s="36">
        <v>235</v>
      </c>
      <c r="F22" s="36">
        <v>48045</v>
      </c>
      <c r="G22" s="37">
        <v>0.28000000000000003</v>
      </c>
      <c r="H22" s="37">
        <v>0</v>
      </c>
      <c r="I22" s="37">
        <v>0.71</v>
      </c>
      <c r="J22" s="36">
        <v>3590</v>
      </c>
      <c r="K22" s="37">
        <v>7.0000000000000007E-2</v>
      </c>
    </row>
    <row r="23" spans="1:11" x14ac:dyDescent="0.35">
      <c r="A23" s="25" t="s">
        <v>258</v>
      </c>
      <c r="B23" s="34" t="s">
        <v>86</v>
      </c>
      <c r="C23" s="36">
        <v>68675</v>
      </c>
      <c r="D23" s="36">
        <v>19615</v>
      </c>
      <c r="E23" s="36">
        <v>235</v>
      </c>
      <c r="F23" s="36">
        <v>48825</v>
      </c>
      <c r="G23" s="37">
        <v>0.28999999999999998</v>
      </c>
      <c r="H23" s="37">
        <v>0</v>
      </c>
      <c r="I23" s="37">
        <v>0.71</v>
      </c>
      <c r="J23" s="36">
        <v>3690</v>
      </c>
      <c r="K23" s="37">
        <v>0.08</v>
      </c>
    </row>
    <row r="24" spans="1:11" x14ac:dyDescent="0.35">
      <c r="A24" s="25" t="s">
        <v>258</v>
      </c>
      <c r="B24" s="34" t="s">
        <v>87</v>
      </c>
      <c r="C24" s="36">
        <v>70290</v>
      </c>
      <c r="D24" s="36">
        <v>20295</v>
      </c>
      <c r="E24" s="36">
        <v>245</v>
      </c>
      <c r="F24" s="36">
        <v>49745</v>
      </c>
      <c r="G24" s="37">
        <v>0.28999999999999998</v>
      </c>
      <c r="H24" s="37">
        <v>0</v>
      </c>
      <c r="I24" s="37">
        <v>0.71</v>
      </c>
      <c r="J24" s="36">
        <v>3755</v>
      </c>
      <c r="K24" s="37">
        <v>0.08</v>
      </c>
    </row>
    <row r="25" spans="1:11" x14ac:dyDescent="0.35">
      <c r="A25" s="25" t="s">
        <v>258</v>
      </c>
      <c r="B25" s="34" t="s">
        <v>88</v>
      </c>
      <c r="C25" s="36">
        <v>71780</v>
      </c>
      <c r="D25" s="36">
        <v>20905</v>
      </c>
      <c r="E25" s="36">
        <v>250</v>
      </c>
      <c r="F25" s="36">
        <v>50620</v>
      </c>
      <c r="G25" s="37">
        <v>0.28999999999999998</v>
      </c>
      <c r="H25" s="37">
        <v>0</v>
      </c>
      <c r="I25" s="37">
        <v>0.71</v>
      </c>
      <c r="J25" s="36">
        <v>3860</v>
      </c>
      <c r="K25" s="37">
        <v>0.08</v>
      </c>
    </row>
    <row r="26" spans="1:11" x14ac:dyDescent="0.35">
      <c r="A26" s="25" t="s">
        <v>258</v>
      </c>
      <c r="B26" s="34" t="s">
        <v>89</v>
      </c>
      <c r="C26" s="36">
        <v>73355</v>
      </c>
      <c r="D26" s="36">
        <v>21510</v>
      </c>
      <c r="E26" s="36">
        <v>255</v>
      </c>
      <c r="F26" s="36">
        <v>51585</v>
      </c>
      <c r="G26" s="37">
        <v>0.28999999999999998</v>
      </c>
      <c r="H26" s="37">
        <v>0</v>
      </c>
      <c r="I26" s="37">
        <v>0.7</v>
      </c>
      <c r="J26" s="36">
        <v>3950</v>
      </c>
      <c r="K26" s="37">
        <v>0.08</v>
      </c>
    </row>
    <row r="27" spans="1:11" x14ac:dyDescent="0.35">
      <c r="A27" s="25" t="s">
        <v>258</v>
      </c>
      <c r="B27" s="34" t="s">
        <v>90</v>
      </c>
      <c r="C27" s="36">
        <v>74950</v>
      </c>
      <c r="D27" s="36">
        <v>22135</v>
      </c>
      <c r="E27" s="36">
        <v>260</v>
      </c>
      <c r="F27" s="36">
        <v>52550</v>
      </c>
      <c r="G27" s="37">
        <v>0.3</v>
      </c>
      <c r="H27" s="37">
        <v>0</v>
      </c>
      <c r="I27" s="37">
        <v>0.7</v>
      </c>
      <c r="J27" s="36">
        <v>4030</v>
      </c>
      <c r="K27" s="37">
        <v>0.08</v>
      </c>
    </row>
    <row r="28" spans="1:11" x14ac:dyDescent="0.35">
      <c r="A28" s="25" t="s">
        <v>258</v>
      </c>
      <c r="B28" s="34" t="s">
        <v>91</v>
      </c>
      <c r="C28" s="36">
        <v>76365</v>
      </c>
      <c r="D28" s="36">
        <v>22785</v>
      </c>
      <c r="E28" s="36">
        <v>265</v>
      </c>
      <c r="F28" s="36">
        <v>53310</v>
      </c>
      <c r="G28" s="37">
        <v>0.3</v>
      </c>
      <c r="H28" s="37">
        <v>0</v>
      </c>
      <c r="I28" s="37">
        <v>0.7</v>
      </c>
      <c r="J28" s="36">
        <v>4125</v>
      </c>
      <c r="K28" s="37">
        <v>0.08</v>
      </c>
    </row>
    <row r="29" spans="1:11" x14ac:dyDescent="0.35">
      <c r="A29" s="25" t="s">
        <v>258</v>
      </c>
      <c r="B29" s="34" t="s">
        <v>92</v>
      </c>
      <c r="C29" s="36">
        <v>77835</v>
      </c>
      <c r="D29" s="36">
        <v>23470</v>
      </c>
      <c r="E29" s="36">
        <v>270</v>
      </c>
      <c r="F29" s="36">
        <v>54090</v>
      </c>
      <c r="G29" s="37">
        <v>0.3</v>
      </c>
      <c r="H29" s="37">
        <v>0</v>
      </c>
      <c r="I29" s="37">
        <v>0.69</v>
      </c>
      <c r="J29" s="36">
        <v>4255</v>
      </c>
      <c r="K29" s="37">
        <v>0.08</v>
      </c>
    </row>
    <row r="30" spans="1:11" x14ac:dyDescent="0.35">
      <c r="A30" s="25" t="s">
        <v>258</v>
      </c>
      <c r="B30" s="34" t="s">
        <v>93</v>
      </c>
      <c r="C30" s="36">
        <v>79535</v>
      </c>
      <c r="D30" s="36">
        <v>24375</v>
      </c>
      <c r="E30" s="36">
        <v>270</v>
      </c>
      <c r="F30" s="36">
        <v>54885</v>
      </c>
      <c r="G30" s="37">
        <v>0.31</v>
      </c>
      <c r="H30" s="37">
        <v>0</v>
      </c>
      <c r="I30" s="37">
        <v>0.69</v>
      </c>
      <c r="J30" s="36">
        <v>4350</v>
      </c>
      <c r="K30" s="37">
        <v>0.08</v>
      </c>
    </row>
    <row r="31" spans="1:11" x14ac:dyDescent="0.35">
      <c r="A31" s="25" t="s">
        <v>258</v>
      </c>
      <c r="B31" s="34" t="s">
        <v>94</v>
      </c>
      <c r="C31" s="36">
        <v>81065</v>
      </c>
      <c r="D31" s="36">
        <v>25200</v>
      </c>
      <c r="E31" s="36">
        <v>275</v>
      </c>
      <c r="F31" s="36">
        <v>55580</v>
      </c>
      <c r="G31" s="37">
        <v>0.31</v>
      </c>
      <c r="H31" s="37">
        <v>0</v>
      </c>
      <c r="I31" s="37">
        <v>0.69</v>
      </c>
      <c r="J31" s="36">
        <v>4500</v>
      </c>
      <c r="K31" s="37">
        <v>0.08</v>
      </c>
    </row>
    <row r="32" spans="1:11" x14ac:dyDescent="0.35">
      <c r="A32" s="25" t="s">
        <v>258</v>
      </c>
      <c r="B32" s="34" t="s">
        <v>95</v>
      </c>
      <c r="C32" s="36">
        <v>82635</v>
      </c>
      <c r="D32" s="36">
        <v>26090</v>
      </c>
      <c r="E32" s="36">
        <v>280</v>
      </c>
      <c r="F32" s="36">
        <v>56255</v>
      </c>
      <c r="G32" s="37">
        <v>0.32</v>
      </c>
      <c r="H32" s="37">
        <v>0</v>
      </c>
      <c r="I32" s="37">
        <v>0.68</v>
      </c>
      <c r="J32" s="36">
        <v>4590</v>
      </c>
      <c r="K32" s="37">
        <v>0.08</v>
      </c>
    </row>
    <row r="33" spans="1:11" x14ac:dyDescent="0.35">
      <c r="A33" s="25" t="s">
        <v>258</v>
      </c>
      <c r="B33" s="34" t="s">
        <v>96</v>
      </c>
      <c r="C33" s="36">
        <v>84000</v>
      </c>
      <c r="D33" s="36">
        <v>26890</v>
      </c>
      <c r="E33" s="36">
        <v>280</v>
      </c>
      <c r="F33" s="36">
        <v>56820</v>
      </c>
      <c r="G33" s="37">
        <v>0.32</v>
      </c>
      <c r="H33" s="37">
        <v>0</v>
      </c>
      <c r="I33" s="37">
        <v>0.68</v>
      </c>
      <c r="J33" s="36">
        <v>4705</v>
      </c>
      <c r="K33" s="37">
        <v>0.08</v>
      </c>
    </row>
    <row r="34" spans="1:11" x14ac:dyDescent="0.35">
      <c r="A34" s="25" t="s">
        <v>258</v>
      </c>
      <c r="B34" s="34" t="s">
        <v>97</v>
      </c>
      <c r="C34" s="36">
        <v>85155</v>
      </c>
      <c r="D34" s="36">
        <v>27595</v>
      </c>
      <c r="E34" s="36">
        <v>275</v>
      </c>
      <c r="F34" s="36">
        <v>57275</v>
      </c>
      <c r="G34" s="37">
        <v>0.32</v>
      </c>
      <c r="H34" s="37">
        <v>0</v>
      </c>
      <c r="I34" s="37">
        <v>0.67</v>
      </c>
      <c r="J34" s="36">
        <v>4800</v>
      </c>
      <c r="K34" s="37">
        <v>0.08</v>
      </c>
    </row>
    <row r="35" spans="1:11" x14ac:dyDescent="0.35">
      <c r="A35" s="25" t="s">
        <v>258</v>
      </c>
      <c r="B35" s="34" t="s">
        <v>98</v>
      </c>
      <c r="C35" s="36">
        <v>85905</v>
      </c>
      <c r="D35" s="36">
        <v>28030</v>
      </c>
      <c r="E35" s="36">
        <v>275</v>
      </c>
      <c r="F35" s="36">
        <v>57585</v>
      </c>
      <c r="G35" s="37">
        <v>0.33</v>
      </c>
      <c r="H35" s="37">
        <v>0</v>
      </c>
      <c r="I35" s="37">
        <v>0.67</v>
      </c>
      <c r="J35" s="36">
        <v>4885</v>
      </c>
      <c r="K35" s="37">
        <v>0.08</v>
      </c>
    </row>
    <row r="36" spans="1:11" x14ac:dyDescent="0.35">
      <c r="A36" s="25" t="s">
        <v>258</v>
      </c>
      <c r="B36" s="34" t="s">
        <v>99</v>
      </c>
      <c r="C36" s="36">
        <v>86695</v>
      </c>
      <c r="D36" s="36">
        <v>28505</v>
      </c>
      <c r="E36" s="36">
        <v>280</v>
      </c>
      <c r="F36" s="36">
        <v>57890</v>
      </c>
      <c r="G36" s="37">
        <v>0.33</v>
      </c>
      <c r="H36" s="37">
        <v>0</v>
      </c>
      <c r="I36" s="37">
        <v>0.67</v>
      </c>
      <c r="J36" s="36">
        <v>4940</v>
      </c>
      <c r="K36" s="37">
        <v>0.08</v>
      </c>
    </row>
    <row r="37" spans="1:11" x14ac:dyDescent="0.35">
      <c r="A37" s="25" t="s">
        <v>258</v>
      </c>
      <c r="B37" s="34" t="s">
        <v>100</v>
      </c>
      <c r="C37" s="36">
        <v>87085</v>
      </c>
      <c r="D37" s="36">
        <v>28750</v>
      </c>
      <c r="E37" s="36">
        <v>285</v>
      </c>
      <c r="F37" s="36">
        <v>58030</v>
      </c>
      <c r="G37" s="37">
        <v>0.33</v>
      </c>
      <c r="H37" s="37">
        <v>0</v>
      </c>
      <c r="I37" s="37">
        <v>0.67</v>
      </c>
      <c r="J37" s="36">
        <v>5045</v>
      </c>
      <c r="K37" s="37">
        <v>0.09</v>
      </c>
    </row>
    <row r="38" spans="1:11" x14ac:dyDescent="0.35">
      <c r="A38" s="25" t="s">
        <v>258</v>
      </c>
      <c r="B38" s="34" t="s">
        <v>101</v>
      </c>
      <c r="C38" s="36">
        <v>87330</v>
      </c>
      <c r="D38" s="36">
        <v>28855</v>
      </c>
      <c r="E38" s="36">
        <v>290</v>
      </c>
      <c r="F38" s="36">
        <v>58155</v>
      </c>
      <c r="G38" s="37">
        <v>0.33</v>
      </c>
      <c r="H38" s="37">
        <v>0</v>
      </c>
      <c r="I38" s="37">
        <v>0.67</v>
      </c>
      <c r="J38" s="36">
        <v>5125</v>
      </c>
      <c r="K38" s="37">
        <v>0.09</v>
      </c>
    </row>
    <row r="39" spans="1:11" x14ac:dyDescent="0.35">
      <c r="A39" s="25" t="s">
        <v>258</v>
      </c>
      <c r="B39" s="34" t="s">
        <v>102</v>
      </c>
      <c r="C39" s="36">
        <v>87520</v>
      </c>
      <c r="D39" s="36">
        <v>28965</v>
      </c>
      <c r="E39" s="36">
        <v>285</v>
      </c>
      <c r="F39" s="36">
        <v>58250</v>
      </c>
      <c r="G39" s="37">
        <v>0.33</v>
      </c>
      <c r="H39" s="37">
        <v>0</v>
      </c>
      <c r="I39" s="37">
        <v>0.67</v>
      </c>
      <c r="J39" s="36">
        <v>5210</v>
      </c>
      <c r="K39" s="37">
        <v>0.09</v>
      </c>
    </row>
    <row r="40" spans="1:11" x14ac:dyDescent="0.35">
      <c r="A40" s="25" t="s">
        <v>258</v>
      </c>
      <c r="B40" s="34" t="s">
        <v>103</v>
      </c>
      <c r="C40" s="36">
        <v>87475</v>
      </c>
      <c r="D40" s="36">
        <v>28875</v>
      </c>
      <c r="E40" s="36">
        <v>280</v>
      </c>
      <c r="F40" s="36">
        <v>58295</v>
      </c>
      <c r="G40" s="85">
        <v>0.33</v>
      </c>
      <c r="H40" s="85">
        <v>0</v>
      </c>
      <c r="I40" s="85">
        <v>0.67</v>
      </c>
      <c r="J40" s="36">
        <v>5265</v>
      </c>
      <c r="K40" s="85">
        <v>0.09</v>
      </c>
    </row>
    <row r="41" spans="1:11" x14ac:dyDescent="0.35">
      <c r="A41" s="61" t="s">
        <v>259</v>
      </c>
      <c r="B41" s="62" t="s">
        <v>70</v>
      </c>
      <c r="C41" s="63">
        <v>2720</v>
      </c>
      <c r="D41" s="63">
        <v>1335</v>
      </c>
      <c r="E41" s="63">
        <v>30</v>
      </c>
      <c r="F41" s="63">
        <v>1355</v>
      </c>
      <c r="G41" s="84">
        <v>0.49</v>
      </c>
      <c r="H41" s="84">
        <v>0.01</v>
      </c>
      <c r="I41" s="84">
        <v>0.5</v>
      </c>
      <c r="J41" s="63">
        <v>5</v>
      </c>
      <c r="K41" s="84">
        <v>0</v>
      </c>
    </row>
    <row r="42" spans="1:11" x14ac:dyDescent="0.35">
      <c r="A42" s="25" t="s">
        <v>259</v>
      </c>
      <c r="B42" s="34" t="s">
        <v>71</v>
      </c>
      <c r="C42" s="36">
        <v>3750</v>
      </c>
      <c r="D42" s="36">
        <v>1830</v>
      </c>
      <c r="E42" s="36">
        <v>35</v>
      </c>
      <c r="F42" s="36">
        <v>1885</v>
      </c>
      <c r="G42" s="37">
        <v>0.49</v>
      </c>
      <c r="H42" s="37">
        <v>0.01</v>
      </c>
      <c r="I42" s="37">
        <v>0.5</v>
      </c>
      <c r="J42" s="36">
        <v>15</v>
      </c>
      <c r="K42" s="37">
        <v>0.01</v>
      </c>
    </row>
    <row r="43" spans="1:11" x14ac:dyDescent="0.35">
      <c r="A43" s="25" t="s">
        <v>259</v>
      </c>
      <c r="B43" s="34" t="s">
        <v>72</v>
      </c>
      <c r="C43" s="36">
        <v>4895</v>
      </c>
      <c r="D43" s="36">
        <v>2330</v>
      </c>
      <c r="E43" s="36">
        <v>40</v>
      </c>
      <c r="F43" s="36">
        <v>2520</v>
      </c>
      <c r="G43" s="37">
        <v>0.48</v>
      </c>
      <c r="H43" s="37">
        <v>0.01</v>
      </c>
      <c r="I43" s="37">
        <v>0.52</v>
      </c>
      <c r="J43" s="36">
        <v>20</v>
      </c>
      <c r="K43" s="37">
        <v>0.01</v>
      </c>
    </row>
    <row r="44" spans="1:11" x14ac:dyDescent="0.35">
      <c r="A44" s="25" t="s">
        <v>259</v>
      </c>
      <c r="B44" s="34" t="s">
        <v>73</v>
      </c>
      <c r="C44" s="36">
        <v>6190</v>
      </c>
      <c r="D44" s="36">
        <v>2950</v>
      </c>
      <c r="E44" s="36">
        <v>45</v>
      </c>
      <c r="F44" s="36">
        <v>3195</v>
      </c>
      <c r="G44" s="37">
        <v>0.48</v>
      </c>
      <c r="H44" s="37">
        <v>0.01</v>
      </c>
      <c r="I44" s="37">
        <v>0.52</v>
      </c>
      <c r="J44" s="36">
        <v>30</v>
      </c>
      <c r="K44" s="37">
        <v>0.01</v>
      </c>
    </row>
    <row r="45" spans="1:11" x14ac:dyDescent="0.35">
      <c r="A45" s="25" t="s">
        <v>259</v>
      </c>
      <c r="B45" s="34" t="s">
        <v>74</v>
      </c>
      <c r="C45" s="36">
        <v>7465</v>
      </c>
      <c r="D45" s="36">
        <v>3505</v>
      </c>
      <c r="E45" s="36">
        <v>50</v>
      </c>
      <c r="F45" s="36">
        <v>3910</v>
      </c>
      <c r="G45" s="37">
        <v>0.47</v>
      </c>
      <c r="H45" s="37">
        <v>0.01</v>
      </c>
      <c r="I45" s="37">
        <v>0.52</v>
      </c>
      <c r="J45" s="36">
        <v>35</v>
      </c>
      <c r="K45" s="37">
        <v>0.01</v>
      </c>
    </row>
    <row r="46" spans="1:11" x14ac:dyDescent="0.35">
      <c r="A46" s="25" t="s">
        <v>259</v>
      </c>
      <c r="B46" s="34" t="s">
        <v>75</v>
      </c>
      <c r="C46" s="36">
        <v>8795</v>
      </c>
      <c r="D46" s="36">
        <v>4120</v>
      </c>
      <c r="E46" s="36">
        <v>55</v>
      </c>
      <c r="F46" s="36">
        <v>4620</v>
      </c>
      <c r="G46" s="37">
        <v>0.47</v>
      </c>
      <c r="H46" s="37">
        <v>0.01</v>
      </c>
      <c r="I46" s="37">
        <v>0.53</v>
      </c>
      <c r="J46" s="36">
        <v>50</v>
      </c>
      <c r="K46" s="37">
        <v>0.01</v>
      </c>
    </row>
    <row r="47" spans="1:11" x14ac:dyDescent="0.35">
      <c r="A47" s="25" t="s">
        <v>259</v>
      </c>
      <c r="B47" s="34" t="s">
        <v>76</v>
      </c>
      <c r="C47" s="36">
        <v>10025</v>
      </c>
      <c r="D47" s="36">
        <v>4700</v>
      </c>
      <c r="E47" s="36">
        <v>60</v>
      </c>
      <c r="F47" s="36">
        <v>5265</v>
      </c>
      <c r="G47" s="37">
        <v>0.47</v>
      </c>
      <c r="H47" s="37">
        <v>0.01</v>
      </c>
      <c r="I47" s="37">
        <v>0.53</v>
      </c>
      <c r="J47" s="36">
        <v>65</v>
      </c>
      <c r="K47" s="37">
        <v>0.01</v>
      </c>
    </row>
    <row r="48" spans="1:11" x14ac:dyDescent="0.35">
      <c r="A48" s="25" t="s">
        <v>259</v>
      </c>
      <c r="B48" s="34" t="s">
        <v>77</v>
      </c>
      <c r="C48" s="36">
        <v>11050</v>
      </c>
      <c r="D48" s="36">
        <v>5125</v>
      </c>
      <c r="E48" s="36">
        <v>65</v>
      </c>
      <c r="F48" s="36">
        <v>5860</v>
      </c>
      <c r="G48" s="37">
        <v>0.46</v>
      </c>
      <c r="H48" s="37">
        <v>0.01</v>
      </c>
      <c r="I48" s="37">
        <v>0.53</v>
      </c>
      <c r="J48" s="36">
        <v>85</v>
      </c>
      <c r="K48" s="37">
        <v>0.01</v>
      </c>
    </row>
    <row r="49" spans="1:11" x14ac:dyDescent="0.35">
      <c r="A49" s="25" t="s">
        <v>259</v>
      </c>
      <c r="B49" s="34" t="s">
        <v>78</v>
      </c>
      <c r="C49" s="36">
        <v>12185</v>
      </c>
      <c r="D49" s="36">
        <v>5590</v>
      </c>
      <c r="E49" s="36">
        <v>70</v>
      </c>
      <c r="F49" s="36">
        <v>6525</v>
      </c>
      <c r="G49" s="37">
        <v>0.46</v>
      </c>
      <c r="H49" s="37">
        <v>0.01</v>
      </c>
      <c r="I49" s="37">
        <v>0.54</v>
      </c>
      <c r="J49" s="36">
        <v>100</v>
      </c>
      <c r="K49" s="37">
        <v>0.02</v>
      </c>
    </row>
    <row r="50" spans="1:11" x14ac:dyDescent="0.35">
      <c r="A50" s="25" t="s">
        <v>259</v>
      </c>
      <c r="B50" s="34" t="s">
        <v>79</v>
      </c>
      <c r="C50" s="36">
        <v>13140</v>
      </c>
      <c r="D50" s="36">
        <v>5990</v>
      </c>
      <c r="E50" s="36">
        <v>70</v>
      </c>
      <c r="F50" s="36">
        <v>7080</v>
      </c>
      <c r="G50" s="37">
        <v>0.46</v>
      </c>
      <c r="H50" s="37">
        <v>0.01</v>
      </c>
      <c r="I50" s="37">
        <v>0.54</v>
      </c>
      <c r="J50" s="36">
        <v>115</v>
      </c>
      <c r="K50" s="37">
        <v>0.02</v>
      </c>
    </row>
    <row r="51" spans="1:11" x14ac:dyDescent="0.35">
      <c r="A51" s="25" t="s">
        <v>259</v>
      </c>
      <c r="B51" s="34" t="s">
        <v>80</v>
      </c>
      <c r="C51" s="36">
        <v>14150</v>
      </c>
      <c r="D51" s="36">
        <v>6415</v>
      </c>
      <c r="E51" s="36">
        <v>75</v>
      </c>
      <c r="F51" s="36">
        <v>7655</v>
      </c>
      <c r="G51" s="37">
        <v>0.45</v>
      </c>
      <c r="H51" s="37">
        <v>0.01</v>
      </c>
      <c r="I51" s="37">
        <v>0.54</v>
      </c>
      <c r="J51" s="36">
        <v>145</v>
      </c>
      <c r="K51" s="37">
        <v>0.02</v>
      </c>
    </row>
    <row r="52" spans="1:11" x14ac:dyDescent="0.35">
      <c r="A52" s="25" t="s">
        <v>259</v>
      </c>
      <c r="B52" s="34" t="s">
        <v>81</v>
      </c>
      <c r="C52" s="36">
        <v>15280</v>
      </c>
      <c r="D52" s="36">
        <v>6885</v>
      </c>
      <c r="E52" s="36">
        <v>80</v>
      </c>
      <c r="F52" s="36">
        <v>8310</v>
      </c>
      <c r="G52" s="37">
        <v>0.45</v>
      </c>
      <c r="H52" s="37">
        <v>0.01</v>
      </c>
      <c r="I52" s="37">
        <v>0.54</v>
      </c>
      <c r="J52" s="36">
        <v>170</v>
      </c>
      <c r="K52" s="37">
        <v>0.02</v>
      </c>
    </row>
    <row r="53" spans="1:11" x14ac:dyDescent="0.35">
      <c r="A53" s="25" t="s">
        <v>259</v>
      </c>
      <c r="B53" s="34" t="s">
        <v>82</v>
      </c>
      <c r="C53" s="36">
        <v>16815</v>
      </c>
      <c r="D53" s="36">
        <v>7560</v>
      </c>
      <c r="E53" s="36">
        <v>85</v>
      </c>
      <c r="F53" s="36">
        <v>9170</v>
      </c>
      <c r="G53" s="37">
        <v>0.45</v>
      </c>
      <c r="H53" s="37">
        <v>0.01</v>
      </c>
      <c r="I53" s="37">
        <v>0.55000000000000004</v>
      </c>
      <c r="J53" s="36">
        <v>205</v>
      </c>
      <c r="K53" s="37">
        <v>0.02</v>
      </c>
    </row>
    <row r="54" spans="1:11" x14ac:dyDescent="0.35">
      <c r="A54" s="25" t="s">
        <v>259</v>
      </c>
      <c r="B54" s="34" t="s">
        <v>83</v>
      </c>
      <c r="C54" s="36">
        <v>17975</v>
      </c>
      <c r="D54" s="36">
        <v>8075</v>
      </c>
      <c r="E54" s="36">
        <v>85</v>
      </c>
      <c r="F54" s="36">
        <v>9810</v>
      </c>
      <c r="G54" s="37">
        <v>0.45</v>
      </c>
      <c r="H54" s="37">
        <v>0</v>
      </c>
      <c r="I54" s="37">
        <v>0.55000000000000004</v>
      </c>
      <c r="J54" s="36">
        <v>235</v>
      </c>
      <c r="K54" s="37">
        <v>0.02</v>
      </c>
    </row>
    <row r="55" spans="1:11" x14ac:dyDescent="0.35">
      <c r="A55" s="25" t="s">
        <v>259</v>
      </c>
      <c r="B55" s="34" t="s">
        <v>84</v>
      </c>
      <c r="C55" s="36">
        <v>19415</v>
      </c>
      <c r="D55" s="36">
        <v>8710</v>
      </c>
      <c r="E55" s="36">
        <v>90</v>
      </c>
      <c r="F55" s="36">
        <v>10605</v>
      </c>
      <c r="G55" s="37">
        <v>0.45</v>
      </c>
      <c r="H55" s="37">
        <v>0</v>
      </c>
      <c r="I55" s="37">
        <v>0.55000000000000004</v>
      </c>
      <c r="J55" s="36">
        <v>270</v>
      </c>
      <c r="K55" s="37">
        <v>0.03</v>
      </c>
    </row>
    <row r="56" spans="1:11" x14ac:dyDescent="0.35">
      <c r="A56" s="25" t="s">
        <v>259</v>
      </c>
      <c r="B56" s="34" t="s">
        <v>85</v>
      </c>
      <c r="C56" s="36">
        <v>21115</v>
      </c>
      <c r="D56" s="36">
        <v>9440</v>
      </c>
      <c r="E56" s="36">
        <v>100</v>
      </c>
      <c r="F56" s="36">
        <v>11570</v>
      </c>
      <c r="G56" s="37">
        <v>0.45</v>
      </c>
      <c r="H56" s="37">
        <v>0</v>
      </c>
      <c r="I56" s="37">
        <v>0.55000000000000004</v>
      </c>
      <c r="J56" s="36">
        <v>320</v>
      </c>
      <c r="K56" s="37">
        <v>0.03</v>
      </c>
    </row>
    <row r="57" spans="1:11" x14ac:dyDescent="0.35">
      <c r="A57" s="25" t="s">
        <v>259</v>
      </c>
      <c r="B57" s="34" t="s">
        <v>86</v>
      </c>
      <c r="C57" s="36">
        <v>22435</v>
      </c>
      <c r="D57" s="36">
        <v>9995</v>
      </c>
      <c r="E57" s="36">
        <v>100</v>
      </c>
      <c r="F57" s="36">
        <v>12330</v>
      </c>
      <c r="G57" s="37">
        <v>0.45</v>
      </c>
      <c r="H57" s="37">
        <v>0</v>
      </c>
      <c r="I57" s="37">
        <v>0.55000000000000004</v>
      </c>
      <c r="J57" s="36">
        <v>375</v>
      </c>
      <c r="K57" s="37">
        <v>0.03</v>
      </c>
    </row>
    <row r="58" spans="1:11" x14ac:dyDescent="0.35">
      <c r="A58" s="25" t="s">
        <v>259</v>
      </c>
      <c r="B58" s="34" t="s">
        <v>87</v>
      </c>
      <c r="C58" s="36">
        <v>24050</v>
      </c>
      <c r="D58" s="36">
        <v>10735</v>
      </c>
      <c r="E58" s="36">
        <v>110</v>
      </c>
      <c r="F58" s="36">
        <v>13200</v>
      </c>
      <c r="G58" s="37">
        <v>0.45</v>
      </c>
      <c r="H58" s="37">
        <v>0</v>
      </c>
      <c r="I58" s="37">
        <v>0.55000000000000004</v>
      </c>
      <c r="J58" s="36">
        <v>410</v>
      </c>
      <c r="K58" s="37">
        <v>0.03</v>
      </c>
    </row>
    <row r="59" spans="1:11" x14ac:dyDescent="0.35">
      <c r="A59" s="25" t="s">
        <v>259</v>
      </c>
      <c r="B59" s="34" t="s">
        <v>88</v>
      </c>
      <c r="C59" s="36">
        <v>25620</v>
      </c>
      <c r="D59" s="36">
        <v>11440</v>
      </c>
      <c r="E59" s="36">
        <v>115</v>
      </c>
      <c r="F59" s="36">
        <v>14060</v>
      </c>
      <c r="G59" s="37">
        <v>0.45</v>
      </c>
      <c r="H59" s="37">
        <v>0</v>
      </c>
      <c r="I59" s="37">
        <v>0.55000000000000004</v>
      </c>
      <c r="J59" s="36">
        <v>460</v>
      </c>
      <c r="K59" s="37">
        <v>0.03</v>
      </c>
    </row>
    <row r="60" spans="1:11" x14ac:dyDescent="0.35">
      <c r="A60" s="25" t="s">
        <v>259</v>
      </c>
      <c r="B60" s="34" t="s">
        <v>89</v>
      </c>
      <c r="C60" s="36">
        <v>27420</v>
      </c>
      <c r="D60" s="36">
        <v>12160</v>
      </c>
      <c r="E60" s="36">
        <v>120</v>
      </c>
      <c r="F60" s="36">
        <v>15130</v>
      </c>
      <c r="G60" s="37">
        <v>0.44</v>
      </c>
      <c r="H60" s="37">
        <v>0</v>
      </c>
      <c r="I60" s="37">
        <v>0.55000000000000004</v>
      </c>
      <c r="J60" s="36">
        <v>510</v>
      </c>
      <c r="K60" s="37">
        <v>0.03</v>
      </c>
    </row>
    <row r="61" spans="1:11" x14ac:dyDescent="0.35">
      <c r="A61" s="25" t="s">
        <v>259</v>
      </c>
      <c r="B61" s="34" t="s">
        <v>90</v>
      </c>
      <c r="C61" s="36">
        <v>29360</v>
      </c>
      <c r="D61" s="36">
        <v>12965</v>
      </c>
      <c r="E61" s="36">
        <v>130</v>
      </c>
      <c r="F61" s="36">
        <v>16265</v>
      </c>
      <c r="G61" s="37">
        <v>0.44</v>
      </c>
      <c r="H61" s="37">
        <v>0</v>
      </c>
      <c r="I61" s="37">
        <v>0.55000000000000004</v>
      </c>
      <c r="J61" s="36">
        <v>570</v>
      </c>
      <c r="K61" s="37">
        <v>0.03</v>
      </c>
    </row>
    <row r="62" spans="1:11" x14ac:dyDescent="0.35">
      <c r="A62" s="25" t="s">
        <v>259</v>
      </c>
      <c r="B62" s="34" t="s">
        <v>91</v>
      </c>
      <c r="C62" s="36">
        <v>31055</v>
      </c>
      <c r="D62" s="36">
        <v>13720</v>
      </c>
      <c r="E62" s="36">
        <v>135</v>
      </c>
      <c r="F62" s="36">
        <v>17195</v>
      </c>
      <c r="G62" s="37">
        <v>0.44</v>
      </c>
      <c r="H62" s="37">
        <v>0</v>
      </c>
      <c r="I62" s="37">
        <v>0.55000000000000004</v>
      </c>
      <c r="J62" s="36">
        <v>630</v>
      </c>
      <c r="K62" s="37">
        <v>0.04</v>
      </c>
    </row>
    <row r="63" spans="1:11" x14ac:dyDescent="0.35">
      <c r="A63" s="25" t="s">
        <v>259</v>
      </c>
      <c r="B63" s="34" t="s">
        <v>92</v>
      </c>
      <c r="C63" s="36">
        <v>32840</v>
      </c>
      <c r="D63" s="36">
        <v>14545</v>
      </c>
      <c r="E63" s="36">
        <v>140</v>
      </c>
      <c r="F63" s="36">
        <v>18150</v>
      </c>
      <c r="G63" s="37">
        <v>0.44</v>
      </c>
      <c r="H63" s="37">
        <v>0</v>
      </c>
      <c r="I63" s="37">
        <v>0.55000000000000004</v>
      </c>
      <c r="J63" s="36">
        <v>715</v>
      </c>
      <c r="K63" s="37">
        <v>0.04</v>
      </c>
    </row>
    <row r="64" spans="1:11" x14ac:dyDescent="0.35">
      <c r="A64" s="25" t="s">
        <v>259</v>
      </c>
      <c r="B64" s="34" t="s">
        <v>93</v>
      </c>
      <c r="C64" s="36">
        <v>35020</v>
      </c>
      <c r="D64" s="36">
        <v>15615</v>
      </c>
      <c r="E64" s="36">
        <v>145</v>
      </c>
      <c r="F64" s="36">
        <v>19250</v>
      </c>
      <c r="G64" s="37">
        <v>0.45</v>
      </c>
      <c r="H64" s="37">
        <v>0</v>
      </c>
      <c r="I64" s="37">
        <v>0.55000000000000004</v>
      </c>
      <c r="J64" s="36">
        <v>785</v>
      </c>
      <c r="K64" s="37">
        <v>0.04</v>
      </c>
    </row>
    <row r="65" spans="1:11" x14ac:dyDescent="0.35">
      <c r="A65" s="25" t="s">
        <v>259</v>
      </c>
      <c r="B65" s="34" t="s">
        <v>94</v>
      </c>
      <c r="C65" s="36">
        <v>37050</v>
      </c>
      <c r="D65" s="36">
        <v>16580</v>
      </c>
      <c r="E65" s="36">
        <v>155</v>
      </c>
      <c r="F65" s="36">
        <v>20305</v>
      </c>
      <c r="G65" s="37">
        <v>0.45</v>
      </c>
      <c r="H65" s="37">
        <v>0</v>
      </c>
      <c r="I65" s="37">
        <v>0.55000000000000004</v>
      </c>
      <c r="J65" s="36">
        <v>875</v>
      </c>
      <c r="K65" s="37">
        <v>0.04</v>
      </c>
    </row>
    <row r="66" spans="1:11" x14ac:dyDescent="0.35">
      <c r="A66" s="25" t="s">
        <v>259</v>
      </c>
      <c r="B66" s="34" t="s">
        <v>95</v>
      </c>
      <c r="C66" s="36">
        <v>39080</v>
      </c>
      <c r="D66" s="36">
        <v>17605</v>
      </c>
      <c r="E66" s="36">
        <v>165</v>
      </c>
      <c r="F66" s="36">
        <v>21300</v>
      </c>
      <c r="G66" s="37">
        <v>0.45</v>
      </c>
      <c r="H66" s="37">
        <v>0</v>
      </c>
      <c r="I66" s="37">
        <v>0.55000000000000004</v>
      </c>
      <c r="J66" s="36">
        <v>950</v>
      </c>
      <c r="K66" s="37">
        <v>0.04</v>
      </c>
    </row>
    <row r="67" spans="1:11" x14ac:dyDescent="0.35">
      <c r="A67" s="25" t="s">
        <v>259</v>
      </c>
      <c r="B67" s="34" t="s">
        <v>96</v>
      </c>
      <c r="C67" s="36">
        <v>40965</v>
      </c>
      <c r="D67" s="36">
        <v>18525</v>
      </c>
      <c r="E67" s="36">
        <v>165</v>
      </c>
      <c r="F67" s="36">
        <v>22260</v>
      </c>
      <c r="G67" s="37">
        <v>0.45</v>
      </c>
      <c r="H67" s="37">
        <v>0</v>
      </c>
      <c r="I67" s="37">
        <v>0.54</v>
      </c>
      <c r="J67" s="36">
        <v>1035</v>
      </c>
      <c r="K67" s="37">
        <v>0.05</v>
      </c>
    </row>
    <row r="68" spans="1:11" x14ac:dyDescent="0.35">
      <c r="A68" s="25" t="s">
        <v>259</v>
      </c>
      <c r="B68" s="34" t="s">
        <v>97</v>
      </c>
      <c r="C68" s="36">
        <v>42675</v>
      </c>
      <c r="D68" s="36">
        <v>19385</v>
      </c>
      <c r="E68" s="36">
        <v>170</v>
      </c>
      <c r="F68" s="36">
        <v>23110</v>
      </c>
      <c r="G68" s="37">
        <v>0.45</v>
      </c>
      <c r="H68" s="37">
        <v>0</v>
      </c>
      <c r="I68" s="37">
        <v>0.54</v>
      </c>
      <c r="J68" s="36">
        <v>1115</v>
      </c>
      <c r="K68" s="37">
        <v>0.05</v>
      </c>
    </row>
    <row r="69" spans="1:11" x14ac:dyDescent="0.35">
      <c r="A69" s="25" t="s">
        <v>259</v>
      </c>
      <c r="B69" s="34" t="s">
        <v>98</v>
      </c>
      <c r="C69" s="36">
        <v>44060</v>
      </c>
      <c r="D69" s="36">
        <v>19970</v>
      </c>
      <c r="E69" s="36">
        <v>170</v>
      </c>
      <c r="F69" s="36">
        <v>23905</v>
      </c>
      <c r="G69" s="37">
        <v>0.45</v>
      </c>
      <c r="H69" s="37">
        <v>0</v>
      </c>
      <c r="I69" s="37">
        <v>0.54</v>
      </c>
      <c r="J69" s="36">
        <v>1190</v>
      </c>
      <c r="K69" s="37">
        <v>0.05</v>
      </c>
    </row>
    <row r="70" spans="1:11" x14ac:dyDescent="0.35">
      <c r="A70" s="25" t="s">
        <v>259</v>
      </c>
      <c r="B70" s="34" t="s">
        <v>99</v>
      </c>
      <c r="C70" s="36">
        <v>45530</v>
      </c>
      <c r="D70" s="36">
        <v>20595</v>
      </c>
      <c r="E70" s="36">
        <v>180</v>
      </c>
      <c r="F70" s="36">
        <v>24740</v>
      </c>
      <c r="G70" s="37">
        <v>0.45</v>
      </c>
      <c r="H70" s="37">
        <v>0</v>
      </c>
      <c r="I70" s="37">
        <v>0.54</v>
      </c>
      <c r="J70" s="36">
        <v>1265</v>
      </c>
      <c r="K70" s="37">
        <v>0.05</v>
      </c>
    </row>
    <row r="71" spans="1:11" x14ac:dyDescent="0.35">
      <c r="A71" s="25" t="s">
        <v>259</v>
      </c>
      <c r="B71" s="34" t="s">
        <v>100</v>
      </c>
      <c r="C71" s="36">
        <v>46480</v>
      </c>
      <c r="D71" s="36">
        <v>20985</v>
      </c>
      <c r="E71" s="36">
        <v>185</v>
      </c>
      <c r="F71" s="36">
        <v>25290</v>
      </c>
      <c r="G71" s="37">
        <v>0.45</v>
      </c>
      <c r="H71" s="37">
        <v>0</v>
      </c>
      <c r="I71" s="37">
        <v>0.54</v>
      </c>
      <c r="J71" s="36">
        <v>1350</v>
      </c>
      <c r="K71" s="37">
        <v>0.05</v>
      </c>
    </row>
    <row r="72" spans="1:11" x14ac:dyDescent="0.35">
      <c r="A72" s="25" t="s">
        <v>259</v>
      </c>
      <c r="B72" s="34" t="s">
        <v>101</v>
      </c>
      <c r="C72" s="36">
        <v>47410</v>
      </c>
      <c r="D72" s="36">
        <v>21295</v>
      </c>
      <c r="E72" s="36">
        <v>190</v>
      </c>
      <c r="F72" s="36">
        <v>25905</v>
      </c>
      <c r="G72" s="37">
        <v>0.45</v>
      </c>
      <c r="H72" s="37">
        <v>0</v>
      </c>
      <c r="I72" s="37">
        <v>0.55000000000000004</v>
      </c>
      <c r="J72" s="36">
        <v>1420</v>
      </c>
      <c r="K72" s="37">
        <v>0.05</v>
      </c>
    </row>
    <row r="73" spans="1:11" x14ac:dyDescent="0.35">
      <c r="A73" s="25" t="s">
        <v>259</v>
      </c>
      <c r="B73" s="34" t="s">
        <v>102</v>
      </c>
      <c r="C73" s="36">
        <v>48265</v>
      </c>
      <c r="D73" s="36">
        <v>21575</v>
      </c>
      <c r="E73" s="36">
        <v>190</v>
      </c>
      <c r="F73" s="36">
        <v>26475</v>
      </c>
      <c r="G73" s="37">
        <v>0.45</v>
      </c>
      <c r="H73" s="37">
        <v>0</v>
      </c>
      <c r="I73" s="37">
        <v>0.55000000000000004</v>
      </c>
      <c r="J73" s="36">
        <v>1510</v>
      </c>
      <c r="K73" s="37">
        <v>0.06</v>
      </c>
    </row>
    <row r="74" spans="1:11" x14ac:dyDescent="0.35">
      <c r="A74" s="25" t="s">
        <v>259</v>
      </c>
      <c r="B74" s="34" t="s">
        <v>103</v>
      </c>
      <c r="C74" s="36">
        <v>48885</v>
      </c>
      <c r="D74" s="36">
        <v>21675</v>
      </c>
      <c r="E74" s="36">
        <v>190</v>
      </c>
      <c r="F74" s="36">
        <v>26995</v>
      </c>
      <c r="G74" s="85">
        <v>0.44</v>
      </c>
      <c r="H74" s="85">
        <v>0</v>
      </c>
      <c r="I74" s="85">
        <v>0.55000000000000004</v>
      </c>
      <c r="J74" s="36">
        <v>1565</v>
      </c>
      <c r="K74" s="85">
        <v>0.06</v>
      </c>
    </row>
    <row r="75" spans="1:11" x14ac:dyDescent="0.35">
      <c r="A75" s="61" t="s">
        <v>260</v>
      </c>
      <c r="B75" s="62" t="s">
        <v>70</v>
      </c>
      <c r="C75" s="63">
        <v>2520</v>
      </c>
      <c r="D75" s="63">
        <v>390</v>
      </c>
      <c r="E75" s="63">
        <v>10</v>
      </c>
      <c r="F75" s="63">
        <v>2115</v>
      </c>
      <c r="G75" s="84">
        <v>0.15</v>
      </c>
      <c r="H75" s="84">
        <v>0</v>
      </c>
      <c r="I75" s="84">
        <v>0.84</v>
      </c>
      <c r="J75" s="63">
        <v>180</v>
      </c>
      <c r="K75" s="84">
        <v>0.09</v>
      </c>
    </row>
    <row r="76" spans="1:11" x14ac:dyDescent="0.35">
      <c r="A76" s="25" t="s">
        <v>260</v>
      </c>
      <c r="B76" s="34" t="s">
        <v>71</v>
      </c>
      <c r="C76" s="36">
        <v>4050</v>
      </c>
      <c r="D76" s="36">
        <v>640</v>
      </c>
      <c r="E76" s="36">
        <v>20</v>
      </c>
      <c r="F76" s="36">
        <v>3390</v>
      </c>
      <c r="G76" s="37">
        <v>0.16</v>
      </c>
      <c r="H76" s="37">
        <v>0</v>
      </c>
      <c r="I76" s="37">
        <v>0.84</v>
      </c>
      <c r="J76" s="36">
        <v>300</v>
      </c>
      <c r="K76" s="37">
        <v>0.09</v>
      </c>
    </row>
    <row r="77" spans="1:11" x14ac:dyDescent="0.35">
      <c r="A77" s="25" t="s">
        <v>260</v>
      </c>
      <c r="B77" s="34" t="s">
        <v>72</v>
      </c>
      <c r="C77" s="36">
        <v>6250</v>
      </c>
      <c r="D77" s="36">
        <v>975</v>
      </c>
      <c r="E77" s="36">
        <v>30</v>
      </c>
      <c r="F77" s="36">
        <v>5240</v>
      </c>
      <c r="G77" s="37">
        <v>0.16</v>
      </c>
      <c r="H77" s="37">
        <v>0</v>
      </c>
      <c r="I77" s="37">
        <v>0.84</v>
      </c>
      <c r="J77" s="36">
        <v>450</v>
      </c>
      <c r="K77" s="37">
        <v>0.09</v>
      </c>
    </row>
    <row r="78" spans="1:11" x14ac:dyDescent="0.35">
      <c r="A78" s="25" t="s">
        <v>260</v>
      </c>
      <c r="B78" s="34" t="s">
        <v>73</v>
      </c>
      <c r="C78" s="36">
        <v>12980</v>
      </c>
      <c r="D78" s="36">
        <v>1960</v>
      </c>
      <c r="E78" s="36">
        <v>60</v>
      </c>
      <c r="F78" s="36">
        <v>10965</v>
      </c>
      <c r="G78" s="37">
        <v>0.15</v>
      </c>
      <c r="H78" s="37">
        <v>0</v>
      </c>
      <c r="I78" s="37">
        <v>0.84</v>
      </c>
      <c r="J78" s="36">
        <v>895</v>
      </c>
      <c r="K78" s="37">
        <v>0.08</v>
      </c>
    </row>
    <row r="79" spans="1:11" x14ac:dyDescent="0.35">
      <c r="A79" s="25" t="s">
        <v>260</v>
      </c>
      <c r="B79" s="34" t="s">
        <v>74</v>
      </c>
      <c r="C79" s="36">
        <v>22025</v>
      </c>
      <c r="D79" s="36">
        <v>3285</v>
      </c>
      <c r="E79" s="36">
        <v>90</v>
      </c>
      <c r="F79" s="36">
        <v>18645</v>
      </c>
      <c r="G79" s="37">
        <v>0.15</v>
      </c>
      <c r="H79" s="37">
        <v>0</v>
      </c>
      <c r="I79" s="37">
        <v>0.85</v>
      </c>
      <c r="J79" s="36">
        <v>1565</v>
      </c>
      <c r="K79" s="37">
        <v>0.08</v>
      </c>
    </row>
    <row r="80" spans="1:11" x14ac:dyDescent="0.35">
      <c r="A80" s="25" t="s">
        <v>260</v>
      </c>
      <c r="B80" s="34" t="s">
        <v>75</v>
      </c>
      <c r="C80" s="36">
        <v>34000</v>
      </c>
      <c r="D80" s="36">
        <v>5595</v>
      </c>
      <c r="E80" s="36">
        <v>115</v>
      </c>
      <c r="F80" s="36">
        <v>28285</v>
      </c>
      <c r="G80" s="37">
        <v>0.16</v>
      </c>
      <c r="H80" s="37">
        <v>0</v>
      </c>
      <c r="I80" s="37">
        <v>0.83</v>
      </c>
      <c r="J80" s="36">
        <v>2385</v>
      </c>
      <c r="K80" s="37">
        <v>0.08</v>
      </c>
    </row>
    <row r="81" spans="1:11" x14ac:dyDescent="0.35">
      <c r="A81" s="25" t="s">
        <v>260</v>
      </c>
      <c r="B81" s="34" t="s">
        <v>76</v>
      </c>
      <c r="C81" s="36">
        <v>39335</v>
      </c>
      <c r="D81" s="36">
        <v>7035</v>
      </c>
      <c r="E81" s="36">
        <v>125</v>
      </c>
      <c r="F81" s="36">
        <v>32175</v>
      </c>
      <c r="G81" s="37">
        <v>0.18</v>
      </c>
      <c r="H81" s="37">
        <v>0</v>
      </c>
      <c r="I81" s="37">
        <v>0.82</v>
      </c>
      <c r="J81" s="36">
        <v>2745</v>
      </c>
      <c r="K81" s="37">
        <v>0.09</v>
      </c>
    </row>
    <row r="82" spans="1:11" x14ac:dyDescent="0.35">
      <c r="A82" s="25" t="s">
        <v>260</v>
      </c>
      <c r="B82" s="34" t="s">
        <v>77</v>
      </c>
      <c r="C82" s="36">
        <v>40860</v>
      </c>
      <c r="D82" s="36">
        <v>7495</v>
      </c>
      <c r="E82" s="36">
        <v>130</v>
      </c>
      <c r="F82" s="36">
        <v>33235</v>
      </c>
      <c r="G82" s="37">
        <v>0.18</v>
      </c>
      <c r="H82" s="37">
        <v>0</v>
      </c>
      <c r="I82" s="37">
        <v>0.81</v>
      </c>
      <c r="J82" s="36">
        <v>2875</v>
      </c>
      <c r="K82" s="37">
        <v>0.09</v>
      </c>
    </row>
    <row r="83" spans="1:11" x14ac:dyDescent="0.35">
      <c r="A83" s="25" t="s">
        <v>260</v>
      </c>
      <c r="B83" s="34" t="s">
        <v>78</v>
      </c>
      <c r="C83" s="36">
        <v>41610</v>
      </c>
      <c r="D83" s="36">
        <v>7625</v>
      </c>
      <c r="E83" s="36">
        <v>130</v>
      </c>
      <c r="F83" s="36">
        <v>33845</v>
      </c>
      <c r="G83" s="37">
        <v>0.18</v>
      </c>
      <c r="H83" s="37">
        <v>0</v>
      </c>
      <c r="I83" s="37">
        <v>0.81</v>
      </c>
      <c r="J83" s="36">
        <v>2925</v>
      </c>
      <c r="K83" s="37">
        <v>0.09</v>
      </c>
    </row>
    <row r="84" spans="1:11" x14ac:dyDescent="0.35">
      <c r="A84" s="25" t="s">
        <v>260</v>
      </c>
      <c r="B84" s="34" t="s">
        <v>79</v>
      </c>
      <c r="C84" s="36">
        <v>42080</v>
      </c>
      <c r="D84" s="36">
        <v>7705</v>
      </c>
      <c r="E84" s="36">
        <v>135</v>
      </c>
      <c r="F84" s="36">
        <v>34240</v>
      </c>
      <c r="G84" s="37">
        <v>0.18</v>
      </c>
      <c r="H84" s="37">
        <v>0</v>
      </c>
      <c r="I84" s="37">
        <v>0.81</v>
      </c>
      <c r="J84" s="36">
        <v>2960</v>
      </c>
      <c r="K84" s="37">
        <v>0.09</v>
      </c>
    </row>
    <row r="85" spans="1:11" x14ac:dyDescent="0.35">
      <c r="A85" s="25" t="s">
        <v>260</v>
      </c>
      <c r="B85" s="34" t="s">
        <v>80</v>
      </c>
      <c r="C85" s="36">
        <v>43460</v>
      </c>
      <c r="D85" s="36">
        <v>8465</v>
      </c>
      <c r="E85" s="36">
        <v>135</v>
      </c>
      <c r="F85" s="36">
        <v>34855</v>
      </c>
      <c r="G85" s="37">
        <v>0.19</v>
      </c>
      <c r="H85" s="37">
        <v>0</v>
      </c>
      <c r="I85" s="37">
        <v>0.8</v>
      </c>
      <c r="J85" s="36">
        <v>3045</v>
      </c>
      <c r="K85" s="37">
        <v>0.09</v>
      </c>
    </row>
    <row r="86" spans="1:11" x14ac:dyDescent="0.35">
      <c r="A86" s="25" t="s">
        <v>260</v>
      </c>
      <c r="B86" s="34" t="s">
        <v>81</v>
      </c>
      <c r="C86" s="36">
        <v>44985</v>
      </c>
      <c r="D86" s="36">
        <v>9385</v>
      </c>
      <c r="E86" s="36">
        <v>135</v>
      </c>
      <c r="F86" s="36">
        <v>35465</v>
      </c>
      <c r="G86" s="37">
        <v>0.21</v>
      </c>
      <c r="H86" s="37">
        <v>0</v>
      </c>
      <c r="I86" s="37">
        <v>0.79</v>
      </c>
      <c r="J86" s="36">
        <v>3105</v>
      </c>
      <c r="K86" s="37">
        <v>0.09</v>
      </c>
    </row>
    <row r="87" spans="1:11" x14ac:dyDescent="0.35">
      <c r="A87" s="25" t="s">
        <v>260</v>
      </c>
      <c r="B87" s="34" t="s">
        <v>82</v>
      </c>
      <c r="C87" s="36">
        <v>45700</v>
      </c>
      <c r="D87" s="36">
        <v>9530</v>
      </c>
      <c r="E87" s="36">
        <v>135</v>
      </c>
      <c r="F87" s="36">
        <v>36035</v>
      </c>
      <c r="G87" s="37">
        <v>0.21</v>
      </c>
      <c r="H87" s="37">
        <v>0</v>
      </c>
      <c r="I87" s="37">
        <v>0.79</v>
      </c>
      <c r="J87" s="36">
        <v>3165</v>
      </c>
      <c r="K87" s="37">
        <v>0.09</v>
      </c>
    </row>
    <row r="88" spans="1:11" x14ac:dyDescent="0.35">
      <c r="A88" s="25" t="s">
        <v>260</v>
      </c>
      <c r="B88" s="34" t="s">
        <v>83</v>
      </c>
      <c r="C88" s="36">
        <v>46055</v>
      </c>
      <c r="D88" s="36">
        <v>9585</v>
      </c>
      <c r="E88" s="36">
        <v>140</v>
      </c>
      <c r="F88" s="36">
        <v>36335</v>
      </c>
      <c r="G88" s="37">
        <v>0.21</v>
      </c>
      <c r="H88" s="37">
        <v>0</v>
      </c>
      <c r="I88" s="37">
        <v>0.79</v>
      </c>
      <c r="J88" s="36">
        <v>3180</v>
      </c>
      <c r="K88" s="37">
        <v>0.09</v>
      </c>
    </row>
    <row r="89" spans="1:11" x14ac:dyDescent="0.35">
      <c r="A89" s="25" t="s">
        <v>260</v>
      </c>
      <c r="B89" s="34" t="s">
        <v>84</v>
      </c>
      <c r="C89" s="36">
        <v>46265</v>
      </c>
      <c r="D89" s="36">
        <v>9630</v>
      </c>
      <c r="E89" s="36">
        <v>135</v>
      </c>
      <c r="F89" s="36">
        <v>36495</v>
      </c>
      <c r="G89" s="37">
        <v>0.21</v>
      </c>
      <c r="H89" s="37">
        <v>0</v>
      </c>
      <c r="I89" s="37">
        <v>0.79</v>
      </c>
      <c r="J89" s="36">
        <v>3235</v>
      </c>
      <c r="K89" s="37">
        <v>0.09</v>
      </c>
    </row>
    <row r="90" spans="1:11" x14ac:dyDescent="0.35">
      <c r="A90" s="25" t="s">
        <v>260</v>
      </c>
      <c r="B90" s="34" t="s">
        <v>85</v>
      </c>
      <c r="C90" s="36">
        <v>46255</v>
      </c>
      <c r="D90" s="36">
        <v>9645</v>
      </c>
      <c r="E90" s="36">
        <v>135</v>
      </c>
      <c r="F90" s="36">
        <v>36475</v>
      </c>
      <c r="G90" s="37">
        <v>0.21</v>
      </c>
      <c r="H90" s="37">
        <v>0</v>
      </c>
      <c r="I90" s="37">
        <v>0.79</v>
      </c>
      <c r="J90" s="36">
        <v>3270</v>
      </c>
      <c r="K90" s="37">
        <v>0.09</v>
      </c>
    </row>
    <row r="91" spans="1:11" x14ac:dyDescent="0.35">
      <c r="A91" s="25" t="s">
        <v>260</v>
      </c>
      <c r="B91" s="34" t="s">
        <v>86</v>
      </c>
      <c r="C91" s="36">
        <v>46245</v>
      </c>
      <c r="D91" s="36">
        <v>9615</v>
      </c>
      <c r="E91" s="36">
        <v>135</v>
      </c>
      <c r="F91" s="36">
        <v>36490</v>
      </c>
      <c r="G91" s="37">
        <v>0.21</v>
      </c>
      <c r="H91" s="37">
        <v>0</v>
      </c>
      <c r="I91" s="37">
        <v>0.79</v>
      </c>
      <c r="J91" s="36">
        <v>3315</v>
      </c>
      <c r="K91" s="37">
        <v>0.09</v>
      </c>
    </row>
    <row r="92" spans="1:11" x14ac:dyDescent="0.35">
      <c r="A92" s="25" t="s">
        <v>260</v>
      </c>
      <c r="B92" s="34" t="s">
        <v>87</v>
      </c>
      <c r="C92" s="36">
        <v>46240</v>
      </c>
      <c r="D92" s="36">
        <v>9565</v>
      </c>
      <c r="E92" s="36">
        <v>135</v>
      </c>
      <c r="F92" s="36">
        <v>36545</v>
      </c>
      <c r="G92" s="37">
        <v>0.21</v>
      </c>
      <c r="H92" s="37">
        <v>0</v>
      </c>
      <c r="I92" s="37">
        <v>0.79</v>
      </c>
      <c r="J92" s="36">
        <v>3345</v>
      </c>
      <c r="K92" s="37">
        <v>0.09</v>
      </c>
    </row>
    <row r="93" spans="1:11" x14ac:dyDescent="0.35">
      <c r="A93" s="25" t="s">
        <v>260</v>
      </c>
      <c r="B93" s="34" t="s">
        <v>88</v>
      </c>
      <c r="C93" s="36">
        <v>46160</v>
      </c>
      <c r="D93" s="36">
        <v>9465</v>
      </c>
      <c r="E93" s="36">
        <v>135</v>
      </c>
      <c r="F93" s="36">
        <v>36560</v>
      </c>
      <c r="G93" s="37">
        <v>0.21</v>
      </c>
      <c r="H93" s="37">
        <v>0</v>
      </c>
      <c r="I93" s="37">
        <v>0.79</v>
      </c>
      <c r="J93" s="36">
        <v>3400</v>
      </c>
      <c r="K93" s="37">
        <v>0.09</v>
      </c>
    </row>
    <row r="94" spans="1:11" x14ac:dyDescent="0.35">
      <c r="A94" s="25" t="s">
        <v>260</v>
      </c>
      <c r="B94" s="34" t="s">
        <v>89</v>
      </c>
      <c r="C94" s="36">
        <v>45940</v>
      </c>
      <c r="D94" s="36">
        <v>9350</v>
      </c>
      <c r="E94" s="36">
        <v>135</v>
      </c>
      <c r="F94" s="36">
        <v>36455</v>
      </c>
      <c r="G94" s="37">
        <v>0.2</v>
      </c>
      <c r="H94" s="37">
        <v>0</v>
      </c>
      <c r="I94" s="37">
        <v>0.79</v>
      </c>
      <c r="J94" s="36">
        <v>3440</v>
      </c>
      <c r="K94" s="37">
        <v>0.09</v>
      </c>
    </row>
    <row r="95" spans="1:11" x14ac:dyDescent="0.35">
      <c r="A95" s="25" t="s">
        <v>260</v>
      </c>
      <c r="B95" s="34" t="s">
        <v>90</v>
      </c>
      <c r="C95" s="36">
        <v>45590</v>
      </c>
      <c r="D95" s="36">
        <v>9170</v>
      </c>
      <c r="E95" s="36">
        <v>130</v>
      </c>
      <c r="F95" s="36">
        <v>36285</v>
      </c>
      <c r="G95" s="37">
        <v>0.2</v>
      </c>
      <c r="H95" s="37">
        <v>0</v>
      </c>
      <c r="I95" s="37">
        <v>0.8</v>
      </c>
      <c r="J95" s="36">
        <v>3460</v>
      </c>
      <c r="K95" s="37">
        <v>0.1</v>
      </c>
    </row>
    <row r="96" spans="1:11" x14ac:dyDescent="0.35">
      <c r="A96" s="25" t="s">
        <v>260</v>
      </c>
      <c r="B96" s="34" t="s">
        <v>91</v>
      </c>
      <c r="C96" s="36">
        <v>45315</v>
      </c>
      <c r="D96" s="36">
        <v>9065</v>
      </c>
      <c r="E96" s="36">
        <v>130</v>
      </c>
      <c r="F96" s="36">
        <v>36115</v>
      </c>
      <c r="G96" s="37">
        <v>0.2</v>
      </c>
      <c r="H96" s="37">
        <v>0</v>
      </c>
      <c r="I96" s="37">
        <v>0.8</v>
      </c>
      <c r="J96" s="36">
        <v>3495</v>
      </c>
      <c r="K96" s="37">
        <v>0.1</v>
      </c>
    </row>
    <row r="97" spans="1:11" x14ac:dyDescent="0.35">
      <c r="A97" s="25" t="s">
        <v>260</v>
      </c>
      <c r="B97" s="34" t="s">
        <v>92</v>
      </c>
      <c r="C97" s="36">
        <v>44995</v>
      </c>
      <c r="D97" s="36">
        <v>8925</v>
      </c>
      <c r="E97" s="36">
        <v>125</v>
      </c>
      <c r="F97" s="36">
        <v>35940</v>
      </c>
      <c r="G97" s="37">
        <v>0.2</v>
      </c>
      <c r="H97" s="37">
        <v>0</v>
      </c>
      <c r="I97" s="37">
        <v>0.8</v>
      </c>
      <c r="J97" s="36">
        <v>3540</v>
      </c>
      <c r="K97" s="37">
        <v>0.1</v>
      </c>
    </row>
    <row r="98" spans="1:11" x14ac:dyDescent="0.35">
      <c r="A98" s="25" t="s">
        <v>260</v>
      </c>
      <c r="B98" s="34" t="s">
        <v>93</v>
      </c>
      <c r="C98" s="36">
        <v>44515</v>
      </c>
      <c r="D98" s="36">
        <v>8760</v>
      </c>
      <c r="E98" s="36">
        <v>125</v>
      </c>
      <c r="F98" s="36">
        <v>35630</v>
      </c>
      <c r="G98" s="37">
        <v>0.2</v>
      </c>
      <c r="H98" s="37">
        <v>0</v>
      </c>
      <c r="I98" s="37">
        <v>0.8</v>
      </c>
      <c r="J98" s="36">
        <v>3570</v>
      </c>
      <c r="K98" s="37">
        <v>0.1</v>
      </c>
    </row>
    <row r="99" spans="1:11" x14ac:dyDescent="0.35">
      <c r="A99" s="25" t="s">
        <v>260</v>
      </c>
      <c r="B99" s="34" t="s">
        <v>94</v>
      </c>
      <c r="C99" s="36">
        <v>44015</v>
      </c>
      <c r="D99" s="36">
        <v>8620</v>
      </c>
      <c r="E99" s="36">
        <v>120</v>
      </c>
      <c r="F99" s="36">
        <v>35275</v>
      </c>
      <c r="G99" s="37">
        <v>0.2</v>
      </c>
      <c r="H99" s="37">
        <v>0</v>
      </c>
      <c r="I99" s="37">
        <v>0.8</v>
      </c>
      <c r="J99" s="36">
        <v>3625</v>
      </c>
      <c r="K99" s="37">
        <v>0.1</v>
      </c>
    </row>
    <row r="100" spans="1:11" x14ac:dyDescent="0.35">
      <c r="A100" s="25" t="s">
        <v>260</v>
      </c>
      <c r="B100" s="34" t="s">
        <v>95</v>
      </c>
      <c r="C100" s="36">
        <v>43555</v>
      </c>
      <c r="D100" s="36">
        <v>8485</v>
      </c>
      <c r="E100" s="36">
        <v>115</v>
      </c>
      <c r="F100" s="36">
        <v>34955</v>
      </c>
      <c r="G100" s="37">
        <v>0.19</v>
      </c>
      <c r="H100" s="37">
        <v>0</v>
      </c>
      <c r="I100" s="37">
        <v>0.8</v>
      </c>
      <c r="J100" s="36">
        <v>3640</v>
      </c>
      <c r="K100" s="37">
        <v>0.1</v>
      </c>
    </row>
    <row r="101" spans="1:11" x14ac:dyDescent="0.35">
      <c r="A101" s="25" t="s">
        <v>260</v>
      </c>
      <c r="B101" s="34" t="s">
        <v>96</v>
      </c>
      <c r="C101" s="36">
        <v>43035</v>
      </c>
      <c r="D101" s="36">
        <v>8360</v>
      </c>
      <c r="E101" s="36">
        <v>115</v>
      </c>
      <c r="F101" s="36">
        <v>34560</v>
      </c>
      <c r="G101" s="37">
        <v>0.19</v>
      </c>
      <c r="H101" s="37">
        <v>0</v>
      </c>
      <c r="I101" s="37">
        <v>0.8</v>
      </c>
      <c r="J101" s="36">
        <v>3670</v>
      </c>
      <c r="K101" s="37">
        <v>0.11</v>
      </c>
    </row>
    <row r="102" spans="1:11" x14ac:dyDescent="0.35">
      <c r="A102" s="25" t="s">
        <v>260</v>
      </c>
      <c r="B102" s="34" t="s">
        <v>97</v>
      </c>
      <c r="C102" s="36">
        <v>42480</v>
      </c>
      <c r="D102" s="36">
        <v>8210</v>
      </c>
      <c r="E102" s="36">
        <v>105</v>
      </c>
      <c r="F102" s="36">
        <v>34165</v>
      </c>
      <c r="G102" s="37">
        <v>0.19</v>
      </c>
      <c r="H102" s="37">
        <v>0</v>
      </c>
      <c r="I102" s="37">
        <v>0.8</v>
      </c>
      <c r="J102" s="36">
        <v>3685</v>
      </c>
      <c r="K102" s="37">
        <v>0.11</v>
      </c>
    </row>
    <row r="103" spans="1:11" x14ac:dyDescent="0.35">
      <c r="A103" s="25" t="s">
        <v>260</v>
      </c>
      <c r="B103" s="34" t="s">
        <v>98</v>
      </c>
      <c r="C103" s="36">
        <v>41845</v>
      </c>
      <c r="D103" s="36">
        <v>8060</v>
      </c>
      <c r="E103" s="36">
        <v>105</v>
      </c>
      <c r="F103" s="36">
        <v>33680</v>
      </c>
      <c r="G103" s="37">
        <v>0.19</v>
      </c>
      <c r="H103" s="37">
        <v>0</v>
      </c>
      <c r="I103" s="37">
        <v>0.8</v>
      </c>
      <c r="J103" s="36">
        <v>3690</v>
      </c>
      <c r="K103" s="37">
        <v>0.11</v>
      </c>
    </row>
    <row r="104" spans="1:11" x14ac:dyDescent="0.35">
      <c r="A104" s="25" t="s">
        <v>260</v>
      </c>
      <c r="B104" s="34" t="s">
        <v>99</v>
      </c>
      <c r="C104" s="36">
        <v>41160</v>
      </c>
      <c r="D104" s="36">
        <v>7910</v>
      </c>
      <c r="E104" s="36">
        <v>100</v>
      </c>
      <c r="F104" s="36">
        <v>33150</v>
      </c>
      <c r="G104" s="37">
        <v>0.19</v>
      </c>
      <c r="H104" s="37">
        <v>0</v>
      </c>
      <c r="I104" s="37">
        <v>0.81</v>
      </c>
      <c r="J104" s="36">
        <v>3675</v>
      </c>
      <c r="K104" s="37">
        <v>0.11</v>
      </c>
    </row>
    <row r="105" spans="1:11" x14ac:dyDescent="0.35">
      <c r="A105" s="25" t="s">
        <v>260</v>
      </c>
      <c r="B105" s="34" t="s">
        <v>100</v>
      </c>
      <c r="C105" s="36">
        <v>40605</v>
      </c>
      <c r="D105" s="36">
        <v>7765</v>
      </c>
      <c r="E105" s="36">
        <v>100</v>
      </c>
      <c r="F105" s="36">
        <v>32735</v>
      </c>
      <c r="G105" s="37">
        <v>0.19</v>
      </c>
      <c r="H105" s="37">
        <v>0</v>
      </c>
      <c r="I105" s="37">
        <v>0.81</v>
      </c>
      <c r="J105" s="36">
        <v>3695</v>
      </c>
      <c r="K105" s="37">
        <v>0.11</v>
      </c>
    </row>
    <row r="106" spans="1:11" x14ac:dyDescent="0.35">
      <c r="A106" s="25" t="s">
        <v>260</v>
      </c>
      <c r="B106" s="34" t="s">
        <v>101</v>
      </c>
      <c r="C106" s="36">
        <v>39915</v>
      </c>
      <c r="D106" s="36">
        <v>7565</v>
      </c>
      <c r="E106" s="36">
        <v>100</v>
      </c>
      <c r="F106" s="36">
        <v>32250</v>
      </c>
      <c r="G106" s="37">
        <v>0.19</v>
      </c>
      <c r="H106" s="37">
        <v>0</v>
      </c>
      <c r="I106" s="37">
        <v>0.81</v>
      </c>
      <c r="J106" s="36">
        <v>3700</v>
      </c>
      <c r="K106" s="37">
        <v>0.11</v>
      </c>
    </row>
    <row r="107" spans="1:11" x14ac:dyDescent="0.35">
      <c r="A107" s="25" t="s">
        <v>260</v>
      </c>
      <c r="B107" s="34" t="s">
        <v>102</v>
      </c>
      <c r="C107" s="36">
        <v>39255</v>
      </c>
      <c r="D107" s="36">
        <v>7385</v>
      </c>
      <c r="E107" s="36">
        <v>95</v>
      </c>
      <c r="F107" s="36">
        <v>31775</v>
      </c>
      <c r="G107" s="37">
        <v>0.19</v>
      </c>
      <c r="H107" s="37">
        <v>0</v>
      </c>
      <c r="I107" s="37">
        <v>0.81</v>
      </c>
      <c r="J107" s="36">
        <v>3700</v>
      </c>
      <c r="K107" s="37">
        <v>0.12</v>
      </c>
    </row>
    <row r="108" spans="1:11" x14ac:dyDescent="0.35">
      <c r="A108" s="25" t="s">
        <v>260</v>
      </c>
      <c r="B108" s="34" t="s">
        <v>103</v>
      </c>
      <c r="C108" s="36">
        <v>38590</v>
      </c>
      <c r="D108" s="36">
        <v>7200</v>
      </c>
      <c r="E108" s="36">
        <v>90</v>
      </c>
      <c r="F108" s="36">
        <v>31300</v>
      </c>
      <c r="G108" s="85">
        <v>0.19</v>
      </c>
      <c r="H108" s="85">
        <v>0</v>
      </c>
      <c r="I108" s="85">
        <v>0.81</v>
      </c>
      <c r="J108" s="36">
        <v>3700</v>
      </c>
      <c r="K108" s="85">
        <v>0.12</v>
      </c>
    </row>
    <row r="109" spans="1:11" x14ac:dyDescent="0.35">
      <c r="A109" t="s">
        <v>29</v>
      </c>
      <c r="B109" s="91" t="s">
        <v>394</v>
      </c>
    </row>
    <row r="110" spans="1:11" x14ac:dyDescent="0.35">
      <c r="A110" t="s">
        <v>30</v>
      </c>
      <c r="B110" s="102" t="s">
        <v>495</v>
      </c>
    </row>
    <row r="111" spans="1:11" x14ac:dyDescent="0.35">
      <c r="A111" t="s">
        <v>31</v>
      </c>
      <c r="B111" s="102" t="s">
        <v>396</v>
      </c>
    </row>
    <row r="112" spans="1:11" x14ac:dyDescent="0.35">
      <c r="A112" t="s">
        <v>32</v>
      </c>
      <c r="B112" s="92" t="s">
        <v>397</v>
      </c>
    </row>
    <row r="113" spans="1:2" x14ac:dyDescent="0.35">
      <c r="A113" t="s">
        <v>33</v>
      </c>
      <c r="B113" s="92" t="s">
        <v>496</v>
      </c>
    </row>
    <row r="114" spans="1:2" x14ac:dyDescent="0.35">
      <c r="A114" t="s">
        <v>34</v>
      </c>
      <c r="B114" s="92" t="s">
        <v>497</v>
      </c>
    </row>
  </sheetData>
  <conditionalFormatting sqref="G7:G108">
    <cfRule type="dataBar" priority="4">
      <dataBar>
        <cfvo type="num" val="0"/>
        <cfvo type="num" val="1"/>
        <color theme="7" tint="0.39997558519241921"/>
      </dataBar>
      <extLst>
        <ext xmlns:x14="http://schemas.microsoft.com/office/spreadsheetml/2009/9/main" uri="{B025F937-C7B1-47D3-B67F-A62EFF666E3E}">
          <x14:id>{B49BD5DF-49D2-49F5-9793-39A8710B18AF}</x14:id>
        </ext>
      </extLst>
    </cfRule>
  </conditionalFormatting>
  <conditionalFormatting sqref="H7:H108">
    <cfRule type="dataBar" priority="3">
      <dataBar>
        <cfvo type="num" val="0"/>
        <cfvo type="num" val="1"/>
        <color theme="7" tint="0.39997558519241921"/>
      </dataBar>
      <extLst>
        <ext xmlns:x14="http://schemas.microsoft.com/office/spreadsheetml/2009/9/main" uri="{B025F937-C7B1-47D3-B67F-A62EFF666E3E}">
          <x14:id>{F52AE972-5153-4409-9DC4-AF38111ACF6B}</x14:id>
        </ext>
      </extLst>
    </cfRule>
  </conditionalFormatting>
  <conditionalFormatting sqref="I7:I108">
    <cfRule type="dataBar" priority="2">
      <dataBar>
        <cfvo type="num" val="0"/>
        <cfvo type="num" val="1"/>
        <color theme="7" tint="0.39997558519241921"/>
      </dataBar>
      <extLst>
        <ext xmlns:x14="http://schemas.microsoft.com/office/spreadsheetml/2009/9/main" uri="{B025F937-C7B1-47D3-B67F-A62EFF666E3E}">
          <x14:id>{19764F66-9620-4308-8E50-DCECFE3C12A4}</x14:id>
        </ext>
      </extLst>
    </cfRule>
  </conditionalFormatting>
  <conditionalFormatting sqref="K7:K108">
    <cfRule type="dataBar" priority="1">
      <dataBar>
        <cfvo type="num" val="0"/>
        <cfvo type="num" val="1"/>
        <color theme="7" tint="0.39997558519241921"/>
      </dataBar>
      <extLst>
        <ext xmlns:x14="http://schemas.microsoft.com/office/spreadsheetml/2009/9/main" uri="{B025F937-C7B1-47D3-B67F-A62EFF666E3E}">
          <x14:id>{D221A22E-B058-4F29-883A-8DF82ED0233C}</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B49BD5DF-49D2-49F5-9793-39A8710B18AF}">
            <x14:dataBar minLength="0" maxLength="100" gradient="0">
              <x14:cfvo type="num">
                <xm:f>0</xm:f>
              </x14:cfvo>
              <x14:cfvo type="num">
                <xm:f>1</xm:f>
              </x14:cfvo>
              <x14:negativeFillColor rgb="FFFF0000"/>
              <x14:axisColor rgb="FF000000"/>
            </x14:dataBar>
          </x14:cfRule>
          <xm:sqref>G7:G108</xm:sqref>
        </x14:conditionalFormatting>
        <x14:conditionalFormatting xmlns:xm="http://schemas.microsoft.com/office/excel/2006/main">
          <x14:cfRule type="dataBar" id="{F52AE972-5153-4409-9DC4-AF38111ACF6B}">
            <x14:dataBar minLength="0" maxLength="100" gradient="0">
              <x14:cfvo type="num">
                <xm:f>0</xm:f>
              </x14:cfvo>
              <x14:cfvo type="num">
                <xm:f>1</xm:f>
              </x14:cfvo>
              <x14:negativeFillColor rgb="FFFF0000"/>
              <x14:axisColor rgb="FF000000"/>
            </x14:dataBar>
          </x14:cfRule>
          <xm:sqref>H7:H108</xm:sqref>
        </x14:conditionalFormatting>
        <x14:conditionalFormatting xmlns:xm="http://schemas.microsoft.com/office/excel/2006/main">
          <x14:cfRule type="dataBar" id="{19764F66-9620-4308-8E50-DCECFE3C12A4}">
            <x14:dataBar minLength="0" maxLength="100" gradient="0">
              <x14:cfvo type="num">
                <xm:f>0</xm:f>
              </x14:cfvo>
              <x14:cfvo type="num">
                <xm:f>1</xm:f>
              </x14:cfvo>
              <x14:negativeFillColor rgb="FFFF0000"/>
              <x14:axisColor rgb="FF000000"/>
            </x14:dataBar>
          </x14:cfRule>
          <xm:sqref>I7:I108</xm:sqref>
        </x14:conditionalFormatting>
        <x14:conditionalFormatting xmlns:xm="http://schemas.microsoft.com/office/excel/2006/main">
          <x14:cfRule type="dataBar" id="{D221A22E-B058-4F29-883A-8DF82ED0233C}">
            <x14:dataBar minLength="0" maxLength="100" gradient="0">
              <x14:cfvo type="num">
                <xm:f>0</xm:f>
              </x14:cfvo>
              <x14:cfvo type="num">
                <xm:f>1</xm:f>
              </x14:cfvo>
              <x14:negativeFillColor rgb="FFFF0000"/>
              <x14:axisColor rgb="FF000000"/>
            </x14:dataBar>
          </x14:cfRule>
          <xm:sqref>K7:K108</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13"/>
  <sheetViews>
    <sheetView showGridLines="0" zoomScaleNormal="100" workbookViewId="0"/>
  </sheetViews>
  <sheetFormatPr defaultColWidth="10.6640625" defaultRowHeight="15.5" x14ac:dyDescent="0.35"/>
  <cols>
    <col min="1" max="11" width="20.6640625" customWidth="1"/>
  </cols>
  <sheetData>
    <row r="1" spans="1:11" ht="19.5" x14ac:dyDescent="0.45">
      <c r="A1" s="2" t="s">
        <v>277</v>
      </c>
    </row>
    <row r="2" spans="1:11" x14ac:dyDescent="0.35">
      <c r="A2" t="s">
        <v>45</v>
      </c>
    </row>
    <row r="3" spans="1:11" x14ac:dyDescent="0.35">
      <c r="A3" t="s">
        <v>46</v>
      </c>
    </row>
    <row r="4" spans="1:11" x14ac:dyDescent="0.35">
      <c r="A4" t="s">
        <v>429</v>
      </c>
    </row>
    <row r="5" spans="1:11" x14ac:dyDescent="0.35">
      <c r="A5" t="s">
        <v>47</v>
      </c>
    </row>
    <row r="6" spans="1:11" ht="37" customHeight="1" x14ac:dyDescent="0.35">
      <c r="A6" s="44" t="s">
        <v>246</v>
      </c>
      <c r="B6" s="43" t="s">
        <v>267</v>
      </c>
      <c r="C6" s="43" t="s">
        <v>278</v>
      </c>
      <c r="D6" s="43" t="s">
        <v>279</v>
      </c>
      <c r="E6" s="43" t="s">
        <v>280</v>
      </c>
      <c r="F6" s="43" t="s">
        <v>281</v>
      </c>
      <c r="G6" s="43" t="s">
        <v>282</v>
      </c>
      <c r="H6" s="43" t="s">
        <v>283</v>
      </c>
      <c r="I6" s="43" t="s">
        <v>284</v>
      </c>
      <c r="J6" s="43" t="s">
        <v>285</v>
      </c>
      <c r="K6" s="43" t="s">
        <v>286</v>
      </c>
    </row>
    <row r="7" spans="1:11" x14ac:dyDescent="0.35">
      <c r="A7" s="25" t="s">
        <v>258</v>
      </c>
      <c r="B7" s="34" t="s">
        <v>70</v>
      </c>
      <c r="C7" s="36">
        <v>5235</v>
      </c>
      <c r="D7" s="36">
        <v>1835</v>
      </c>
      <c r="E7" s="36">
        <v>2620</v>
      </c>
      <c r="F7" s="36">
        <v>745</v>
      </c>
      <c r="G7" s="36">
        <v>40</v>
      </c>
      <c r="H7" s="84">
        <v>0.35</v>
      </c>
      <c r="I7" s="84">
        <v>0.5</v>
      </c>
      <c r="J7" s="84">
        <v>0.14000000000000001</v>
      </c>
      <c r="K7" s="84">
        <v>0.01</v>
      </c>
    </row>
    <row r="8" spans="1:11" x14ac:dyDescent="0.35">
      <c r="A8" s="25" t="s">
        <v>258</v>
      </c>
      <c r="B8" s="34" t="s">
        <v>71</v>
      </c>
      <c r="C8" s="36">
        <v>7800</v>
      </c>
      <c r="D8" s="36">
        <v>2745</v>
      </c>
      <c r="E8" s="36">
        <v>3930</v>
      </c>
      <c r="F8" s="36">
        <v>1070</v>
      </c>
      <c r="G8" s="36">
        <v>55</v>
      </c>
      <c r="H8" s="37">
        <v>0.35</v>
      </c>
      <c r="I8" s="37">
        <v>0.5</v>
      </c>
      <c r="J8" s="37">
        <v>0.14000000000000001</v>
      </c>
      <c r="K8" s="37">
        <v>0.01</v>
      </c>
    </row>
    <row r="9" spans="1:11" x14ac:dyDescent="0.35">
      <c r="A9" s="25" t="s">
        <v>258</v>
      </c>
      <c r="B9" s="34" t="s">
        <v>72</v>
      </c>
      <c r="C9" s="36">
        <v>11140</v>
      </c>
      <c r="D9" s="36">
        <v>3855</v>
      </c>
      <c r="E9" s="36">
        <v>5750</v>
      </c>
      <c r="F9" s="36">
        <v>1465</v>
      </c>
      <c r="G9" s="36">
        <v>70</v>
      </c>
      <c r="H9" s="37">
        <v>0.35</v>
      </c>
      <c r="I9" s="37">
        <v>0.52</v>
      </c>
      <c r="J9" s="37">
        <v>0.13</v>
      </c>
      <c r="K9" s="37">
        <v>0.01</v>
      </c>
    </row>
    <row r="10" spans="1:11" x14ac:dyDescent="0.35">
      <c r="A10" s="25" t="s">
        <v>258</v>
      </c>
      <c r="B10" s="34" t="s">
        <v>73</v>
      </c>
      <c r="C10" s="36">
        <v>19175</v>
      </c>
      <c r="D10" s="36">
        <v>6525</v>
      </c>
      <c r="E10" s="36">
        <v>10355</v>
      </c>
      <c r="F10" s="36">
        <v>2185</v>
      </c>
      <c r="G10" s="36">
        <v>105</v>
      </c>
      <c r="H10" s="37">
        <v>0.34</v>
      </c>
      <c r="I10" s="37">
        <v>0.54</v>
      </c>
      <c r="J10" s="37">
        <v>0.11</v>
      </c>
      <c r="K10" s="37">
        <v>0.01</v>
      </c>
    </row>
    <row r="11" spans="1:11" x14ac:dyDescent="0.35">
      <c r="A11" s="25" t="s">
        <v>258</v>
      </c>
      <c r="B11" s="34" t="s">
        <v>74</v>
      </c>
      <c r="C11" s="36">
        <v>29490</v>
      </c>
      <c r="D11" s="36">
        <v>10205</v>
      </c>
      <c r="E11" s="36">
        <v>16210</v>
      </c>
      <c r="F11" s="36">
        <v>2930</v>
      </c>
      <c r="G11" s="36">
        <v>140</v>
      </c>
      <c r="H11" s="37">
        <v>0.35</v>
      </c>
      <c r="I11" s="37">
        <v>0.55000000000000004</v>
      </c>
      <c r="J11" s="37">
        <v>0.1</v>
      </c>
      <c r="K11" s="37">
        <v>0</v>
      </c>
    </row>
    <row r="12" spans="1:11" x14ac:dyDescent="0.35">
      <c r="A12" s="25" t="s">
        <v>258</v>
      </c>
      <c r="B12" s="34" t="s">
        <v>75</v>
      </c>
      <c r="C12" s="36">
        <v>42795</v>
      </c>
      <c r="D12" s="36">
        <v>14960</v>
      </c>
      <c r="E12" s="36">
        <v>23945</v>
      </c>
      <c r="F12" s="36">
        <v>3715</v>
      </c>
      <c r="G12" s="36">
        <v>175</v>
      </c>
      <c r="H12" s="37">
        <v>0.35</v>
      </c>
      <c r="I12" s="37">
        <v>0.56000000000000005</v>
      </c>
      <c r="J12" s="37">
        <v>0.09</v>
      </c>
      <c r="K12" s="37">
        <v>0</v>
      </c>
    </row>
    <row r="13" spans="1:11" x14ac:dyDescent="0.35">
      <c r="A13" s="25" t="s">
        <v>258</v>
      </c>
      <c r="B13" s="34" t="s">
        <v>76</v>
      </c>
      <c r="C13" s="36">
        <v>49355</v>
      </c>
      <c r="D13" s="36">
        <v>17570</v>
      </c>
      <c r="E13" s="36">
        <v>27505</v>
      </c>
      <c r="F13" s="36">
        <v>4095</v>
      </c>
      <c r="G13" s="36">
        <v>185</v>
      </c>
      <c r="H13" s="37">
        <v>0.36</v>
      </c>
      <c r="I13" s="37">
        <v>0.56000000000000005</v>
      </c>
      <c r="J13" s="37">
        <v>0.08</v>
      </c>
      <c r="K13" s="37">
        <v>0</v>
      </c>
    </row>
    <row r="14" spans="1:11" x14ac:dyDescent="0.35">
      <c r="A14" s="25" t="s">
        <v>258</v>
      </c>
      <c r="B14" s="34" t="s">
        <v>77</v>
      </c>
      <c r="C14" s="36">
        <v>51910</v>
      </c>
      <c r="D14" s="36">
        <v>18650</v>
      </c>
      <c r="E14" s="36">
        <v>28685</v>
      </c>
      <c r="F14" s="36">
        <v>4380</v>
      </c>
      <c r="G14" s="36">
        <v>195</v>
      </c>
      <c r="H14" s="37">
        <v>0.36</v>
      </c>
      <c r="I14" s="37">
        <v>0.55000000000000004</v>
      </c>
      <c r="J14" s="37">
        <v>0.08</v>
      </c>
      <c r="K14" s="37">
        <v>0</v>
      </c>
    </row>
    <row r="15" spans="1:11" x14ac:dyDescent="0.35">
      <c r="A15" s="25" t="s">
        <v>258</v>
      </c>
      <c r="B15" s="34" t="s">
        <v>78</v>
      </c>
      <c r="C15" s="36">
        <v>53790</v>
      </c>
      <c r="D15" s="36">
        <v>19445</v>
      </c>
      <c r="E15" s="36">
        <v>29500</v>
      </c>
      <c r="F15" s="36">
        <v>4640</v>
      </c>
      <c r="G15" s="36">
        <v>205</v>
      </c>
      <c r="H15" s="37">
        <v>0.36</v>
      </c>
      <c r="I15" s="37">
        <v>0.55000000000000004</v>
      </c>
      <c r="J15" s="37">
        <v>0.09</v>
      </c>
      <c r="K15" s="37">
        <v>0</v>
      </c>
    </row>
    <row r="16" spans="1:11" x14ac:dyDescent="0.35">
      <c r="A16" s="25" t="s">
        <v>258</v>
      </c>
      <c r="B16" s="34" t="s">
        <v>79</v>
      </c>
      <c r="C16" s="36">
        <v>55225</v>
      </c>
      <c r="D16" s="36">
        <v>20045</v>
      </c>
      <c r="E16" s="36">
        <v>30105</v>
      </c>
      <c r="F16" s="36">
        <v>4860</v>
      </c>
      <c r="G16" s="36">
        <v>215</v>
      </c>
      <c r="H16" s="37">
        <v>0.36</v>
      </c>
      <c r="I16" s="37">
        <v>0.55000000000000004</v>
      </c>
      <c r="J16" s="37">
        <v>0.09</v>
      </c>
      <c r="K16" s="37">
        <v>0</v>
      </c>
    </row>
    <row r="17" spans="1:11" x14ac:dyDescent="0.35">
      <c r="A17" s="25" t="s">
        <v>258</v>
      </c>
      <c r="B17" s="34" t="s">
        <v>80</v>
      </c>
      <c r="C17" s="36">
        <v>57605</v>
      </c>
      <c r="D17" s="36">
        <v>21090</v>
      </c>
      <c r="E17" s="36">
        <v>31200</v>
      </c>
      <c r="F17" s="36">
        <v>5100</v>
      </c>
      <c r="G17" s="36">
        <v>215</v>
      </c>
      <c r="H17" s="37">
        <v>0.37</v>
      </c>
      <c r="I17" s="37">
        <v>0.54</v>
      </c>
      <c r="J17" s="37">
        <v>0.09</v>
      </c>
      <c r="K17" s="37">
        <v>0</v>
      </c>
    </row>
    <row r="18" spans="1:11" x14ac:dyDescent="0.35">
      <c r="A18" s="25" t="s">
        <v>258</v>
      </c>
      <c r="B18" s="34" t="s">
        <v>81</v>
      </c>
      <c r="C18" s="36">
        <v>60265</v>
      </c>
      <c r="D18" s="36">
        <v>22300</v>
      </c>
      <c r="E18" s="36">
        <v>32385</v>
      </c>
      <c r="F18" s="36">
        <v>5360</v>
      </c>
      <c r="G18" s="36">
        <v>220</v>
      </c>
      <c r="H18" s="37">
        <v>0.37</v>
      </c>
      <c r="I18" s="37">
        <v>0.54</v>
      </c>
      <c r="J18" s="37">
        <v>0.09</v>
      </c>
      <c r="K18" s="37">
        <v>0</v>
      </c>
    </row>
    <row r="19" spans="1:11" x14ac:dyDescent="0.35">
      <c r="A19" s="25" t="s">
        <v>258</v>
      </c>
      <c r="B19" s="34" t="s">
        <v>82</v>
      </c>
      <c r="C19" s="36">
        <v>62520</v>
      </c>
      <c r="D19" s="36">
        <v>23235</v>
      </c>
      <c r="E19" s="36">
        <v>33340</v>
      </c>
      <c r="F19" s="36">
        <v>5715</v>
      </c>
      <c r="G19" s="36">
        <v>225</v>
      </c>
      <c r="H19" s="37">
        <v>0.37</v>
      </c>
      <c r="I19" s="37">
        <v>0.53</v>
      </c>
      <c r="J19" s="37">
        <v>0.09</v>
      </c>
      <c r="K19" s="37">
        <v>0</v>
      </c>
    </row>
    <row r="20" spans="1:11" x14ac:dyDescent="0.35">
      <c r="A20" s="25" t="s">
        <v>258</v>
      </c>
      <c r="B20" s="34" t="s">
        <v>83</v>
      </c>
      <c r="C20" s="36">
        <v>64035</v>
      </c>
      <c r="D20" s="36">
        <v>23860</v>
      </c>
      <c r="E20" s="36">
        <v>33985</v>
      </c>
      <c r="F20" s="36">
        <v>5960</v>
      </c>
      <c r="G20" s="36">
        <v>230</v>
      </c>
      <c r="H20" s="37">
        <v>0.37</v>
      </c>
      <c r="I20" s="37">
        <v>0.53</v>
      </c>
      <c r="J20" s="37">
        <v>0.09</v>
      </c>
      <c r="K20" s="37">
        <v>0</v>
      </c>
    </row>
    <row r="21" spans="1:11" x14ac:dyDescent="0.35">
      <c r="A21" s="25" t="s">
        <v>258</v>
      </c>
      <c r="B21" s="34" t="s">
        <v>84</v>
      </c>
      <c r="C21" s="36">
        <v>65680</v>
      </c>
      <c r="D21" s="36">
        <v>24585</v>
      </c>
      <c r="E21" s="36">
        <v>34645</v>
      </c>
      <c r="F21" s="36">
        <v>6215</v>
      </c>
      <c r="G21" s="36">
        <v>235</v>
      </c>
      <c r="H21" s="37">
        <v>0.37</v>
      </c>
      <c r="I21" s="37">
        <v>0.53</v>
      </c>
      <c r="J21" s="37">
        <v>0.09</v>
      </c>
      <c r="K21" s="37">
        <v>0</v>
      </c>
    </row>
    <row r="22" spans="1:11" x14ac:dyDescent="0.35">
      <c r="A22" s="25" t="s">
        <v>258</v>
      </c>
      <c r="B22" s="34" t="s">
        <v>85</v>
      </c>
      <c r="C22" s="36">
        <v>67370</v>
      </c>
      <c r="D22" s="36">
        <v>25290</v>
      </c>
      <c r="E22" s="36">
        <v>35340</v>
      </c>
      <c r="F22" s="36">
        <v>6500</v>
      </c>
      <c r="G22" s="36">
        <v>235</v>
      </c>
      <c r="H22" s="37">
        <v>0.38</v>
      </c>
      <c r="I22" s="37">
        <v>0.52</v>
      </c>
      <c r="J22" s="37">
        <v>0.1</v>
      </c>
      <c r="K22" s="37">
        <v>0</v>
      </c>
    </row>
    <row r="23" spans="1:11" x14ac:dyDescent="0.35">
      <c r="A23" s="25" t="s">
        <v>258</v>
      </c>
      <c r="B23" s="34" t="s">
        <v>86</v>
      </c>
      <c r="C23" s="36">
        <v>68675</v>
      </c>
      <c r="D23" s="36">
        <v>25870</v>
      </c>
      <c r="E23" s="36">
        <v>35830</v>
      </c>
      <c r="F23" s="36">
        <v>6735</v>
      </c>
      <c r="G23" s="36">
        <v>240</v>
      </c>
      <c r="H23" s="37">
        <v>0.38</v>
      </c>
      <c r="I23" s="37">
        <v>0.52</v>
      </c>
      <c r="J23" s="37">
        <v>0.1</v>
      </c>
      <c r="K23" s="37">
        <v>0</v>
      </c>
    </row>
    <row r="24" spans="1:11" x14ac:dyDescent="0.35">
      <c r="A24" s="25" t="s">
        <v>258</v>
      </c>
      <c r="B24" s="34" t="s">
        <v>87</v>
      </c>
      <c r="C24" s="36">
        <v>70290</v>
      </c>
      <c r="D24" s="36">
        <v>26555</v>
      </c>
      <c r="E24" s="36">
        <v>36455</v>
      </c>
      <c r="F24" s="36">
        <v>7030</v>
      </c>
      <c r="G24" s="36">
        <v>250</v>
      </c>
      <c r="H24" s="37">
        <v>0.38</v>
      </c>
      <c r="I24" s="37">
        <v>0.52</v>
      </c>
      <c r="J24" s="37">
        <v>0.1</v>
      </c>
      <c r="K24" s="37">
        <v>0</v>
      </c>
    </row>
    <row r="25" spans="1:11" x14ac:dyDescent="0.35">
      <c r="A25" s="25" t="s">
        <v>258</v>
      </c>
      <c r="B25" s="34" t="s">
        <v>88</v>
      </c>
      <c r="C25" s="36">
        <v>71780</v>
      </c>
      <c r="D25" s="36">
        <v>27150</v>
      </c>
      <c r="E25" s="36">
        <v>36965</v>
      </c>
      <c r="F25" s="36">
        <v>7410</v>
      </c>
      <c r="G25" s="36">
        <v>255</v>
      </c>
      <c r="H25" s="37">
        <v>0.38</v>
      </c>
      <c r="I25" s="37">
        <v>0.52</v>
      </c>
      <c r="J25" s="37">
        <v>0.1</v>
      </c>
      <c r="K25" s="37">
        <v>0</v>
      </c>
    </row>
    <row r="26" spans="1:11" x14ac:dyDescent="0.35">
      <c r="A26" s="25" t="s">
        <v>258</v>
      </c>
      <c r="B26" s="34" t="s">
        <v>89</v>
      </c>
      <c r="C26" s="36">
        <v>73355</v>
      </c>
      <c r="D26" s="36">
        <v>27775</v>
      </c>
      <c r="E26" s="36">
        <v>37515</v>
      </c>
      <c r="F26" s="36">
        <v>7805</v>
      </c>
      <c r="G26" s="36">
        <v>260</v>
      </c>
      <c r="H26" s="37">
        <v>0.38</v>
      </c>
      <c r="I26" s="37">
        <v>0.51</v>
      </c>
      <c r="J26" s="37">
        <v>0.11</v>
      </c>
      <c r="K26" s="37">
        <v>0</v>
      </c>
    </row>
    <row r="27" spans="1:11" x14ac:dyDescent="0.35">
      <c r="A27" s="25" t="s">
        <v>258</v>
      </c>
      <c r="B27" s="34" t="s">
        <v>90</v>
      </c>
      <c r="C27" s="36">
        <v>74950</v>
      </c>
      <c r="D27" s="36">
        <v>28470</v>
      </c>
      <c r="E27" s="36">
        <v>38005</v>
      </c>
      <c r="F27" s="36">
        <v>8210</v>
      </c>
      <c r="G27" s="36">
        <v>265</v>
      </c>
      <c r="H27" s="37">
        <v>0.38</v>
      </c>
      <c r="I27" s="37">
        <v>0.51</v>
      </c>
      <c r="J27" s="37">
        <v>0.11</v>
      </c>
      <c r="K27" s="37">
        <v>0</v>
      </c>
    </row>
    <row r="28" spans="1:11" x14ac:dyDescent="0.35">
      <c r="A28" s="25" t="s">
        <v>258</v>
      </c>
      <c r="B28" s="34" t="s">
        <v>91</v>
      </c>
      <c r="C28" s="36">
        <v>76365</v>
      </c>
      <c r="D28" s="36">
        <v>29035</v>
      </c>
      <c r="E28" s="36">
        <v>38475</v>
      </c>
      <c r="F28" s="36">
        <v>8585</v>
      </c>
      <c r="G28" s="36">
        <v>270</v>
      </c>
      <c r="H28" s="37">
        <v>0.38</v>
      </c>
      <c r="I28" s="37">
        <v>0.5</v>
      </c>
      <c r="J28" s="37">
        <v>0.11</v>
      </c>
      <c r="K28" s="37">
        <v>0</v>
      </c>
    </row>
    <row r="29" spans="1:11" x14ac:dyDescent="0.35">
      <c r="A29" s="25" t="s">
        <v>258</v>
      </c>
      <c r="B29" s="34" t="s">
        <v>92</v>
      </c>
      <c r="C29" s="36">
        <v>77835</v>
      </c>
      <c r="D29" s="36">
        <v>29600</v>
      </c>
      <c r="E29" s="36">
        <v>38940</v>
      </c>
      <c r="F29" s="36">
        <v>9020</v>
      </c>
      <c r="G29" s="36">
        <v>275</v>
      </c>
      <c r="H29" s="37">
        <v>0.38</v>
      </c>
      <c r="I29" s="37">
        <v>0.5</v>
      </c>
      <c r="J29" s="37">
        <v>0.12</v>
      </c>
      <c r="K29" s="37">
        <v>0</v>
      </c>
    </row>
    <row r="30" spans="1:11" x14ac:dyDescent="0.35">
      <c r="A30" s="25" t="s">
        <v>258</v>
      </c>
      <c r="B30" s="34" t="s">
        <v>93</v>
      </c>
      <c r="C30" s="36">
        <v>79535</v>
      </c>
      <c r="D30" s="36">
        <v>30260</v>
      </c>
      <c r="E30" s="36">
        <v>39465</v>
      </c>
      <c r="F30" s="36">
        <v>9535</v>
      </c>
      <c r="G30" s="36">
        <v>280</v>
      </c>
      <c r="H30" s="37">
        <v>0.38</v>
      </c>
      <c r="I30" s="37">
        <v>0.5</v>
      </c>
      <c r="J30" s="37">
        <v>0.12</v>
      </c>
      <c r="K30" s="37">
        <v>0</v>
      </c>
    </row>
    <row r="31" spans="1:11" x14ac:dyDescent="0.35">
      <c r="A31" s="25" t="s">
        <v>258</v>
      </c>
      <c r="B31" s="34" t="s">
        <v>94</v>
      </c>
      <c r="C31" s="36">
        <v>81065</v>
      </c>
      <c r="D31" s="36">
        <v>30790</v>
      </c>
      <c r="E31" s="36">
        <v>39985</v>
      </c>
      <c r="F31" s="36">
        <v>10010</v>
      </c>
      <c r="G31" s="36">
        <v>285</v>
      </c>
      <c r="H31" s="37">
        <v>0.38</v>
      </c>
      <c r="I31" s="37">
        <v>0.49</v>
      </c>
      <c r="J31" s="37">
        <v>0.12</v>
      </c>
      <c r="K31" s="37">
        <v>0</v>
      </c>
    </row>
    <row r="32" spans="1:11" x14ac:dyDescent="0.35">
      <c r="A32" s="25" t="s">
        <v>258</v>
      </c>
      <c r="B32" s="34" t="s">
        <v>95</v>
      </c>
      <c r="C32" s="36">
        <v>82635</v>
      </c>
      <c r="D32" s="36">
        <v>31390</v>
      </c>
      <c r="E32" s="36">
        <v>40470</v>
      </c>
      <c r="F32" s="36">
        <v>10490</v>
      </c>
      <c r="G32" s="36">
        <v>290</v>
      </c>
      <c r="H32" s="37">
        <v>0.38</v>
      </c>
      <c r="I32" s="37">
        <v>0.49</v>
      </c>
      <c r="J32" s="37">
        <v>0.13</v>
      </c>
      <c r="K32" s="37">
        <v>0</v>
      </c>
    </row>
    <row r="33" spans="1:11" x14ac:dyDescent="0.35">
      <c r="A33" s="25" t="s">
        <v>258</v>
      </c>
      <c r="B33" s="34" t="s">
        <v>96</v>
      </c>
      <c r="C33" s="36">
        <v>84000</v>
      </c>
      <c r="D33" s="36">
        <v>31880</v>
      </c>
      <c r="E33" s="36">
        <v>40875</v>
      </c>
      <c r="F33" s="36">
        <v>10950</v>
      </c>
      <c r="G33" s="36">
        <v>290</v>
      </c>
      <c r="H33" s="37">
        <v>0.38</v>
      </c>
      <c r="I33" s="37">
        <v>0.49</v>
      </c>
      <c r="J33" s="37">
        <v>0.13</v>
      </c>
      <c r="K33" s="37">
        <v>0</v>
      </c>
    </row>
    <row r="34" spans="1:11" x14ac:dyDescent="0.35">
      <c r="A34" s="25" t="s">
        <v>258</v>
      </c>
      <c r="B34" s="34" t="s">
        <v>97</v>
      </c>
      <c r="C34" s="36">
        <v>85155</v>
      </c>
      <c r="D34" s="36">
        <v>32300</v>
      </c>
      <c r="E34" s="36">
        <v>41190</v>
      </c>
      <c r="F34" s="36">
        <v>11375</v>
      </c>
      <c r="G34" s="36">
        <v>290</v>
      </c>
      <c r="H34" s="37">
        <v>0.38</v>
      </c>
      <c r="I34" s="37">
        <v>0.48</v>
      </c>
      <c r="J34" s="37">
        <v>0.13</v>
      </c>
      <c r="K34" s="37">
        <v>0</v>
      </c>
    </row>
    <row r="35" spans="1:11" x14ac:dyDescent="0.35">
      <c r="A35" s="25" t="s">
        <v>258</v>
      </c>
      <c r="B35" s="34" t="s">
        <v>98</v>
      </c>
      <c r="C35" s="36">
        <v>85905</v>
      </c>
      <c r="D35" s="36">
        <v>32615</v>
      </c>
      <c r="E35" s="36">
        <v>41305</v>
      </c>
      <c r="F35" s="36">
        <v>11690</v>
      </c>
      <c r="G35" s="36">
        <v>290</v>
      </c>
      <c r="H35" s="37">
        <v>0.38</v>
      </c>
      <c r="I35" s="37">
        <v>0.48</v>
      </c>
      <c r="J35" s="37">
        <v>0.14000000000000001</v>
      </c>
      <c r="K35" s="37">
        <v>0</v>
      </c>
    </row>
    <row r="36" spans="1:11" x14ac:dyDescent="0.35">
      <c r="A36" s="25" t="s">
        <v>258</v>
      </c>
      <c r="B36" s="34" t="s">
        <v>99</v>
      </c>
      <c r="C36" s="36">
        <v>86695</v>
      </c>
      <c r="D36" s="36">
        <v>32965</v>
      </c>
      <c r="E36" s="36">
        <v>41460</v>
      </c>
      <c r="F36" s="36">
        <v>11970</v>
      </c>
      <c r="G36" s="36">
        <v>300</v>
      </c>
      <c r="H36" s="37">
        <v>0.38</v>
      </c>
      <c r="I36" s="37">
        <v>0.48</v>
      </c>
      <c r="J36" s="37">
        <v>0.14000000000000001</v>
      </c>
      <c r="K36" s="37">
        <v>0</v>
      </c>
    </row>
    <row r="37" spans="1:11" x14ac:dyDescent="0.35">
      <c r="A37" s="25" t="s">
        <v>258</v>
      </c>
      <c r="B37" s="34" t="s">
        <v>100</v>
      </c>
      <c r="C37" s="36">
        <v>87085</v>
      </c>
      <c r="D37" s="36">
        <v>33160</v>
      </c>
      <c r="E37" s="36">
        <v>41465</v>
      </c>
      <c r="F37" s="36">
        <v>12155</v>
      </c>
      <c r="G37" s="36">
        <v>305</v>
      </c>
      <c r="H37" s="37">
        <v>0.38</v>
      </c>
      <c r="I37" s="37">
        <v>0.48</v>
      </c>
      <c r="J37" s="37">
        <v>0.14000000000000001</v>
      </c>
      <c r="K37" s="37">
        <v>0</v>
      </c>
    </row>
    <row r="38" spans="1:11" x14ac:dyDescent="0.35">
      <c r="A38" s="25" t="s">
        <v>258</v>
      </c>
      <c r="B38" s="34" t="s">
        <v>101</v>
      </c>
      <c r="C38" s="36">
        <v>87330</v>
      </c>
      <c r="D38" s="36">
        <v>33370</v>
      </c>
      <c r="E38" s="36">
        <v>41340</v>
      </c>
      <c r="F38" s="36">
        <v>12305</v>
      </c>
      <c r="G38" s="36">
        <v>315</v>
      </c>
      <c r="H38" s="37">
        <v>0.38</v>
      </c>
      <c r="I38" s="37">
        <v>0.47</v>
      </c>
      <c r="J38" s="37">
        <v>0.14000000000000001</v>
      </c>
      <c r="K38" s="37">
        <v>0</v>
      </c>
    </row>
    <row r="39" spans="1:11" x14ac:dyDescent="0.35">
      <c r="A39" s="25" t="s">
        <v>258</v>
      </c>
      <c r="B39" s="34" t="s">
        <v>102</v>
      </c>
      <c r="C39" s="36">
        <v>87520</v>
      </c>
      <c r="D39" s="36">
        <v>33580</v>
      </c>
      <c r="E39" s="36">
        <v>41230</v>
      </c>
      <c r="F39" s="36">
        <v>12400</v>
      </c>
      <c r="G39" s="36">
        <v>305</v>
      </c>
      <c r="H39" s="37">
        <v>0.38</v>
      </c>
      <c r="I39" s="37">
        <v>0.47</v>
      </c>
      <c r="J39" s="37">
        <v>0.14000000000000001</v>
      </c>
      <c r="K39" s="37">
        <v>0</v>
      </c>
    </row>
    <row r="40" spans="1:11" x14ac:dyDescent="0.35">
      <c r="A40" s="25" t="s">
        <v>258</v>
      </c>
      <c r="B40" s="34" t="s">
        <v>103</v>
      </c>
      <c r="C40" s="36">
        <v>87475</v>
      </c>
      <c r="D40" s="36">
        <v>33710</v>
      </c>
      <c r="E40" s="36">
        <v>40985</v>
      </c>
      <c r="F40" s="36">
        <v>12475</v>
      </c>
      <c r="G40" s="36">
        <v>300</v>
      </c>
      <c r="H40" s="85">
        <v>0.39</v>
      </c>
      <c r="I40" s="85">
        <v>0.47</v>
      </c>
      <c r="J40" s="85">
        <v>0.14000000000000001</v>
      </c>
      <c r="K40" s="85">
        <v>0</v>
      </c>
    </row>
    <row r="41" spans="1:11" x14ac:dyDescent="0.35">
      <c r="A41" s="61" t="s">
        <v>259</v>
      </c>
      <c r="B41" s="62" t="s">
        <v>70</v>
      </c>
      <c r="C41" s="63">
        <v>2720</v>
      </c>
      <c r="D41" s="63">
        <v>1080</v>
      </c>
      <c r="E41" s="63">
        <v>1065</v>
      </c>
      <c r="F41" s="63">
        <v>545</v>
      </c>
      <c r="G41" s="63">
        <v>30</v>
      </c>
      <c r="H41" s="84">
        <v>0.4</v>
      </c>
      <c r="I41" s="84">
        <v>0.39</v>
      </c>
      <c r="J41" s="84">
        <v>0.2</v>
      </c>
      <c r="K41" s="84">
        <v>0.01</v>
      </c>
    </row>
    <row r="42" spans="1:11" x14ac:dyDescent="0.35">
      <c r="A42" s="25" t="s">
        <v>259</v>
      </c>
      <c r="B42" s="34" t="s">
        <v>71</v>
      </c>
      <c r="C42" s="36">
        <v>3750</v>
      </c>
      <c r="D42" s="36">
        <v>1510</v>
      </c>
      <c r="E42" s="36">
        <v>1465</v>
      </c>
      <c r="F42" s="36">
        <v>740</v>
      </c>
      <c r="G42" s="36">
        <v>35</v>
      </c>
      <c r="H42" s="37">
        <v>0.4</v>
      </c>
      <c r="I42" s="37">
        <v>0.39</v>
      </c>
      <c r="J42" s="37">
        <v>0.2</v>
      </c>
      <c r="K42" s="37">
        <v>0.01</v>
      </c>
    </row>
    <row r="43" spans="1:11" x14ac:dyDescent="0.35">
      <c r="A43" s="25" t="s">
        <v>259</v>
      </c>
      <c r="B43" s="34" t="s">
        <v>72</v>
      </c>
      <c r="C43" s="36">
        <v>4895</v>
      </c>
      <c r="D43" s="36">
        <v>1975</v>
      </c>
      <c r="E43" s="36">
        <v>1920</v>
      </c>
      <c r="F43" s="36">
        <v>955</v>
      </c>
      <c r="G43" s="36">
        <v>40</v>
      </c>
      <c r="H43" s="37">
        <v>0.4</v>
      </c>
      <c r="I43" s="37">
        <v>0.39</v>
      </c>
      <c r="J43" s="37">
        <v>0.19</v>
      </c>
      <c r="K43" s="37">
        <v>0.01</v>
      </c>
    </row>
    <row r="44" spans="1:11" x14ac:dyDescent="0.35">
      <c r="A44" s="25" t="s">
        <v>259</v>
      </c>
      <c r="B44" s="34" t="s">
        <v>73</v>
      </c>
      <c r="C44" s="36">
        <v>6190</v>
      </c>
      <c r="D44" s="36">
        <v>2490</v>
      </c>
      <c r="E44" s="36">
        <v>2470</v>
      </c>
      <c r="F44" s="36">
        <v>1185</v>
      </c>
      <c r="G44" s="36">
        <v>45</v>
      </c>
      <c r="H44" s="37">
        <v>0.4</v>
      </c>
      <c r="I44" s="37">
        <v>0.4</v>
      </c>
      <c r="J44" s="37">
        <v>0.19</v>
      </c>
      <c r="K44" s="37">
        <v>0.01</v>
      </c>
    </row>
    <row r="45" spans="1:11" x14ac:dyDescent="0.35">
      <c r="A45" s="25" t="s">
        <v>259</v>
      </c>
      <c r="B45" s="34" t="s">
        <v>74</v>
      </c>
      <c r="C45" s="36">
        <v>7465</v>
      </c>
      <c r="D45" s="36">
        <v>2950</v>
      </c>
      <c r="E45" s="36">
        <v>3035</v>
      </c>
      <c r="F45" s="36">
        <v>1430</v>
      </c>
      <c r="G45" s="36">
        <v>50</v>
      </c>
      <c r="H45" s="37">
        <v>0.4</v>
      </c>
      <c r="I45" s="37">
        <v>0.41</v>
      </c>
      <c r="J45" s="37">
        <v>0.19</v>
      </c>
      <c r="K45" s="37">
        <v>0.01</v>
      </c>
    </row>
    <row r="46" spans="1:11" x14ac:dyDescent="0.35">
      <c r="A46" s="25" t="s">
        <v>259</v>
      </c>
      <c r="B46" s="34" t="s">
        <v>75</v>
      </c>
      <c r="C46" s="36">
        <v>8795</v>
      </c>
      <c r="D46" s="36">
        <v>3435</v>
      </c>
      <c r="E46" s="36">
        <v>3615</v>
      </c>
      <c r="F46" s="36">
        <v>1690</v>
      </c>
      <c r="G46" s="36">
        <v>55</v>
      </c>
      <c r="H46" s="37">
        <v>0.39</v>
      </c>
      <c r="I46" s="37">
        <v>0.41</v>
      </c>
      <c r="J46" s="37">
        <v>0.19</v>
      </c>
      <c r="K46" s="37">
        <v>0.01</v>
      </c>
    </row>
    <row r="47" spans="1:11" x14ac:dyDescent="0.35">
      <c r="A47" s="25" t="s">
        <v>259</v>
      </c>
      <c r="B47" s="34" t="s">
        <v>76</v>
      </c>
      <c r="C47" s="36">
        <v>10025</v>
      </c>
      <c r="D47" s="36">
        <v>3890</v>
      </c>
      <c r="E47" s="36">
        <v>4145</v>
      </c>
      <c r="F47" s="36">
        <v>1925</v>
      </c>
      <c r="G47" s="36">
        <v>60</v>
      </c>
      <c r="H47" s="37">
        <v>0.39</v>
      </c>
      <c r="I47" s="37">
        <v>0.41</v>
      </c>
      <c r="J47" s="37">
        <v>0.19</v>
      </c>
      <c r="K47" s="37">
        <v>0.01</v>
      </c>
    </row>
    <row r="48" spans="1:11" x14ac:dyDescent="0.35">
      <c r="A48" s="25" t="s">
        <v>259</v>
      </c>
      <c r="B48" s="34" t="s">
        <v>77</v>
      </c>
      <c r="C48" s="36">
        <v>11050</v>
      </c>
      <c r="D48" s="36">
        <v>4260</v>
      </c>
      <c r="E48" s="36">
        <v>4580</v>
      </c>
      <c r="F48" s="36">
        <v>2145</v>
      </c>
      <c r="G48" s="36">
        <v>65</v>
      </c>
      <c r="H48" s="37">
        <v>0.39</v>
      </c>
      <c r="I48" s="37">
        <v>0.41</v>
      </c>
      <c r="J48" s="37">
        <v>0.19</v>
      </c>
      <c r="K48" s="37">
        <v>0.01</v>
      </c>
    </row>
    <row r="49" spans="1:11" x14ac:dyDescent="0.35">
      <c r="A49" s="25" t="s">
        <v>259</v>
      </c>
      <c r="B49" s="34" t="s">
        <v>78</v>
      </c>
      <c r="C49" s="36">
        <v>12185</v>
      </c>
      <c r="D49" s="36">
        <v>4705</v>
      </c>
      <c r="E49" s="36">
        <v>5045</v>
      </c>
      <c r="F49" s="36">
        <v>2360</v>
      </c>
      <c r="G49" s="36">
        <v>70</v>
      </c>
      <c r="H49" s="37">
        <v>0.39</v>
      </c>
      <c r="I49" s="37">
        <v>0.41</v>
      </c>
      <c r="J49" s="37">
        <v>0.19</v>
      </c>
      <c r="K49" s="37">
        <v>0.01</v>
      </c>
    </row>
    <row r="50" spans="1:11" x14ac:dyDescent="0.35">
      <c r="A50" s="25" t="s">
        <v>259</v>
      </c>
      <c r="B50" s="34" t="s">
        <v>79</v>
      </c>
      <c r="C50" s="36">
        <v>13140</v>
      </c>
      <c r="D50" s="36">
        <v>5080</v>
      </c>
      <c r="E50" s="36">
        <v>5440</v>
      </c>
      <c r="F50" s="36">
        <v>2550</v>
      </c>
      <c r="G50" s="36">
        <v>75</v>
      </c>
      <c r="H50" s="37">
        <v>0.39</v>
      </c>
      <c r="I50" s="37">
        <v>0.41</v>
      </c>
      <c r="J50" s="37">
        <v>0.19</v>
      </c>
      <c r="K50" s="37">
        <v>0.01</v>
      </c>
    </row>
    <row r="51" spans="1:11" x14ac:dyDescent="0.35">
      <c r="A51" s="25" t="s">
        <v>259</v>
      </c>
      <c r="B51" s="34" t="s">
        <v>80</v>
      </c>
      <c r="C51" s="36">
        <v>14150</v>
      </c>
      <c r="D51" s="36">
        <v>5460</v>
      </c>
      <c r="E51" s="36">
        <v>5875</v>
      </c>
      <c r="F51" s="36">
        <v>2735</v>
      </c>
      <c r="G51" s="36">
        <v>75</v>
      </c>
      <c r="H51" s="37">
        <v>0.39</v>
      </c>
      <c r="I51" s="37">
        <v>0.42</v>
      </c>
      <c r="J51" s="37">
        <v>0.19</v>
      </c>
      <c r="K51" s="37">
        <v>0.01</v>
      </c>
    </row>
    <row r="52" spans="1:11" x14ac:dyDescent="0.35">
      <c r="A52" s="25" t="s">
        <v>259</v>
      </c>
      <c r="B52" s="34" t="s">
        <v>81</v>
      </c>
      <c r="C52" s="36">
        <v>15280</v>
      </c>
      <c r="D52" s="36">
        <v>5910</v>
      </c>
      <c r="E52" s="36">
        <v>6340</v>
      </c>
      <c r="F52" s="36">
        <v>2945</v>
      </c>
      <c r="G52" s="36">
        <v>85</v>
      </c>
      <c r="H52" s="37">
        <v>0.39</v>
      </c>
      <c r="I52" s="37">
        <v>0.42</v>
      </c>
      <c r="J52" s="37">
        <v>0.19</v>
      </c>
      <c r="K52" s="37">
        <v>0.01</v>
      </c>
    </row>
    <row r="53" spans="1:11" x14ac:dyDescent="0.35">
      <c r="A53" s="25" t="s">
        <v>259</v>
      </c>
      <c r="B53" s="34" t="s">
        <v>82</v>
      </c>
      <c r="C53" s="36">
        <v>16815</v>
      </c>
      <c r="D53" s="36">
        <v>6480</v>
      </c>
      <c r="E53" s="36">
        <v>6980</v>
      </c>
      <c r="F53" s="36">
        <v>3270</v>
      </c>
      <c r="G53" s="36">
        <v>90</v>
      </c>
      <c r="H53" s="37">
        <v>0.39</v>
      </c>
      <c r="I53" s="37">
        <v>0.41</v>
      </c>
      <c r="J53" s="37">
        <v>0.19</v>
      </c>
      <c r="K53" s="37">
        <v>0.01</v>
      </c>
    </row>
    <row r="54" spans="1:11" x14ac:dyDescent="0.35">
      <c r="A54" s="25" t="s">
        <v>259</v>
      </c>
      <c r="B54" s="34" t="s">
        <v>83</v>
      </c>
      <c r="C54" s="36">
        <v>17975</v>
      </c>
      <c r="D54" s="36">
        <v>6910</v>
      </c>
      <c r="E54" s="36">
        <v>7485</v>
      </c>
      <c r="F54" s="36">
        <v>3495</v>
      </c>
      <c r="G54" s="36">
        <v>90</v>
      </c>
      <c r="H54" s="37">
        <v>0.38</v>
      </c>
      <c r="I54" s="37">
        <v>0.42</v>
      </c>
      <c r="J54" s="37">
        <v>0.19</v>
      </c>
      <c r="K54" s="37">
        <v>0.01</v>
      </c>
    </row>
    <row r="55" spans="1:11" x14ac:dyDescent="0.35">
      <c r="A55" s="25" t="s">
        <v>259</v>
      </c>
      <c r="B55" s="34" t="s">
        <v>84</v>
      </c>
      <c r="C55" s="36">
        <v>19415</v>
      </c>
      <c r="D55" s="36">
        <v>7495</v>
      </c>
      <c r="E55" s="36">
        <v>8080</v>
      </c>
      <c r="F55" s="36">
        <v>3745</v>
      </c>
      <c r="G55" s="36">
        <v>95</v>
      </c>
      <c r="H55" s="37">
        <v>0.39</v>
      </c>
      <c r="I55" s="37">
        <v>0.42</v>
      </c>
      <c r="J55" s="37">
        <v>0.19</v>
      </c>
      <c r="K55" s="37">
        <v>0</v>
      </c>
    </row>
    <row r="56" spans="1:11" x14ac:dyDescent="0.35">
      <c r="A56" s="25" t="s">
        <v>259</v>
      </c>
      <c r="B56" s="34" t="s">
        <v>85</v>
      </c>
      <c r="C56" s="36">
        <v>21115</v>
      </c>
      <c r="D56" s="36">
        <v>8160</v>
      </c>
      <c r="E56" s="36">
        <v>8810</v>
      </c>
      <c r="F56" s="36">
        <v>4040</v>
      </c>
      <c r="G56" s="36">
        <v>100</v>
      </c>
      <c r="H56" s="37">
        <v>0.39</v>
      </c>
      <c r="I56" s="37">
        <v>0.42</v>
      </c>
      <c r="J56" s="37">
        <v>0.19</v>
      </c>
      <c r="K56" s="37">
        <v>0</v>
      </c>
    </row>
    <row r="57" spans="1:11" x14ac:dyDescent="0.35">
      <c r="A57" s="25" t="s">
        <v>259</v>
      </c>
      <c r="B57" s="34" t="s">
        <v>86</v>
      </c>
      <c r="C57" s="36">
        <v>22435</v>
      </c>
      <c r="D57" s="36">
        <v>8675</v>
      </c>
      <c r="E57" s="36">
        <v>9365</v>
      </c>
      <c r="F57" s="36">
        <v>4290</v>
      </c>
      <c r="G57" s="36">
        <v>105</v>
      </c>
      <c r="H57" s="37">
        <v>0.39</v>
      </c>
      <c r="I57" s="37">
        <v>0.42</v>
      </c>
      <c r="J57" s="37">
        <v>0.19</v>
      </c>
      <c r="K57" s="37">
        <v>0</v>
      </c>
    </row>
    <row r="58" spans="1:11" x14ac:dyDescent="0.35">
      <c r="A58" s="25" t="s">
        <v>259</v>
      </c>
      <c r="B58" s="34" t="s">
        <v>87</v>
      </c>
      <c r="C58" s="36">
        <v>24050</v>
      </c>
      <c r="D58" s="36">
        <v>9270</v>
      </c>
      <c r="E58" s="36">
        <v>10065</v>
      </c>
      <c r="F58" s="36">
        <v>4600</v>
      </c>
      <c r="G58" s="36">
        <v>115</v>
      </c>
      <c r="H58" s="37">
        <v>0.39</v>
      </c>
      <c r="I58" s="37">
        <v>0.42</v>
      </c>
      <c r="J58" s="37">
        <v>0.19</v>
      </c>
      <c r="K58" s="37">
        <v>0</v>
      </c>
    </row>
    <row r="59" spans="1:11" x14ac:dyDescent="0.35">
      <c r="A59" s="25" t="s">
        <v>259</v>
      </c>
      <c r="B59" s="34" t="s">
        <v>88</v>
      </c>
      <c r="C59" s="36">
        <v>25620</v>
      </c>
      <c r="D59" s="36">
        <v>9810</v>
      </c>
      <c r="E59" s="36">
        <v>10695</v>
      </c>
      <c r="F59" s="36">
        <v>4990</v>
      </c>
      <c r="G59" s="36">
        <v>120</v>
      </c>
      <c r="H59" s="37">
        <v>0.38</v>
      </c>
      <c r="I59" s="37">
        <v>0.42</v>
      </c>
      <c r="J59" s="37">
        <v>0.19</v>
      </c>
      <c r="K59" s="37">
        <v>0</v>
      </c>
    </row>
    <row r="60" spans="1:11" x14ac:dyDescent="0.35">
      <c r="A60" s="25" t="s">
        <v>259</v>
      </c>
      <c r="B60" s="34" t="s">
        <v>89</v>
      </c>
      <c r="C60" s="36">
        <v>27420</v>
      </c>
      <c r="D60" s="36">
        <v>10450</v>
      </c>
      <c r="E60" s="36">
        <v>11420</v>
      </c>
      <c r="F60" s="36">
        <v>5420</v>
      </c>
      <c r="G60" s="36">
        <v>125</v>
      </c>
      <c r="H60" s="37">
        <v>0.38</v>
      </c>
      <c r="I60" s="37">
        <v>0.42</v>
      </c>
      <c r="J60" s="37">
        <v>0.2</v>
      </c>
      <c r="K60" s="37">
        <v>0</v>
      </c>
    </row>
    <row r="61" spans="1:11" x14ac:dyDescent="0.35">
      <c r="A61" s="25" t="s">
        <v>259</v>
      </c>
      <c r="B61" s="34" t="s">
        <v>90</v>
      </c>
      <c r="C61" s="36">
        <v>29360</v>
      </c>
      <c r="D61" s="36">
        <v>11180</v>
      </c>
      <c r="E61" s="36">
        <v>12185</v>
      </c>
      <c r="F61" s="36">
        <v>5865</v>
      </c>
      <c r="G61" s="36">
        <v>135</v>
      </c>
      <c r="H61" s="37">
        <v>0.38</v>
      </c>
      <c r="I61" s="37">
        <v>0.41</v>
      </c>
      <c r="J61" s="37">
        <v>0.2</v>
      </c>
      <c r="K61" s="37">
        <v>0</v>
      </c>
    </row>
    <row r="62" spans="1:11" x14ac:dyDescent="0.35">
      <c r="A62" s="25" t="s">
        <v>259</v>
      </c>
      <c r="B62" s="34" t="s">
        <v>91</v>
      </c>
      <c r="C62" s="36">
        <v>31055</v>
      </c>
      <c r="D62" s="36">
        <v>11770</v>
      </c>
      <c r="E62" s="36">
        <v>12865</v>
      </c>
      <c r="F62" s="36">
        <v>6280</v>
      </c>
      <c r="G62" s="36">
        <v>140</v>
      </c>
      <c r="H62" s="37">
        <v>0.38</v>
      </c>
      <c r="I62" s="37">
        <v>0.41</v>
      </c>
      <c r="J62" s="37">
        <v>0.2</v>
      </c>
      <c r="K62" s="37">
        <v>0</v>
      </c>
    </row>
    <row r="63" spans="1:11" x14ac:dyDescent="0.35">
      <c r="A63" s="25" t="s">
        <v>259</v>
      </c>
      <c r="B63" s="34" t="s">
        <v>92</v>
      </c>
      <c r="C63" s="36">
        <v>32840</v>
      </c>
      <c r="D63" s="36">
        <v>12355</v>
      </c>
      <c r="E63" s="36">
        <v>13570</v>
      </c>
      <c r="F63" s="36">
        <v>6765</v>
      </c>
      <c r="G63" s="36">
        <v>150</v>
      </c>
      <c r="H63" s="37">
        <v>0.38</v>
      </c>
      <c r="I63" s="37">
        <v>0.41</v>
      </c>
      <c r="J63" s="37">
        <v>0.21</v>
      </c>
      <c r="K63" s="37">
        <v>0</v>
      </c>
    </row>
    <row r="64" spans="1:11" x14ac:dyDescent="0.35">
      <c r="A64" s="25" t="s">
        <v>259</v>
      </c>
      <c r="B64" s="34" t="s">
        <v>93</v>
      </c>
      <c r="C64" s="36">
        <v>35020</v>
      </c>
      <c r="D64" s="36">
        <v>13070</v>
      </c>
      <c r="E64" s="36">
        <v>14460</v>
      </c>
      <c r="F64" s="36">
        <v>7335</v>
      </c>
      <c r="G64" s="36">
        <v>155</v>
      </c>
      <c r="H64" s="37">
        <v>0.37</v>
      </c>
      <c r="I64" s="37">
        <v>0.41</v>
      </c>
      <c r="J64" s="37">
        <v>0.21</v>
      </c>
      <c r="K64" s="37">
        <v>0</v>
      </c>
    </row>
    <row r="65" spans="1:11" x14ac:dyDescent="0.35">
      <c r="A65" s="25" t="s">
        <v>259</v>
      </c>
      <c r="B65" s="34" t="s">
        <v>94</v>
      </c>
      <c r="C65" s="36">
        <v>37050</v>
      </c>
      <c r="D65" s="36">
        <v>13705</v>
      </c>
      <c r="E65" s="36">
        <v>15325</v>
      </c>
      <c r="F65" s="36">
        <v>7855</v>
      </c>
      <c r="G65" s="36">
        <v>165</v>
      </c>
      <c r="H65" s="37">
        <v>0.37</v>
      </c>
      <c r="I65" s="37">
        <v>0.41</v>
      </c>
      <c r="J65" s="37">
        <v>0.21</v>
      </c>
      <c r="K65" s="37">
        <v>0</v>
      </c>
    </row>
    <row r="66" spans="1:11" x14ac:dyDescent="0.35">
      <c r="A66" s="25" t="s">
        <v>259</v>
      </c>
      <c r="B66" s="34" t="s">
        <v>95</v>
      </c>
      <c r="C66" s="36">
        <v>39080</v>
      </c>
      <c r="D66" s="36">
        <v>14375</v>
      </c>
      <c r="E66" s="36">
        <v>16145</v>
      </c>
      <c r="F66" s="36">
        <v>8390</v>
      </c>
      <c r="G66" s="36">
        <v>175</v>
      </c>
      <c r="H66" s="37">
        <v>0.37</v>
      </c>
      <c r="I66" s="37">
        <v>0.41</v>
      </c>
      <c r="J66" s="37">
        <v>0.21</v>
      </c>
      <c r="K66" s="37">
        <v>0</v>
      </c>
    </row>
    <row r="67" spans="1:11" x14ac:dyDescent="0.35">
      <c r="A67" s="25" t="s">
        <v>259</v>
      </c>
      <c r="B67" s="34" t="s">
        <v>96</v>
      </c>
      <c r="C67" s="36">
        <v>40965</v>
      </c>
      <c r="D67" s="36">
        <v>14960</v>
      </c>
      <c r="E67" s="36">
        <v>16940</v>
      </c>
      <c r="F67" s="36">
        <v>8890</v>
      </c>
      <c r="G67" s="36">
        <v>175</v>
      </c>
      <c r="H67" s="37">
        <v>0.37</v>
      </c>
      <c r="I67" s="37">
        <v>0.41</v>
      </c>
      <c r="J67" s="37">
        <v>0.22</v>
      </c>
      <c r="K67" s="37">
        <v>0</v>
      </c>
    </row>
    <row r="68" spans="1:11" x14ac:dyDescent="0.35">
      <c r="A68" s="25" t="s">
        <v>259</v>
      </c>
      <c r="B68" s="34" t="s">
        <v>97</v>
      </c>
      <c r="C68" s="36">
        <v>42675</v>
      </c>
      <c r="D68" s="36">
        <v>15480</v>
      </c>
      <c r="E68" s="36">
        <v>17655</v>
      </c>
      <c r="F68" s="36">
        <v>9360</v>
      </c>
      <c r="G68" s="36">
        <v>180</v>
      </c>
      <c r="H68" s="37">
        <v>0.36</v>
      </c>
      <c r="I68" s="37">
        <v>0.41</v>
      </c>
      <c r="J68" s="37">
        <v>0.22</v>
      </c>
      <c r="K68" s="37">
        <v>0</v>
      </c>
    </row>
    <row r="69" spans="1:11" x14ac:dyDescent="0.35">
      <c r="A69" s="25" t="s">
        <v>259</v>
      </c>
      <c r="B69" s="34" t="s">
        <v>98</v>
      </c>
      <c r="C69" s="36">
        <v>44060</v>
      </c>
      <c r="D69" s="36">
        <v>15940</v>
      </c>
      <c r="E69" s="36">
        <v>18215</v>
      </c>
      <c r="F69" s="36">
        <v>9715</v>
      </c>
      <c r="G69" s="36">
        <v>185</v>
      </c>
      <c r="H69" s="37">
        <v>0.36</v>
      </c>
      <c r="I69" s="37">
        <v>0.41</v>
      </c>
      <c r="J69" s="37">
        <v>0.22</v>
      </c>
      <c r="K69" s="37">
        <v>0</v>
      </c>
    </row>
    <row r="70" spans="1:11" x14ac:dyDescent="0.35">
      <c r="A70" s="25" t="s">
        <v>259</v>
      </c>
      <c r="B70" s="34" t="s">
        <v>99</v>
      </c>
      <c r="C70" s="36">
        <v>45530</v>
      </c>
      <c r="D70" s="36">
        <v>16430</v>
      </c>
      <c r="E70" s="36">
        <v>18855</v>
      </c>
      <c r="F70" s="36">
        <v>10050</v>
      </c>
      <c r="G70" s="36">
        <v>200</v>
      </c>
      <c r="H70" s="37">
        <v>0.36</v>
      </c>
      <c r="I70" s="37">
        <v>0.41</v>
      </c>
      <c r="J70" s="37">
        <v>0.22</v>
      </c>
      <c r="K70" s="37">
        <v>0</v>
      </c>
    </row>
    <row r="71" spans="1:11" x14ac:dyDescent="0.35">
      <c r="A71" s="25" t="s">
        <v>259</v>
      </c>
      <c r="B71" s="34" t="s">
        <v>100</v>
      </c>
      <c r="C71" s="36">
        <v>46480</v>
      </c>
      <c r="D71" s="36">
        <v>16755</v>
      </c>
      <c r="E71" s="36">
        <v>19240</v>
      </c>
      <c r="F71" s="36">
        <v>10280</v>
      </c>
      <c r="G71" s="36">
        <v>205</v>
      </c>
      <c r="H71" s="37">
        <v>0.36</v>
      </c>
      <c r="I71" s="37">
        <v>0.41</v>
      </c>
      <c r="J71" s="37">
        <v>0.22</v>
      </c>
      <c r="K71" s="37">
        <v>0</v>
      </c>
    </row>
    <row r="72" spans="1:11" x14ac:dyDescent="0.35">
      <c r="A72" s="25" t="s">
        <v>259</v>
      </c>
      <c r="B72" s="34" t="s">
        <v>101</v>
      </c>
      <c r="C72" s="36">
        <v>47410</v>
      </c>
      <c r="D72" s="36">
        <v>17105</v>
      </c>
      <c r="E72" s="36">
        <v>19620</v>
      </c>
      <c r="F72" s="36">
        <v>10475</v>
      </c>
      <c r="G72" s="36">
        <v>215</v>
      </c>
      <c r="H72" s="37">
        <v>0.36</v>
      </c>
      <c r="I72" s="37">
        <v>0.41</v>
      </c>
      <c r="J72" s="37">
        <v>0.22</v>
      </c>
      <c r="K72" s="37">
        <v>0</v>
      </c>
    </row>
    <row r="73" spans="1:11" x14ac:dyDescent="0.35">
      <c r="A73" s="25" t="s">
        <v>259</v>
      </c>
      <c r="B73" s="34" t="s">
        <v>102</v>
      </c>
      <c r="C73" s="36">
        <v>48265</v>
      </c>
      <c r="D73" s="36">
        <v>17440</v>
      </c>
      <c r="E73" s="36">
        <v>19965</v>
      </c>
      <c r="F73" s="36">
        <v>10650</v>
      </c>
      <c r="G73" s="36">
        <v>210</v>
      </c>
      <c r="H73" s="37">
        <v>0.36</v>
      </c>
      <c r="I73" s="37">
        <v>0.41</v>
      </c>
      <c r="J73" s="37">
        <v>0.22</v>
      </c>
      <c r="K73" s="37">
        <v>0</v>
      </c>
    </row>
    <row r="74" spans="1:11" x14ac:dyDescent="0.35">
      <c r="A74" s="25" t="s">
        <v>259</v>
      </c>
      <c r="B74" s="34" t="s">
        <v>103</v>
      </c>
      <c r="C74" s="36">
        <v>48885</v>
      </c>
      <c r="D74" s="36">
        <v>17705</v>
      </c>
      <c r="E74" s="36">
        <v>20195</v>
      </c>
      <c r="F74" s="36">
        <v>10775</v>
      </c>
      <c r="G74" s="36">
        <v>210</v>
      </c>
      <c r="H74" s="85">
        <v>0.36</v>
      </c>
      <c r="I74" s="85">
        <v>0.41</v>
      </c>
      <c r="J74" s="85">
        <v>0.22</v>
      </c>
      <c r="K74" s="85">
        <v>0</v>
      </c>
    </row>
    <row r="75" spans="1:11" x14ac:dyDescent="0.35">
      <c r="A75" s="61" t="s">
        <v>260</v>
      </c>
      <c r="B75" s="62" t="s">
        <v>70</v>
      </c>
      <c r="C75" s="63">
        <v>2520</v>
      </c>
      <c r="D75" s="63">
        <v>755</v>
      </c>
      <c r="E75" s="63">
        <v>1555</v>
      </c>
      <c r="F75" s="63">
        <v>200</v>
      </c>
      <c r="G75" s="63">
        <v>10</v>
      </c>
      <c r="H75" s="84">
        <v>0.3</v>
      </c>
      <c r="I75" s="84">
        <v>0.62</v>
      </c>
      <c r="J75" s="84">
        <v>0.08</v>
      </c>
      <c r="K75" s="84">
        <v>0</v>
      </c>
    </row>
    <row r="76" spans="1:11" x14ac:dyDescent="0.35">
      <c r="A76" s="25" t="s">
        <v>260</v>
      </c>
      <c r="B76" s="34" t="s">
        <v>71</v>
      </c>
      <c r="C76" s="36">
        <v>4050</v>
      </c>
      <c r="D76" s="36">
        <v>1235</v>
      </c>
      <c r="E76" s="36">
        <v>2465</v>
      </c>
      <c r="F76" s="36">
        <v>330</v>
      </c>
      <c r="G76" s="36">
        <v>20</v>
      </c>
      <c r="H76" s="37">
        <v>0.3</v>
      </c>
      <c r="I76" s="37">
        <v>0.61</v>
      </c>
      <c r="J76" s="37">
        <v>0.08</v>
      </c>
      <c r="K76" s="37">
        <v>0</v>
      </c>
    </row>
    <row r="77" spans="1:11" x14ac:dyDescent="0.35">
      <c r="A77" s="25" t="s">
        <v>260</v>
      </c>
      <c r="B77" s="34" t="s">
        <v>72</v>
      </c>
      <c r="C77" s="36">
        <v>6250</v>
      </c>
      <c r="D77" s="36">
        <v>1880</v>
      </c>
      <c r="E77" s="36">
        <v>3830</v>
      </c>
      <c r="F77" s="36">
        <v>515</v>
      </c>
      <c r="G77" s="36">
        <v>30</v>
      </c>
      <c r="H77" s="37">
        <v>0.3</v>
      </c>
      <c r="I77" s="37">
        <v>0.61</v>
      </c>
      <c r="J77" s="37">
        <v>0.08</v>
      </c>
      <c r="K77" s="37">
        <v>0</v>
      </c>
    </row>
    <row r="78" spans="1:11" x14ac:dyDescent="0.35">
      <c r="A78" s="25" t="s">
        <v>260</v>
      </c>
      <c r="B78" s="34" t="s">
        <v>73</v>
      </c>
      <c r="C78" s="36">
        <v>12980</v>
      </c>
      <c r="D78" s="36">
        <v>4035</v>
      </c>
      <c r="E78" s="36">
        <v>7890</v>
      </c>
      <c r="F78" s="36">
        <v>1000</v>
      </c>
      <c r="G78" s="36">
        <v>60</v>
      </c>
      <c r="H78" s="37">
        <v>0.31</v>
      </c>
      <c r="I78" s="37">
        <v>0.61</v>
      </c>
      <c r="J78" s="37">
        <v>0.08</v>
      </c>
      <c r="K78" s="37">
        <v>0</v>
      </c>
    </row>
    <row r="79" spans="1:11" x14ac:dyDescent="0.35">
      <c r="A79" s="25" t="s">
        <v>260</v>
      </c>
      <c r="B79" s="34" t="s">
        <v>74</v>
      </c>
      <c r="C79" s="36">
        <v>22025</v>
      </c>
      <c r="D79" s="36">
        <v>7255</v>
      </c>
      <c r="E79" s="36">
        <v>13175</v>
      </c>
      <c r="F79" s="36">
        <v>1500</v>
      </c>
      <c r="G79" s="36">
        <v>90</v>
      </c>
      <c r="H79" s="37">
        <v>0.33</v>
      </c>
      <c r="I79" s="37">
        <v>0.6</v>
      </c>
      <c r="J79" s="37">
        <v>7.0000000000000007E-2</v>
      </c>
      <c r="K79" s="37">
        <v>0</v>
      </c>
    </row>
    <row r="80" spans="1:11" x14ac:dyDescent="0.35">
      <c r="A80" s="25" t="s">
        <v>260</v>
      </c>
      <c r="B80" s="34" t="s">
        <v>75</v>
      </c>
      <c r="C80" s="36">
        <v>34000</v>
      </c>
      <c r="D80" s="36">
        <v>11530</v>
      </c>
      <c r="E80" s="36">
        <v>20330</v>
      </c>
      <c r="F80" s="36">
        <v>2025</v>
      </c>
      <c r="G80" s="36">
        <v>120</v>
      </c>
      <c r="H80" s="37">
        <v>0.34</v>
      </c>
      <c r="I80" s="37">
        <v>0.6</v>
      </c>
      <c r="J80" s="37">
        <v>0.06</v>
      </c>
      <c r="K80" s="37">
        <v>0</v>
      </c>
    </row>
    <row r="81" spans="1:11" x14ac:dyDescent="0.35">
      <c r="A81" s="25" t="s">
        <v>260</v>
      </c>
      <c r="B81" s="34" t="s">
        <v>76</v>
      </c>
      <c r="C81" s="36">
        <v>39335</v>
      </c>
      <c r="D81" s="36">
        <v>13680</v>
      </c>
      <c r="E81" s="36">
        <v>23360</v>
      </c>
      <c r="F81" s="36">
        <v>2170</v>
      </c>
      <c r="G81" s="36">
        <v>125</v>
      </c>
      <c r="H81" s="37">
        <v>0.35</v>
      </c>
      <c r="I81" s="37">
        <v>0.59</v>
      </c>
      <c r="J81" s="37">
        <v>0.06</v>
      </c>
      <c r="K81" s="37">
        <v>0</v>
      </c>
    </row>
    <row r="82" spans="1:11" x14ac:dyDescent="0.35">
      <c r="A82" s="25" t="s">
        <v>260</v>
      </c>
      <c r="B82" s="34" t="s">
        <v>77</v>
      </c>
      <c r="C82" s="36">
        <v>40860</v>
      </c>
      <c r="D82" s="36">
        <v>14390</v>
      </c>
      <c r="E82" s="36">
        <v>24105</v>
      </c>
      <c r="F82" s="36">
        <v>2235</v>
      </c>
      <c r="G82" s="36">
        <v>130</v>
      </c>
      <c r="H82" s="37">
        <v>0.35</v>
      </c>
      <c r="I82" s="37">
        <v>0.59</v>
      </c>
      <c r="J82" s="37">
        <v>0.05</v>
      </c>
      <c r="K82" s="37">
        <v>0</v>
      </c>
    </row>
    <row r="83" spans="1:11" x14ac:dyDescent="0.35">
      <c r="A83" s="25" t="s">
        <v>260</v>
      </c>
      <c r="B83" s="34" t="s">
        <v>78</v>
      </c>
      <c r="C83" s="36">
        <v>41610</v>
      </c>
      <c r="D83" s="36">
        <v>14740</v>
      </c>
      <c r="E83" s="36">
        <v>24455</v>
      </c>
      <c r="F83" s="36">
        <v>2275</v>
      </c>
      <c r="G83" s="36">
        <v>135</v>
      </c>
      <c r="H83" s="37">
        <v>0.35</v>
      </c>
      <c r="I83" s="37">
        <v>0.59</v>
      </c>
      <c r="J83" s="37">
        <v>0.05</v>
      </c>
      <c r="K83" s="37">
        <v>0</v>
      </c>
    </row>
    <row r="84" spans="1:11" x14ac:dyDescent="0.35">
      <c r="A84" s="25" t="s">
        <v>260</v>
      </c>
      <c r="B84" s="34" t="s">
        <v>79</v>
      </c>
      <c r="C84" s="36">
        <v>42080</v>
      </c>
      <c r="D84" s="36">
        <v>14965</v>
      </c>
      <c r="E84" s="36">
        <v>24670</v>
      </c>
      <c r="F84" s="36">
        <v>2310</v>
      </c>
      <c r="G84" s="36">
        <v>140</v>
      </c>
      <c r="H84" s="37">
        <v>0.36</v>
      </c>
      <c r="I84" s="37">
        <v>0.59</v>
      </c>
      <c r="J84" s="37">
        <v>0.05</v>
      </c>
      <c r="K84" s="37">
        <v>0</v>
      </c>
    </row>
    <row r="85" spans="1:11" x14ac:dyDescent="0.35">
      <c r="A85" s="25" t="s">
        <v>260</v>
      </c>
      <c r="B85" s="34" t="s">
        <v>80</v>
      </c>
      <c r="C85" s="36">
        <v>43460</v>
      </c>
      <c r="D85" s="36">
        <v>15630</v>
      </c>
      <c r="E85" s="36">
        <v>25325</v>
      </c>
      <c r="F85" s="36">
        <v>2365</v>
      </c>
      <c r="G85" s="36">
        <v>140</v>
      </c>
      <c r="H85" s="37">
        <v>0.36</v>
      </c>
      <c r="I85" s="37">
        <v>0.57999999999999996</v>
      </c>
      <c r="J85" s="37">
        <v>0.05</v>
      </c>
      <c r="K85" s="37">
        <v>0</v>
      </c>
    </row>
    <row r="86" spans="1:11" x14ac:dyDescent="0.35">
      <c r="A86" s="25" t="s">
        <v>260</v>
      </c>
      <c r="B86" s="34" t="s">
        <v>81</v>
      </c>
      <c r="C86" s="36">
        <v>44985</v>
      </c>
      <c r="D86" s="36">
        <v>16390</v>
      </c>
      <c r="E86" s="36">
        <v>26045</v>
      </c>
      <c r="F86" s="36">
        <v>2415</v>
      </c>
      <c r="G86" s="36">
        <v>135</v>
      </c>
      <c r="H86" s="37">
        <v>0.36</v>
      </c>
      <c r="I86" s="37">
        <v>0.57999999999999996</v>
      </c>
      <c r="J86" s="37">
        <v>0.05</v>
      </c>
      <c r="K86" s="37">
        <v>0</v>
      </c>
    </row>
    <row r="87" spans="1:11" x14ac:dyDescent="0.35">
      <c r="A87" s="25" t="s">
        <v>260</v>
      </c>
      <c r="B87" s="34" t="s">
        <v>82</v>
      </c>
      <c r="C87" s="36">
        <v>45700</v>
      </c>
      <c r="D87" s="36">
        <v>16755</v>
      </c>
      <c r="E87" s="36">
        <v>26365</v>
      </c>
      <c r="F87" s="36">
        <v>2450</v>
      </c>
      <c r="G87" s="36">
        <v>140</v>
      </c>
      <c r="H87" s="37">
        <v>0.37</v>
      </c>
      <c r="I87" s="37">
        <v>0.57999999999999996</v>
      </c>
      <c r="J87" s="37">
        <v>0.05</v>
      </c>
      <c r="K87" s="37">
        <v>0</v>
      </c>
    </row>
    <row r="88" spans="1:11" x14ac:dyDescent="0.35">
      <c r="A88" s="25" t="s">
        <v>260</v>
      </c>
      <c r="B88" s="34" t="s">
        <v>83</v>
      </c>
      <c r="C88" s="36">
        <v>46055</v>
      </c>
      <c r="D88" s="36">
        <v>16950</v>
      </c>
      <c r="E88" s="36">
        <v>26500</v>
      </c>
      <c r="F88" s="36">
        <v>2470</v>
      </c>
      <c r="G88" s="36">
        <v>140</v>
      </c>
      <c r="H88" s="37">
        <v>0.37</v>
      </c>
      <c r="I88" s="37">
        <v>0.57999999999999996</v>
      </c>
      <c r="J88" s="37">
        <v>0.05</v>
      </c>
      <c r="K88" s="37">
        <v>0</v>
      </c>
    </row>
    <row r="89" spans="1:11" x14ac:dyDescent="0.35">
      <c r="A89" s="25" t="s">
        <v>260</v>
      </c>
      <c r="B89" s="34" t="s">
        <v>84</v>
      </c>
      <c r="C89" s="36">
        <v>46265</v>
      </c>
      <c r="D89" s="36">
        <v>17090</v>
      </c>
      <c r="E89" s="36">
        <v>26565</v>
      </c>
      <c r="F89" s="36">
        <v>2470</v>
      </c>
      <c r="G89" s="36">
        <v>140</v>
      </c>
      <c r="H89" s="37">
        <v>0.37</v>
      </c>
      <c r="I89" s="37">
        <v>0.56999999999999995</v>
      </c>
      <c r="J89" s="37">
        <v>0.05</v>
      </c>
      <c r="K89" s="37">
        <v>0</v>
      </c>
    </row>
    <row r="90" spans="1:11" x14ac:dyDescent="0.35">
      <c r="A90" s="25" t="s">
        <v>260</v>
      </c>
      <c r="B90" s="34" t="s">
        <v>85</v>
      </c>
      <c r="C90" s="36">
        <v>46255</v>
      </c>
      <c r="D90" s="36">
        <v>17130</v>
      </c>
      <c r="E90" s="36">
        <v>26530</v>
      </c>
      <c r="F90" s="36">
        <v>2460</v>
      </c>
      <c r="G90" s="36">
        <v>135</v>
      </c>
      <c r="H90" s="37">
        <v>0.37</v>
      </c>
      <c r="I90" s="37">
        <v>0.56999999999999995</v>
      </c>
      <c r="J90" s="37">
        <v>0.05</v>
      </c>
      <c r="K90" s="37">
        <v>0</v>
      </c>
    </row>
    <row r="91" spans="1:11" x14ac:dyDescent="0.35">
      <c r="A91" s="25" t="s">
        <v>260</v>
      </c>
      <c r="B91" s="34" t="s">
        <v>86</v>
      </c>
      <c r="C91" s="36">
        <v>46245</v>
      </c>
      <c r="D91" s="36">
        <v>17195</v>
      </c>
      <c r="E91" s="36">
        <v>26465</v>
      </c>
      <c r="F91" s="36">
        <v>2450</v>
      </c>
      <c r="G91" s="36">
        <v>135</v>
      </c>
      <c r="H91" s="37">
        <v>0.37</v>
      </c>
      <c r="I91" s="37">
        <v>0.56999999999999995</v>
      </c>
      <c r="J91" s="37">
        <v>0.05</v>
      </c>
      <c r="K91" s="37">
        <v>0</v>
      </c>
    </row>
    <row r="92" spans="1:11" x14ac:dyDescent="0.35">
      <c r="A92" s="25" t="s">
        <v>260</v>
      </c>
      <c r="B92" s="34" t="s">
        <v>87</v>
      </c>
      <c r="C92" s="36">
        <v>46240</v>
      </c>
      <c r="D92" s="36">
        <v>17285</v>
      </c>
      <c r="E92" s="36">
        <v>26385</v>
      </c>
      <c r="F92" s="36">
        <v>2435</v>
      </c>
      <c r="G92" s="36">
        <v>135</v>
      </c>
      <c r="H92" s="37">
        <v>0.37</v>
      </c>
      <c r="I92" s="37">
        <v>0.56999999999999995</v>
      </c>
      <c r="J92" s="37">
        <v>0.05</v>
      </c>
      <c r="K92" s="37">
        <v>0</v>
      </c>
    </row>
    <row r="93" spans="1:11" x14ac:dyDescent="0.35">
      <c r="A93" s="25" t="s">
        <v>260</v>
      </c>
      <c r="B93" s="34" t="s">
        <v>88</v>
      </c>
      <c r="C93" s="36">
        <v>46160</v>
      </c>
      <c r="D93" s="36">
        <v>17335</v>
      </c>
      <c r="E93" s="36">
        <v>26270</v>
      </c>
      <c r="F93" s="36">
        <v>2420</v>
      </c>
      <c r="G93" s="36">
        <v>135</v>
      </c>
      <c r="H93" s="37">
        <v>0.38</v>
      </c>
      <c r="I93" s="37">
        <v>0.56999999999999995</v>
      </c>
      <c r="J93" s="37">
        <v>0.05</v>
      </c>
      <c r="K93" s="37">
        <v>0</v>
      </c>
    </row>
    <row r="94" spans="1:11" x14ac:dyDescent="0.35">
      <c r="A94" s="25" t="s">
        <v>260</v>
      </c>
      <c r="B94" s="34" t="s">
        <v>89</v>
      </c>
      <c r="C94" s="36">
        <v>45940</v>
      </c>
      <c r="D94" s="36">
        <v>17325</v>
      </c>
      <c r="E94" s="36">
        <v>26095</v>
      </c>
      <c r="F94" s="36">
        <v>2385</v>
      </c>
      <c r="G94" s="36">
        <v>135</v>
      </c>
      <c r="H94" s="37">
        <v>0.38</v>
      </c>
      <c r="I94" s="37">
        <v>0.56999999999999995</v>
      </c>
      <c r="J94" s="37">
        <v>0.05</v>
      </c>
      <c r="K94" s="37">
        <v>0</v>
      </c>
    </row>
    <row r="95" spans="1:11" x14ac:dyDescent="0.35">
      <c r="A95" s="25" t="s">
        <v>260</v>
      </c>
      <c r="B95" s="34" t="s">
        <v>90</v>
      </c>
      <c r="C95" s="36">
        <v>45590</v>
      </c>
      <c r="D95" s="36">
        <v>17295</v>
      </c>
      <c r="E95" s="36">
        <v>25820</v>
      </c>
      <c r="F95" s="36">
        <v>2340</v>
      </c>
      <c r="G95" s="36">
        <v>135</v>
      </c>
      <c r="H95" s="37">
        <v>0.38</v>
      </c>
      <c r="I95" s="37">
        <v>0.56999999999999995</v>
      </c>
      <c r="J95" s="37">
        <v>0.05</v>
      </c>
      <c r="K95" s="37">
        <v>0</v>
      </c>
    </row>
    <row r="96" spans="1:11" x14ac:dyDescent="0.35">
      <c r="A96" s="25" t="s">
        <v>260</v>
      </c>
      <c r="B96" s="34" t="s">
        <v>91</v>
      </c>
      <c r="C96" s="36">
        <v>45315</v>
      </c>
      <c r="D96" s="36">
        <v>17270</v>
      </c>
      <c r="E96" s="36">
        <v>25610</v>
      </c>
      <c r="F96" s="36">
        <v>2305</v>
      </c>
      <c r="G96" s="36">
        <v>130</v>
      </c>
      <c r="H96" s="37">
        <v>0.38</v>
      </c>
      <c r="I96" s="37">
        <v>0.56999999999999995</v>
      </c>
      <c r="J96" s="37">
        <v>0.05</v>
      </c>
      <c r="K96" s="37">
        <v>0</v>
      </c>
    </row>
    <row r="97" spans="1:11" x14ac:dyDescent="0.35">
      <c r="A97" s="25" t="s">
        <v>260</v>
      </c>
      <c r="B97" s="34" t="s">
        <v>92</v>
      </c>
      <c r="C97" s="36">
        <v>44995</v>
      </c>
      <c r="D97" s="36">
        <v>17245</v>
      </c>
      <c r="E97" s="36">
        <v>25365</v>
      </c>
      <c r="F97" s="36">
        <v>2255</v>
      </c>
      <c r="G97" s="36">
        <v>130</v>
      </c>
      <c r="H97" s="37">
        <v>0.38</v>
      </c>
      <c r="I97" s="37">
        <v>0.56000000000000005</v>
      </c>
      <c r="J97" s="37">
        <v>0.05</v>
      </c>
      <c r="K97" s="37">
        <v>0</v>
      </c>
    </row>
    <row r="98" spans="1:11" x14ac:dyDescent="0.35">
      <c r="A98" s="25" t="s">
        <v>260</v>
      </c>
      <c r="B98" s="34" t="s">
        <v>93</v>
      </c>
      <c r="C98" s="36">
        <v>44515</v>
      </c>
      <c r="D98" s="36">
        <v>17185</v>
      </c>
      <c r="E98" s="36">
        <v>25000</v>
      </c>
      <c r="F98" s="36">
        <v>2205</v>
      </c>
      <c r="G98" s="36">
        <v>125</v>
      </c>
      <c r="H98" s="37">
        <v>0.39</v>
      </c>
      <c r="I98" s="37">
        <v>0.56000000000000005</v>
      </c>
      <c r="J98" s="37">
        <v>0.05</v>
      </c>
      <c r="K98" s="37">
        <v>0</v>
      </c>
    </row>
    <row r="99" spans="1:11" x14ac:dyDescent="0.35">
      <c r="A99" s="25" t="s">
        <v>260</v>
      </c>
      <c r="B99" s="34" t="s">
        <v>94</v>
      </c>
      <c r="C99" s="36">
        <v>44015</v>
      </c>
      <c r="D99" s="36">
        <v>17085</v>
      </c>
      <c r="E99" s="36">
        <v>24655</v>
      </c>
      <c r="F99" s="36">
        <v>2155</v>
      </c>
      <c r="G99" s="36">
        <v>120</v>
      </c>
      <c r="H99" s="37">
        <v>0.39</v>
      </c>
      <c r="I99" s="37">
        <v>0.56000000000000005</v>
      </c>
      <c r="J99" s="37">
        <v>0.05</v>
      </c>
      <c r="K99" s="37">
        <v>0</v>
      </c>
    </row>
    <row r="100" spans="1:11" x14ac:dyDescent="0.35">
      <c r="A100" s="25" t="s">
        <v>260</v>
      </c>
      <c r="B100" s="34" t="s">
        <v>95</v>
      </c>
      <c r="C100" s="36">
        <v>43555</v>
      </c>
      <c r="D100" s="36">
        <v>17015</v>
      </c>
      <c r="E100" s="36">
        <v>24325</v>
      </c>
      <c r="F100" s="36">
        <v>2100</v>
      </c>
      <c r="G100" s="36">
        <v>115</v>
      </c>
      <c r="H100" s="37">
        <v>0.39</v>
      </c>
      <c r="I100" s="37">
        <v>0.56000000000000005</v>
      </c>
      <c r="J100" s="37">
        <v>0.05</v>
      </c>
      <c r="K100" s="37">
        <v>0</v>
      </c>
    </row>
    <row r="101" spans="1:11" x14ac:dyDescent="0.35">
      <c r="A101" s="25" t="s">
        <v>260</v>
      </c>
      <c r="B101" s="34" t="s">
        <v>96</v>
      </c>
      <c r="C101" s="36">
        <v>43035</v>
      </c>
      <c r="D101" s="36">
        <v>16925</v>
      </c>
      <c r="E101" s="36">
        <v>23935</v>
      </c>
      <c r="F101" s="36">
        <v>2060</v>
      </c>
      <c r="G101" s="36">
        <v>115</v>
      </c>
      <c r="H101" s="37">
        <v>0.39</v>
      </c>
      <c r="I101" s="37">
        <v>0.56000000000000005</v>
      </c>
      <c r="J101" s="37">
        <v>0.05</v>
      </c>
      <c r="K101" s="37">
        <v>0</v>
      </c>
    </row>
    <row r="102" spans="1:11" x14ac:dyDescent="0.35">
      <c r="A102" s="25" t="s">
        <v>260</v>
      </c>
      <c r="B102" s="34" t="s">
        <v>97</v>
      </c>
      <c r="C102" s="36">
        <v>42480</v>
      </c>
      <c r="D102" s="36">
        <v>16820</v>
      </c>
      <c r="E102" s="36">
        <v>23540</v>
      </c>
      <c r="F102" s="36">
        <v>2015</v>
      </c>
      <c r="G102" s="36">
        <v>105</v>
      </c>
      <c r="H102" s="37">
        <v>0.4</v>
      </c>
      <c r="I102" s="37">
        <v>0.55000000000000004</v>
      </c>
      <c r="J102" s="37">
        <v>0.05</v>
      </c>
      <c r="K102" s="37">
        <v>0</v>
      </c>
    </row>
    <row r="103" spans="1:11" x14ac:dyDescent="0.35">
      <c r="A103" s="25" t="s">
        <v>260</v>
      </c>
      <c r="B103" s="34" t="s">
        <v>98</v>
      </c>
      <c r="C103" s="36">
        <v>41845</v>
      </c>
      <c r="D103" s="36">
        <v>16675</v>
      </c>
      <c r="E103" s="36">
        <v>23090</v>
      </c>
      <c r="F103" s="36">
        <v>1975</v>
      </c>
      <c r="G103" s="36">
        <v>105</v>
      </c>
      <c r="H103" s="37">
        <v>0.4</v>
      </c>
      <c r="I103" s="37">
        <v>0.55000000000000004</v>
      </c>
      <c r="J103" s="37">
        <v>0.05</v>
      </c>
      <c r="K103" s="37">
        <v>0</v>
      </c>
    </row>
    <row r="104" spans="1:11" x14ac:dyDescent="0.35">
      <c r="A104" s="25" t="s">
        <v>260</v>
      </c>
      <c r="B104" s="34" t="s">
        <v>99</v>
      </c>
      <c r="C104" s="36">
        <v>41160</v>
      </c>
      <c r="D104" s="36">
        <v>16535</v>
      </c>
      <c r="E104" s="36">
        <v>22605</v>
      </c>
      <c r="F104" s="36">
        <v>1920</v>
      </c>
      <c r="G104" s="36">
        <v>100</v>
      </c>
      <c r="H104" s="37">
        <v>0.4</v>
      </c>
      <c r="I104" s="37">
        <v>0.55000000000000004</v>
      </c>
      <c r="J104" s="37">
        <v>0.05</v>
      </c>
      <c r="K104" s="37">
        <v>0</v>
      </c>
    </row>
    <row r="105" spans="1:11" x14ac:dyDescent="0.35">
      <c r="A105" s="25" t="s">
        <v>260</v>
      </c>
      <c r="B105" s="34" t="s">
        <v>100</v>
      </c>
      <c r="C105" s="36">
        <v>40605</v>
      </c>
      <c r="D105" s="36">
        <v>16405</v>
      </c>
      <c r="E105" s="36">
        <v>22220</v>
      </c>
      <c r="F105" s="36">
        <v>1875</v>
      </c>
      <c r="G105" s="36">
        <v>100</v>
      </c>
      <c r="H105" s="37">
        <v>0.4</v>
      </c>
      <c r="I105" s="37">
        <v>0.55000000000000004</v>
      </c>
      <c r="J105" s="37">
        <v>0.05</v>
      </c>
      <c r="K105" s="37">
        <v>0</v>
      </c>
    </row>
    <row r="106" spans="1:11" x14ac:dyDescent="0.35">
      <c r="A106" s="25" t="s">
        <v>260</v>
      </c>
      <c r="B106" s="34" t="s">
        <v>101</v>
      </c>
      <c r="C106" s="36">
        <v>39915</v>
      </c>
      <c r="D106" s="36">
        <v>16265</v>
      </c>
      <c r="E106" s="36">
        <v>21720</v>
      </c>
      <c r="F106" s="36">
        <v>1830</v>
      </c>
      <c r="G106" s="36">
        <v>100</v>
      </c>
      <c r="H106" s="37">
        <v>0.41</v>
      </c>
      <c r="I106" s="37">
        <v>0.54</v>
      </c>
      <c r="J106" s="37">
        <v>0.05</v>
      </c>
      <c r="K106" s="37">
        <v>0</v>
      </c>
    </row>
    <row r="107" spans="1:11" x14ac:dyDescent="0.35">
      <c r="A107" s="25" t="s">
        <v>260</v>
      </c>
      <c r="B107" s="34" t="s">
        <v>102</v>
      </c>
      <c r="C107" s="36">
        <v>39255</v>
      </c>
      <c r="D107" s="36">
        <v>16145</v>
      </c>
      <c r="E107" s="36">
        <v>21265</v>
      </c>
      <c r="F107" s="36">
        <v>1750</v>
      </c>
      <c r="G107" s="36">
        <v>95</v>
      </c>
      <c r="H107" s="37">
        <v>0.41</v>
      </c>
      <c r="I107" s="37">
        <v>0.54</v>
      </c>
      <c r="J107" s="37">
        <v>0.04</v>
      </c>
      <c r="K107" s="37">
        <v>0</v>
      </c>
    </row>
    <row r="108" spans="1:11" x14ac:dyDescent="0.35">
      <c r="A108" s="25" t="s">
        <v>260</v>
      </c>
      <c r="B108" s="34" t="s">
        <v>103</v>
      </c>
      <c r="C108" s="36">
        <v>38590</v>
      </c>
      <c r="D108" s="36">
        <v>16005</v>
      </c>
      <c r="E108" s="36">
        <v>20790</v>
      </c>
      <c r="F108" s="36">
        <v>1705</v>
      </c>
      <c r="G108" s="36">
        <v>90</v>
      </c>
      <c r="H108" s="85">
        <v>0.41</v>
      </c>
      <c r="I108" s="85">
        <v>0.54</v>
      </c>
      <c r="J108" s="85">
        <v>0.04</v>
      </c>
      <c r="K108" s="85">
        <v>0</v>
      </c>
    </row>
    <row r="109" spans="1:11" x14ac:dyDescent="0.35">
      <c r="A109" t="s">
        <v>29</v>
      </c>
      <c r="B109" s="91" t="s">
        <v>394</v>
      </c>
    </row>
    <row r="110" spans="1:11" x14ac:dyDescent="0.35">
      <c r="A110" t="s">
        <v>30</v>
      </c>
      <c r="B110" s="95" t="s">
        <v>498</v>
      </c>
    </row>
    <row r="111" spans="1:11" x14ac:dyDescent="0.35">
      <c r="A111" t="s">
        <v>31</v>
      </c>
      <c r="B111" s="96" t="s">
        <v>495</v>
      </c>
    </row>
    <row r="112" spans="1:11" x14ac:dyDescent="0.35">
      <c r="A112" t="s">
        <v>32</v>
      </c>
      <c r="B112" s="96" t="s">
        <v>396</v>
      </c>
    </row>
    <row r="113" spans="1:2" x14ac:dyDescent="0.35">
      <c r="A113" t="s">
        <v>33</v>
      </c>
      <c r="B113" s="95" t="s">
        <v>499</v>
      </c>
    </row>
  </sheetData>
  <conditionalFormatting sqref="H7:H108">
    <cfRule type="dataBar" priority="4">
      <dataBar>
        <cfvo type="num" val="0"/>
        <cfvo type="num" val="1"/>
        <color theme="7" tint="0.39997558519241921"/>
      </dataBar>
      <extLst>
        <ext xmlns:x14="http://schemas.microsoft.com/office/spreadsheetml/2009/9/main" uri="{B025F937-C7B1-47D3-B67F-A62EFF666E3E}">
          <x14:id>{75046402-A3A7-4C32-AFBC-04AA8BECFF48}</x14:id>
        </ext>
      </extLst>
    </cfRule>
  </conditionalFormatting>
  <conditionalFormatting sqref="I7:I108">
    <cfRule type="dataBar" priority="3">
      <dataBar>
        <cfvo type="num" val="0"/>
        <cfvo type="num" val="1"/>
        <color theme="7" tint="0.39997558519241921"/>
      </dataBar>
      <extLst>
        <ext xmlns:x14="http://schemas.microsoft.com/office/spreadsheetml/2009/9/main" uri="{B025F937-C7B1-47D3-B67F-A62EFF666E3E}">
          <x14:id>{99E0D91D-E1AC-404D-8824-0AFE73AC1A26}</x14:id>
        </ext>
      </extLst>
    </cfRule>
  </conditionalFormatting>
  <conditionalFormatting sqref="J7:J108">
    <cfRule type="dataBar" priority="2">
      <dataBar>
        <cfvo type="num" val="0"/>
        <cfvo type="num" val="1"/>
        <color theme="7" tint="0.39997558519241921"/>
      </dataBar>
      <extLst>
        <ext xmlns:x14="http://schemas.microsoft.com/office/spreadsheetml/2009/9/main" uri="{B025F937-C7B1-47D3-B67F-A62EFF666E3E}">
          <x14:id>{CEC121FB-85A6-41F0-80A4-BBE02CA5FFA1}</x14:id>
        </ext>
      </extLst>
    </cfRule>
  </conditionalFormatting>
  <conditionalFormatting sqref="K7:K108">
    <cfRule type="dataBar" priority="1">
      <dataBar>
        <cfvo type="num" val="0"/>
        <cfvo type="num" val="1"/>
        <color theme="7" tint="0.39997558519241921"/>
      </dataBar>
      <extLst>
        <ext xmlns:x14="http://schemas.microsoft.com/office/spreadsheetml/2009/9/main" uri="{B025F937-C7B1-47D3-B67F-A62EFF666E3E}">
          <x14:id>{12B76EAD-0318-484B-8D51-2CFB10B1397A}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5046402-A3A7-4C32-AFBC-04AA8BECFF48}">
            <x14:dataBar minLength="0" maxLength="100" gradient="0">
              <x14:cfvo type="num">
                <xm:f>0</xm:f>
              </x14:cfvo>
              <x14:cfvo type="num">
                <xm:f>1</xm:f>
              </x14:cfvo>
              <x14:negativeFillColor rgb="FFFF0000"/>
              <x14:axisColor rgb="FF000000"/>
            </x14:dataBar>
          </x14:cfRule>
          <xm:sqref>H7:H108</xm:sqref>
        </x14:conditionalFormatting>
        <x14:conditionalFormatting xmlns:xm="http://schemas.microsoft.com/office/excel/2006/main">
          <x14:cfRule type="dataBar" id="{99E0D91D-E1AC-404D-8824-0AFE73AC1A26}">
            <x14:dataBar minLength="0" maxLength="100" gradient="0">
              <x14:cfvo type="num">
                <xm:f>0</xm:f>
              </x14:cfvo>
              <x14:cfvo type="num">
                <xm:f>1</xm:f>
              </x14:cfvo>
              <x14:negativeFillColor rgb="FFFF0000"/>
              <x14:axisColor rgb="FF000000"/>
            </x14:dataBar>
          </x14:cfRule>
          <xm:sqref>I7:I108</xm:sqref>
        </x14:conditionalFormatting>
        <x14:conditionalFormatting xmlns:xm="http://schemas.microsoft.com/office/excel/2006/main">
          <x14:cfRule type="dataBar" id="{CEC121FB-85A6-41F0-80A4-BBE02CA5FFA1}">
            <x14:dataBar minLength="0" maxLength="100" gradient="0">
              <x14:cfvo type="num">
                <xm:f>0</xm:f>
              </x14:cfvo>
              <x14:cfvo type="num">
                <xm:f>1</xm:f>
              </x14:cfvo>
              <x14:negativeFillColor rgb="FFFF0000"/>
              <x14:axisColor rgb="FF000000"/>
            </x14:dataBar>
          </x14:cfRule>
          <xm:sqref>J7:J108</xm:sqref>
        </x14:conditionalFormatting>
        <x14:conditionalFormatting xmlns:xm="http://schemas.microsoft.com/office/excel/2006/main">
          <x14:cfRule type="dataBar" id="{12B76EAD-0318-484B-8D51-2CFB10B1397A}">
            <x14:dataBar minLength="0" maxLength="100" gradient="0">
              <x14:cfvo type="num">
                <xm:f>0</xm:f>
              </x14:cfvo>
              <x14:cfvo type="num">
                <xm:f>1</xm:f>
              </x14:cfvo>
              <x14:negativeFillColor rgb="FFFF0000"/>
              <x14:axisColor rgb="FF000000"/>
            </x14:dataBar>
          </x14:cfRule>
          <xm:sqref>K7:K108</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113"/>
  <sheetViews>
    <sheetView showGridLines="0" zoomScaleNormal="100" workbookViewId="0"/>
  </sheetViews>
  <sheetFormatPr defaultColWidth="10.6640625" defaultRowHeight="15.5" x14ac:dyDescent="0.35"/>
  <cols>
    <col min="1" max="9" width="20.6640625" customWidth="1"/>
  </cols>
  <sheetData>
    <row r="1" spans="1:9" ht="19.5" x14ac:dyDescent="0.45">
      <c r="A1" s="2" t="s">
        <v>287</v>
      </c>
    </row>
    <row r="2" spans="1:9" x14ac:dyDescent="0.35">
      <c r="A2" t="s">
        <v>45</v>
      </c>
    </row>
    <row r="3" spans="1:9" x14ac:dyDescent="0.35">
      <c r="A3" t="s">
        <v>46</v>
      </c>
    </row>
    <row r="4" spans="1:9" x14ac:dyDescent="0.35">
      <c r="A4" t="s">
        <v>429</v>
      </c>
    </row>
    <row r="5" spans="1:9" x14ac:dyDescent="0.35">
      <c r="A5" t="s">
        <v>47</v>
      </c>
    </row>
    <row r="6" spans="1:9" ht="41.5" customHeight="1" x14ac:dyDescent="0.35">
      <c r="A6" s="44" t="s">
        <v>246</v>
      </c>
      <c r="B6" s="43" t="s">
        <v>267</v>
      </c>
      <c r="C6" s="43" t="s">
        <v>278</v>
      </c>
      <c r="D6" s="43" t="s">
        <v>288</v>
      </c>
      <c r="E6" s="43" t="s">
        <v>289</v>
      </c>
      <c r="F6" s="43" t="s">
        <v>282</v>
      </c>
      <c r="G6" s="43" t="s">
        <v>290</v>
      </c>
      <c r="H6" s="43" t="s">
        <v>291</v>
      </c>
      <c r="I6" s="43" t="s">
        <v>286</v>
      </c>
    </row>
    <row r="7" spans="1:9" x14ac:dyDescent="0.35">
      <c r="A7" s="25" t="s">
        <v>258</v>
      </c>
      <c r="B7" s="34" t="s">
        <v>70</v>
      </c>
      <c r="C7" s="36">
        <v>5235</v>
      </c>
      <c r="D7" s="36">
        <v>400</v>
      </c>
      <c r="E7" s="36">
        <v>3110</v>
      </c>
      <c r="F7" s="36">
        <v>1725</v>
      </c>
      <c r="G7" s="84">
        <v>0.08</v>
      </c>
      <c r="H7" s="84">
        <v>0.59</v>
      </c>
      <c r="I7" s="84">
        <v>0.33</v>
      </c>
    </row>
    <row r="8" spans="1:9" x14ac:dyDescent="0.35">
      <c r="A8" s="25" t="s">
        <v>258</v>
      </c>
      <c r="B8" s="34" t="s">
        <v>71</v>
      </c>
      <c r="C8" s="36">
        <v>7800</v>
      </c>
      <c r="D8" s="36">
        <v>620</v>
      </c>
      <c r="E8" s="36">
        <v>4705</v>
      </c>
      <c r="F8" s="36">
        <v>2470</v>
      </c>
      <c r="G8" s="37">
        <v>0.08</v>
      </c>
      <c r="H8" s="37">
        <v>0.6</v>
      </c>
      <c r="I8" s="37">
        <v>0.32</v>
      </c>
    </row>
    <row r="9" spans="1:9" x14ac:dyDescent="0.35">
      <c r="A9" s="25" t="s">
        <v>258</v>
      </c>
      <c r="B9" s="34" t="s">
        <v>72</v>
      </c>
      <c r="C9" s="36">
        <v>11140</v>
      </c>
      <c r="D9" s="36">
        <v>935</v>
      </c>
      <c r="E9" s="36">
        <v>6895</v>
      </c>
      <c r="F9" s="36">
        <v>3310</v>
      </c>
      <c r="G9" s="37">
        <v>0.08</v>
      </c>
      <c r="H9" s="37">
        <v>0.62</v>
      </c>
      <c r="I9" s="37">
        <v>0.3</v>
      </c>
    </row>
    <row r="10" spans="1:9" x14ac:dyDescent="0.35">
      <c r="A10" s="25" t="s">
        <v>258</v>
      </c>
      <c r="B10" s="34" t="s">
        <v>73</v>
      </c>
      <c r="C10" s="36">
        <v>19175</v>
      </c>
      <c r="D10" s="36">
        <v>1735</v>
      </c>
      <c r="E10" s="36">
        <v>12525</v>
      </c>
      <c r="F10" s="36">
        <v>4910</v>
      </c>
      <c r="G10" s="37">
        <v>0.09</v>
      </c>
      <c r="H10" s="37">
        <v>0.65</v>
      </c>
      <c r="I10" s="37">
        <v>0.26</v>
      </c>
    </row>
    <row r="11" spans="1:9" x14ac:dyDescent="0.35">
      <c r="A11" s="25" t="s">
        <v>258</v>
      </c>
      <c r="B11" s="34" t="s">
        <v>74</v>
      </c>
      <c r="C11" s="36">
        <v>29490</v>
      </c>
      <c r="D11" s="36">
        <v>2810</v>
      </c>
      <c r="E11" s="36">
        <v>19890</v>
      </c>
      <c r="F11" s="36">
        <v>6790</v>
      </c>
      <c r="G11" s="37">
        <v>0.1</v>
      </c>
      <c r="H11" s="37">
        <v>0.67</v>
      </c>
      <c r="I11" s="37">
        <v>0.23</v>
      </c>
    </row>
    <row r="12" spans="1:9" x14ac:dyDescent="0.35">
      <c r="A12" s="25" t="s">
        <v>258</v>
      </c>
      <c r="B12" s="34" t="s">
        <v>75</v>
      </c>
      <c r="C12" s="36">
        <v>42795</v>
      </c>
      <c r="D12" s="36">
        <v>4215</v>
      </c>
      <c r="E12" s="36">
        <v>28865</v>
      </c>
      <c r="F12" s="36">
        <v>9715</v>
      </c>
      <c r="G12" s="37">
        <v>0.1</v>
      </c>
      <c r="H12" s="37">
        <v>0.67</v>
      </c>
      <c r="I12" s="37">
        <v>0.23</v>
      </c>
    </row>
    <row r="13" spans="1:9" x14ac:dyDescent="0.35">
      <c r="A13" s="25" t="s">
        <v>258</v>
      </c>
      <c r="B13" s="34" t="s">
        <v>76</v>
      </c>
      <c r="C13" s="36">
        <v>49355</v>
      </c>
      <c r="D13" s="36">
        <v>5000</v>
      </c>
      <c r="E13" s="36">
        <v>32625</v>
      </c>
      <c r="F13" s="36">
        <v>11735</v>
      </c>
      <c r="G13" s="37">
        <v>0.1</v>
      </c>
      <c r="H13" s="37">
        <v>0.66</v>
      </c>
      <c r="I13" s="37">
        <v>0.24</v>
      </c>
    </row>
    <row r="14" spans="1:9" x14ac:dyDescent="0.35">
      <c r="A14" s="25" t="s">
        <v>258</v>
      </c>
      <c r="B14" s="34" t="s">
        <v>77</v>
      </c>
      <c r="C14" s="36">
        <v>51910</v>
      </c>
      <c r="D14" s="36">
        <v>5350</v>
      </c>
      <c r="E14" s="36">
        <v>33940</v>
      </c>
      <c r="F14" s="36">
        <v>12620</v>
      </c>
      <c r="G14" s="37">
        <v>0.1</v>
      </c>
      <c r="H14" s="37">
        <v>0.65</v>
      </c>
      <c r="I14" s="37">
        <v>0.24</v>
      </c>
    </row>
    <row r="15" spans="1:9" x14ac:dyDescent="0.35">
      <c r="A15" s="25" t="s">
        <v>258</v>
      </c>
      <c r="B15" s="34" t="s">
        <v>78</v>
      </c>
      <c r="C15" s="36">
        <v>53790</v>
      </c>
      <c r="D15" s="36">
        <v>5540</v>
      </c>
      <c r="E15" s="36">
        <v>35030</v>
      </c>
      <c r="F15" s="36">
        <v>13220</v>
      </c>
      <c r="G15" s="37">
        <v>0.1</v>
      </c>
      <c r="H15" s="37">
        <v>0.65</v>
      </c>
      <c r="I15" s="37">
        <v>0.25</v>
      </c>
    </row>
    <row r="16" spans="1:9" x14ac:dyDescent="0.35">
      <c r="A16" s="25" t="s">
        <v>258</v>
      </c>
      <c r="B16" s="34" t="s">
        <v>79</v>
      </c>
      <c r="C16" s="36">
        <v>55225</v>
      </c>
      <c r="D16" s="36">
        <v>5675</v>
      </c>
      <c r="E16" s="36">
        <v>35845</v>
      </c>
      <c r="F16" s="36">
        <v>13700</v>
      </c>
      <c r="G16" s="37">
        <v>0.1</v>
      </c>
      <c r="H16" s="37">
        <v>0.65</v>
      </c>
      <c r="I16" s="37">
        <v>0.25</v>
      </c>
    </row>
    <row r="17" spans="1:9" x14ac:dyDescent="0.35">
      <c r="A17" s="25" t="s">
        <v>258</v>
      </c>
      <c r="B17" s="34" t="s">
        <v>80</v>
      </c>
      <c r="C17" s="36">
        <v>57605</v>
      </c>
      <c r="D17" s="36">
        <v>5965</v>
      </c>
      <c r="E17" s="36">
        <v>36755</v>
      </c>
      <c r="F17" s="36">
        <v>14885</v>
      </c>
      <c r="G17" s="37">
        <v>0.1</v>
      </c>
      <c r="H17" s="37">
        <v>0.64</v>
      </c>
      <c r="I17" s="37">
        <v>0.26</v>
      </c>
    </row>
    <row r="18" spans="1:9" x14ac:dyDescent="0.35">
      <c r="A18" s="25" t="s">
        <v>258</v>
      </c>
      <c r="B18" s="34" t="s">
        <v>81</v>
      </c>
      <c r="C18" s="36">
        <v>60265</v>
      </c>
      <c r="D18" s="36">
        <v>6250</v>
      </c>
      <c r="E18" s="36">
        <v>37740</v>
      </c>
      <c r="F18" s="36">
        <v>16275</v>
      </c>
      <c r="G18" s="37">
        <v>0.1</v>
      </c>
      <c r="H18" s="37">
        <v>0.63</v>
      </c>
      <c r="I18" s="37">
        <v>0.27</v>
      </c>
    </row>
    <row r="19" spans="1:9" x14ac:dyDescent="0.35">
      <c r="A19" s="25" t="s">
        <v>258</v>
      </c>
      <c r="B19" s="34" t="s">
        <v>82</v>
      </c>
      <c r="C19" s="36">
        <v>62520</v>
      </c>
      <c r="D19" s="36">
        <v>6440</v>
      </c>
      <c r="E19" s="36">
        <v>38985</v>
      </c>
      <c r="F19" s="36">
        <v>17095</v>
      </c>
      <c r="G19" s="37">
        <v>0.1</v>
      </c>
      <c r="H19" s="37">
        <v>0.62</v>
      </c>
      <c r="I19" s="37">
        <v>0.27</v>
      </c>
    </row>
    <row r="20" spans="1:9" x14ac:dyDescent="0.35">
      <c r="A20" s="25" t="s">
        <v>258</v>
      </c>
      <c r="B20" s="34" t="s">
        <v>83</v>
      </c>
      <c r="C20" s="36">
        <v>64035</v>
      </c>
      <c r="D20" s="36">
        <v>6575</v>
      </c>
      <c r="E20" s="36">
        <v>39795</v>
      </c>
      <c r="F20" s="36">
        <v>17665</v>
      </c>
      <c r="G20" s="37">
        <v>0.1</v>
      </c>
      <c r="H20" s="37">
        <v>0.62</v>
      </c>
      <c r="I20" s="37">
        <v>0.28000000000000003</v>
      </c>
    </row>
    <row r="21" spans="1:9" x14ac:dyDescent="0.35">
      <c r="A21" s="25" t="s">
        <v>258</v>
      </c>
      <c r="B21" s="34" t="s">
        <v>84</v>
      </c>
      <c r="C21" s="36">
        <v>65680</v>
      </c>
      <c r="D21" s="36">
        <v>6745</v>
      </c>
      <c r="E21" s="36">
        <v>40585</v>
      </c>
      <c r="F21" s="36">
        <v>18350</v>
      </c>
      <c r="G21" s="37">
        <v>0.1</v>
      </c>
      <c r="H21" s="37">
        <v>0.62</v>
      </c>
      <c r="I21" s="37">
        <v>0.28000000000000003</v>
      </c>
    </row>
    <row r="22" spans="1:9" x14ac:dyDescent="0.35">
      <c r="A22" s="25" t="s">
        <v>258</v>
      </c>
      <c r="B22" s="34" t="s">
        <v>85</v>
      </c>
      <c r="C22" s="36">
        <v>67370</v>
      </c>
      <c r="D22" s="36">
        <v>6950</v>
      </c>
      <c r="E22" s="36">
        <v>41330</v>
      </c>
      <c r="F22" s="36">
        <v>19090</v>
      </c>
      <c r="G22" s="37">
        <v>0.1</v>
      </c>
      <c r="H22" s="37">
        <v>0.61</v>
      </c>
      <c r="I22" s="37">
        <v>0.28000000000000003</v>
      </c>
    </row>
    <row r="23" spans="1:9" x14ac:dyDescent="0.35">
      <c r="A23" s="25" t="s">
        <v>258</v>
      </c>
      <c r="B23" s="34" t="s">
        <v>86</v>
      </c>
      <c r="C23" s="36">
        <v>68675</v>
      </c>
      <c r="D23" s="36">
        <v>7180</v>
      </c>
      <c r="E23" s="36">
        <v>41880</v>
      </c>
      <c r="F23" s="36">
        <v>19620</v>
      </c>
      <c r="G23" s="37">
        <v>0.1</v>
      </c>
      <c r="H23" s="37">
        <v>0.61</v>
      </c>
      <c r="I23" s="37">
        <v>0.28999999999999998</v>
      </c>
    </row>
    <row r="24" spans="1:9" x14ac:dyDescent="0.35">
      <c r="A24" s="25" t="s">
        <v>258</v>
      </c>
      <c r="B24" s="34" t="s">
        <v>87</v>
      </c>
      <c r="C24" s="36">
        <v>70290</v>
      </c>
      <c r="D24" s="36">
        <v>7445</v>
      </c>
      <c r="E24" s="36">
        <v>42545</v>
      </c>
      <c r="F24" s="36">
        <v>20305</v>
      </c>
      <c r="G24" s="37">
        <v>0.11</v>
      </c>
      <c r="H24" s="37">
        <v>0.61</v>
      </c>
      <c r="I24" s="37">
        <v>0.28999999999999998</v>
      </c>
    </row>
    <row r="25" spans="1:9" x14ac:dyDescent="0.35">
      <c r="A25" s="25" t="s">
        <v>258</v>
      </c>
      <c r="B25" s="34" t="s">
        <v>88</v>
      </c>
      <c r="C25" s="36">
        <v>71780</v>
      </c>
      <c r="D25" s="36">
        <v>7690</v>
      </c>
      <c r="E25" s="36">
        <v>43180</v>
      </c>
      <c r="F25" s="36">
        <v>20910</v>
      </c>
      <c r="G25" s="37">
        <v>0.11</v>
      </c>
      <c r="H25" s="37">
        <v>0.6</v>
      </c>
      <c r="I25" s="37">
        <v>0.28999999999999998</v>
      </c>
    </row>
    <row r="26" spans="1:9" x14ac:dyDescent="0.35">
      <c r="A26" s="25" t="s">
        <v>258</v>
      </c>
      <c r="B26" s="34" t="s">
        <v>89</v>
      </c>
      <c r="C26" s="36">
        <v>73355</v>
      </c>
      <c r="D26" s="36">
        <v>7935</v>
      </c>
      <c r="E26" s="36">
        <v>43900</v>
      </c>
      <c r="F26" s="36">
        <v>21515</v>
      </c>
      <c r="G26" s="37">
        <v>0.11</v>
      </c>
      <c r="H26" s="37">
        <v>0.6</v>
      </c>
      <c r="I26" s="37">
        <v>0.28999999999999998</v>
      </c>
    </row>
    <row r="27" spans="1:9" x14ac:dyDescent="0.35">
      <c r="A27" s="25" t="s">
        <v>258</v>
      </c>
      <c r="B27" s="34" t="s">
        <v>90</v>
      </c>
      <c r="C27" s="36">
        <v>74950</v>
      </c>
      <c r="D27" s="36">
        <v>8190</v>
      </c>
      <c r="E27" s="36">
        <v>44620</v>
      </c>
      <c r="F27" s="36">
        <v>22140</v>
      </c>
      <c r="G27" s="37">
        <v>0.11</v>
      </c>
      <c r="H27" s="37">
        <v>0.6</v>
      </c>
      <c r="I27" s="37">
        <v>0.3</v>
      </c>
    </row>
    <row r="28" spans="1:9" x14ac:dyDescent="0.35">
      <c r="A28" s="25" t="s">
        <v>258</v>
      </c>
      <c r="B28" s="34" t="s">
        <v>91</v>
      </c>
      <c r="C28" s="36">
        <v>76365</v>
      </c>
      <c r="D28" s="36">
        <v>8340</v>
      </c>
      <c r="E28" s="36">
        <v>45235</v>
      </c>
      <c r="F28" s="36">
        <v>22790</v>
      </c>
      <c r="G28" s="37">
        <v>0.11</v>
      </c>
      <c r="H28" s="37">
        <v>0.59</v>
      </c>
      <c r="I28" s="37">
        <v>0.3</v>
      </c>
    </row>
    <row r="29" spans="1:9" x14ac:dyDescent="0.35">
      <c r="A29" s="25" t="s">
        <v>258</v>
      </c>
      <c r="B29" s="34" t="s">
        <v>92</v>
      </c>
      <c r="C29" s="36">
        <v>77835</v>
      </c>
      <c r="D29" s="36">
        <v>8575</v>
      </c>
      <c r="E29" s="36">
        <v>45780</v>
      </c>
      <c r="F29" s="36">
        <v>23480</v>
      </c>
      <c r="G29" s="37">
        <v>0.11</v>
      </c>
      <c r="H29" s="37">
        <v>0.59</v>
      </c>
      <c r="I29" s="37">
        <v>0.3</v>
      </c>
    </row>
    <row r="30" spans="1:9" x14ac:dyDescent="0.35">
      <c r="A30" s="25" t="s">
        <v>258</v>
      </c>
      <c r="B30" s="34" t="s">
        <v>93</v>
      </c>
      <c r="C30" s="36">
        <v>79535</v>
      </c>
      <c r="D30" s="36">
        <v>8785</v>
      </c>
      <c r="E30" s="36">
        <v>46370</v>
      </c>
      <c r="F30" s="36">
        <v>24385</v>
      </c>
      <c r="G30" s="37">
        <v>0.11</v>
      </c>
      <c r="H30" s="37">
        <v>0.57999999999999996</v>
      </c>
      <c r="I30" s="37">
        <v>0.31</v>
      </c>
    </row>
    <row r="31" spans="1:9" x14ac:dyDescent="0.35">
      <c r="A31" s="25" t="s">
        <v>258</v>
      </c>
      <c r="B31" s="34" t="s">
        <v>94</v>
      </c>
      <c r="C31" s="36">
        <v>81065</v>
      </c>
      <c r="D31" s="36">
        <v>8950</v>
      </c>
      <c r="E31" s="36">
        <v>46900</v>
      </c>
      <c r="F31" s="36">
        <v>25210</v>
      </c>
      <c r="G31" s="37">
        <v>0.11</v>
      </c>
      <c r="H31" s="37">
        <v>0.57999999999999996</v>
      </c>
      <c r="I31" s="37">
        <v>0.31</v>
      </c>
    </row>
    <row r="32" spans="1:9" x14ac:dyDescent="0.35">
      <c r="A32" s="25" t="s">
        <v>258</v>
      </c>
      <c r="B32" s="34" t="s">
        <v>95</v>
      </c>
      <c r="C32" s="36">
        <v>82635</v>
      </c>
      <c r="D32" s="36">
        <v>9090</v>
      </c>
      <c r="E32" s="36">
        <v>47445</v>
      </c>
      <c r="F32" s="36">
        <v>26100</v>
      </c>
      <c r="G32" s="37">
        <v>0.11</v>
      </c>
      <c r="H32" s="37">
        <v>0.56999999999999995</v>
      </c>
      <c r="I32" s="37">
        <v>0.32</v>
      </c>
    </row>
    <row r="33" spans="1:9" x14ac:dyDescent="0.35">
      <c r="A33" s="25" t="s">
        <v>258</v>
      </c>
      <c r="B33" s="34" t="s">
        <v>96</v>
      </c>
      <c r="C33" s="36">
        <v>84000</v>
      </c>
      <c r="D33" s="36">
        <v>9255</v>
      </c>
      <c r="E33" s="36">
        <v>47845</v>
      </c>
      <c r="F33" s="36">
        <v>26900</v>
      </c>
      <c r="G33" s="37">
        <v>0.11</v>
      </c>
      <c r="H33" s="37">
        <v>0.56999999999999995</v>
      </c>
      <c r="I33" s="37">
        <v>0.32</v>
      </c>
    </row>
    <row r="34" spans="1:9" x14ac:dyDescent="0.35">
      <c r="A34" s="25" t="s">
        <v>258</v>
      </c>
      <c r="B34" s="34" t="s">
        <v>97</v>
      </c>
      <c r="C34" s="36">
        <v>85155</v>
      </c>
      <c r="D34" s="36">
        <v>9370</v>
      </c>
      <c r="E34" s="36">
        <v>48185</v>
      </c>
      <c r="F34" s="36">
        <v>27605</v>
      </c>
      <c r="G34" s="37">
        <v>0.11</v>
      </c>
      <c r="H34" s="37">
        <v>0.56999999999999995</v>
      </c>
      <c r="I34" s="37">
        <v>0.32</v>
      </c>
    </row>
    <row r="35" spans="1:9" x14ac:dyDescent="0.35">
      <c r="A35" s="25" t="s">
        <v>258</v>
      </c>
      <c r="B35" s="34" t="s">
        <v>98</v>
      </c>
      <c r="C35" s="36">
        <v>85905</v>
      </c>
      <c r="D35" s="36">
        <v>9475</v>
      </c>
      <c r="E35" s="36">
        <v>48385</v>
      </c>
      <c r="F35" s="36">
        <v>28045</v>
      </c>
      <c r="G35" s="37">
        <v>0.11</v>
      </c>
      <c r="H35" s="37">
        <v>0.56000000000000005</v>
      </c>
      <c r="I35" s="37">
        <v>0.33</v>
      </c>
    </row>
    <row r="36" spans="1:9" x14ac:dyDescent="0.35">
      <c r="A36" s="25" t="s">
        <v>258</v>
      </c>
      <c r="B36" s="34" t="s">
        <v>99</v>
      </c>
      <c r="C36" s="36">
        <v>86695</v>
      </c>
      <c r="D36" s="36">
        <v>9575</v>
      </c>
      <c r="E36" s="36">
        <v>48595</v>
      </c>
      <c r="F36" s="36">
        <v>28520</v>
      </c>
      <c r="G36" s="37">
        <v>0.11</v>
      </c>
      <c r="H36" s="37">
        <v>0.56000000000000005</v>
      </c>
      <c r="I36" s="37">
        <v>0.33</v>
      </c>
    </row>
    <row r="37" spans="1:9" x14ac:dyDescent="0.35">
      <c r="A37" s="25" t="s">
        <v>258</v>
      </c>
      <c r="B37" s="34" t="s">
        <v>100</v>
      </c>
      <c r="C37" s="36">
        <v>87085</v>
      </c>
      <c r="D37" s="36">
        <v>9660</v>
      </c>
      <c r="E37" s="36">
        <v>48655</v>
      </c>
      <c r="F37" s="36">
        <v>28770</v>
      </c>
      <c r="G37" s="37">
        <v>0.11</v>
      </c>
      <c r="H37" s="37">
        <v>0.56000000000000005</v>
      </c>
      <c r="I37" s="37">
        <v>0.33</v>
      </c>
    </row>
    <row r="38" spans="1:9" x14ac:dyDescent="0.35">
      <c r="A38" s="25" t="s">
        <v>258</v>
      </c>
      <c r="B38" s="34" t="s">
        <v>101</v>
      </c>
      <c r="C38" s="36">
        <v>87330</v>
      </c>
      <c r="D38" s="36">
        <v>9765</v>
      </c>
      <c r="E38" s="36">
        <v>48680</v>
      </c>
      <c r="F38" s="36">
        <v>28880</v>
      </c>
      <c r="G38" s="37">
        <v>0.11</v>
      </c>
      <c r="H38" s="37">
        <v>0.56000000000000005</v>
      </c>
      <c r="I38" s="37">
        <v>0.33</v>
      </c>
    </row>
    <row r="39" spans="1:9" x14ac:dyDescent="0.35">
      <c r="A39" s="25" t="s">
        <v>258</v>
      </c>
      <c r="B39" s="34" t="s">
        <v>102</v>
      </c>
      <c r="C39" s="36">
        <v>87520</v>
      </c>
      <c r="D39" s="36">
        <v>9860</v>
      </c>
      <c r="E39" s="36">
        <v>48675</v>
      </c>
      <c r="F39" s="36">
        <v>28985</v>
      </c>
      <c r="G39" s="37">
        <v>0.11</v>
      </c>
      <c r="H39" s="37">
        <v>0.56000000000000005</v>
      </c>
      <c r="I39" s="37">
        <v>0.33</v>
      </c>
    </row>
    <row r="40" spans="1:9" x14ac:dyDescent="0.35">
      <c r="A40" s="25" t="s">
        <v>258</v>
      </c>
      <c r="B40" s="34" t="s">
        <v>103</v>
      </c>
      <c r="C40" s="36">
        <v>87475</v>
      </c>
      <c r="D40" s="36">
        <v>9965</v>
      </c>
      <c r="E40" s="36">
        <v>48610</v>
      </c>
      <c r="F40" s="36">
        <v>28895</v>
      </c>
      <c r="G40" s="85">
        <v>0.11</v>
      </c>
      <c r="H40" s="85">
        <v>0.56000000000000005</v>
      </c>
      <c r="I40" s="85">
        <v>0.33</v>
      </c>
    </row>
    <row r="41" spans="1:9" x14ac:dyDescent="0.35">
      <c r="A41" s="61" t="s">
        <v>259</v>
      </c>
      <c r="B41" s="62" t="s">
        <v>70</v>
      </c>
      <c r="C41" s="63">
        <v>2720</v>
      </c>
      <c r="D41" s="63">
        <v>140</v>
      </c>
      <c r="E41" s="63">
        <v>1245</v>
      </c>
      <c r="F41" s="63">
        <v>1335</v>
      </c>
      <c r="G41" s="84">
        <v>0.05</v>
      </c>
      <c r="H41" s="84">
        <v>0.46</v>
      </c>
      <c r="I41" s="84">
        <v>0.49</v>
      </c>
    </row>
    <row r="42" spans="1:9" x14ac:dyDescent="0.35">
      <c r="A42" s="25" t="s">
        <v>259</v>
      </c>
      <c r="B42" s="34" t="s">
        <v>71</v>
      </c>
      <c r="C42" s="36">
        <v>3750</v>
      </c>
      <c r="D42" s="36">
        <v>195</v>
      </c>
      <c r="E42" s="36">
        <v>1720</v>
      </c>
      <c r="F42" s="36">
        <v>1830</v>
      </c>
      <c r="G42" s="37">
        <v>0.05</v>
      </c>
      <c r="H42" s="37">
        <v>0.46</v>
      </c>
      <c r="I42" s="37">
        <v>0.49</v>
      </c>
    </row>
    <row r="43" spans="1:9" x14ac:dyDescent="0.35">
      <c r="A43" s="25" t="s">
        <v>259</v>
      </c>
      <c r="B43" s="34" t="s">
        <v>72</v>
      </c>
      <c r="C43" s="36">
        <v>4895</v>
      </c>
      <c r="D43" s="36">
        <v>280</v>
      </c>
      <c r="E43" s="36">
        <v>2280</v>
      </c>
      <c r="F43" s="36">
        <v>2330</v>
      </c>
      <c r="G43" s="37">
        <v>0.06</v>
      </c>
      <c r="H43" s="37">
        <v>0.47</v>
      </c>
      <c r="I43" s="37">
        <v>0.48</v>
      </c>
    </row>
    <row r="44" spans="1:9" x14ac:dyDescent="0.35">
      <c r="A44" s="25" t="s">
        <v>259</v>
      </c>
      <c r="B44" s="34" t="s">
        <v>73</v>
      </c>
      <c r="C44" s="36">
        <v>6190</v>
      </c>
      <c r="D44" s="36">
        <v>375</v>
      </c>
      <c r="E44" s="36">
        <v>2865</v>
      </c>
      <c r="F44" s="36">
        <v>2950</v>
      </c>
      <c r="G44" s="37">
        <v>0.06</v>
      </c>
      <c r="H44" s="37">
        <v>0.46</v>
      </c>
      <c r="I44" s="37">
        <v>0.48</v>
      </c>
    </row>
    <row r="45" spans="1:9" x14ac:dyDescent="0.35">
      <c r="A45" s="25" t="s">
        <v>259</v>
      </c>
      <c r="B45" s="34" t="s">
        <v>74</v>
      </c>
      <c r="C45" s="36">
        <v>7465</v>
      </c>
      <c r="D45" s="36">
        <v>475</v>
      </c>
      <c r="E45" s="36">
        <v>3485</v>
      </c>
      <c r="F45" s="36">
        <v>3505</v>
      </c>
      <c r="G45" s="37">
        <v>0.06</v>
      </c>
      <c r="H45" s="37">
        <v>0.47</v>
      </c>
      <c r="I45" s="37">
        <v>0.47</v>
      </c>
    </row>
    <row r="46" spans="1:9" x14ac:dyDescent="0.35">
      <c r="A46" s="25" t="s">
        <v>259</v>
      </c>
      <c r="B46" s="34" t="s">
        <v>75</v>
      </c>
      <c r="C46" s="36">
        <v>8795</v>
      </c>
      <c r="D46" s="36">
        <v>565</v>
      </c>
      <c r="E46" s="36">
        <v>4110</v>
      </c>
      <c r="F46" s="36">
        <v>4120</v>
      </c>
      <c r="G46" s="37">
        <v>0.06</v>
      </c>
      <c r="H46" s="37">
        <v>0.47</v>
      </c>
      <c r="I46" s="37">
        <v>0.47</v>
      </c>
    </row>
    <row r="47" spans="1:9" x14ac:dyDescent="0.35">
      <c r="A47" s="25" t="s">
        <v>259</v>
      </c>
      <c r="B47" s="34" t="s">
        <v>76</v>
      </c>
      <c r="C47" s="36">
        <v>10025</v>
      </c>
      <c r="D47" s="36">
        <v>660</v>
      </c>
      <c r="E47" s="36">
        <v>4665</v>
      </c>
      <c r="F47" s="36">
        <v>4700</v>
      </c>
      <c r="G47" s="37">
        <v>7.0000000000000007E-2</v>
      </c>
      <c r="H47" s="37">
        <v>0.47</v>
      </c>
      <c r="I47" s="37">
        <v>0.47</v>
      </c>
    </row>
    <row r="48" spans="1:9" x14ac:dyDescent="0.35">
      <c r="A48" s="25" t="s">
        <v>259</v>
      </c>
      <c r="B48" s="34" t="s">
        <v>77</v>
      </c>
      <c r="C48" s="36">
        <v>11050</v>
      </c>
      <c r="D48" s="36">
        <v>755</v>
      </c>
      <c r="E48" s="36">
        <v>5170</v>
      </c>
      <c r="F48" s="36">
        <v>5125</v>
      </c>
      <c r="G48" s="37">
        <v>7.0000000000000007E-2</v>
      </c>
      <c r="H48" s="37">
        <v>0.47</v>
      </c>
      <c r="I48" s="37">
        <v>0.46</v>
      </c>
    </row>
    <row r="49" spans="1:9" x14ac:dyDescent="0.35">
      <c r="A49" s="25" t="s">
        <v>259</v>
      </c>
      <c r="B49" s="34" t="s">
        <v>78</v>
      </c>
      <c r="C49" s="36">
        <v>12185</v>
      </c>
      <c r="D49" s="36">
        <v>850</v>
      </c>
      <c r="E49" s="36">
        <v>5740</v>
      </c>
      <c r="F49" s="36">
        <v>5590</v>
      </c>
      <c r="G49" s="37">
        <v>7.0000000000000007E-2</v>
      </c>
      <c r="H49" s="37">
        <v>0.47</v>
      </c>
      <c r="I49" s="37">
        <v>0.46</v>
      </c>
    </row>
    <row r="50" spans="1:9" x14ac:dyDescent="0.35">
      <c r="A50" s="25" t="s">
        <v>259</v>
      </c>
      <c r="B50" s="34" t="s">
        <v>79</v>
      </c>
      <c r="C50" s="36">
        <v>13140</v>
      </c>
      <c r="D50" s="36">
        <v>920</v>
      </c>
      <c r="E50" s="36">
        <v>6230</v>
      </c>
      <c r="F50" s="36">
        <v>5990</v>
      </c>
      <c r="G50" s="37">
        <v>7.0000000000000007E-2</v>
      </c>
      <c r="H50" s="37">
        <v>0.47</v>
      </c>
      <c r="I50" s="37">
        <v>0.46</v>
      </c>
    </row>
    <row r="51" spans="1:9" x14ac:dyDescent="0.35">
      <c r="A51" s="25" t="s">
        <v>259</v>
      </c>
      <c r="B51" s="34" t="s">
        <v>80</v>
      </c>
      <c r="C51" s="36">
        <v>14150</v>
      </c>
      <c r="D51" s="36">
        <v>990</v>
      </c>
      <c r="E51" s="36">
        <v>6740</v>
      </c>
      <c r="F51" s="36">
        <v>6420</v>
      </c>
      <c r="G51" s="37">
        <v>7.0000000000000007E-2</v>
      </c>
      <c r="H51" s="37">
        <v>0.48</v>
      </c>
      <c r="I51" s="37">
        <v>0.45</v>
      </c>
    </row>
    <row r="52" spans="1:9" x14ac:dyDescent="0.35">
      <c r="A52" s="25" t="s">
        <v>259</v>
      </c>
      <c r="B52" s="34" t="s">
        <v>81</v>
      </c>
      <c r="C52" s="36">
        <v>15280</v>
      </c>
      <c r="D52" s="36">
        <v>1085</v>
      </c>
      <c r="E52" s="36">
        <v>7310</v>
      </c>
      <c r="F52" s="36">
        <v>6885</v>
      </c>
      <c r="G52" s="37">
        <v>7.0000000000000007E-2</v>
      </c>
      <c r="H52" s="37">
        <v>0.48</v>
      </c>
      <c r="I52" s="37">
        <v>0.45</v>
      </c>
    </row>
    <row r="53" spans="1:9" x14ac:dyDescent="0.35">
      <c r="A53" s="25" t="s">
        <v>259</v>
      </c>
      <c r="B53" s="34" t="s">
        <v>82</v>
      </c>
      <c r="C53" s="36">
        <v>16815</v>
      </c>
      <c r="D53" s="36">
        <v>1195</v>
      </c>
      <c r="E53" s="36">
        <v>8060</v>
      </c>
      <c r="F53" s="36">
        <v>7565</v>
      </c>
      <c r="G53" s="37">
        <v>7.0000000000000007E-2</v>
      </c>
      <c r="H53" s="37">
        <v>0.48</v>
      </c>
      <c r="I53" s="37">
        <v>0.45</v>
      </c>
    </row>
    <row r="54" spans="1:9" x14ac:dyDescent="0.35">
      <c r="A54" s="25" t="s">
        <v>259</v>
      </c>
      <c r="B54" s="34" t="s">
        <v>83</v>
      </c>
      <c r="C54" s="36">
        <v>17975</v>
      </c>
      <c r="D54" s="36">
        <v>1285</v>
      </c>
      <c r="E54" s="36">
        <v>8615</v>
      </c>
      <c r="F54" s="36">
        <v>8080</v>
      </c>
      <c r="G54" s="37">
        <v>7.0000000000000007E-2</v>
      </c>
      <c r="H54" s="37">
        <v>0.48</v>
      </c>
      <c r="I54" s="37">
        <v>0.45</v>
      </c>
    </row>
    <row r="55" spans="1:9" x14ac:dyDescent="0.35">
      <c r="A55" s="25" t="s">
        <v>259</v>
      </c>
      <c r="B55" s="34" t="s">
        <v>84</v>
      </c>
      <c r="C55" s="36">
        <v>19415</v>
      </c>
      <c r="D55" s="36">
        <v>1395</v>
      </c>
      <c r="E55" s="36">
        <v>9305</v>
      </c>
      <c r="F55" s="36">
        <v>8715</v>
      </c>
      <c r="G55" s="37">
        <v>7.0000000000000007E-2</v>
      </c>
      <c r="H55" s="37">
        <v>0.48</v>
      </c>
      <c r="I55" s="37">
        <v>0.45</v>
      </c>
    </row>
    <row r="56" spans="1:9" x14ac:dyDescent="0.35">
      <c r="A56" s="25" t="s">
        <v>259</v>
      </c>
      <c r="B56" s="34" t="s">
        <v>85</v>
      </c>
      <c r="C56" s="36">
        <v>21115</v>
      </c>
      <c r="D56" s="36">
        <v>1575</v>
      </c>
      <c r="E56" s="36">
        <v>10095</v>
      </c>
      <c r="F56" s="36">
        <v>9445</v>
      </c>
      <c r="G56" s="37">
        <v>7.0000000000000007E-2</v>
      </c>
      <c r="H56" s="37">
        <v>0.48</v>
      </c>
      <c r="I56" s="37">
        <v>0.45</v>
      </c>
    </row>
    <row r="57" spans="1:9" x14ac:dyDescent="0.35">
      <c r="A57" s="25" t="s">
        <v>259</v>
      </c>
      <c r="B57" s="34" t="s">
        <v>86</v>
      </c>
      <c r="C57" s="36">
        <v>22435</v>
      </c>
      <c r="D57" s="36">
        <v>1720</v>
      </c>
      <c r="E57" s="36">
        <v>10710</v>
      </c>
      <c r="F57" s="36">
        <v>10000</v>
      </c>
      <c r="G57" s="37">
        <v>0.08</v>
      </c>
      <c r="H57" s="37">
        <v>0.48</v>
      </c>
      <c r="I57" s="37">
        <v>0.45</v>
      </c>
    </row>
    <row r="58" spans="1:9" x14ac:dyDescent="0.35">
      <c r="A58" s="25" t="s">
        <v>259</v>
      </c>
      <c r="B58" s="34" t="s">
        <v>87</v>
      </c>
      <c r="C58" s="36">
        <v>24050</v>
      </c>
      <c r="D58" s="36">
        <v>1885</v>
      </c>
      <c r="E58" s="36">
        <v>11425</v>
      </c>
      <c r="F58" s="36">
        <v>10740</v>
      </c>
      <c r="G58" s="37">
        <v>0.08</v>
      </c>
      <c r="H58" s="37">
        <v>0.48</v>
      </c>
      <c r="I58" s="37">
        <v>0.45</v>
      </c>
    </row>
    <row r="59" spans="1:9" x14ac:dyDescent="0.35">
      <c r="A59" s="25" t="s">
        <v>259</v>
      </c>
      <c r="B59" s="34" t="s">
        <v>88</v>
      </c>
      <c r="C59" s="36">
        <v>25620</v>
      </c>
      <c r="D59" s="36">
        <v>2015</v>
      </c>
      <c r="E59" s="36">
        <v>12160</v>
      </c>
      <c r="F59" s="36">
        <v>11445</v>
      </c>
      <c r="G59" s="37">
        <v>0.08</v>
      </c>
      <c r="H59" s="37">
        <v>0.47</v>
      </c>
      <c r="I59" s="37">
        <v>0.45</v>
      </c>
    </row>
    <row r="60" spans="1:9" x14ac:dyDescent="0.35">
      <c r="A60" s="25" t="s">
        <v>259</v>
      </c>
      <c r="B60" s="34" t="s">
        <v>89</v>
      </c>
      <c r="C60" s="36">
        <v>27420</v>
      </c>
      <c r="D60" s="36">
        <v>2175</v>
      </c>
      <c r="E60" s="36">
        <v>13075</v>
      </c>
      <c r="F60" s="36">
        <v>12165</v>
      </c>
      <c r="G60" s="37">
        <v>0.08</v>
      </c>
      <c r="H60" s="37">
        <v>0.48</v>
      </c>
      <c r="I60" s="37">
        <v>0.44</v>
      </c>
    </row>
    <row r="61" spans="1:9" x14ac:dyDescent="0.35">
      <c r="A61" s="25" t="s">
        <v>259</v>
      </c>
      <c r="B61" s="34" t="s">
        <v>90</v>
      </c>
      <c r="C61" s="36">
        <v>29360</v>
      </c>
      <c r="D61" s="36">
        <v>2360</v>
      </c>
      <c r="E61" s="36">
        <v>14030</v>
      </c>
      <c r="F61" s="36">
        <v>12970</v>
      </c>
      <c r="G61" s="37">
        <v>0.08</v>
      </c>
      <c r="H61" s="37">
        <v>0.48</v>
      </c>
      <c r="I61" s="37">
        <v>0.44</v>
      </c>
    </row>
    <row r="62" spans="1:9" x14ac:dyDescent="0.35">
      <c r="A62" s="25" t="s">
        <v>259</v>
      </c>
      <c r="B62" s="34" t="s">
        <v>91</v>
      </c>
      <c r="C62" s="36">
        <v>31055</v>
      </c>
      <c r="D62" s="36">
        <v>2475</v>
      </c>
      <c r="E62" s="36">
        <v>14855</v>
      </c>
      <c r="F62" s="36">
        <v>13725</v>
      </c>
      <c r="G62" s="37">
        <v>0.08</v>
      </c>
      <c r="H62" s="37">
        <v>0.48</v>
      </c>
      <c r="I62" s="37">
        <v>0.44</v>
      </c>
    </row>
    <row r="63" spans="1:9" x14ac:dyDescent="0.35">
      <c r="A63" s="25" t="s">
        <v>259</v>
      </c>
      <c r="B63" s="34" t="s">
        <v>92</v>
      </c>
      <c r="C63" s="36">
        <v>32840</v>
      </c>
      <c r="D63" s="36">
        <v>2635</v>
      </c>
      <c r="E63" s="36">
        <v>15655</v>
      </c>
      <c r="F63" s="36">
        <v>14550</v>
      </c>
      <c r="G63" s="37">
        <v>0.08</v>
      </c>
      <c r="H63" s="37">
        <v>0.48</v>
      </c>
      <c r="I63" s="37">
        <v>0.44</v>
      </c>
    </row>
    <row r="64" spans="1:9" x14ac:dyDescent="0.35">
      <c r="A64" s="25" t="s">
        <v>259</v>
      </c>
      <c r="B64" s="34" t="s">
        <v>93</v>
      </c>
      <c r="C64" s="36">
        <v>35020</v>
      </c>
      <c r="D64" s="36">
        <v>2800</v>
      </c>
      <c r="E64" s="36">
        <v>16600</v>
      </c>
      <c r="F64" s="36">
        <v>15625</v>
      </c>
      <c r="G64" s="37">
        <v>0.08</v>
      </c>
      <c r="H64" s="37">
        <v>0.47</v>
      </c>
      <c r="I64" s="37">
        <v>0.45</v>
      </c>
    </row>
    <row r="65" spans="1:9" x14ac:dyDescent="0.35">
      <c r="A65" s="25" t="s">
        <v>259</v>
      </c>
      <c r="B65" s="34" t="s">
        <v>94</v>
      </c>
      <c r="C65" s="36">
        <v>37050</v>
      </c>
      <c r="D65" s="36">
        <v>2945</v>
      </c>
      <c r="E65" s="36">
        <v>17515</v>
      </c>
      <c r="F65" s="36">
        <v>16590</v>
      </c>
      <c r="G65" s="37">
        <v>0.08</v>
      </c>
      <c r="H65" s="37">
        <v>0.47</v>
      </c>
      <c r="I65" s="37">
        <v>0.45</v>
      </c>
    </row>
    <row r="66" spans="1:9" x14ac:dyDescent="0.35">
      <c r="A66" s="25" t="s">
        <v>259</v>
      </c>
      <c r="B66" s="34" t="s">
        <v>95</v>
      </c>
      <c r="C66" s="36">
        <v>39080</v>
      </c>
      <c r="D66" s="36">
        <v>3070</v>
      </c>
      <c r="E66" s="36">
        <v>18395</v>
      </c>
      <c r="F66" s="36">
        <v>17615</v>
      </c>
      <c r="G66" s="37">
        <v>0.08</v>
      </c>
      <c r="H66" s="37">
        <v>0.47</v>
      </c>
      <c r="I66" s="37">
        <v>0.45</v>
      </c>
    </row>
    <row r="67" spans="1:9" x14ac:dyDescent="0.35">
      <c r="A67" s="25" t="s">
        <v>259</v>
      </c>
      <c r="B67" s="34" t="s">
        <v>96</v>
      </c>
      <c r="C67" s="36">
        <v>40965</v>
      </c>
      <c r="D67" s="36">
        <v>3215</v>
      </c>
      <c r="E67" s="36">
        <v>19210</v>
      </c>
      <c r="F67" s="36">
        <v>18535</v>
      </c>
      <c r="G67" s="37">
        <v>0.08</v>
      </c>
      <c r="H67" s="37">
        <v>0.47</v>
      </c>
      <c r="I67" s="37">
        <v>0.45</v>
      </c>
    </row>
    <row r="68" spans="1:9" x14ac:dyDescent="0.35">
      <c r="A68" s="25" t="s">
        <v>259</v>
      </c>
      <c r="B68" s="34" t="s">
        <v>97</v>
      </c>
      <c r="C68" s="36">
        <v>42675</v>
      </c>
      <c r="D68" s="36">
        <v>3330</v>
      </c>
      <c r="E68" s="36">
        <v>19950</v>
      </c>
      <c r="F68" s="36">
        <v>19395</v>
      </c>
      <c r="G68" s="37">
        <v>0.08</v>
      </c>
      <c r="H68" s="37">
        <v>0.47</v>
      </c>
      <c r="I68" s="37">
        <v>0.45</v>
      </c>
    </row>
    <row r="69" spans="1:9" x14ac:dyDescent="0.35">
      <c r="A69" s="25" t="s">
        <v>259</v>
      </c>
      <c r="B69" s="34" t="s">
        <v>98</v>
      </c>
      <c r="C69" s="36">
        <v>44060</v>
      </c>
      <c r="D69" s="36">
        <v>3450</v>
      </c>
      <c r="E69" s="36">
        <v>20625</v>
      </c>
      <c r="F69" s="36">
        <v>19980</v>
      </c>
      <c r="G69" s="37">
        <v>0.08</v>
      </c>
      <c r="H69" s="37">
        <v>0.47</v>
      </c>
      <c r="I69" s="37">
        <v>0.45</v>
      </c>
    </row>
    <row r="70" spans="1:9" x14ac:dyDescent="0.35">
      <c r="A70" s="25" t="s">
        <v>259</v>
      </c>
      <c r="B70" s="34" t="s">
        <v>99</v>
      </c>
      <c r="C70" s="36">
        <v>45530</v>
      </c>
      <c r="D70" s="36">
        <v>3575</v>
      </c>
      <c r="E70" s="36">
        <v>21345</v>
      </c>
      <c r="F70" s="36">
        <v>20610</v>
      </c>
      <c r="G70" s="37">
        <v>0.08</v>
      </c>
      <c r="H70" s="37">
        <v>0.47</v>
      </c>
      <c r="I70" s="37">
        <v>0.45</v>
      </c>
    </row>
    <row r="71" spans="1:9" x14ac:dyDescent="0.35">
      <c r="A71" s="25" t="s">
        <v>259</v>
      </c>
      <c r="B71" s="34" t="s">
        <v>100</v>
      </c>
      <c r="C71" s="36">
        <v>46480</v>
      </c>
      <c r="D71" s="36">
        <v>3670</v>
      </c>
      <c r="E71" s="36">
        <v>21805</v>
      </c>
      <c r="F71" s="36">
        <v>21005</v>
      </c>
      <c r="G71" s="37">
        <v>0.08</v>
      </c>
      <c r="H71" s="37">
        <v>0.47</v>
      </c>
      <c r="I71" s="37">
        <v>0.45</v>
      </c>
    </row>
    <row r="72" spans="1:9" x14ac:dyDescent="0.35">
      <c r="A72" s="25" t="s">
        <v>259</v>
      </c>
      <c r="B72" s="34" t="s">
        <v>101</v>
      </c>
      <c r="C72" s="36">
        <v>47410</v>
      </c>
      <c r="D72" s="36">
        <v>3785</v>
      </c>
      <c r="E72" s="36">
        <v>22310</v>
      </c>
      <c r="F72" s="36">
        <v>21315</v>
      </c>
      <c r="G72" s="37">
        <v>0.08</v>
      </c>
      <c r="H72" s="37">
        <v>0.47</v>
      </c>
      <c r="I72" s="37">
        <v>0.45</v>
      </c>
    </row>
    <row r="73" spans="1:9" x14ac:dyDescent="0.35">
      <c r="A73" s="25" t="s">
        <v>259</v>
      </c>
      <c r="B73" s="34" t="s">
        <v>102</v>
      </c>
      <c r="C73" s="36">
        <v>48265</v>
      </c>
      <c r="D73" s="36">
        <v>3885</v>
      </c>
      <c r="E73" s="36">
        <v>22785</v>
      </c>
      <c r="F73" s="36">
        <v>21595</v>
      </c>
      <c r="G73" s="37">
        <v>0.08</v>
      </c>
      <c r="H73" s="37">
        <v>0.47</v>
      </c>
      <c r="I73" s="37">
        <v>0.45</v>
      </c>
    </row>
    <row r="74" spans="1:9" x14ac:dyDescent="0.35">
      <c r="A74" s="25" t="s">
        <v>259</v>
      </c>
      <c r="B74" s="34" t="s">
        <v>103</v>
      </c>
      <c r="C74" s="36">
        <v>48885</v>
      </c>
      <c r="D74" s="36">
        <v>3980</v>
      </c>
      <c r="E74" s="36">
        <v>23205</v>
      </c>
      <c r="F74" s="36">
        <v>21695</v>
      </c>
      <c r="G74" s="85">
        <v>0.08</v>
      </c>
      <c r="H74" s="85">
        <v>0.47</v>
      </c>
      <c r="I74" s="85">
        <v>0.44</v>
      </c>
    </row>
    <row r="75" spans="1:9" x14ac:dyDescent="0.35">
      <c r="A75" s="61" t="s">
        <v>260</v>
      </c>
      <c r="B75" s="62" t="s">
        <v>70</v>
      </c>
      <c r="C75" s="63">
        <v>2520</v>
      </c>
      <c r="D75" s="63">
        <v>260</v>
      </c>
      <c r="E75" s="63">
        <v>1865</v>
      </c>
      <c r="F75" s="63">
        <v>390</v>
      </c>
      <c r="G75" s="84">
        <v>0.1</v>
      </c>
      <c r="H75" s="84">
        <v>0.74</v>
      </c>
      <c r="I75" s="84">
        <v>0.15</v>
      </c>
    </row>
    <row r="76" spans="1:9" x14ac:dyDescent="0.35">
      <c r="A76" s="25" t="s">
        <v>260</v>
      </c>
      <c r="B76" s="34" t="s">
        <v>71</v>
      </c>
      <c r="C76" s="36">
        <v>4050</v>
      </c>
      <c r="D76" s="36">
        <v>425</v>
      </c>
      <c r="E76" s="36">
        <v>2985</v>
      </c>
      <c r="F76" s="36">
        <v>640</v>
      </c>
      <c r="G76" s="37">
        <v>0.11</v>
      </c>
      <c r="H76" s="37">
        <v>0.74</v>
      </c>
      <c r="I76" s="37">
        <v>0.16</v>
      </c>
    </row>
    <row r="77" spans="1:9" x14ac:dyDescent="0.35">
      <c r="A77" s="25" t="s">
        <v>260</v>
      </c>
      <c r="B77" s="34" t="s">
        <v>72</v>
      </c>
      <c r="C77" s="36">
        <v>6250</v>
      </c>
      <c r="D77" s="36">
        <v>655</v>
      </c>
      <c r="E77" s="36">
        <v>4615</v>
      </c>
      <c r="F77" s="36">
        <v>975</v>
      </c>
      <c r="G77" s="37">
        <v>0.1</v>
      </c>
      <c r="H77" s="37">
        <v>0.74</v>
      </c>
      <c r="I77" s="37">
        <v>0.16</v>
      </c>
    </row>
    <row r="78" spans="1:9" x14ac:dyDescent="0.35">
      <c r="A78" s="25" t="s">
        <v>260</v>
      </c>
      <c r="B78" s="34" t="s">
        <v>73</v>
      </c>
      <c r="C78" s="36">
        <v>12980</v>
      </c>
      <c r="D78" s="36">
        <v>1360</v>
      </c>
      <c r="E78" s="36">
        <v>9665</v>
      </c>
      <c r="F78" s="36">
        <v>1960</v>
      </c>
      <c r="G78" s="37">
        <v>0.1</v>
      </c>
      <c r="H78" s="37">
        <v>0.74</v>
      </c>
      <c r="I78" s="37">
        <v>0.15</v>
      </c>
    </row>
    <row r="79" spans="1:9" x14ac:dyDescent="0.35">
      <c r="A79" s="25" t="s">
        <v>260</v>
      </c>
      <c r="B79" s="34" t="s">
        <v>74</v>
      </c>
      <c r="C79" s="36">
        <v>22025</v>
      </c>
      <c r="D79" s="36">
        <v>2335</v>
      </c>
      <c r="E79" s="36">
        <v>16405</v>
      </c>
      <c r="F79" s="36">
        <v>3285</v>
      </c>
      <c r="G79" s="37">
        <v>0.11</v>
      </c>
      <c r="H79" s="37">
        <v>0.74</v>
      </c>
      <c r="I79" s="37">
        <v>0.15</v>
      </c>
    </row>
    <row r="80" spans="1:9" x14ac:dyDescent="0.35">
      <c r="A80" s="25" t="s">
        <v>260</v>
      </c>
      <c r="B80" s="34" t="s">
        <v>75</v>
      </c>
      <c r="C80" s="36">
        <v>34000</v>
      </c>
      <c r="D80" s="36">
        <v>3645</v>
      </c>
      <c r="E80" s="36">
        <v>24755</v>
      </c>
      <c r="F80" s="36">
        <v>5595</v>
      </c>
      <c r="G80" s="37">
        <v>0.11</v>
      </c>
      <c r="H80" s="37">
        <v>0.73</v>
      </c>
      <c r="I80" s="37">
        <v>0.16</v>
      </c>
    </row>
    <row r="81" spans="1:9" x14ac:dyDescent="0.35">
      <c r="A81" s="25" t="s">
        <v>260</v>
      </c>
      <c r="B81" s="34" t="s">
        <v>76</v>
      </c>
      <c r="C81" s="36">
        <v>39335</v>
      </c>
      <c r="D81" s="36">
        <v>4340</v>
      </c>
      <c r="E81" s="36">
        <v>27960</v>
      </c>
      <c r="F81" s="36">
        <v>7035</v>
      </c>
      <c r="G81" s="37">
        <v>0.11</v>
      </c>
      <c r="H81" s="37">
        <v>0.71</v>
      </c>
      <c r="I81" s="37">
        <v>0.18</v>
      </c>
    </row>
    <row r="82" spans="1:9" x14ac:dyDescent="0.35">
      <c r="A82" s="25" t="s">
        <v>260</v>
      </c>
      <c r="B82" s="34" t="s">
        <v>77</v>
      </c>
      <c r="C82" s="36">
        <v>40860</v>
      </c>
      <c r="D82" s="36">
        <v>4595</v>
      </c>
      <c r="E82" s="36">
        <v>28770</v>
      </c>
      <c r="F82" s="36">
        <v>7495</v>
      </c>
      <c r="G82" s="37">
        <v>0.11</v>
      </c>
      <c r="H82" s="37">
        <v>0.7</v>
      </c>
      <c r="I82" s="37">
        <v>0.18</v>
      </c>
    </row>
    <row r="83" spans="1:9" x14ac:dyDescent="0.35">
      <c r="A83" s="25" t="s">
        <v>260</v>
      </c>
      <c r="B83" s="34" t="s">
        <v>78</v>
      </c>
      <c r="C83" s="36">
        <v>41610</v>
      </c>
      <c r="D83" s="36">
        <v>4690</v>
      </c>
      <c r="E83" s="36">
        <v>29285</v>
      </c>
      <c r="F83" s="36">
        <v>7630</v>
      </c>
      <c r="G83" s="37">
        <v>0.11</v>
      </c>
      <c r="H83" s="37">
        <v>0.7</v>
      </c>
      <c r="I83" s="37">
        <v>0.18</v>
      </c>
    </row>
    <row r="84" spans="1:9" x14ac:dyDescent="0.35">
      <c r="A84" s="25" t="s">
        <v>260</v>
      </c>
      <c r="B84" s="34" t="s">
        <v>79</v>
      </c>
      <c r="C84" s="36">
        <v>42080</v>
      </c>
      <c r="D84" s="36">
        <v>4755</v>
      </c>
      <c r="E84" s="36">
        <v>29615</v>
      </c>
      <c r="F84" s="36">
        <v>7710</v>
      </c>
      <c r="G84" s="37">
        <v>0.11</v>
      </c>
      <c r="H84" s="37">
        <v>0.7</v>
      </c>
      <c r="I84" s="37">
        <v>0.18</v>
      </c>
    </row>
    <row r="85" spans="1:9" x14ac:dyDescent="0.35">
      <c r="A85" s="25" t="s">
        <v>260</v>
      </c>
      <c r="B85" s="34" t="s">
        <v>80</v>
      </c>
      <c r="C85" s="36">
        <v>43460</v>
      </c>
      <c r="D85" s="36">
        <v>4975</v>
      </c>
      <c r="E85" s="36">
        <v>30015</v>
      </c>
      <c r="F85" s="36">
        <v>8470</v>
      </c>
      <c r="G85" s="37">
        <v>0.11</v>
      </c>
      <c r="H85" s="37">
        <v>0.69</v>
      </c>
      <c r="I85" s="37">
        <v>0.19</v>
      </c>
    </row>
    <row r="86" spans="1:9" x14ac:dyDescent="0.35">
      <c r="A86" s="25" t="s">
        <v>260</v>
      </c>
      <c r="B86" s="34" t="s">
        <v>81</v>
      </c>
      <c r="C86" s="36">
        <v>44985</v>
      </c>
      <c r="D86" s="36">
        <v>5170</v>
      </c>
      <c r="E86" s="36">
        <v>30430</v>
      </c>
      <c r="F86" s="36">
        <v>9390</v>
      </c>
      <c r="G86" s="37">
        <v>0.11</v>
      </c>
      <c r="H86" s="37">
        <v>0.68</v>
      </c>
      <c r="I86" s="37">
        <v>0.21</v>
      </c>
    </row>
    <row r="87" spans="1:9" x14ac:dyDescent="0.35">
      <c r="A87" s="25" t="s">
        <v>260</v>
      </c>
      <c r="B87" s="34" t="s">
        <v>82</v>
      </c>
      <c r="C87" s="36">
        <v>45700</v>
      </c>
      <c r="D87" s="36">
        <v>5245</v>
      </c>
      <c r="E87" s="36">
        <v>30925</v>
      </c>
      <c r="F87" s="36">
        <v>9530</v>
      </c>
      <c r="G87" s="37">
        <v>0.11</v>
      </c>
      <c r="H87" s="37">
        <v>0.68</v>
      </c>
      <c r="I87" s="37">
        <v>0.21</v>
      </c>
    </row>
    <row r="88" spans="1:9" x14ac:dyDescent="0.35">
      <c r="A88" s="25" t="s">
        <v>260</v>
      </c>
      <c r="B88" s="34" t="s">
        <v>83</v>
      </c>
      <c r="C88" s="36">
        <v>46055</v>
      </c>
      <c r="D88" s="36">
        <v>5295</v>
      </c>
      <c r="E88" s="36">
        <v>31180</v>
      </c>
      <c r="F88" s="36">
        <v>9585</v>
      </c>
      <c r="G88" s="37">
        <v>0.11</v>
      </c>
      <c r="H88" s="37">
        <v>0.68</v>
      </c>
      <c r="I88" s="37">
        <v>0.21</v>
      </c>
    </row>
    <row r="89" spans="1:9" x14ac:dyDescent="0.35">
      <c r="A89" s="25" t="s">
        <v>260</v>
      </c>
      <c r="B89" s="34" t="s">
        <v>84</v>
      </c>
      <c r="C89" s="36">
        <v>46265</v>
      </c>
      <c r="D89" s="36">
        <v>5350</v>
      </c>
      <c r="E89" s="36">
        <v>31280</v>
      </c>
      <c r="F89" s="36">
        <v>9635</v>
      </c>
      <c r="G89" s="37">
        <v>0.12</v>
      </c>
      <c r="H89" s="37">
        <v>0.68</v>
      </c>
      <c r="I89" s="37">
        <v>0.21</v>
      </c>
    </row>
    <row r="90" spans="1:9" x14ac:dyDescent="0.35">
      <c r="A90" s="25" t="s">
        <v>260</v>
      </c>
      <c r="B90" s="34" t="s">
        <v>85</v>
      </c>
      <c r="C90" s="36">
        <v>46255</v>
      </c>
      <c r="D90" s="36">
        <v>5375</v>
      </c>
      <c r="E90" s="36">
        <v>31240</v>
      </c>
      <c r="F90" s="36">
        <v>9645</v>
      </c>
      <c r="G90" s="37">
        <v>0.12</v>
      </c>
      <c r="H90" s="37">
        <v>0.68</v>
      </c>
      <c r="I90" s="37">
        <v>0.21</v>
      </c>
    </row>
    <row r="91" spans="1:9" x14ac:dyDescent="0.35">
      <c r="A91" s="25" t="s">
        <v>260</v>
      </c>
      <c r="B91" s="34" t="s">
        <v>86</v>
      </c>
      <c r="C91" s="36">
        <v>46245</v>
      </c>
      <c r="D91" s="36">
        <v>5460</v>
      </c>
      <c r="E91" s="36">
        <v>31165</v>
      </c>
      <c r="F91" s="36">
        <v>9620</v>
      </c>
      <c r="G91" s="37">
        <v>0.12</v>
      </c>
      <c r="H91" s="37">
        <v>0.67</v>
      </c>
      <c r="I91" s="37">
        <v>0.21</v>
      </c>
    </row>
    <row r="92" spans="1:9" x14ac:dyDescent="0.35">
      <c r="A92" s="25" t="s">
        <v>260</v>
      </c>
      <c r="B92" s="34" t="s">
        <v>87</v>
      </c>
      <c r="C92" s="36">
        <v>46240</v>
      </c>
      <c r="D92" s="36">
        <v>5555</v>
      </c>
      <c r="E92" s="36">
        <v>31120</v>
      </c>
      <c r="F92" s="36">
        <v>9565</v>
      </c>
      <c r="G92" s="37">
        <v>0.12</v>
      </c>
      <c r="H92" s="37">
        <v>0.67</v>
      </c>
      <c r="I92" s="37">
        <v>0.21</v>
      </c>
    </row>
    <row r="93" spans="1:9" x14ac:dyDescent="0.35">
      <c r="A93" s="25" t="s">
        <v>260</v>
      </c>
      <c r="B93" s="34" t="s">
        <v>88</v>
      </c>
      <c r="C93" s="36">
        <v>46160</v>
      </c>
      <c r="D93" s="36">
        <v>5670</v>
      </c>
      <c r="E93" s="36">
        <v>31020</v>
      </c>
      <c r="F93" s="36">
        <v>9465</v>
      </c>
      <c r="G93" s="37">
        <v>0.12</v>
      </c>
      <c r="H93" s="37">
        <v>0.67</v>
      </c>
      <c r="I93" s="37">
        <v>0.21</v>
      </c>
    </row>
    <row r="94" spans="1:9" x14ac:dyDescent="0.35">
      <c r="A94" s="25" t="s">
        <v>260</v>
      </c>
      <c r="B94" s="34" t="s">
        <v>89</v>
      </c>
      <c r="C94" s="36">
        <v>45940</v>
      </c>
      <c r="D94" s="36">
        <v>5760</v>
      </c>
      <c r="E94" s="36">
        <v>30825</v>
      </c>
      <c r="F94" s="36">
        <v>9350</v>
      </c>
      <c r="G94" s="37">
        <v>0.13</v>
      </c>
      <c r="H94" s="37">
        <v>0.67</v>
      </c>
      <c r="I94" s="37">
        <v>0.2</v>
      </c>
    </row>
    <row r="95" spans="1:9" x14ac:dyDescent="0.35">
      <c r="A95" s="25" t="s">
        <v>260</v>
      </c>
      <c r="B95" s="34" t="s">
        <v>90</v>
      </c>
      <c r="C95" s="36">
        <v>45590</v>
      </c>
      <c r="D95" s="36">
        <v>5830</v>
      </c>
      <c r="E95" s="36">
        <v>30585</v>
      </c>
      <c r="F95" s="36">
        <v>9175</v>
      </c>
      <c r="G95" s="37">
        <v>0.13</v>
      </c>
      <c r="H95" s="37">
        <v>0.67</v>
      </c>
      <c r="I95" s="37">
        <v>0.2</v>
      </c>
    </row>
    <row r="96" spans="1:9" x14ac:dyDescent="0.35">
      <c r="A96" s="25" t="s">
        <v>260</v>
      </c>
      <c r="B96" s="34" t="s">
        <v>91</v>
      </c>
      <c r="C96" s="36">
        <v>45315</v>
      </c>
      <c r="D96" s="36">
        <v>5865</v>
      </c>
      <c r="E96" s="36">
        <v>30380</v>
      </c>
      <c r="F96" s="36">
        <v>9070</v>
      </c>
      <c r="G96" s="37">
        <v>0.13</v>
      </c>
      <c r="H96" s="37">
        <v>0.67</v>
      </c>
      <c r="I96" s="37">
        <v>0.2</v>
      </c>
    </row>
    <row r="97" spans="1:9" x14ac:dyDescent="0.35">
      <c r="A97" s="25" t="s">
        <v>260</v>
      </c>
      <c r="B97" s="34" t="s">
        <v>92</v>
      </c>
      <c r="C97" s="36">
        <v>44995</v>
      </c>
      <c r="D97" s="36">
        <v>5945</v>
      </c>
      <c r="E97" s="36">
        <v>30125</v>
      </c>
      <c r="F97" s="36">
        <v>8925</v>
      </c>
      <c r="G97" s="37">
        <v>0.13</v>
      </c>
      <c r="H97" s="37">
        <v>0.67</v>
      </c>
      <c r="I97" s="37">
        <v>0.2</v>
      </c>
    </row>
    <row r="98" spans="1:9" x14ac:dyDescent="0.35">
      <c r="A98" s="25" t="s">
        <v>260</v>
      </c>
      <c r="B98" s="34" t="s">
        <v>93</v>
      </c>
      <c r="C98" s="36">
        <v>44515</v>
      </c>
      <c r="D98" s="36">
        <v>5985</v>
      </c>
      <c r="E98" s="36">
        <v>29770</v>
      </c>
      <c r="F98" s="36">
        <v>8760</v>
      </c>
      <c r="G98" s="37">
        <v>0.13</v>
      </c>
      <c r="H98" s="37">
        <v>0.67</v>
      </c>
      <c r="I98" s="37">
        <v>0.2</v>
      </c>
    </row>
    <row r="99" spans="1:9" x14ac:dyDescent="0.35">
      <c r="A99" s="25" t="s">
        <v>260</v>
      </c>
      <c r="B99" s="34" t="s">
        <v>94</v>
      </c>
      <c r="C99" s="36">
        <v>44015</v>
      </c>
      <c r="D99" s="36">
        <v>6005</v>
      </c>
      <c r="E99" s="36">
        <v>29390</v>
      </c>
      <c r="F99" s="36">
        <v>8620</v>
      </c>
      <c r="G99" s="37">
        <v>0.14000000000000001</v>
      </c>
      <c r="H99" s="37">
        <v>0.67</v>
      </c>
      <c r="I99" s="37">
        <v>0.2</v>
      </c>
    </row>
    <row r="100" spans="1:9" x14ac:dyDescent="0.35">
      <c r="A100" s="25" t="s">
        <v>260</v>
      </c>
      <c r="B100" s="34" t="s">
        <v>95</v>
      </c>
      <c r="C100" s="36">
        <v>43555</v>
      </c>
      <c r="D100" s="36">
        <v>6020</v>
      </c>
      <c r="E100" s="36">
        <v>29050</v>
      </c>
      <c r="F100" s="36">
        <v>8485</v>
      </c>
      <c r="G100" s="37">
        <v>0.14000000000000001</v>
      </c>
      <c r="H100" s="37">
        <v>0.67</v>
      </c>
      <c r="I100" s="37">
        <v>0.19</v>
      </c>
    </row>
    <row r="101" spans="1:9" x14ac:dyDescent="0.35">
      <c r="A101" s="25" t="s">
        <v>260</v>
      </c>
      <c r="B101" s="34" t="s">
        <v>96</v>
      </c>
      <c r="C101" s="36">
        <v>43035</v>
      </c>
      <c r="D101" s="36">
        <v>6040</v>
      </c>
      <c r="E101" s="36">
        <v>28635</v>
      </c>
      <c r="F101" s="36">
        <v>8360</v>
      </c>
      <c r="G101" s="37">
        <v>0.14000000000000001</v>
      </c>
      <c r="H101" s="37">
        <v>0.67</v>
      </c>
      <c r="I101" s="37">
        <v>0.19</v>
      </c>
    </row>
    <row r="102" spans="1:9" x14ac:dyDescent="0.35">
      <c r="A102" s="25" t="s">
        <v>260</v>
      </c>
      <c r="B102" s="34" t="s">
        <v>97</v>
      </c>
      <c r="C102" s="36">
        <v>42480</v>
      </c>
      <c r="D102" s="36">
        <v>6035</v>
      </c>
      <c r="E102" s="36">
        <v>28235</v>
      </c>
      <c r="F102" s="36">
        <v>8210</v>
      </c>
      <c r="G102" s="37">
        <v>0.14000000000000001</v>
      </c>
      <c r="H102" s="37">
        <v>0.66</v>
      </c>
      <c r="I102" s="37">
        <v>0.19</v>
      </c>
    </row>
    <row r="103" spans="1:9" x14ac:dyDescent="0.35">
      <c r="A103" s="25" t="s">
        <v>260</v>
      </c>
      <c r="B103" s="34" t="s">
        <v>98</v>
      </c>
      <c r="C103" s="36">
        <v>41845</v>
      </c>
      <c r="D103" s="36">
        <v>6025</v>
      </c>
      <c r="E103" s="36">
        <v>27755</v>
      </c>
      <c r="F103" s="36">
        <v>8060</v>
      </c>
      <c r="G103" s="37">
        <v>0.14000000000000001</v>
      </c>
      <c r="H103" s="37">
        <v>0.66</v>
      </c>
      <c r="I103" s="37">
        <v>0.19</v>
      </c>
    </row>
    <row r="104" spans="1:9" x14ac:dyDescent="0.35">
      <c r="A104" s="25" t="s">
        <v>260</v>
      </c>
      <c r="B104" s="34" t="s">
        <v>99</v>
      </c>
      <c r="C104" s="36">
        <v>41160</v>
      </c>
      <c r="D104" s="36">
        <v>6000</v>
      </c>
      <c r="E104" s="36">
        <v>27250</v>
      </c>
      <c r="F104" s="36">
        <v>7910</v>
      </c>
      <c r="G104" s="37">
        <v>0.15</v>
      </c>
      <c r="H104" s="37">
        <v>0.66</v>
      </c>
      <c r="I104" s="37">
        <v>0.19</v>
      </c>
    </row>
    <row r="105" spans="1:9" x14ac:dyDescent="0.35">
      <c r="A105" s="25" t="s">
        <v>260</v>
      </c>
      <c r="B105" s="34" t="s">
        <v>100</v>
      </c>
      <c r="C105" s="36">
        <v>40605</v>
      </c>
      <c r="D105" s="36">
        <v>5990</v>
      </c>
      <c r="E105" s="36">
        <v>26850</v>
      </c>
      <c r="F105" s="36">
        <v>7765</v>
      </c>
      <c r="G105" s="37">
        <v>0.15</v>
      </c>
      <c r="H105" s="37">
        <v>0.66</v>
      </c>
      <c r="I105" s="37">
        <v>0.19</v>
      </c>
    </row>
    <row r="106" spans="1:9" x14ac:dyDescent="0.35">
      <c r="A106" s="25" t="s">
        <v>260</v>
      </c>
      <c r="B106" s="34" t="s">
        <v>101</v>
      </c>
      <c r="C106" s="36">
        <v>39915</v>
      </c>
      <c r="D106" s="36">
        <v>5980</v>
      </c>
      <c r="E106" s="36">
        <v>26370</v>
      </c>
      <c r="F106" s="36">
        <v>7565</v>
      </c>
      <c r="G106" s="37">
        <v>0.15</v>
      </c>
      <c r="H106" s="37">
        <v>0.66</v>
      </c>
      <c r="I106" s="37">
        <v>0.19</v>
      </c>
    </row>
    <row r="107" spans="1:9" x14ac:dyDescent="0.35">
      <c r="A107" s="25" t="s">
        <v>260</v>
      </c>
      <c r="B107" s="34" t="s">
        <v>102</v>
      </c>
      <c r="C107" s="36">
        <v>39255</v>
      </c>
      <c r="D107" s="36">
        <v>5975</v>
      </c>
      <c r="E107" s="36">
        <v>25890</v>
      </c>
      <c r="F107" s="36">
        <v>7390</v>
      </c>
      <c r="G107" s="37">
        <v>0.15</v>
      </c>
      <c r="H107" s="37">
        <v>0.66</v>
      </c>
      <c r="I107" s="37">
        <v>0.19</v>
      </c>
    </row>
    <row r="108" spans="1:9" x14ac:dyDescent="0.35">
      <c r="A108" s="25" t="s">
        <v>260</v>
      </c>
      <c r="B108" s="34" t="s">
        <v>103</v>
      </c>
      <c r="C108" s="36">
        <v>38590</v>
      </c>
      <c r="D108" s="36">
        <v>5985</v>
      </c>
      <c r="E108" s="36">
        <v>25405</v>
      </c>
      <c r="F108" s="36">
        <v>7200</v>
      </c>
      <c r="G108" s="85">
        <v>0.16</v>
      </c>
      <c r="H108" s="85">
        <v>0.66</v>
      </c>
      <c r="I108" s="85">
        <v>0.19</v>
      </c>
    </row>
    <row r="109" spans="1:9" x14ac:dyDescent="0.35">
      <c r="A109" t="s">
        <v>29</v>
      </c>
      <c r="B109" s="91" t="s">
        <v>394</v>
      </c>
    </row>
    <row r="110" spans="1:9" x14ac:dyDescent="0.35">
      <c r="A110" t="s">
        <v>30</v>
      </c>
      <c r="B110" s="94" t="s">
        <v>500</v>
      </c>
    </row>
    <row r="111" spans="1:9" x14ac:dyDescent="0.35">
      <c r="A111" t="s">
        <v>31</v>
      </c>
      <c r="B111" s="102" t="s">
        <v>495</v>
      </c>
    </row>
    <row r="112" spans="1:9" x14ac:dyDescent="0.35">
      <c r="A112" t="s">
        <v>32</v>
      </c>
      <c r="B112" s="102" t="s">
        <v>396</v>
      </c>
    </row>
    <row r="113" spans="1:2" x14ac:dyDescent="0.35">
      <c r="A113" t="s">
        <v>33</v>
      </c>
      <c r="B113" s="94" t="s">
        <v>499</v>
      </c>
    </row>
  </sheetData>
  <conditionalFormatting sqref="G7:G108">
    <cfRule type="dataBar" priority="3">
      <dataBar>
        <cfvo type="num" val="0"/>
        <cfvo type="num" val="1"/>
        <color theme="7" tint="0.39997558519241921"/>
      </dataBar>
      <extLst>
        <ext xmlns:x14="http://schemas.microsoft.com/office/spreadsheetml/2009/9/main" uri="{B025F937-C7B1-47D3-B67F-A62EFF666E3E}">
          <x14:id>{CF4075B8-177F-4AC2-8AF7-26BAACB6FC2C}</x14:id>
        </ext>
      </extLst>
    </cfRule>
  </conditionalFormatting>
  <conditionalFormatting sqref="H7:H108">
    <cfRule type="dataBar" priority="2">
      <dataBar>
        <cfvo type="num" val="0"/>
        <cfvo type="num" val="1"/>
        <color theme="7" tint="0.39997558519241921"/>
      </dataBar>
      <extLst>
        <ext xmlns:x14="http://schemas.microsoft.com/office/spreadsheetml/2009/9/main" uri="{B025F937-C7B1-47D3-B67F-A62EFF666E3E}">
          <x14:id>{EDC117BD-AA8A-4B66-A91F-0BF859965E6F}</x14:id>
        </ext>
      </extLst>
    </cfRule>
  </conditionalFormatting>
  <conditionalFormatting sqref="I7:I108">
    <cfRule type="dataBar" priority="1">
      <dataBar>
        <cfvo type="num" val="0"/>
        <cfvo type="num" val="1"/>
        <color theme="7" tint="0.39997558519241921"/>
      </dataBar>
      <extLst>
        <ext xmlns:x14="http://schemas.microsoft.com/office/spreadsheetml/2009/9/main" uri="{B025F937-C7B1-47D3-B67F-A62EFF666E3E}">
          <x14:id>{C0B57C8B-002C-4F50-9196-CF63E255522D}</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F4075B8-177F-4AC2-8AF7-26BAACB6FC2C}">
            <x14:dataBar minLength="0" maxLength="100" gradient="0">
              <x14:cfvo type="num">
                <xm:f>0</xm:f>
              </x14:cfvo>
              <x14:cfvo type="num">
                <xm:f>1</xm:f>
              </x14:cfvo>
              <x14:negativeFillColor rgb="FFFF0000"/>
              <x14:axisColor rgb="FF000000"/>
            </x14:dataBar>
          </x14:cfRule>
          <xm:sqref>G7:G108</xm:sqref>
        </x14:conditionalFormatting>
        <x14:conditionalFormatting xmlns:xm="http://schemas.microsoft.com/office/excel/2006/main">
          <x14:cfRule type="dataBar" id="{EDC117BD-AA8A-4B66-A91F-0BF859965E6F}">
            <x14:dataBar minLength="0" maxLength="100" gradient="0">
              <x14:cfvo type="num">
                <xm:f>0</xm:f>
              </x14:cfvo>
              <x14:cfvo type="num">
                <xm:f>1</xm:f>
              </x14:cfvo>
              <x14:negativeFillColor rgb="FFFF0000"/>
              <x14:axisColor rgb="FF000000"/>
            </x14:dataBar>
          </x14:cfRule>
          <xm:sqref>H7:H108</xm:sqref>
        </x14:conditionalFormatting>
        <x14:conditionalFormatting xmlns:xm="http://schemas.microsoft.com/office/excel/2006/main">
          <x14:cfRule type="dataBar" id="{C0B57C8B-002C-4F50-9196-CF63E255522D}">
            <x14:dataBar minLength="0" maxLength="100" gradient="0">
              <x14:cfvo type="num">
                <xm:f>0</xm:f>
              </x14:cfvo>
              <x14:cfvo type="num">
                <xm:f>1</xm:f>
              </x14:cfvo>
              <x14:negativeFillColor rgb="FFFF0000"/>
              <x14:axisColor rgb="FF000000"/>
            </x14:dataBar>
          </x14:cfRule>
          <xm:sqref>I7:I108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113"/>
  <sheetViews>
    <sheetView showGridLines="0" zoomScaleNormal="100" workbookViewId="0"/>
  </sheetViews>
  <sheetFormatPr defaultColWidth="10.6640625" defaultRowHeight="15.5" x14ac:dyDescent="0.35"/>
  <cols>
    <col min="1" max="14" width="20.6640625" customWidth="1"/>
  </cols>
  <sheetData>
    <row r="1" spans="1:14" ht="19.5" x14ac:dyDescent="0.45">
      <c r="A1" s="2" t="s">
        <v>292</v>
      </c>
    </row>
    <row r="2" spans="1:14" x14ac:dyDescent="0.35">
      <c r="A2" t="s">
        <v>45</v>
      </c>
    </row>
    <row r="3" spans="1:14" x14ac:dyDescent="0.35">
      <c r="A3" t="s">
        <v>46</v>
      </c>
    </row>
    <row r="4" spans="1:14" x14ac:dyDescent="0.35">
      <c r="A4" t="s">
        <v>429</v>
      </c>
    </row>
    <row r="5" spans="1:14" x14ac:dyDescent="0.35">
      <c r="A5" t="s">
        <v>47</v>
      </c>
    </row>
    <row r="6" spans="1:14" ht="62" x14ac:dyDescent="0.35">
      <c r="A6" s="31" t="s">
        <v>246</v>
      </c>
      <c r="B6" s="32" t="s">
        <v>267</v>
      </c>
      <c r="C6" s="32" t="s">
        <v>293</v>
      </c>
      <c r="D6" s="32" t="s">
        <v>294</v>
      </c>
      <c r="E6" s="32" t="s">
        <v>295</v>
      </c>
      <c r="F6" s="32" t="s">
        <v>296</v>
      </c>
      <c r="G6" s="32" t="s">
        <v>297</v>
      </c>
      <c r="H6" s="32" t="s">
        <v>298</v>
      </c>
      <c r="I6" s="32" t="s">
        <v>299</v>
      </c>
      <c r="J6" s="32" t="s">
        <v>300</v>
      </c>
      <c r="K6" s="32" t="s">
        <v>301</v>
      </c>
      <c r="L6" s="32" t="s">
        <v>302</v>
      </c>
      <c r="M6" s="32" t="s">
        <v>303</v>
      </c>
      <c r="N6" s="32" t="s">
        <v>304</v>
      </c>
    </row>
    <row r="7" spans="1:14" x14ac:dyDescent="0.35">
      <c r="A7" s="25" t="s">
        <v>258</v>
      </c>
      <c r="B7" s="34" t="s">
        <v>70</v>
      </c>
      <c r="C7" s="36">
        <v>5235</v>
      </c>
      <c r="D7" s="36">
        <v>300</v>
      </c>
      <c r="E7" s="36">
        <v>85</v>
      </c>
      <c r="F7" s="36">
        <v>10</v>
      </c>
      <c r="G7" s="36">
        <v>5</v>
      </c>
      <c r="H7" s="36">
        <v>1060</v>
      </c>
      <c r="I7" s="36">
        <v>1720</v>
      </c>
      <c r="J7" s="36">
        <v>300</v>
      </c>
      <c r="K7" s="36">
        <v>35</v>
      </c>
      <c r="L7" s="36">
        <v>475</v>
      </c>
      <c r="M7" s="36">
        <v>815</v>
      </c>
      <c r="N7" s="36">
        <v>435</v>
      </c>
    </row>
    <row r="8" spans="1:14" x14ac:dyDescent="0.35">
      <c r="A8" s="25" t="s">
        <v>258</v>
      </c>
      <c r="B8" s="34" t="s">
        <v>71</v>
      </c>
      <c r="C8" s="36">
        <v>7800</v>
      </c>
      <c r="D8" s="36">
        <v>475</v>
      </c>
      <c r="E8" s="36">
        <v>125</v>
      </c>
      <c r="F8" s="36">
        <v>15</v>
      </c>
      <c r="G8" s="36">
        <v>10</v>
      </c>
      <c r="H8" s="36">
        <v>1615</v>
      </c>
      <c r="I8" s="36">
        <v>2600</v>
      </c>
      <c r="J8" s="36">
        <v>445</v>
      </c>
      <c r="K8" s="36">
        <v>45</v>
      </c>
      <c r="L8" s="36">
        <v>660</v>
      </c>
      <c r="M8" s="36">
        <v>1205</v>
      </c>
      <c r="N8" s="36">
        <v>610</v>
      </c>
    </row>
    <row r="9" spans="1:14" x14ac:dyDescent="0.35">
      <c r="A9" s="25" t="s">
        <v>258</v>
      </c>
      <c r="B9" s="34" t="s">
        <v>72</v>
      </c>
      <c r="C9" s="36">
        <v>11140</v>
      </c>
      <c r="D9" s="36">
        <v>700</v>
      </c>
      <c r="E9" s="36">
        <v>200</v>
      </c>
      <c r="F9" s="36">
        <v>20</v>
      </c>
      <c r="G9" s="36">
        <v>10</v>
      </c>
      <c r="H9" s="36">
        <v>2305</v>
      </c>
      <c r="I9" s="36">
        <v>3895</v>
      </c>
      <c r="J9" s="36">
        <v>635</v>
      </c>
      <c r="K9" s="36">
        <v>60</v>
      </c>
      <c r="L9" s="36">
        <v>850</v>
      </c>
      <c r="M9" s="36">
        <v>1650</v>
      </c>
      <c r="N9" s="36">
        <v>805</v>
      </c>
    </row>
    <row r="10" spans="1:14" x14ac:dyDescent="0.35">
      <c r="A10" s="25" t="s">
        <v>258</v>
      </c>
      <c r="B10" s="34" t="s">
        <v>73</v>
      </c>
      <c r="C10" s="36">
        <v>19175</v>
      </c>
      <c r="D10" s="36">
        <v>1325</v>
      </c>
      <c r="E10" s="36">
        <v>360</v>
      </c>
      <c r="F10" s="36">
        <v>35</v>
      </c>
      <c r="G10" s="36">
        <v>15</v>
      </c>
      <c r="H10" s="36">
        <v>4110</v>
      </c>
      <c r="I10" s="36">
        <v>7335</v>
      </c>
      <c r="J10" s="36">
        <v>995</v>
      </c>
      <c r="K10" s="36">
        <v>90</v>
      </c>
      <c r="L10" s="36">
        <v>1095</v>
      </c>
      <c r="M10" s="36">
        <v>2665</v>
      </c>
      <c r="N10" s="36">
        <v>1150</v>
      </c>
    </row>
    <row r="11" spans="1:14" x14ac:dyDescent="0.35">
      <c r="A11" s="25" t="s">
        <v>258</v>
      </c>
      <c r="B11" s="34" t="s">
        <v>74</v>
      </c>
      <c r="C11" s="36">
        <v>29490</v>
      </c>
      <c r="D11" s="36">
        <v>2210</v>
      </c>
      <c r="E11" s="36">
        <v>535</v>
      </c>
      <c r="F11" s="36">
        <v>45</v>
      </c>
      <c r="G11" s="36">
        <v>20</v>
      </c>
      <c r="H11" s="36">
        <v>6630</v>
      </c>
      <c r="I11" s="36">
        <v>11745</v>
      </c>
      <c r="J11" s="36">
        <v>1385</v>
      </c>
      <c r="K11" s="36">
        <v>125</v>
      </c>
      <c r="L11" s="36">
        <v>1365</v>
      </c>
      <c r="M11" s="36">
        <v>3925</v>
      </c>
      <c r="N11" s="36">
        <v>1500</v>
      </c>
    </row>
    <row r="12" spans="1:14" x14ac:dyDescent="0.35">
      <c r="A12" s="25" t="s">
        <v>258</v>
      </c>
      <c r="B12" s="34" t="s">
        <v>75</v>
      </c>
      <c r="C12" s="36">
        <v>42795</v>
      </c>
      <c r="D12" s="36">
        <v>3355</v>
      </c>
      <c r="E12" s="36">
        <v>785</v>
      </c>
      <c r="F12" s="36">
        <v>50</v>
      </c>
      <c r="G12" s="36">
        <v>20</v>
      </c>
      <c r="H12" s="36">
        <v>9795</v>
      </c>
      <c r="I12" s="36">
        <v>17200</v>
      </c>
      <c r="J12" s="36">
        <v>1720</v>
      </c>
      <c r="K12" s="36">
        <v>150</v>
      </c>
      <c r="L12" s="36">
        <v>1810</v>
      </c>
      <c r="M12" s="36">
        <v>5965</v>
      </c>
      <c r="N12" s="36">
        <v>1945</v>
      </c>
    </row>
    <row r="13" spans="1:14" x14ac:dyDescent="0.35">
      <c r="A13" s="25" t="s">
        <v>258</v>
      </c>
      <c r="B13" s="34" t="s">
        <v>76</v>
      </c>
      <c r="C13" s="36">
        <v>49355</v>
      </c>
      <c r="D13" s="36">
        <v>3980</v>
      </c>
      <c r="E13" s="36">
        <v>930</v>
      </c>
      <c r="F13" s="36">
        <v>60</v>
      </c>
      <c r="G13" s="36">
        <v>25</v>
      </c>
      <c r="H13" s="36">
        <v>11330</v>
      </c>
      <c r="I13" s="36">
        <v>19290</v>
      </c>
      <c r="J13" s="36">
        <v>1845</v>
      </c>
      <c r="K13" s="36">
        <v>160</v>
      </c>
      <c r="L13" s="36">
        <v>2260</v>
      </c>
      <c r="M13" s="36">
        <v>7280</v>
      </c>
      <c r="N13" s="36">
        <v>2190</v>
      </c>
    </row>
    <row r="14" spans="1:14" x14ac:dyDescent="0.35">
      <c r="A14" s="25" t="s">
        <v>258</v>
      </c>
      <c r="B14" s="34" t="s">
        <v>77</v>
      </c>
      <c r="C14" s="36">
        <v>51910</v>
      </c>
      <c r="D14" s="36">
        <v>4250</v>
      </c>
      <c r="E14" s="36">
        <v>1005</v>
      </c>
      <c r="F14" s="36">
        <v>65</v>
      </c>
      <c r="G14" s="36">
        <v>30</v>
      </c>
      <c r="H14" s="36">
        <v>11910</v>
      </c>
      <c r="I14" s="36">
        <v>19915</v>
      </c>
      <c r="J14" s="36">
        <v>1950</v>
      </c>
      <c r="K14" s="36">
        <v>165</v>
      </c>
      <c r="L14" s="36">
        <v>2490</v>
      </c>
      <c r="M14" s="36">
        <v>7760</v>
      </c>
      <c r="N14" s="36">
        <v>2365</v>
      </c>
    </row>
    <row r="15" spans="1:14" x14ac:dyDescent="0.35">
      <c r="A15" s="25" t="s">
        <v>258</v>
      </c>
      <c r="B15" s="34" t="s">
        <v>78</v>
      </c>
      <c r="C15" s="36">
        <v>53790</v>
      </c>
      <c r="D15" s="36">
        <v>4390</v>
      </c>
      <c r="E15" s="36">
        <v>1045</v>
      </c>
      <c r="F15" s="36">
        <v>75</v>
      </c>
      <c r="G15" s="36">
        <v>25</v>
      </c>
      <c r="H15" s="36">
        <v>12395</v>
      </c>
      <c r="I15" s="36">
        <v>20410</v>
      </c>
      <c r="J15" s="36">
        <v>2050</v>
      </c>
      <c r="K15" s="36">
        <v>175</v>
      </c>
      <c r="L15" s="36">
        <v>2660</v>
      </c>
      <c r="M15" s="36">
        <v>8040</v>
      </c>
      <c r="N15" s="36">
        <v>2515</v>
      </c>
    </row>
    <row r="16" spans="1:14" x14ac:dyDescent="0.35">
      <c r="A16" s="25" t="s">
        <v>258</v>
      </c>
      <c r="B16" s="34" t="s">
        <v>79</v>
      </c>
      <c r="C16" s="36">
        <v>55225</v>
      </c>
      <c r="D16" s="36">
        <v>4510</v>
      </c>
      <c r="E16" s="36">
        <v>1060</v>
      </c>
      <c r="F16" s="36">
        <v>75</v>
      </c>
      <c r="G16" s="36">
        <v>25</v>
      </c>
      <c r="H16" s="36">
        <v>12735</v>
      </c>
      <c r="I16" s="36">
        <v>20800</v>
      </c>
      <c r="J16" s="36">
        <v>2130</v>
      </c>
      <c r="K16" s="36">
        <v>180</v>
      </c>
      <c r="L16" s="36">
        <v>2800</v>
      </c>
      <c r="M16" s="36">
        <v>8245</v>
      </c>
      <c r="N16" s="36">
        <v>2650</v>
      </c>
    </row>
    <row r="17" spans="1:14" x14ac:dyDescent="0.35">
      <c r="A17" s="25" t="s">
        <v>258</v>
      </c>
      <c r="B17" s="34" t="s">
        <v>80</v>
      </c>
      <c r="C17" s="36">
        <v>57605</v>
      </c>
      <c r="D17" s="36">
        <v>4730</v>
      </c>
      <c r="E17" s="36">
        <v>1125</v>
      </c>
      <c r="F17" s="36">
        <v>80</v>
      </c>
      <c r="G17" s="36">
        <v>30</v>
      </c>
      <c r="H17" s="36">
        <v>13150</v>
      </c>
      <c r="I17" s="36">
        <v>21215</v>
      </c>
      <c r="J17" s="36">
        <v>2210</v>
      </c>
      <c r="K17" s="36">
        <v>180</v>
      </c>
      <c r="L17" s="36">
        <v>3210</v>
      </c>
      <c r="M17" s="36">
        <v>8860</v>
      </c>
      <c r="N17" s="36">
        <v>2810</v>
      </c>
    </row>
    <row r="18" spans="1:14" x14ac:dyDescent="0.35">
      <c r="A18" s="25" t="s">
        <v>258</v>
      </c>
      <c r="B18" s="34" t="s">
        <v>81</v>
      </c>
      <c r="C18" s="36">
        <v>60265</v>
      </c>
      <c r="D18" s="36">
        <v>4965</v>
      </c>
      <c r="E18" s="36">
        <v>1175</v>
      </c>
      <c r="F18" s="36">
        <v>85</v>
      </c>
      <c r="G18" s="36">
        <v>30</v>
      </c>
      <c r="H18" s="36">
        <v>13570</v>
      </c>
      <c r="I18" s="36">
        <v>21685</v>
      </c>
      <c r="J18" s="36">
        <v>2295</v>
      </c>
      <c r="K18" s="36">
        <v>185</v>
      </c>
      <c r="L18" s="36">
        <v>3765</v>
      </c>
      <c r="M18" s="36">
        <v>9530</v>
      </c>
      <c r="N18" s="36">
        <v>2980</v>
      </c>
    </row>
    <row r="19" spans="1:14" x14ac:dyDescent="0.35">
      <c r="A19" s="25" t="s">
        <v>258</v>
      </c>
      <c r="B19" s="34" t="s">
        <v>82</v>
      </c>
      <c r="C19" s="36">
        <v>62520</v>
      </c>
      <c r="D19" s="36">
        <v>5105</v>
      </c>
      <c r="E19" s="36">
        <v>1210</v>
      </c>
      <c r="F19" s="36">
        <v>90</v>
      </c>
      <c r="G19" s="36">
        <v>35</v>
      </c>
      <c r="H19" s="36">
        <v>14100</v>
      </c>
      <c r="I19" s="36">
        <v>22275</v>
      </c>
      <c r="J19" s="36">
        <v>2420</v>
      </c>
      <c r="K19" s="36">
        <v>190</v>
      </c>
      <c r="L19" s="36">
        <v>4030</v>
      </c>
      <c r="M19" s="36">
        <v>9860</v>
      </c>
      <c r="N19" s="36">
        <v>3205</v>
      </c>
    </row>
    <row r="20" spans="1:14" x14ac:dyDescent="0.35">
      <c r="A20" s="25" t="s">
        <v>258</v>
      </c>
      <c r="B20" s="34" t="s">
        <v>83</v>
      </c>
      <c r="C20" s="36">
        <v>64035</v>
      </c>
      <c r="D20" s="36">
        <v>5220</v>
      </c>
      <c r="E20" s="36">
        <v>1230</v>
      </c>
      <c r="F20" s="36">
        <v>95</v>
      </c>
      <c r="G20" s="36">
        <v>35</v>
      </c>
      <c r="H20" s="36">
        <v>14460</v>
      </c>
      <c r="I20" s="36">
        <v>22630</v>
      </c>
      <c r="J20" s="36">
        <v>2510</v>
      </c>
      <c r="K20" s="36">
        <v>190</v>
      </c>
      <c r="L20" s="36">
        <v>4180</v>
      </c>
      <c r="M20" s="36">
        <v>10120</v>
      </c>
      <c r="N20" s="36">
        <v>3355</v>
      </c>
    </row>
    <row r="21" spans="1:14" x14ac:dyDescent="0.35">
      <c r="A21" s="25" t="s">
        <v>258</v>
      </c>
      <c r="B21" s="34" t="s">
        <v>84</v>
      </c>
      <c r="C21" s="36">
        <v>65680</v>
      </c>
      <c r="D21" s="36">
        <v>5360</v>
      </c>
      <c r="E21" s="36">
        <v>1255</v>
      </c>
      <c r="F21" s="36">
        <v>100</v>
      </c>
      <c r="G21" s="36">
        <v>35</v>
      </c>
      <c r="H21" s="36">
        <v>14830</v>
      </c>
      <c r="I21" s="36">
        <v>22985</v>
      </c>
      <c r="J21" s="36">
        <v>2575</v>
      </c>
      <c r="K21" s="36">
        <v>195</v>
      </c>
      <c r="L21" s="36">
        <v>4395</v>
      </c>
      <c r="M21" s="36">
        <v>10410</v>
      </c>
      <c r="N21" s="36">
        <v>3540</v>
      </c>
    </row>
    <row r="22" spans="1:14" x14ac:dyDescent="0.35">
      <c r="A22" s="25" t="s">
        <v>258</v>
      </c>
      <c r="B22" s="34" t="s">
        <v>85</v>
      </c>
      <c r="C22" s="36">
        <v>67370</v>
      </c>
      <c r="D22" s="36">
        <v>5520</v>
      </c>
      <c r="E22" s="36">
        <v>1285</v>
      </c>
      <c r="F22" s="36">
        <v>110</v>
      </c>
      <c r="G22" s="36">
        <v>35</v>
      </c>
      <c r="H22" s="36">
        <v>15135</v>
      </c>
      <c r="I22" s="36">
        <v>23320</v>
      </c>
      <c r="J22" s="36">
        <v>2680</v>
      </c>
      <c r="K22" s="36">
        <v>200</v>
      </c>
      <c r="L22" s="36">
        <v>4635</v>
      </c>
      <c r="M22" s="36">
        <v>10735</v>
      </c>
      <c r="N22" s="36">
        <v>3715</v>
      </c>
    </row>
    <row r="23" spans="1:14" x14ac:dyDescent="0.35">
      <c r="A23" s="25" t="s">
        <v>258</v>
      </c>
      <c r="B23" s="34" t="s">
        <v>86</v>
      </c>
      <c r="C23" s="36">
        <v>68675</v>
      </c>
      <c r="D23" s="36">
        <v>5715</v>
      </c>
      <c r="E23" s="36">
        <v>1320</v>
      </c>
      <c r="F23" s="36">
        <v>115</v>
      </c>
      <c r="G23" s="36">
        <v>35</v>
      </c>
      <c r="H23" s="36">
        <v>15375</v>
      </c>
      <c r="I23" s="36">
        <v>23555</v>
      </c>
      <c r="J23" s="36">
        <v>2745</v>
      </c>
      <c r="K23" s="36">
        <v>205</v>
      </c>
      <c r="L23" s="36">
        <v>4780</v>
      </c>
      <c r="M23" s="36">
        <v>10955</v>
      </c>
      <c r="N23" s="36">
        <v>3880</v>
      </c>
    </row>
    <row r="24" spans="1:14" x14ac:dyDescent="0.35">
      <c r="A24" s="25" t="s">
        <v>258</v>
      </c>
      <c r="B24" s="34" t="s">
        <v>87</v>
      </c>
      <c r="C24" s="36">
        <v>70290</v>
      </c>
      <c r="D24" s="36">
        <v>5940</v>
      </c>
      <c r="E24" s="36">
        <v>1350</v>
      </c>
      <c r="F24" s="36">
        <v>120</v>
      </c>
      <c r="G24" s="36">
        <v>35</v>
      </c>
      <c r="H24" s="36">
        <v>15650</v>
      </c>
      <c r="I24" s="36">
        <v>23845</v>
      </c>
      <c r="J24" s="36">
        <v>2840</v>
      </c>
      <c r="K24" s="36">
        <v>210</v>
      </c>
      <c r="L24" s="36">
        <v>4965</v>
      </c>
      <c r="M24" s="36">
        <v>11265</v>
      </c>
      <c r="N24" s="36">
        <v>4070</v>
      </c>
    </row>
    <row r="25" spans="1:14" x14ac:dyDescent="0.35">
      <c r="A25" s="25" t="s">
        <v>258</v>
      </c>
      <c r="B25" s="34" t="s">
        <v>88</v>
      </c>
      <c r="C25" s="36">
        <v>71780</v>
      </c>
      <c r="D25" s="36">
        <v>6145</v>
      </c>
      <c r="E25" s="36">
        <v>1385</v>
      </c>
      <c r="F25" s="36">
        <v>125</v>
      </c>
      <c r="G25" s="36">
        <v>35</v>
      </c>
      <c r="H25" s="36">
        <v>15910</v>
      </c>
      <c r="I25" s="36">
        <v>24095</v>
      </c>
      <c r="J25" s="36">
        <v>2960</v>
      </c>
      <c r="K25" s="36">
        <v>215</v>
      </c>
      <c r="L25" s="36">
        <v>5095</v>
      </c>
      <c r="M25" s="36">
        <v>11485</v>
      </c>
      <c r="N25" s="36">
        <v>4325</v>
      </c>
    </row>
    <row r="26" spans="1:14" x14ac:dyDescent="0.35">
      <c r="A26" s="25" t="s">
        <v>258</v>
      </c>
      <c r="B26" s="34" t="s">
        <v>89</v>
      </c>
      <c r="C26" s="36">
        <v>73355</v>
      </c>
      <c r="D26" s="36">
        <v>6365</v>
      </c>
      <c r="E26" s="36">
        <v>1410</v>
      </c>
      <c r="F26" s="36">
        <v>130</v>
      </c>
      <c r="G26" s="36">
        <v>35</v>
      </c>
      <c r="H26" s="36">
        <v>16185</v>
      </c>
      <c r="I26" s="36">
        <v>24405</v>
      </c>
      <c r="J26" s="36">
        <v>3090</v>
      </c>
      <c r="K26" s="36">
        <v>220</v>
      </c>
      <c r="L26" s="36">
        <v>5225</v>
      </c>
      <c r="M26" s="36">
        <v>11695</v>
      </c>
      <c r="N26" s="36">
        <v>4590</v>
      </c>
    </row>
    <row r="27" spans="1:14" x14ac:dyDescent="0.35">
      <c r="A27" s="25" t="s">
        <v>258</v>
      </c>
      <c r="B27" s="34" t="s">
        <v>90</v>
      </c>
      <c r="C27" s="36">
        <v>74950</v>
      </c>
      <c r="D27" s="36">
        <v>6580</v>
      </c>
      <c r="E27" s="36">
        <v>1445</v>
      </c>
      <c r="F27" s="36">
        <v>130</v>
      </c>
      <c r="G27" s="36">
        <v>35</v>
      </c>
      <c r="H27" s="36">
        <v>16485</v>
      </c>
      <c r="I27" s="36">
        <v>24680</v>
      </c>
      <c r="J27" s="36">
        <v>3225</v>
      </c>
      <c r="K27" s="36">
        <v>225</v>
      </c>
      <c r="L27" s="36">
        <v>5405</v>
      </c>
      <c r="M27" s="36">
        <v>11880</v>
      </c>
      <c r="N27" s="36">
        <v>4855</v>
      </c>
    </row>
    <row r="28" spans="1:14" x14ac:dyDescent="0.35">
      <c r="A28" s="25" t="s">
        <v>258</v>
      </c>
      <c r="B28" s="34" t="s">
        <v>91</v>
      </c>
      <c r="C28" s="36">
        <v>76365</v>
      </c>
      <c r="D28" s="36">
        <v>6705</v>
      </c>
      <c r="E28" s="36">
        <v>1465</v>
      </c>
      <c r="F28" s="36">
        <v>135</v>
      </c>
      <c r="G28" s="36">
        <v>35</v>
      </c>
      <c r="H28" s="36">
        <v>16745</v>
      </c>
      <c r="I28" s="36">
        <v>24910</v>
      </c>
      <c r="J28" s="36">
        <v>3350</v>
      </c>
      <c r="K28" s="36">
        <v>230</v>
      </c>
      <c r="L28" s="36">
        <v>5585</v>
      </c>
      <c r="M28" s="36">
        <v>12100</v>
      </c>
      <c r="N28" s="36">
        <v>5100</v>
      </c>
    </row>
    <row r="29" spans="1:14" x14ac:dyDescent="0.35">
      <c r="A29" s="25" t="s">
        <v>258</v>
      </c>
      <c r="B29" s="34" t="s">
        <v>92</v>
      </c>
      <c r="C29" s="36">
        <v>77835</v>
      </c>
      <c r="D29" s="36">
        <v>6900</v>
      </c>
      <c r="E29" s="36">
        <v>1500</v>
      </c>
      <c r="F29" s="36">
        <v>140</v>
      </c>
      <c r="G29" s="36">
        <v>35</v>
      </c>
      <c r="H29" s="36">
        <v>16965</v>
      </c>
      <c r="I29" s="36">
        <v>25110</v>
      </c>
      <c r="J29" s="36">
        <v>3470</v>
      </c>
      <c r="K29" s="36">
        <v>235</v>
      </c>
      <c r="L29" s="36">
        <v>5730</v>
      </c>
      <c r="M29" s="36">
        <v>12330</v>
      </c>
      <c r="N29" s="36">
        <v>5410</v>
      </c>
    </row>
    <row r="30" spans="1:14" x14ac:dyDescent="0.35">
      <c r="A30" s="25" t="s">
        <v>258</v>
      </c>
      <c r="B30" s="34" t="s">
        <v>93</v>
      </c>
      <c r="C30" s="36">
        <v>79535</v>
      </c>
      <c r="D30" s="36">
        <v>7085</v>
      </c>
      <c r="E30" s="36">
        <v>1515</v>
      </c>
      <c r="F30" s="36">
        <v>150</v>
      </c>
      <c r="G30" s="36">
        <v>35</v>
      </c>
      <c r="H30" s="36">
        <v>17245</v>
      </c>
      <c r="I30" s="36">
        <v>25275</v>
      </c>
      <c r="J30" s="36">
        <v>3615</v>
      </c>
      <c r="K30" s="36">
        <v>235</v>
      </c>
      <c r="L30" s="36">
        <v>5930</v>
      </c>
      <c r="M30" s="36">
        <v>12675</v>
      </c>
      <c r="N30" s="36">
        <v>5770</v>
      </c>
    </row>
    <row r="31" spans="1:14" x14ac:dyDescent="0.35">
      <c r="A31" s="25" t="s">
        <v>258</v>
      </c>
      <c r="B31" s="34" t="s">
        <v>94</v>
      </c>
      <c r="C31" s="36">
        <v>81065</v>
      </c>
      <c r="D31" s="36">
        <v>7235</v>
      </c>
      <c r="E31" s="36">
        <v>1530</v>
      </c>
      <c r="F31" s="36">
        <v>155</v>
      </c>
      <c r="G31" s="36">
        <v>30</v>
      </c>
      <c r="H31" s="36">
        <v>17430</v>
      </c>
      <c r="I31" s="36">
        <v>25465</v>
      </c>
      <c r="J31" s="36">
        <v>3760</v>
      </c>
      <c r="K31" s="36">
        <v>245</v>
      </c>
      <c r="L31" s="36">
        <v>6120</v>
      </c>
      <c r="M31" s="36">
        <v>12990</v>
      </c>
      <c r="N31" s="36">
        <v>6090</v>
      </c>
    </row>
    <row r="32" spans="1:14" x14ac:dyDescent="0.35">
      <c r="A32" s="25" t="s">
        <v>258</v>
      </c>
      <c r="B32" s="34" t="s">
        <v>95</v>
      </c>
      <c r="C32" s="36">
        <v>82635</v>
      </c>
      <c r="D32" s="36">
        <v>7355</v>
      </c>
      <c r="E32" s="36">
        <v>1545</v>
      </c>
      <c r="F32" s="36">
        <v>155</v>
      </c>
      <c r="G32" s="36">
        <v>30</v>
      </c>
      <c r="H32" s="36">
        <v>17690</v>
      </c>
      <c r="I32" s="36">
        <v>25620</v>
      </c>
      <c r="J32" s="36">
        <v>3885</v>
      </c>
      <c r="K32" s="36">
        <v>250</v>
      </c>
      <c r="L32" s="36">
        <v>6340</v>
      </c>
      <c r="M32" s="36">
        <v>13300</v>
      </c>
      <c r="N32" s="36">
        <v>6450</v>
      </c>
    </row>
    <row r="33" spans="1:14" x14ac:dyDescent="0.35">
      <c r="A33" s="25" t="s">
        <v>258</v>
      </c>
      <c r="B33" s="34" t="s">
        <v>96</v>
      </c>
      <c r="C33" s="36">
        <v>84000</v>
      </c>
      <c r="D33" s="36">
        <v>7490</v>
      </c>
      <c r="E33" s="36">
        <v>1575</v>
      </c>
      <c r="F33" s="36">
        <v>160</v>
      </c>
      <c r="G33" s="36">
        <v>30</v>
      </c>
      <c r="H33" s="36">
        <v>17865</v>
      </c>
      <c r="I33" s="36">
        <v>25705</v>
      </c>
      <c r="J33" s="36">
        <v>4030</v>
      </c>
      <c r="K33" s="36">
        <v>250</v>
      </c>
      <c r="L33" s="36">
        <v>6530</v>
      </c>
      <c r="M33" s="36">
        <v>13600</v>
      </c>
      <c r="N33" s="36">
        <v>6760</v>
      </c>
    </row>
    <row r="34" spans="1:14" x14ac:dyDescent="0.35">
      <c r="A34" s="25" t="s">
        <v>258</v>
      </c>
      <c r="B34" s="34" t="s">
        <v>97</v>
      </c>
      <c r="C34" s="36">
        <v>85155</v>
      </c>
      <c r="D34" s="36">
        <v>7595</v>
      </c>
      <c r="E34" s="36">
        <v>1580</v>
      </c>
      <c r="F34" s="36">
        <v>165</v>
      </c>
      <c r="G34" s="36">
        <v>30</v>
      </c>
      <c r="H34" s="36">
        <v>18025</v>
      </c>
      <c r="I34" s="36">
        <v>25780</v>
      </c>
      <c r="J34" s="36">
        <v>4130</v>
      </c>
      <c r="K34" s="36">
        <v>245</v>
      </c>
      <c r="L34" s="36">
        <v>6680</v>
      </c>
      <c r="M34" s="36">
        <v>13830</v>
      </c>
      <c r="N34" s="36">
        <v>7080</v>
      </c>
    </row>
    <row r="35" spans="1:14" x14ac:dyDescent="0.35">
      <c r="A35" s="25" t="s">
        <v>258</v>
      </c>
      <c r="B35" s="34" t="s">
        <v>98</v>
      </c>
      <c r="C35" s="36">
        <v>85905</v>
      </c>
      <c r="D35" s="36">
        <v>7690</v>
      </c>
      <c r="E35" s="36">
        <v>1590</v>
      </c>
      <c r="F35" s="36">
        <v>165</v>
      </c>
      <c r="G35" s="36">
        <v>30</v>
      </c>
      <c r="H35" s="36">
        <v>18135</v>
      </c>
      <c r="I35" s="36">
        <v>25760</v>
      </c>
      <c r="J35" s="36">
        <v>4250</v>
      </c>
      <c r="K35" s="36">
        <v>245</v>
      </c>
      <c r="L35" s="36">
        <v>6795</v>
      </c>
      <c r="M35" s="36">
        <v>13960</v>
      </c>
      <c r="N35" s="36">
        <v>7275</v>
      </c>
    </row>
    <row r="36" spans="1:14" x14ac:dyDescent="0.35">
      <c r="A36" s="25" t="s">
        <v>258</v>
      </c>
      <c r="B36" s="34" t="s">
        <v>99</v>
      </c>
      <c r="C36" s="36">
        <v>86695</v>
      </c>
      <c r="D36" s="36">
        <v>7790</v>
      </c>
      <c r="E36" s="36">
        <v>1585</v>
      </c>
      <c r="F36" s="36">
        <v>170</v>
      </c>
      <c r="G36" s="36">
        <v>35</v>
      </c>
      <c r="H36" s="36">
        <v>18265</v>
      </c>
      <c r="I36" s="36">
        <v>25745</v>
      </c>
      <c r="J36" s="36">
        <v>4335</v>
      </c>
      <c r="K36" s="36">
        <v>250</v>
      </c>
      <c r="L36" s="36">
        <v>6910</v>
      </c>
      <c r="M36" s="36">
        <v>14130</v>
      </c>
      <c r="N36" s="36">
        <v>7465</v>
      </c>
    </row>
    <row r="37" spans="1:14" x14ac:dyDescent="0.35">
      <c r="A37" s="25" t="s">
        <v>258</v>
      </c>
      <c r="B37" s="34" t="s">
        <v>100</v>
      </c>
      <c r="C37" s="36">
        <v>87085</v>
      </c>
      <c r="D37" s="36">
        <v>7860</v>
      </c>
      <c r="E37" s="36">
        <v>1590</v>
      </c>
      <c r="F37" s="36">
        <v>175</v>
      </c>
      <c r="G37" s="36">
        <v>35</v>
      </c>
      <c r="H37" s="36">
        <v>18310</v>
      </c>
      <c r="I37" s="36">
        <v>25690</v>
      </c>
      <c r="J37" s="36">
        <v>4405</v>
      </c>
      <c r="K37" s="36">
        <v>255</v>
      </c>
      <c r="L37" s="36">
        <v>6990</v>
      </c>
      <c r="M37" s="36">
        <v>14180</v>
      </c>
      <c r="N37" s="36">
        <v>7580</v>
      </c>
    </row>
    <row r="38" spans="1:14" x14ac:dyDescent="0.35">
      <c r="A38" s="25" t="s">
        <v>258</v>
      </c>
      <c r="B38" s="34" t="s">
        <v>101</v>
      </c>
      <c r="C38" s="36">
        <v>87330</v>
      </c>
      <c r="D38" s="36">
        <v>7970</v>
      </c>
      <c r="E38" s="36">
        <v>1585</v>
      </c>
      <c r="F38" s="36">
        <v>175</v>
      </c>
      <c r="G38" s="36">
        <v>35</v>
      </c>
      <c r="H38" s="36">
        <v>18375</v>
      </c>
      <c r="I38" s="36">
        <v>25600</v>
      </c>
      <c r="J38" s="36">
        <v>4450</v>
      </c>
      <c r="K38" s="36">
        <v>255</v>
      </c>
      <c r="L38" s="36">
        <v>7025</v>
      </c>
      <c r="M38" s="36">
        <v>14155</v>
      </c>
      <c r="N38" s="36">
        <v>7675</v>
      </c>
    </row>
    <row r="39" spans="1:14" x14ac:dyDescent="0.35">
      <c r="A39" s="25" t="s">
        <v>258</v>
      </c>
      <c r="B39" s="34" t="s">
        <v>102</v>
      </c>
      <c r="C39" s="36">
        <v>87520</v>
      </c>
      <c r="D39" s="36">
        <v>8065</v>
      </c>
      <c r="E39" s="36">
        <v>1585</v>
      </c>
      <c r="F39" s="36">
        <v>180</v>
      </c>
      <c r="G39" s="36">
        <v>30</v>
      </c>
      <c r="H39" s="36">
        <v>18450</v>
      </c>
      <c r="I39" s="36">
        <v>25480</v>
      </c>
      <c r="J39" s="36">
        <v>4490</v>
      </c>
      <c r="K39" s="36">
        <v>250</v>
      </c>
      <c r="L39" s="36">
        <v>7065</v>
      </c>
      <c r="M39" s="36">
        <v>14165</v>
      </c>
      <c r="N39" s="36">
        <v>7730</v>
      </c>
    </row>
    <row r="40" spans="1:14" x14ac:dyDescent="0.35">
      <c r="A40" s="25" t="s">
        <v>258</v>
      </c>
      <c r="B40" s="34" t="s">
        <v>103</v>
      </c>
      <c r="C40" s="36">
        <v>87475</v>
      </c>
      <c r="D40" s="36">
        <v>8160</v>
      </c>
      <c r="E40" s="36">
        <v>1590</v>
      </c>
      <c r="F40" s="36">
        <v>185</v>
      </c>
      <c r="G40" s="36">
        <v>30</v>
      </c>
      <c r="H40" s="36">
        <v>18515</v>
      </c>
      <c r="I40" s="36">
        <v>25340</v>
      </c>
      <c r="J40" s="36">
        <v>4505</v>
      </c>
      <c r="K40" s="36">
        <v>250</v>
      </c>
      <c r="L40" s="36">
        <v>7035</v>
      </c>
      <c r="M40" s="36">
        <v>14055</v>
      </c>
      <c r="N40" s="36">
        <v>7790</v>
      </c>
    </row>
    <row r="41" spans="1:14" x14ac:dyDescent="0.35">
      <c r="A41" s="61" t="s">
        <v>259</v>
      </c>
      <c r="B41" s="62" t="s">
        <v>70</v>
      </c>
      <c r="C41" s="63">
        <v>2720</v>
      </c>
      <c r="D41" s="63">
        <v>100</v>
      </c>
      <c r="E41" s="63">
        <v>30</v>
      </c>
      <c r="F41" s="63">
        <v>5</v>
      </c>
      <c r="G41" s="63">
        <v>5</v>
      </c>
      <c r="H41" s="63">
        <v>535</v>
      </c>
      <c r="I41" s="63">
        <v>515</v>
      </c>
      <c r="J41" s="63">
        <v>170</v>
      </c>
      <c r="K41" s="63">
        <v>25</v>
      </c>
      <c r="L41" s="63">
        <v>445</v>
      </c>
      <c r="M41" s="63">
        <v>520</v>
      </c>
      <c r="N41" s="63">
        <v>370</v>
      </c>
    </row>
    <row r="42" spans="1:14" x14ac:dyDescent="0.35">
      <c r="A42" s="25" t="s">
        <v>259</v>
      </c>
      <c r="B42" s="34" t="s">
        <v>71</v>
      </c>
      <c r="C42" s="36">
        <v>3750</v>
      </c>
      <c r="D42" s="36">
        <v>145</v>
      </c>
      <c r="E42" s="36">
        <v>40</v>
      </c>
      <c r="F42" s="36">
        <v>5</v>
      </c>
      <c r="G42" s="36">
        <v>5</v>
      </c>
      <c r="H42" s="36">
        <v>760</v>
      </c>
      <c r="I42" s="36">
        <v>700</v>
      </c>
      <c r="J42" s="36">
        <v>235</v>
      </c>
      <c r="K42" s="36">
        <v>30</v>
      </c>
      <c r="L42" s="36">
        <v>610</v>
      </c>
      <c r="M42" s="36">
        <v>725</v>
      </c>
      <c r="N42" s="36">
        <v>500</v>
      </c>
    </row>
    <row r="43" spans="1:14" x14ac:dyDescent="0.35">
      <c r="A43" s="25" t="s">
        <v>259</v>
      </c>
      <c r="B43" s="34" t="s">
        <v>72</v>
      </c>
      <c r="C43" s="36">
        <v>4895</v>
      </c>
      <c r="D43" s="36">
        <v>205</v>
      </c>
      <c r="E43" s="36">
        <v>55</v>
      </c>
      <c r="F43" s="36">
        <v>10</v>
      </c>
      <c r="G43" s="36">
        <v>10</v>
      </c>
      <c r="H43" s="36">
        <v>990</v>
      </c>
      <c r="I43" s="36">
        <v>940</v>
      </c>
      <c r="J43" s="36">
        <v>320</v>
      </c>
      <c r="K43" s="36">
        <v>35</v>
      </c>
      <c r="L43" s="36">
        <v>780</v>
      </c>
      <c r="M43" s="36">
        <v>930</v>
      </c>
      <c r="N43" s="36">
        <v>620</v>
      </c>
    </row>
    <row r="44" spans="1:14" x14ac:dyDescent="0.35">
      <c r="A44" s="25" t="s">
        <v>259</v>
      </c>
      <c r="B44" s="34" t="s">
        <v>73</v>
      </c>
      <c r="C44" s="36">
        <v>6190</v>
      </c>
      <c r="D44" s="36">
        <v>275</v>
      </c>
      <c r="E44" s="36">
        <v>75</v>
      </c>
      <c r="F44" s="36">
        <v>20</v>
      </c>
      <c r="G44" s="36">
        <v>10</v>
      </c>
      <c r="H44" s="36">
        <v>1250</v>
      </c>
      <c r="I44" s="36">
        <v>1195</v>
      </c>
      <c r="J44" s="36">
        <v>380</v>
      </c>
      <c r="K44" s="36">
        <v>40</v>
      </c>
      <c r="L44" s="36">
        <v>965</v>
      </c>
      <c r="M44" s="36">
        <v>1200</v>
      </c>
      <c r="N44" s="36">
        <v>785</v>
      </c>
    </row>
    <row r="45" spans="1:14" x14ac:dyDescent="0.35">
      <c r="A45" s="25" t="s">
        <v>259</v>
      </c>
      <c r="B45" s="34" t="s">
        <v>74</v>
      </c>
      <c r="C45" s="36">
        <v>7465</v>
      </c>
      <c r="D45" s="36">
        <v>350</v>
      </c>
      <c r="E45" s="36">
        <v>95</v>
      </c>
      <c r="F45" s="36">
        <v>20</v>
      </c>
      <c r="G45" s="36">
        <v>10</v>
      </c>
      <c r="H45" s="36">
        <v>1480</v>
      </c>
      <c r="I45" s="36">
        <v>1490</v>
      </c>
      <c r="J45" s="36">
        <v>475</v>
      </c>
      <c r="K45" s="36">
        <v>40</v>
      </c>
      <c r="L45" s="36">
        <v>1120</v>
      </c>
      <c r="M45" s="36">
        <v>1450</v>
      </c>
      <c r="N45" s="36">
        <v>935</v>
      </c>
    </row>
    <row r="46" spans="1:14" x14ac:dyDescent="0.35">
      <c r="A46" s="25" t="s">
        <v>259</v>
      </c>
      <c r="B46" s="34" t="s">
        <v>75</v>
      </c>
      <c r="C46" s="36">
        <v>8795</v>
      </c>
      <c r="D46" s="36">
        <v>415</v>
      </c>
      <c r="E46" s="36">
        <v>115</v>
      </c>
      <c r="F46" s="36">
        <v>25</v>
      </c>
      <c r="G46" s="36">
        <v>10</v>
      </c>
      <c r="H46" s="36">
        <v>1725</v>
      </c>
      <c r="I46" s="36">
        <v>1795</v>
      </c>
      <c r="J46" s="36">
        <v>550</v>
      </c>
      <c r="K46" s="36">
        <v>45</v>
      </c>
      <c r="L46" s="36">
        <v>1295</v>
      </c>
      <c r="M46" s="36">
        <v>1710</v>
      </c>
      <c r="N46" s="36">
        <v>1120</v>
      </c>
    </row>
    <row r="47" spans="1:14" x14ac:dyDescent="0.35">
      <c r="A47" s="25" t="s">
        <v>259</v>
      </c>
      <c r="B47" s="34" t="s">
        <v>76</v>
      </c>
      <c r="C47" s="36">
        <v>10025</v>
      </c>
      <c r="D47" s="36">
        <v>490</v>
      </c>
      <c r="E47" s="36">
        <v>125</v>
      </c>
      <c r="F47" s="36">
        <v>30</v>
      </c>
      <c r="G47" s="36">
        <v>15</v>
      </c>
      <c r="H47" s="36">
        <v>1945</v>
      </c>
      <c r="I47" s="36">
        <v>2040</v>
      </c>
      <c r="J47" s="36">
        <v>630</v>
      </c>
      <c r="K47" s="36">
        <v>50</v>
      </c>
      <c r="L47" s="36">
        <v>1455</v>
      </c>
      <c r="M47" s="36">
        <v>1975</v>
      </c>
      <c r="N47" s="36">
        <v>1265</v>
      </c>
    </row>
    <row r="48" spans="1:14" x14ac:dyDescent="0.35">
      <c r="A48" s="25" t="s">
        <v>259</v>
      </c>
      <c r="B48" s="34" t="s">
        <v>77</v>
      </c>
      <c r="C48" s="36">
        <v>11050</v>
      </c>
      <c r="D48" s="36">
        <v>560</v>
      </c>
      <c r="E48" s="36">
        <v>150</v>
      </c>
      <c r="F48" s="36">
        <v>30</v>
      </c>
      <c r="G48" s="36">
        <v>15</v>
      </c>
      <c r="H48" s="36">
        <v>2140</v>
      </c>
      <c r="I48" s="36">
        <v>2270</v>
      </c>
      <c r="J48" s="36">
        <v>710</v>
      </c>
      <c r="K48" s="36">
        <v>50</v>
      </c>
      <c r="L48" s="36">
        <v>1560</v>
      </c>
      <c r="M48" s="36">
        <v>2160</v>
      </c>
      <c r="N48" s="36">
        <v>1405</v>
      </c>
    </row>
    <row r="49" spans="1:14" x14ac:dyDescent="0.35">
      <c r="A49" s="25" t="s">
        <v>259</v>
      </c>
      <c r="B49" s="34" t="s">
        <v>78</v>
      </c>
      <c r="C49" s="36">
        <v>12185</v>
      </c>
      <c r="D49" s="36">
        <v>630</v>
      </c>
      <c r="E49" s="36">
        <v>170</v>
      </c>
      <c r="F49" s="36">
        <v>40</v>
      </c>
      <c r="G49" s="36">
        <v>15</v>
      </c>
      <c r="H49" s="36">
        <v>2380</v>
      </c>
      <c r="I49" s="36">
        <v>2515</v>
      </c>
      <c r="J49" s="36">
        <v>790</v>
      </c>
      <c r="K49" s="36">
        <v>55</v>
      </c>
      <c r="L49" s="36">
        <v>1695</v>
      </c>
      <c r="M49" s="36">
        <v>2360</v>
      </c>
      <c r="N49" s="36">
        <v>1530</v>
      </c>
    </row>
    <row r="50" spans="1:14" x14ac:dyDescent="0.35">
      <c r="A50" s="25" t="s">
        <v>259</v>
      </c>
      <c r="B50" s="34" t="s">
        <v>79</v>
      </c>
      <c r="C50" s="36">
        <v>13140</v>
      </c>
      <c r="D50" s="36">
        <v>690</v>
      </c>
      <c r="E50" s="36">
        <v>175</v>
      </c>
      <c r="F50" s="36">
        <v>40</v>
      </c>
      <c r="G50" s="36">
        <v>15</v>
      </c>
      <c r="H50" s="36">
        <v>2575</v>
      </c>
      <c r="I50" s="36">
        <v>2740</v>
      </c>
      <c r="J50" s="36">
        <v>855</v>
      </c>
      <c r="K50" s="36">
        <v>55</v>
      </c>
      <c r="L50" s="36">
        <v>1810</v>
      </c>
      <c r="M50" s="36">
        <v>2525</v>
      </c>
      <c r="N50" s="36">
        <v>1655</v>
      </c>
    </row>
    <row r="51" spans="1:14" x14ac:dyDescent="0.35">
      <c r="A51" s="25" t="s">
        <v>259</v>
      </c>
      <c r="B51" s="34" t="s">
        <v>80</v>
      </c>
      <c r="C51" s="36">
        <v>14150</v>
      </c>
      <c r="D51" s="36">
        <v>745</v>
      </c>
      <c r="E51" s="36">
        <v>185</v>
      </c>
      <c r="F51" s="36">
        <v>45</v>
      </c>
      <c r="G51" s="36">
        <v>15</v>
      </c>
      <c r="H51" s="36">
        <v>2785</v>
      </c>
      <c r="I51" s="36">
        <v>2975</v>
      </c>
      <c r="J51" s="36">
        <v>920</v>
      </c>
      <c r="K51" s="36">
        <v>60</v>
      </c>
      <c r="L51" s="36">
        <v>1930</v>
      </c>
      <c r="M51" s="36">
        <v>2715</v>
      </c>
      <c r="N51" s="36">
        <v>1775</v>
      </c>
    </row>
    <row r="52" spans="1:14" x14ac:dyDescent="0.35">
      <c r="A52" s="25" t="s">
        <v>259</v>
      </c>
      <c r="B52" s="34" t="s">
        <v>81</v>
      </c>
      <c r="C52" s="36">
        <v>15280</v>
      </c>
      <c r="D52" s="36">
        <v>820</v>
      </c>
      <c r="E52" s="36">
        <v>200</v>
      </c>
      <c r="F52" s="36">
        <v>45</v>
      </c>
      <c r="G52" s="36">
        <v>20</v>
      </c>
      <c r="H52" s="36">
        <v>3000</v>
      </c>
      <c r="I52" s="36">
        <v>3245</v>
      </c>
      <c r="J52" s="36">
        <v>1000</v>
      </c>
      <c r="K52" s="36">
        <v>65</v>
      </c>
      <c r="L52" s="36">
        <v>2090</v>
      </c>
      <c r="M52" s="36">
        <v>2895</v>
      </c>
      <c r="N52" s="36">
        <v>1900</v>
      </c>
    </row>
    <row r="53" spans="1:14" x14ac:dyDescent="0.35">
      <c r="A53" s="25" t="s">
        <v>259</v>
      </c>
      <c r="B53" s="34" t="s">
        <v>82</v>
      </c>
      <c r="C53" s="36">
        <v>16815</v>
      </c>
      <c r="D53" s="36">
        <v>900</v>
      </c>
      <c r="E53" s="36">
        <v>220</v>
      </c>
      <c r="F53" s="36">
        <v>55</v>
      </c>
      <c r="G53" s="36">
        <v>20</v>
      </c>
      <c r="H53" s="36">
        <v>3280</v>
      </c>
      <c r="I53" s="36">
        <v>3600</v>
      </c>
      <c r="J53" s="36">
        <v>1115</v>
      </c>
      <c r="K53" s="36">
        <v>65</v>
      </c>
      <c r="L53" s="36">
        <v>2295</v>
      </c>
      <c r="M53" s="36">
        <v>3160</v>
      </c>
      <c r="N53" s="36">
        <v>2100</v>
      </c>
    </row>
    <row r="54" spans="1:14" x14ac:dyDescent="0.35">
      <c r="A54" s="25" t="s">
        <v>259</v>
      </c>
      <c r="B54" s="34" t="s">
        <v>83</v>
      </c>
      <c r="C54" s="36">
        <v>17975</v>
      </c>
      <c r="D54" s="36">
        <v>980</v>
      </c>
      <c r="E54" s="36">
        <v>230</v>
      </c>
      <c r="F54" s="36">
        <v>55</v>
      </c>
      <c r="G54" s="36">
        <v>20</v>
      </c>
      <c r="H54" s="36">
        <v>3495</v>
      </c>
      <c r="I54" s="36">
        <v>3855</v>
      </c>
      <c r="J54" s="36">
        <v>1195</v>
      </c>
      <c r="K54" s="36">
        <v>65</v>
      </c>
      <c r="L54" s="36">
        <v>2435</v>
      </c>
      <c r="M54" s="36">
        <v>3400</v>
      </c>
      <c r="N54" s="36">
        <v>2245</v>
      </c>
    </row>
    <row r="55" spans="1:14" x14ac:dyDescent="0.35">
      <c r="A55" s="25" t="s">
        <v>259</v>
      </c>
      <c r="B55" s="34" t="s">
        <v>84</v>
      </c>
      <c r="C55" s="36">
        <v>19415</v>
      </c>
      <c r="D55" s="36">
        <v>1070</v>
      </c>
      <c r="E55" s="36">
        <v>245</v>
      </c>
      <c r="F55" s="36">
        <v>55</v>
      </c>
      <c r="G55" s="36">
        <v>20</v>
      </c>
      <c r="H55" s="36">
        <v>3800</v>
      </c>
      <c r="I55" s="36">
        <v>4170</v>
      </c>
      <c r="J55" s="36">
        <v>1260</v>
      </c>
      <c r="K55" s="36">
        <v>70</v>
      </c>
      <c r="L55" s="36">
        <v>2625</v>
      </c>
      <c r="M55" s="36">
        <v>3665</v>
      </c>
      <c r="N55" s="36">
        <v>2425</v>
      </c>
    </row>
    <row r="56" spans="1:14" x14ac:dyDescent="0.35">
      <c r="A56" s="25" t="s">
        <v>259</v>
      </c>
      <c r="B56" s="34" t="s">
        <v>85</v>
      </c>
      <c r="C56" s="36">
        <v>21115</v>
      </c>
      <c r="D56" s="36">
        <v>1210</v>
      </c>
      <c r="E56" s="36">
        <v>275</v>
      </c>
      <c r="F56" s="36">
        <v>70</v>
      </c>
      <c r="G56" s="36">
        <v>20</v>
      </c>
      <c r="H56" s="36">
        <v>4105</v>
      </c>
      <c r="I56" s="36">
        <v>4540</v>
      </c>
      <c r="J56" s="36">
        <v>1375</v>
      </c>
      <c r="K56" s="36">
        <v>80</v>
      </c>
      <c r="L56" s="36">
        <v>2845</v>
      </c>
      <c r="M56" s="36">
        <v>3995</v>
      </c>
      <c r="N56" s="36">
        <v>2600</v>
      </c>
    </row>
    <row r="57" spans="1:14" x14ac:dyDescent="0.35">
      <c r="A57" s="25" t="s">
        <v>259</v>
      </c>
      <c r="B57" s="34" t="s">
        <v>86</v>
      </c>
      <c r="C57" s="36">
        <v>22435</v>
      </c>
      <c r="D57" s="36">
        <v>1335</v>
      </c>
      <c r="E57" s="36">
        <v>295</v>
      </c>
      <c r="F57" s="36">
        <v>75</v>
      </c>
      <c r="G57" s="36">
        <v>20</v>
      </c>
      <c r="H57" s="36">
        <v>4345</v>
      </c>
      <c r="I57" s="36">
        <v>4835</v>
      </c>
      <c r="J57" s="36">
        <v>1450</v>
      </c>
      <c r="K57" s="36">
        <v>80</v>
      </c>
      <c r="L57" s="36">
        <v>2990</v>
      </c>
      <c r="M57" s="36">
        <v>4240</v>
      </c>
      <c r="N57" s="36">
        <v>2765</v>
      </c>
    </row>
    <row r="58" spans="1:14" x14ac:dyDescent="0.35">
      <c r="A58" s="25" t="s">
        <v>259</v>
      </c>
      <c r="B58" s="34" t="s">
        <v>87</v>
      </c>
      <c r="C58" s="36">
        <v>24050</v>
      </c>
      <c r="D58" s="36">
        <v>1475</v>
      </c>
      <c r="E58" s="36">
        <v>315</v>
      </c>
      <c r="F58" s="36">
        <v>80</v>
      </c>
      <c r="G58" s="36">
        <v>20</v>
      </c>
      <c r="H58" s="36">
        <v>4605</v>
      </c>
      <c r="I58" s="36">
        <v>5180</v>
      </c>
      <c r="J58" s="36">
        <v>1550</v>
      </c>
      <c r="K58" s="36">
        <v>90</v>
      </c>
      <c r="L58" s="36">
        <v>3190</v>
      </c>
      <c r="M58" s="36">
        <v>4575</v>
      </c>
      <c r="N58" s="36">
        <v>2970</v>
      </c>
    </row>
    <row r="59" spans="1:14" x14ac:dyDescent="0.35">
      <c r="A59" s="25" t="s">
        <v>259</v>
      </c>
      <c r="B59" s="34" t="s">
        <v>88</v>
      </c>
      <c r="C59" s="36">
        <v>25620</v>
      </c>
      <c r="D59" s="36">
        <v>1580</v>
      </c>
      <c r="E59" s="36">
        <v>335</v>
      </c>
      <c r="F59" s="36">
        <v>80</v>
      </c>
      <c r="G59" s="36">
        <v>20</v>
      </c>
      <c r="H59" s="36">
        <v>4885</v>
      </c>
      <c r="I59" s="36">
        <v>5505</v>
      </c>
      <c r="J59" s="36">
        <v>1675</v>
      </c>
      <c r="K59" s="36">
        <v>95</v>
      </c>
      <c r="L59" s="36">
        <v>3350</v>
      </c>
      <c r="M59" s="36">
        <v>4860</v>
      </c>
      <c r="N59" s="36">
        <v>3235</v>
      </c>
    </row>
    <row r="60" spans="1:14" x14ac:dyDescent="0.35">
      <c r="A60" s="25" t="s">
        <v>259</v>
      </c>
      <c r="B60" s="34" t="s">
        <v>89</v>
      </c>
      <c r="C60" s="36">
        <v>27420</v>
      </c>
      <c r="D60" s="36">
        <v>1720</v>
      </c>
      <c r="E60" s="36">
        <v>350</v>
      </c>
      <c r="F60" s="36">
        <v>85</v>
      </c>
      <c r="G60" s="36">
        <v>20</v>
      </c>
      <c r="H60" s="36">
        <v>5205</v>
      </c>
      <c r="I60" s="36">
        <v>5940</v>
      </c>
      <c r="J60" s="36">
        <v>1830</v>
      </c>
      <c r="K60" s="36">
        <v>100</v>
      </c>
      <c r="L60" s="36">
        <v>3525</v>
      </c>
      <c r="M60" s="36">
        <v>5130</v>
      </c>
      <c r="N60" s="36">
        <v>3505</v>
      </c>
    </row>
    <row r="61" spans="1:14" x14ac:dyDescent="0.35">
      <c r="A61" s="25" t="s">
        <v>259</v>
      </c>
      <c r="B61" s="34" t="s">
        <v>90</v>
      </c>
      <c r="C61" s="36">
        <v>29360</v>
      </c>
      <c r="D61" s="36">
        <v>1885</v>
      </c>
      <c r="E61" s="36">
        <v>370</v>
      </c>
      <c r="F61" s="36">
        <v>90</v>
      </c>
      <c r="G61" s="36">
        <v>20</v>
      </c>
      <c r="H61" s="36">
        <v>5550</v>
      </c>
      <c r="I61" s="36">
        <v>6385</v>
      </c>
      <c r="J61" s="36">
        <v>1990</v>
      </c>
      <c r="K61" s="36">
        <v>110</v>
      </c>
      <c r="L61" s="36">
        <v>3745</v>
      </c>
      <c r="M61" s="36">
        <v>5430</v>
      </c>
      <c r="N61" s="36">
        <v>3790</v>
      </c>
    </row>
    <row r="62" spans="1:14" x14ac:dyDescent="0.35">
      <c r="A62" s="25" t="s">
        <v>259</v>
      </c>
      <c r="B62" s="34" t="s">
        <v>91</v>
      </c>
      <c r="C62" s="36">
        <v>31055</v>
      </c>
      <c r="D62" s="36">
        <v>1980</v>
      </c>
      <c r="E62" s="36">
        <v>385</v>
      </c>
      <c r="F62" s="36">
        <v>90</v>
      </c>
      <c r="G62" s="36">
        <v>20</v>
      </c>
      <c r="H62" s="36">
        <v>5845</v>
      </c>
      <c r="I62" s="36">
        <v>6760</v>
      </c>
      <c r="J62" s="36">
        <v>2135</v>
      </c>
      <c r="K62" s="36">
        <v>115</v>
      </c>
      <c r="L62" s="36">
        <v>3940</v>
      </c>
      <c r="M62" s="36">
        <v>5720</v>
      </c>
      <c r="N62" s="36">
        <v>4055</v>
      </c>
    </row>
    <row r="63" spans="1:14" x14ac:dyDescent="0.35">
      <c r="A63" s="25" t="s">
        <v>259</v>
      </c>
      <c r="B63" s="34" t="s">
        <v>92</v>
      </c>
      <c r="C63" s="36">
        <v>32840</v>
      </c>
      <c r="D63" s="36">
        <v>2110</v>
      </c>
      <c r="E63" s="36">
        <v>410</v>
      </c>
      <c r="F63" s="36">
        <v>95</v>
      </c>
      <c r="G63" s="36">
        <v>20</v>
      </c>
      <c r="H63" s="36">
        <v>6125</v>
      </c>
      <c r="I63" s="36">
        <v>7125</v>
      </c>
      <c r="J63" s="36">
        <v>2285</v>
      </c>
      <c r="K63" s="36">
        <v>120</v>
      </c>
      <c r="L63" s="36">
        <v>4120</v>
      </c>
      <c r="M63" s="36">
        <v>6040</v>
      </c>
      <c r="N63" s="36">
        <v>4385</v>
      </c>
    </row>
    <row r="64" spans="1:14" x14ac:dyDescent="0.35">
      <c r="A64" s="25" t="s">
        <v>259</v>
      </c>
      <c r="B64" s="34" t="s">
        <v>93</v>
      </c>
      <c r="C64" s="36">
        <v>35020</v>
      </c>
      <c r="D64" s="36">
        <v>2250</v>
      </c>
      <c r="E64" s="36">
        <v>430</v>
      </c>
      <c r="F64" s="36">
        <v>100</v>
      </c>
      <c r="G64" s="36">
        <v>20</v>
      </c>
      <c r="H64" s="36">
        <v>6460</v>
      </c>
      <c r="I64" s="36">
        <v>7550</v>
      </c>
      <c r="J64" s="36">
        <v>2460</v>
      </c>
      <c r="K64" s="36">
        <v>125</v>
      </c>
      <c r="L64" s="36">
        <v>4365</v>
      </c>
      <c r="M64" s="36">
        <v>6480</v>
      </c>
      <c r="N64" s="36">
        <v>4770</v>
      </c>
    </row>
    <row r="65" spans="1:14" x14ac:dyDescent="0.35">
      <c r="A65" s="25" t="s">
        <v>259</v>
      </c>
      <c r="B65" s="34" t="s">
        <v>94</v>
      </c>
      <c r="C65" s="36">
        <v>37050</v>
      </c>
      <c r="D65" s="36">
        <v>2375</v>
      </c>
      <c r="E65" s="36">
        <v>440</v>
      </c>
      <c r="F65" s="36">
        <v>110</v>
      </c>
      <c r="G65" s="36">
        <v>20</v>
      </c>
      <c r="H65" s="36">
        <v>6750</v>
      </c>
      <c r="I65" s="36">
        <v>8000</v>
      </c>
      <c r="J65" s="36">
        <v>2625</v>
      </c>
      <c r="K65" s="36">
        <v>135</v>
      </c>
      <c r="L65" s="36">
        <v>4575</v>
      </c>
      <c r="M65" s="36">
        <v>6885</v>
      </c>
      <c r="N65" s="36">
        <v>5120</v>
      </c>
    </row>
    <row r="66" spans="1:14" x14ac:dyDescent="0.35">
      <c r="A66" s="25" t="s">
        <v>259</v>
      </c>
      <c r="B66" s="34" t="s">
        <v>95</v>
      </c>
      <c r="C66" s="36">
        <v>39080</v>
      </c>
      <c r="D66" s="36">
        <v>2480</v>
      </c>
      <c r="E66" s="36">
        <v>460</v>
      </c>
      <c r="F66" s="36">
        <v>115</v>
      </c>
      <c r="G66" s="36">
        <v>20</v>
      </c>
      <c r="H66" s="36">
        <v>7075</v>
      </c>
      <c r="I66" s="36">
        <v>8390</v>
      </c>
      <c r="J66" s="36">
        <v>2785</v>
      </c>
      <c r="K66" s="36">
        <v>140</v>
      </c>
      <c r="L66" s="36">
        <v>4825</v>
      </c>
      <c r="M66" s="36">
        <v>7295</v>
      </c>
      <c r="N66" s="36">
        <v>5490</v>
      </c>
    </row>
    <row r="67" spans="1:14" x14ac:dyDescent="0.35">
      <c r="A67" s="25" t="s">
        <v>259</v>
      </c>
      <c r="B67" s="34" t="s">
        <v>96</v>
      </c>
      <c r="C67" s="36">
        <v>40965</v>
      </c>
      <c r="D67" s="36">
        <v>2595</v>
      </c>
      <c r="E67" s="36">
        <v>480</v>
      </c>
      <c r="F67" s="36">
        <v>115</v>
      </c>
      <c r="G67" s="36">
        <v>20</v>
      </c>
      <c r="H67" s="36">
        <v>7335</v>
      </c>
      <c r="I67" s="36">
        <v>8775</v>
      </c>
      <c r="J67" s="36">
        <v>2955</v>
      </c>
      <c r="K67" s="36">
        <v>145</v>
      </c>
      <c r="L67" s="36">
        <v>5025</v>
      </c>
      <c r="M67" s="36">
        <v>7685</v>
      </c>
      <c r="N67" s="36">
        <v>5815</v>
      </c>
    </row>
    <row r="68" spans="1:14" x14ac:dyDescent="0.35">
      <c r="A68" s="25" t="s">
        <v>259</v>
      </c>
      <c r="B68" s="34" t="s">
        <v>97</v>
      </c>
      <c r="C68" s="36">
        <v>42675</v>
      </c>
      <c r="D68" s="36">
        <v>2695</v>
      </c>
      <c r="E68" s="36">
        <v>495</v>
      </c>
      <c r="F68" s="36">
        <v>120</v>
      </c>
      <c r="G68" s="36">
        <v>20</v>
      </c>
      <c r="H68" s="36">
        <v>7585</v>
      </c>
      <c r="I68" s="36">
        <v>9135</v>
      </c>
      <c r="J68" s="36">
        <v>3085</v>
      </c>
      <c r="K68" s="36">
        <v>150</v>
      </c>
      <c r="L68" s="36">
        <v>5200</v>
      </c>
      <c r="M68" s="36">
        <v>8020</v>
      </c>
      <c r="N68" s="36">
        <v>6160</v>
      </c>
    </row>
    <row r="69" spans="1:14" x14ac:dyDescent="0.35">
      <c r="A69" s="25" t="s">
        <v>259</v>
      </c>
      <c r="B69" s="34" t="s">
        <v>98</v>
      </c>
      <c r="C69" s="36">
        <v>44060</v>
      </c>
      <c r="D69" s="36">
        <v>2800</v>
      </c>
      <c r="E69" s="36">
        <v>505</v>
      </c>
      <c r="F69" s="36">
        <v>125</v>
      </c>
      <c r="G69" s="36">
        <v>25</v>
      </c>
      <c r="H69" s="36">
        <v>7810</v>
      </c>
      <c r="I69" s="36">
        <v>9445</v>
      </c>
      <c r="J69" s="36">
        <v>3225</v>
      </c>
      <c r="K69" s="36">
        <v>150</v>
      </c>
      <c r="L69" s="36">
        <v>5330</v>
      </c>
      <c r="M69" s="36">
        <v>8265</v>
      </c>
      <c r="N69" s="36">
        <v>6370</v>
      </c>
    </row>
    <row r="70" spans="1:14" x14ac:dyDescent="0.35">
      <c r="A70" s="25" t="s">
        <v>259</v>
      </c>
      <c r="B70" s="34" t="s">
        <v>99</v>
      </c>
      <c r="C70" s="36">
        <v>45530</v>
      </c>
      <c r="D70" s="36">
        <v>2910</v>
      </c>
      <c r="E70" s="36">
        <v>515</v>
      </c>
      <c r="F70" s="36">
        <v>125</v>
      </c>
      <c r="G70" s="36">
        <v>25</v>
      </c>
      <c r="H70" s="36">
        <v>8050</v>
      </c>
      <c r="I70" s="36">
        <v>9790</v>
      </c>
      <c r="J70" s="36">
        <v>3350</v>
      </c>
      <c r="K70" s="36">
        <v>155</v>
      </c>
      <c r="L70" s="36">
        <v>5465</v>
      </c>
      <c r="M70" s="36">
        <v>8550</v>
      </c>
      <c r="N70" s="36">
        <v>6575</v>
      </c>
    </row>
    <row r="71" spans="1:14" x14ac:dyDescent="0.35">
      <c r="A71" s="25" t="s">
        <v>259</v>
      </c>
      <c r="B71" s="34" t="s">
        <v>100</v>
      </c>
      <c r="C71" s="36">
        <v>46480</v>
      </c>
      <c r="D71" s="36">
        <v>2990</v>
      </c>
      <c r="E71" s="36">
        <v>525</v>
      </c>
      <c r="F71" s="36">
        <v>135</v>
      </c>
      <c r="G71" s="36">
        <v>25</v>
      </c>
      <c r="H71" s="36">
        <v>8200</v>
      </c>
      <c r="I71" s="36">
        <v>10010</v>
      </c>
      <c r="J71" s="36">
        <v>3440</v>
      </c>
      <c r="K71" s="36">
        <v>160</v>
      </c>
      <c r="L71" s="36">
        <v>5570</v>
      </c>
      <c r="M71" s="36">
        <v>8710</v>
      </c>
      <c r="N71" s="36">
        <v>6710</v>
      </c>
    </row>
    <row r="72" spans="1:14" x14ac:dyDescent="0.35">
      <c r="A72" s="25" t="s">
        <v>259</v>
      </c>
      <c r="B72" s="34" t="s">
        <v>101</v>
      </c>
      <c r="C72" s="36">
        <v>47410</v>
      </c>
      <c r="D72" s="36">
        <v>3090</v>
      </c>
      <c r="E72" s="36">
        <v>535</v>
      </c>
      <c r="F72" s="36">
        <v>135</v>
      </c>
      <c r="G72" s="36">
        <v>25</v>
      </c>
      <c r="H72" s="36">
        <v>8375</v>
      </c>
      <c r="I72" s="36">
        <v>10250</v>
      </c>
      <c r="J72" s="36">
        <v>3515</v>
      </c>
      <c r="K72" s="36">
        <v>165</v>
      </c>
      <c r="L72" s="36">
        <v>5640</v>
      </c>
      <c r="M72" s="36">
        <v>8835</v>
      </c>
      <c r="N72" s="36">
        <v>6820</v>
      </c>
    </row>
    <row r="73" spans="1:14" x14ac:dyDescent="0.35">
      <c r="A73" s="25" t="s">
        <v>259</v>
      </c>
      <c r="B73" s="34" t="s">
        <v>102</v>
      </c>
      <c r="C73" s="36">
        <v>48265</v>
      </c>
      <c r="D73" s="36">
        <v>3180</v>
      </c>
      <c r="E73" s="36">
        <v>540</v>
      </c>
      <c r="F73" s="36">
        <v>140</v>
      </c>
      <c r="G73" s="36">
        <v>25</v>
      </c>
      <c r="H73" s="36">
        <v>8555</v>
      </c>
      <c r="I73" s="36">
        <v>10465</v>
      </c>
      <c r="J73" s="36">
        <v>3590</v>
      </c>
      <c r="K73" s="36">
        <v>170</v>
      </c>
      <c r="L73" s="36">
        <v>5700</v>
      </c>
      <c r="M73" s="36">
        <v>8960</v>
      </c>
      <c r="N73" s="36">
        <v>6915</v>
      </c>
    </row>
    <row r="74" spans="1:14" x14ac:dyDescent="0.35">
      <c r="A74" s="25" t="s">
        <v>259</v>
      </c>
      <c r="B74" s="34" t="s">
        <v>103</v>
      </c>
      <c r="C74" s="36">
        <v>48885</v>
      </c>
      <c r="D74" s="36">
        <v>3260</v>
      </c>
      <c r="E74" s="36">
        <v>555</v>
      </c>
      <c r="F74" s="36">
        <v>145</v>
      </c>
      <c r="G74" s="36">
        <v>20</v>
      </c>
      <c r="H74" s="36">
        <v>8740</v>
      </c>
      <c r="I74" s="36">
        <v>10660</v>
      </c>
      <c r="J74" s="36">
        <v>3635</v>
      </c>
      <c r="K74" s="36">
        <v>170</v>
      </c>
      <c r="L74" s="36">
        <v>5700</v>
      </c>
      <c r="M74" s="36">
        <v>8980</v>
      </c>
      <c r="N74" s="36">
        <v>6995</v>
      </c>
    </row>
    <row r="75" spans="1:14" x14ac:dyDescent="0.35">
      <c r="A75" s="61" t="s">
        <v>260</v>
      </c>
      <c r="B75" s="62" t="s">
        <v>70</v>
      </c>
      <c r="C75" s="63">
        <v>2520</v>
      </c>
      <c r="D75" s="63">
        <v>200</v>
      </c>
      <c r="E75" s="63">
        <v>55</v>
      </c>
      <c r="F75" s="63">
        <v>5</v>
      </c>
      <c r="G75" s="63" t="s">
        <v>108</v>
      </c>
      <c r="H75" s="63">
        <v>525</v>
      </c>
      <c r="I75" s="63">
        <v>1205</v>
      </c>
      <c r="J75" s="63">
        <v>130</v>
      </c>
      <c r="K75" s="63">
        <v>10</v>
      </c>
      <c r="L75" s="63">
        <v>30</v>
      </c>
      <c r="M75" s="63">
        <v>290</v>
      </c>
      <c r="N75" s="63">
        <v>65</v>
      </c>
    </row>
    <row r="76" spans="1:14" x14ac:dyDescent="0.35">
      <c r="A76" s="25" t="s">
        <v>260</v>
      </c>
      <c r="B76" s="34" t="s">
        <v>71</v>
      </c>
      <c r="C76" s="36">
        <v>4050</v>
      </c>
      <c r="D76" s="36">
        <v>330</v>
      </c>
      <c r="E76" s="36">
        <v>85</v>
      </c>
      <c r="F76" s="36">
        <v>10</v>
      </c>
      <c r="G76" s="36" t="s">
        <v>108</v>
      </c>
      <c r="H76" s="36">
        <v>855</v>
      </c>
      <c r="I76" s="36">
        <v>1900</v>
      </c>
      <c r="J76" s="36">
        <v>210</v>
      </c>
      <c r="K76" s="36">
        <v>20</v>
      </c>
      <c r="L76" s="36">
        <v>50</v>
      </c>
      <c r="M76" s="36">
        <v>480</v>
      </c>
      <c r="N76" s="36">
        <v>110</v>
      </c>
    </row>
    <row r="77" spans="1:14" x14ac:dyDescent="0.35">
      <c r="A77" s="25" t="s">
        <v>260</v>
      </c>
      <c r="B77" s="34" t="s">
        <v>72</v>
      </c>
      <c r="C77" s="36">
        <v>6250</v>
      </c>
      <c r="D77" s="36">
        <v>495</v>
      </c>
      <c r="E77" s="36">
        <v>145</v>
      </c>
      <c r="F77" s="36">
        <v>10</v>
      </c>
      <c r="G77" s="36">
        <v>5</v>
      </c>
      <c r="H77" s="36">
        <v>1315</v>
      </c>
      <c r="I77" s="36">
        <v>2955</v>
      </c>
      <c r="J77" s="36">
        <v>320</v>
      </c>
      <c r="K77" s="36">
        <v>25</v>
      </c>
      <c r="L77" s="36">
        <v>70</v>
      </c>
      <c r="M77" s="36">
        <v>725</v>
      </c>
      <c r="N77" s="36">
        <v>185</v>
      </c>
    </row>
    <row r="78" spans="1:14" x14ac:dyDescent="0.35">
      <c r="A78" s="25" t="s">
        <v>260</v>
      </c>
      <c r="B78" s="34" t="s">
        <v>73</v>
      </c>
      <c r="C78" s="36">
        <v>12980</v>
      </c>
      <c r="D78" s="36">
        <v>1045</v>
      </c>
      <c r="E78" s="36">
        <v>285</v>
      </c>
      <c r="F78" s="36">
        <v>20</v>
      </c>
      <c r="G78" s="36">
        <v>5</v>
      </c>
      <c r="H78" s="36">
        <v>2860</v>
      </c>
      <c r="I78" s="36">
        <v>6140</v>
      </c>
      <c r="J78" s="36">
        <v>615</v>
      </c>
      <c r="K78" s="36">
        <v>55</v>
      </c>
      <c r="L78" s="36">
        <v>130</v>
      </c>
      <c r="M78" s="36">
        <v>1465</v>
      </c>
      <c r="N78" s="36">
        <v>365</v>
      </c>
    </row>
    <row r="79" spans="1:14" x14ac:dyDescent="0.35">
      <c r="A79" s="25" t="s">
        <v>260</v>
      </c>
      <c r="B79" s="34" t="s">
        <v>74</v>
      </c>
      <c r="C79" s="36">
        <v>22025</v>
      </c>
      <c r="D79" s="36">
        <v>1860</v>
      </c>
      <c r="E79" s="36">
        <v>440</v>
      </c>
      <c r="F79" s="36">
        <v>25</v>
      </c>
      <c r="G79" s="36">
        <v>10</v>
      </c>
      <c r="H79" s="36">
        <v>5150</v>
      </c>
      <c r="I79" s="36">
        <v>10255</v>
      </c>
      <c r="J79" s="36">
        <v>915</v>
      </c>
      <c r="K79" s="36">
        <v>85</v>
      </c>
      <c r="L79" s="36">
        <v>245</v>
      </c>
      <c r="M79" s="36">
        <v>2475</v>
      </c>
      <c r="N79" s="36">
        <v>565</v>
      </c>
    </row>
    <row r="80" spans="1:14" x14ac:dyDescent="0.35">
      <c r="A80" s="25" t="s">
        <v>260</v>
      </c>
      <c r="B80" s="34" t="s">
        <v>75</v>
      </c>
      <c r="C80" s="36">
        <v>34000</v>
      </c>
      <c r="D80" s="36">
        <v>2940</v>
      </c>
      <c r="E80" s="36">
        <v>670</v>
      </c>
      <c r="F80" s="36">
        <v>30</v>
      </c>
      <c r="G80" s="36">
        <v>10</v>
      </c>
      <c r="H80" s="36">
        <v>8075</v>
      </c>
      <c r="I80" s="36">
        <v>15405</v>
      </c>
      <c r="J80" s="36">
        <v>1170</v>
      </c>
      <c r="K80" s="36">
        <v>110</v>
      </c>
      <c r="L80" s="36">
        <v>515</v>
      </c>
      <c r="M80" s="36">
        <v>4255</v>
      </c>
      <c r="N80" s="36">
        <v>825</v>
      </c>
    </row>
    <row r="81" spans="1:14" x14ac:dyDescent="0.35">
      <c r="A81" s="25" t="s">
        <v>260</v>
      </c>
      <c r="B81" s="34" t="s">
        <v>76</v>
      </c>
      <c r="C81" s="36">
        <v>39335</v>
      </c>
      <c r="D81" s="36">
        <v>3490</v>
      </c>
      <c r="E81" s="36">
        <v>805</v>
      </c>
      <c r="F81" s="36">
        <v>30</v>
      </c>
      <c r="G81" s="36">
        <v>10</v>
      </c>
      <c r="H81" s="36">
        <v>9385</v>
      </c>
      <c r="I81" s="36">
        <v>17250</v>
      </c>
      <c r="J81" s="36">
        <v>1215</v>
      </c>
      <c r="K81" s="36">
        <v>110</v>
      </c>
      <c r="L81" s="36">
        <v>805</v>
      </c>
      <c r="M81" s="36">
        <v>5305</v>
      </c>
      <c r="N81" s="36">
        <v>925</v>
      </c>
    </row>
    <row r="82" spans="1:14" x14ac:dyDescent="0.35">
      <c r="A82" s="25" t="s">
        <v>260</v>
      </c>
      <c r="B82" s="34" t="s">
        <v>77</v>
      </c>
      <c r="C82" s="36">
        <v>40860</v>
      </c>
      <c r="D82" s="36">
        <v>3690</v>
      </c>
      <c r="E82" s="36">
        <v>860</v>
      </c>
      <c r="F82" s="36">
        <v>35</v>
      </c>
      <c r="G82" s="36">
        <v>15</v>
      </c>
      <c r="H82" s="36">
        <v>9770</v>
      </c>
      <c r="I82" s="36">
        <v>17650</v>
      </c>
      <c r="J82" s="36">
        <v>1240</v>
      </c>
      <c r="K82" s="36">
        <v>115</v>
      </c>
      <c r="L82" s="36">
        <v>930</v>
      </c>
      <c r="M82" s="36">
        <v>5600</v>
      </c>
      <c r="N82" s="36">
        <v>965</v>
      </c>
    </row>
    <row r="83" spans="1:14" x14ac:dyDescent="0.35">
      <c r="A83" s="25" t="s">
        <v>260</v>
      </c>
      <c r="B83" s="34" t="s">
        <v>78</v>
      </c>
      <c r="C83" s="36">
        <v>41610</v>
      </c>
      <c r="D83" s="36">
        <v>3760</v>
      </c>
      <c r="E83" s="36">
        <v>880</v>
      </c>
      <c r="F83" s="36">
        <v>35</v>
      </c>
      <c r="G83" s="36">
        <v>10</v>
      </c>
      <c r="H83" s="36">
        <v>10015</v>
      </c>
      <c r="I83" s="36">
        <v>17895</v>
      </c>
      <c r="J83" s="36">
        <v>1255</v>
      </c>
      <c r="K83" s="36">
        <v>120</v>
      </c>
      <c r="L83" s="36">
        <v>965</v>
      </c>
      <c r="M83" s="36">
        <v>5680</v>
      </c>
      <c r="N83" s="36">
        <v>980</v>
      </c>
    </row>
    <row r="84" spans="1:14" x14ac:dyDescent="0.35">
      <c r="A84" s="25" t="s">
        <v>260</v>
      </c>
      <c r="B84" s="34" t="s">
        <v>79</v>
      </c>
      <c r="C84" s="36">
        <v>42080</v>
      </c>
      <c r="D84" s="36">
        <v>3820</v>
      </c>
      <c r="E84" s="36">
        <v>885</v>
      </c>
      <c r="F84" s="36">
        <v>35</v>
      </c>
      <c r="G84" s="36">
        <v>10</v>
      </c>
      <c r="H84" s="36">
        <v>10155</v>
      </c>
      <c r="I84" s="36">
        <v>18060</v>
      </c>
      <c r="J84" s="36">
        <v>1275</v>
      </c>
      <c r="K84" s="36">
        <v>120</v>
      </c>
      <c r="L84" s="36">
        <v>990</v>
      </c>
      <c r="M84" s="36">
        <v>5720</v>
      </c>
      <c r="N84" s="36">
        <v>995</v>
      </c>
    </row>
    <row r="85" spans="1:14" x14ac:dyDescent="0.35">
      <c r="A85" s="25" t="s">
        <v>260</v>
      </c>
      <c r="B85" s="34" t="s">
        <v>80</v>
      </c>
      <c r="C85" s="36">
        <v>43460</v>
      </c>
      <c r="D85" s="36">
        <v>3985</v>
      </c>
      <c r="E85" s="36">
        <v>940</v>
      </c>
      <c r="F85" s="36">
        <v>40</v>
      </c>
      <c r="G85" s="36">
        <v>15</v>
      </c>
      <c r="H85" s="36">
        <v>10365</v>
      </c>
      <c r="I85" s="36">
        <v>18240</v>
      </c>
      <c r="J85" s="36">
        <v>1290</v>
      </c>
      <c r="K85" s="36">
        <v>120</v>
      </c>
      <c r="L85" s="36">
        <v>1280</v>
      </c>
      <c r="M85" s="36">
        <v>6145</v>
      </c>
      <c r="N85" s="36">
        <v>1035</v>
      </c>
    </row>
    <row r="86" spans="1:14" x14ac:dyDescent="0.35">
      <c r="A86" s="25" t="s">
        <v>260</v>
      </c>
      <c r="B86" s="34" t="s">
        <v>81</v>
      </c>
      <c r="C86" s="36">
        <v>44985</v>
      </c>
      <c r="D86" s="36">
        <v>4140</v>
      </c>
      <c r="E86" s="36">
        <v>975</v>
      </c>
      <c r="F86" s="36">
        <v>40</v>
      </c>
      <c r="G86" s="36">
        <v>10</v>
      </c>
      <c r="H86" s="36">
        <v>10575</v>
      </c>
      <c r="I86" s="36">
        <v>18440</v>
      </c>
      <c r="J86" s="36">
        <v>1295</v>
      </c>
      <c r="K86" s="36">
        <v>125</v>
      </c>
      <c r="L86" s="36">
        <v>1675</v>
      </c>
      <c r="M86" s="36">
        <v>6630</v>
      </c>
      <c r="N86" s="36">
        <v>1080</v>
      </c>
    </row>
    <row r="87" spans="1:14" x14ac:dyDescent="0.35">
      <c r="A87" s="25" t="s">
        <v>260</v>
      </c>
      <c r="B87" s="34" t="s">
        <v>82</v>
      </c>
      <c r="C87" s="36">
        <v>45700</v>
      </c>
      <c r="D87" s="36">
        <v>4205</v>
      </c>
      <c r="E87" s="36">
        <v>990</v>
      </c>
      <c r="F87" s="36">
        <v>40</v>
      </c>
      <c r="G87" s="36">
        <v>15</v>
      </c>
      <c r="H87" s="36">
        <v>10815</v>
      </c>
      <c r="I87" s="36">
        <v>18675</v>
      </c>
      <c r="J87" s="36">
        <v>1310</v>
      </c>
      <c r="K87" s="36">
        <v>125</v>
      </c>
      <c r="L87" s="36">
        <v>1730</v>
      </c>
      <c r="M87" s="36">
        <v>6695</v>
      </c>
      <c r="N87" s="36">
        <v>1100</v>
      </c>
    </row>
    <row r="88" spans="1:14" x14ac:dyDescent="0.35">
      <c r="A88" s="25" t="s">
        <v>260</v>
      </c>
      <c r="B88" s="34" t="s">
        <v>83</v>
      </c>
      <c r="C88" s="36">
        <v>46055</v>
      </c>
      <c r="D88" s="36">
        <v>4240</v>
      </c>
      <c r="E88" s="36">
        <v>1000</v>
      </c>
      <c r="F88" s="36">
        <v>40</v>
      </c>
      <c r="G88" s="36">
        <v>15</v>
      </c>
      <c r="H88" s="36">
        <v>10965</v>
      </c>
      <c r="I88" s="36">
        <v>18775</v>
      </c>
      <c r="J88" s="36">
        <v>1315</v>
      </c>
      <c r="K88" s="36">
        <v>125</v>
      </c>
      <c r="L88" s="36">
        <v>1745</v>
      </c>
      <c r="M88" s="36">
        <v>6725</v>
      </c>
      <c r="N88" s="36">
        <v>1115</v>
      </c>
    </row>
    <row r="89" spans="1:14" x14ac:dyDescent="0.35">
      <c r="A89" s="25" t="s">
        <v>260</v>
      </c>
      <c r="B89" s="34" t="s">
        <v>84</v>
      </c>
      <c r="C89" s="36">
        <v>46265</v>
      </c>
      <c r="D89" s="36">
        <v>4290</v>
      </c>
      <c r="E89" s="36">
        <v>1005</v>
      </c>
      <c r="F89" s="36">
        <v>40</v>
      </c>
      <c r="G89" s="36">
        <v>15</v>
      </c>
      <c r="H89" s="36">
        <v>11030</v>
      </c>
      <c r="I89" s="36">
        <v>18815</v>
      </c>
      <c r="J89" s="36">
        <v>1315</v>
      </c>
      <c r="K89" s="36">
        <v>125</v>
      </c>
      <c r="L89" s="36">
        <v>1770</v>
      </c>
      <c r="M89" s="36">
        <v>6745</v>
      </c>
      <c r="N89" s="36">
        <v>1115</v>
      </c>
    </row>
    <row r="90" spans="1:14" x14ac:dyDescent="0.35">
      <c r="A90" s="25" t="s">
        <v>260</v>
      </c>
      <c r="B90" s="34" t="s">
        <v>85</v>
      </c>
      <c r="C90" s="36">
        <v>46255</v>
      </c>
      <c r="D90" s="36">
        <v>4310</v>
      </c>
      <c r="E90" s="36">
        <v>1010</v>
      </c>
      <c r="F90" s="36">
        <v>40</v>
      </c>
      <c r="G90" s="36">
        <v>15</v>
      </c>
      <c r="H90" s="36">
        <v>11030</v>
      </c>
      <c r="I90" s="36">
        <v>18780</v>
      </c>
      <c r="J90" s="36">
        <v>1305</v>
      </c>
      <c r="K90" s="36">
        <v>120</v>
      </c>
      <c r="L90" s="36">
        <v>1790</v>
      </c>
      <c r="M90" s="36">
        <v>6740</v>
      </c>
      <c r="N90" s="36">
        <v>1115</v>
      </c>
    </row>
    <row r="91" spans="1:14" x14ac:dyDescent="0.35">
      <c r="A91" s="25" t="s">
        <v>260</v>
      </c>
      <c r="B91" s="34" t="s">
        <v>86</v>
      </c>
      <c r="C91" s="36">
        <v>46245</v>
      </c>
      <c r="D91" s="36">
        <v>4380</v>
      </c>
      <c r="E91" s="36">
        <v>1025</v>
      </c>
      <c r="F91" s="36">
        <v>40</v>
      </c>
      <c r="G91" s="36">
        <v>15</v>
      </c>
      <c r="H91" s="36">
        <v>11030</v>
      </c>
      <c r="I91" s="36">
        <v>18720</v>
      </c>
      <c r="J91" s="36">
        <v>1295</v>
      </c>
      <c r="K91" s="36">
        <v>120</v>
      </c>
      <c r="L91" s="36">
        <v>1790</v>
      </c>
      <c r="M91" s="36">
        <v>6715</v>
      </c>
      <c r="N91" s="36">
        <v>1110</v>
      </c>
    </row>
    <row r="92" spans="1:14" x14ac:dyDescent="0.35">
      <c r="A92" s="25" t="s">
        <v>260</v>
      </c>
      <c r="B92" s="34" t="s">
        <v>87</v>
      </c>
      <c r="C92" s="36">
        <v>46240</v>
      </c>
      <c r="D92" s="36">
        <v>4470</v>
      </c>
      <c r="E92" s="36">
        <v>1035</v>
      </c>
      <c r="F92" s="36">
        <v>40</v>
      </c>
      <c r="G92" s="36">
        <v>15</v>
      </c>
      <c r="H92" s="36">
        <v>11045</v>
      </c>
      <c r="I92" s="36">
        <v>18665</v>
      </c>
      <c r="J92" s="36">
        <v>1295</v>
      </c>
      <c r="K92" s="36">
        <v>120</v>
      </c>
      <c r="L92" s="36">
        <v>1775</v>
      </c>
      <c r="M92" s="36">
        <v>6690</v>
      </c>
      <c r="N92" s="36">
        <v>1100</v>
      </c>
    </row>
    <row r="93" spans="1:14" x14ac:dyDescent="0.35">
      <c r="A93" s="25" t="s">
        <v>260</v>
      </c>
      <c r="B93" s="34" t="s">
        <v>88</v>
      </c>
      <c r="C93" s="36">
        <v>46160</v>
      </c>
      <c r="D93" s="36">
        <v>4565</v>
      </c>
      <c r="E93" s="36">
        <v>1050</v>
      </c>
      <c r="F93" s="36">
        <v>40</v>
      </c>
      <c r="G93" s="36">
        <v>15</v>
      </c>
      <c r="H93" s="36">
        <v>11025</v>
      </c>
      <c r="I93" s="36">
        <v>18590</v>
      </c>
      <c r="J93" s="36">
        <v>1285</v>
      </c>
      <c r="K93" s="36">
        <v>120</v>
      </c>
      <c r="L93" s="36">
        <v>1745</v>
      </c>
      <c r="M93" s="36">
        <v>6630</v>
      </c>
      <c r="N93" s="36">
        <v>1095</v>
      </c>
    </row>
    <row r="94" spans="1:14" x14ac:dyDescent="0.35">
      <c r="A94" s="25" t="s">
        <v>260</v>
      </c>
      <c r="B94" s="34" t="s">
        <v>89</v>
      </c>
      <c r="C94" s="36">
        <v>45940</v>
      </c>
      <c r="D94" s="36">
        <v>4645</v>
      </c>
      <c r="E94" s="36">
        <v>1060</v>
      </c>
      <c r="F94" s="36">
        <v>45</v>
      </c>
      <c r="G94" s="36">
        <v>15</v>
      </c>
      <c r="H94" s="36">
        <v>10980</v>
      </c>
      <c r="I94" s="36">
        <v>18465</v>
      </c>
      <c r="J94" s="36">
        <v>1260</v>
      </c>
      <c r="K94" s="36">
        <v>120</v>
      </c>
      <c r="L94" s="36">
        <v>1700</v>
      </c>
      <c r="M94" s="36">
        <v>6565</v>
      </c>
      <c r="N94" s="36">
        <v>1080</v>
      </c>
    </row>
    <row r="95" spans="1:14" x14ac:dyDescent="0.35">
      <c r="A95" s="25" t="s">
        <v>260</v>
      </c>
      <c r="B95" s="34" t="s">
        <v>90</v>
      </c>
      <c r="C95" s="36">
        <v>45590</v>
      </c>
      <c r="D95" s="36">
        <v>4695</v>
      </c>
      <c r="E95" s="36">
        <v>1075</v>
      </c>
      <c r="F95" s="36">
        <v>45</v>
      </c>
      <c r="G95" s="36">
        <v>15</v>
      </c>
      <c r="H95" s="36">
        <v>10935</v>
      </c>
      <c r="I95" s="36">
        <v>18295</v>
      </c>
      <c r="J95" s="36">
        <v>1235</v>
      </c>
      <c r="K95" s="36">
        <v>120</v>
      </c>
      <c r="L95" s="36">
        <v>1660</v>
      </c>
      <c r="M95" s="36">
        <v>6450</v>
      </c>
      <c r="N95" s="36">
        <v>1060</v>
      </c>
    </row>
    <row r="96" spans="1:14" x14ac:dyDescent="0.35">
      <c r="A96" s="25" t="s">
        <v>260</v>
      </c>
      <c r="B96" s="34" t="s">
        <v>91</v>
      </c>
      <c r="C96" s="36">
        <v>45315</v>
      </c>
      <c r="D96" s="36">
        <v>4725</v>
      </c>
      <c r="E96" s="36">
        <v>1085</v>
      </c>
      <c r="F96" s="36">
        <v>45</v>
      </c>
      <c r="G96" s="36">
        <v>15</v>
      </c>
      <c r="H96" s="36">
        <v>10900</v>
      </c>
      <c r="I96" s="36">
        <v>18150</v>
      </c>
      <c r="J96" s="36">
        <v>1215</v>
      </c>
      <c r="K96" s="36">
        <v>120</v>
      </c>
      <c r="L96" s="36">
        <v>1645</v>
      </c>
      <c r="M96" s="36">
        <v>6380</v>
      </c>
      <c r="N96" s="36">
        <v>1045</v>
      </c>
    </row>
    <row r="97" spans="1:14" x14ac:dyDescent="0.35">
      <c r="A97" s="25" t="s">
        <v>260</v>
      </c>
      <c r="B97" s="34" t="s">
        <v>92</v>
      </c>
      <c r="C97" s="36">
        <v>44995</v>
      </c>
      <c r="D97" s="36">
        <v>4790</v>
      </c>
      <c r="E97" s="36">
        <v>1095</v>
      </c>
      <c r="F97" s="36">
        <v>45</v>
      </c>
      <c r="G97" s="36">
        <v>15</v>
      </c>
      <c r="H97" s="36">
        <v>10840</v>
      </c>
      <c r="I97" s="36">
        <v>17985</v>
      </c>
      <c r="J97" s="36">
        <v>1185</v>
      </c>
      <c r="K97" s="36">
        <v>115</v>
      </c>
      <c r="L97" s="36">
        <v>1615</v>
      </c>
      <c r="M97" s="36">
        <v>6290</v>
      </c>
      <c r="N97" s="36">
        <v>1025</v>
      </c>
    </row>
    <row r="98" spans="1:14" x14ac:dyDescent="0.35">
      <c r="A98" s="25" t="s">
        <v>260</v>
      </c>
      <c r="B98" s="34" t="s">
        <v>93</v>
      </c>
      <c r="C98" s="36">
        <v>44515</v>
      </c>
      <c r="D98" s="36">
        <v>4835</v>
      </c>
      <c r="E98" s="36">
        <v>1090</v>
      </c>
      <c r="F98" s="36">
        <v>45</v>
      </c>
      <c r="G98" s="36">
        <v>15</v>
      </c>
      <c r="H98" s="36">
        <v>10780</v>
      </c>
      <c r="I98" s="36">
        <v>17720</v>
      </c>
      <c r="J98" s="36">
        <v>1155</v>
      </c>
      <c r="K98" s="36">
        <v>110</v>
      </c>
      <c r="L98" s="36">
        <v>1565</v>
      </c>
      <c r="M98" s="36">
        <v>6190</v>
      </c>
      <c r="N98" s="36">
        <v>1000</v>
      </c>
    </row>
    <row r="99" spans="1:14" x14ac:dyDescent="0.35">
      <c r="A99" s="25" t="s">
        <v>260</v>
      </c>
      <c r="B99" s="34" t="s">
        <v>94</v>
      </c>
      <c r="C99" s="36">
        <v>44015</v>
      </c>
      <c r="D99" s="36">
        <v>4860</v>
      </c>
      <c r="E99" s="36">
        <v>1090</v>
      </c>
      <c r="F99" s="36">
        <v>45</v>
      </c>
      <c r="G99" s="36">
        <v>10</v>
      </c>
      <c r="H99" s="36">
        <v>10680</v>
      </c>
      <c r="I99" s="36">
        <v>17465</v>
      </c>
      <c r="J99" s="36">
        <v>1135</v>
      </c>
      <c r="K99" s="36">
        <v>110</v>
      </c>
      <c r="L99" s="36">
        <v>1545</v>
      </c>
      <c r="M99" s="36">
        <v>6105</v>
      </c>
      <c r="N99" s="36">
        <v>975</v>
      </c>
    </row>
    <row r="100" spans="1:14" x14ac:dyDescent="0.35">
      <c r="A100" s="25" t="s">
        <v>260</v>
      </c>
      <c r="B100" s="34" t="s">
        <v>95</v>
      </c>
      <c r="C100" s="36">
        <v>43555</v>
      </c>
      <c r="D100" s="36">
        <v>4880</v>
      </c>
      <c r="E100" s="36">
        <v>1085</v>
      </c>
      <c r="F100" s="36">
        <v>45</v>
      </c>
      <c r="G100" s="36">
        <v>10</v>
      </c>
      <c r="H100" s="36">
        <v>10615</v>
      </c>
      <c r="I100" s="36">
        <v>17230</v>
      </c>
      <c r="J100" s="36">
        <v>1100</v>
      </c>
      <c r="K100" s="36">
        <v>105</v>
      </c>
      <c r="L100" s="36">
        <v>1520</v>
      </c>
      <c r="M100" s="36">
        <v>6010</v>
      </c>
      <c r="N100" s="36">
        <v>955</v>
      </c>
    </row>
    <row r="101" spans="1:14" x14ac:dyDescent="0.35">
      <c r="A101" s="25" t="s">
        <v>260</v>
      </c>
      <c r="B101" s="34" t="s">
        <v>96</v>
      </c>
      <c r="C101" s="36">
        <v>43035</v>
      </c>
      <c r="D101" s="36">
        <v>4895</v>
      </c>
      <c r="E101" s="36">
        <v>1090</v>
      </c>
      <c r="F101" s="36">
        <v>45</v>
      </c>
      <c r="G101" s="36">
        <v>10</v>
      </c>
      <c r="H101" s="36">
        <v>10525</v>
      </c>
      <c r="I101" s="36">
        <v>16930</v>
      </c>
      <c r="J101" s="36">
        <v>1075</v>
      </c>
      <c r="K101" s="36">
        <v>105</v>
      </c>
      <c r="L101" s="36">
        <v>1505</v>
      </c>
      <c r="M101" s="36">
        <v>5915</v>
      </c>
      <c r="N101" s="36">
        <v>940</v>
      </c>
    </row>
    <row r="102" spans="1:14" x14ac:dyDescent="0.35">
      <c r="A102" s="25" t="s">
        <v>260</v>
      </c>
      <c r="B102" s="34" t="s">
        <v>97</v>
      </c>
      <c r="C102" s="36">
        <v>42480</v>
      </c>
      <c r="D102" s="36">
        <v>4900</v>
      </c>
      <c r="E102" s="36">
        <v>1085</v>
      </c>
      <c r="F102" s="36">
        <v>45</v>
      </c>
      <c r="G102" s="36">
        <v>10</v>
      </c>
      <c r="H102" s="36">
        <v>10445</v>
      </c>
      <c r="I102" s="36">
        <v>16645</v>
      </c>
      <c r="J102" s="36">
        <v>1050</v>
      </c>
      <c r="K102" s="36">
        <v>100</v>
      </c>
      <c r="L102" s="36">
        <v>1480</v>
      </c>
      <c r="M102" s="36">
        <v>5810</v>
      </c>
      <c r="N102" s="36">
        <v>920</v>
      </c>
    </row>
    <row r="103" spans="1:14" x14ac:dyDescent="0.35">
      <c r="A103" s="25" t="s">
        <v>260</v>
      </c>
      <c r="B103" s="34" t="s">
        <v>98</v>
      </c>
      <c r="C103" s="36">
        <v>41845</v>
      </c>
      <c r="D103" s="36">
        <v>4890</v>
      </c>
      <c r="E103" s="36">
        <v>1080</v>
      </c>
      <c r="F103" s="36">
        <v>45</v>
      </c>
      <c r="G103" s="36">
        <v>10</v>
      </c>
      <c r="H103" s="36">
        <v>10320</v>
      </c>
      <c r="I103" s="36">
        <v>16315</v>
      </c>
      <c r="J103" s="36">
        <v>1025</v>
      </c>
      <c r="K103" s="36">
        <v>95</v>
      </c>
      <c r="L103" s="36">
        <v>1460</v>
      </c>
      <c r="M103" s="36">
        <v>5695</v>
      </c>
      <c r="N103" s="36">
        <v>905</v>
      </c>
    </row>
    <row r="104" spans="1:14" x14ac:dyDescent="0.35">
      <c r="A104" s="25" t="s">
        <v>260</v>
      </c>
      <c r="B104" s="34" t="s">
        <v>99</v>
      </c>
      <c r="C104" s="36">
        <v>41160</v>
      </c>
      <c r="D104" s="36">
        <v>4875</v>
      </c>
      <c r="E104" s="36">
        <v>1070</v>
      </c>
      <c r="F104" s="36">
        <v>45</v>
      </c>
      <c r="G104" s="36">
        <v>10</v>
      </c>
      <c r="H104" s="36">
        <v>10215</v>
      </c>
      <c r="I104" s="36">
        <v>15955</v>
      </c>
      <c r="J104" s="36">
        <v>990</v>
      </c>
      <c r="K104" s="36">
        <v>90</v>
      </c>
      <c r="L104" s="36">
        <v>1440</v>
      </c>
      <c r="M104" s="36">
        <v>5575</v>
      </c>
      <c r="N104" s="36">
        <v>890</v>
      </c>
    </row>
    <row r="105" spans="1:14" x14ac:dyDescent="0.35">
      <c r="A105" s="25" t="s">
        <v>260</v>
      </c>
      <c r="B105" s="34" t="s">
        <v>100</v>
      </c>
      <c r="C105" s="36">
        <v>40605</v>
      </c>
      <c r="D105" s="36">
        <v>4870</v>
      </c>
      <c r="E105" s="36">
        <v>1065</v>
      </c>
      <c r="F105" s="36">
        <v>40</v>
      </c>
      <c r="G105" s="36">
        <v>10</v>
      </c>
      <c r="H105" s="36">
        <v>10110</v>
      </c>
      <c r="I105" s="36">
        <v>15680</v>
      </c>
      <c r="J105" s="36">
        <v>965</v>
      </c>
      <c r="K105" s="36">
        <v>90</v>
      </c>
      <c r="L105" s="36">
        <v>1420</v>
      </c>
      <c r="M105" s="36">
        <v>5470</v>
      </c>
      <c r="N105" s="36">
        <v>870</v>
      </c>
    </row>
    <row r="106" spans="1:14" x14ac:dyDescent="0.35">
      <c r="A106" s="25" t="s">
        <v>260</v>
      </c>
      <c r="B106" s="34" t="s">
        <v>101</v>
      </c>
      <c r="C106" s="36">
        <v>39915</v>
      </c>
      <c r="D106" s="36">
        <v>4880</v>
      </c>
      <c r="E106" s="36">
        <v>1050</v>
      </c>
      <c r="F106" s="36">
        <v>40</v>
      </c>
      <c r="G106" s="36">
        <v>10</v>
      </c>
      <c r="H106" s="36">
        <v>10000</v>
      </c>
      <c r="I106" s="36">
        <v>15345</v>
      </c>
      <c r="J106" s="36">
        <v>935</v>
      </c>
      <c r="K106" s="36">
        <v>90</v>
      </c>
      <c r="L106" s="36">
        <v>1385</v>
      </c>
      <c r="M106" s="36">
        <v>5325</v>
      </c>
      <c r="N106" s="36">
        <v>855</v>
      </c>
    </row>
    <row r="107" spans="1:14" x14ac:dyDescent="0.35">
      <c r="A107" s="25" t="s">
        <v>260</v>
      </c>
      <c r="B107" s="34" t="s">
        <v>102</v>
      </c>
      <c r="C107" s="36">
        <v>39255</v>
      </c>
      <c r="D107" s="36">
        <v>4885</v>
      </c>
      <c r="E107" s="36">
        <v>1040</v>
      </c>
      <c r="F107" s="36">
        <v>40</v>
      </c>
      <c r="G107" s="36">
        <v>10</v>
      </c>
      <c r="H107" s="36">
        <v>9890</v>
      </c>
      <c r="I107" s="36">
        <v>15015</v>
      </c>
      <c r="J107" s="36">
        <v>900</v>
      </c>
      <c r="K107" s="36">
        <v>85</v>
      </c>
      <c r="L107" s="36">
        <v>1365</v>
      </c>
      <c r="M107" s="36">
        <v>5210</v>
      </c>
      <c r="N107" s="36">
        <v>815</v>
      </c>
    </row>
    <row r="108" spans="1:14" x14ac:dyDescent="0.35">
      <c r="A108" s="25" t="s">
        <v>260</v>
      </c>
      <c r="B108" s="34" t="s">
        <v>103</v>
      </c>
      <c r="C108" s="36">
        <v>38590</v>
      </c>
      <c r="D108" s="36">
        <v>4900</v>
      </c>
      <c r="E108" s="36">
        <v>1035</v>
      </c>
      <c r="F108" s="36">
        <v>40</v>
      </c>
      <c r="G108" s="36">
        <v>10</v>
      </c>
      <c r="H108" s="36">
        <v>9775</v>
      </c>
      <c r="I108" s="36">
        <v>14680</v>
      </c>
      <c r="J108" s="36">
        <v>870</v>
      </c>
      <c r="K108" s="36">
        <v>80</v>
      </c>
      <c r="L108" s="36">
        <v>1335</v>
      </c>
      <c r="M108" s="36">
        <v>5075</v>
      </c>
      <c r="N108" s="36">
        <v>790</v>
      </c>
    </row>
    <row r="109" spans="1:14" x14ac:dyDescent="0.35">
      <c r="A109" t="s">
        <v>29</v>
      </c>
      <c r="B109" s="91" t="s">
        <v>394</v>
      </c>
    </row>
    <row r="110" spans="1:14" x14ac:dyDescent="0.35">
      <c r="A110" t="s">
        <v>30</v>
      </c>
      <c r="B110" s="92" t="s">
        <v>497</v>
      </c>
    </row>
    <row r="111" spans="1:14" x14ac:dyDescent="0.35">
      <c r="A111" t="s">
        <v>31</v>
      </c>
      <c r="B111" s="94" t="s">
        <v>495</v>
      </c>
    </row>
    <row r="112" spans="1:14" x14ac:dyDescent="0.35">
      <c r="A112" t="s">
        <v>32</v>
      </c>
      <c r="B112" s="94" t="s">
        <v>396</v>
      </c>
    </row>
    <row r="113" spans="1:2" x14ac:dyDescent="0.35">
      <c r="A113" t="s">
        <v>33</v>
      </c>
      <c r="B113" s="94" t="s">
        <v>501</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W115"/>
  <sheetViews>
    <sheetView showGridLines="0" zoomScaleNormal="100" workbookViewId="0"/>
  </sheetViews>
  <sheetFormatPr defaultColWidth="10.6640625" defaultRowHeight="15.5" x14ac:dyDescent="0.35"/>
  <cols>
    <col min="1" max="23" width="20.6640625" customWidth="1"/>
  </cols>
  <sheetData>
    <row r="1" spans="1:23" ht="19.5" x14ac:dyDescent="0.45">
      <c r="A1" s="2" t="s">
        <v>305</v>
      </c>
    </row>
    <row r="2" spans="1:23" x14ac:dyDescent="0.35">
      <c r="A2" t="s">
        <v>45</v>
      </c>
    </row>
    <row r="3" spans="1:23" x14ac:dyDescent="0.35">
      <c r="A3" t="s">
        <v>46</v>
      </c>
    </row>
    <row r="4" spans="1:23" x14ac:dyDescent="0.35">
      <c r="A4" t="s">
        <v>430</v>
      </c>
    </row>
    <row r="5" spans="1:23" x14ac:dyDescent="0.35">
      <c r="A5" t="s">
        <v>47</v>
      </c>
    </row>
    <row r="6" spans="1:23" x14ac:dyDescent="0.35">
      <c r="D6" s="120" t="s">
        <v>410</v>
      </c>
      <c r="E6" s="121"/>
      <c r="F6" s="121"/>
      <c r="G6" s="121"/>
      <c r="H6" s="121"/>
      <c r="I6" s="121"/>
      <c r="J6" s="121"/>
      <c r="K6" s="121"/>
      <c r="L6" s="121"/>
      <c r="M6" s="121"/>
      <c r="N6" s="121"/>
      <c r="O6" s="121"/>
      <c r="P6" s="121"/>
      <c r="Q6" s="121"/>
      <c r="R6" s="121"/>
      <c r="S6" s="121"/>
      <c r="T6" s="121"/>
      <c r="U6" s="121"/>
      <c r="V6" s="121"/>
      <c r="W6" s="122"/>
    </row>
    <row r="7" spans="1:23" ht="69" customHeight="1" x14ac:dyDescent="0.35">
      <c r="A7" s="44" t="s">
        <v>246</v>
      </c>
      <c r="B7" s="43" t="s">
        <v>306</v>
      </c>
      <c r="C7" s="43" t="s">
        <v>307</v>
      </c>
      <c r="D7" s="64" t="s">
        <v>308</v>
      </c>
      <c r="E7" s="64" t="s">
        <v>309</v>
      </c>
      <c r="F7" s="64" t="s">
        <v>310</v>
      </c>
      <c r="G7" s="64" t="s">
        <v>311</v>
      </c>
      <c r="H7" s="64" t="s">
        <v>312</v>
      </c>
      <c r="I7" s="64" t="s">
        <v>313</v>
      </c>
      <c r="J7" s="64" t="s">
        <v>314</v>
      </c>
      <c r="K7" s="64" t="s">
        <v>315</v>
      </c>
      <c r="L7" s="64" t="s">
        <v>316</v>
      </c>
      <c r="M7" s="64" t="s">
        <v>317</v>
      </c>
      <c r="N7" s="64" t="s">
        <v>318</v>
      </c>
      <c r="O7" s="64" t="s">
        <v>319</v>
      </c>
      <c r="P7" s="64" t="s">
        <v>320</v>
      </c>
      <c r="Q7" s="64" t="s">
        <v>321</v>
      </c>
      <c r="R7" s="64" t="s">
        <v>322</v>
      </c>
      <c r="S7" s="64" t="s">
        <v>323</v>
      </c>
      <c r="T7" s="64" t="s">
        <v>324</v>
      </c>
      <c r="U7" s="64" t="s">
        <v>325</v>
      </c>
      <c r="V7" s="64" t="s">
        <v>326</v>
      </c>
      <c r="W7" s="64" t="s">
        <v>327</v>
      </c>
    </row>
    <row r="8" spans="1:23" x14ac:dyDescent="0.35">
      <c r="A8" s="25" t="s">
        <v>258</v>
      </c>
      <c r="B8" s="34" t="s">
        <v>70</v>
      </c>
      <c r="C8" s="36">
        <v>5235</v>
      </c>
      <c r="D8" s="36">
        <v>55</v>
      </c>
      <c r="E8" s="36">
        <v>50</v>
      </c>
      <c r="F8" s="36">
        <v>135</v>
      </c>
      <c r="G8" s="36">
        <v>235</v>
      </c>
      <c r="H8" s="36">
        <v>230</v>
      </c>
      <c r="I8" s="36">
        <v>225</v>
      </c>
      <c r="J8" s="36">
        <v>205</v>
      </c>
      <c r="K8" s="36">
        <v>185</v>
      </c>
      <c r="L8" s="36">
        <v>215</v>
      </c>
      <c r="M8" s="36">
        <v>205</v>
      </c>
      <c r="N8" s="36">
        <v>170</v>
      </c>
      <c r="O8" s="36">
        <v>190</v>
      </c>
      <c r="P8" s="36">
        <v>170</v>
      </c>
      <c r="Q8" s="36">
        <v>165</v>
      </c>
      <c r="R8" s="36">
        <v>145</v>
      </c>
      <c r="S8" s="36">
        <v>835</v>
      </c>
      <c r="T8" s="36">
        <v>250</v>
      </c>
      <c r="U8" s="36">
        <v>1570</v>
      </c>
      <c r="V8" s="36">
        <v>0</v>
      </c>
      <c r="W8" s="36">
        <v>0</v>
      </c>
    </row>
    <row r="9" spans="1:23" x14ac:dyDescent="0.35">
      <c r="A9" s="25" t="s">
        <v>258</v>
      </c>
      <c r="B9" s="34" t="s">
        <v>71</v>
      </c>
      <c r="C9" s="36">
        <v>7800</v>
      </c>
      <c r="D9" s="36">
        <v>75</v>
      </c>
      <c r="E9" s="36">
        <v>80</v>
      </c>
      <c r="F9" s="36">
        <v>195</v>
      </c>
      <c r="G9" s="36">
        <v>325</v>
      </c>
      <c r="H9" s="36">
        <v>320</v>
      </c>
      <c r="I9" s="36">
        <v>290</v>
      </c>
      <c r="J9" s="36">
        <v>275</v>
      </c>
      <c r="K9" s="36">
        <v>255</v>
      </c>
      <c r="L9" s="36">
        <v>270</v>
      </c>
      <c r="M9" s="36">
        <v>295</v>
      </c>
      <c r="N9" s="36">
        <v>255</v>
      </c>
      <c r="O9" s="36">
        <v>245</v>
      </c>
      <c r="P9" s="36">
        <v>235</v>
      </c>
      <c r="Q9" s="36">
        <v>210</v>
      </c>
      <c r="R9" s="36">
        <v>205</v>
      </c>
      <c r="S9" s="36">
        <v>1010</v>
      </c>
      <c r="T9" s="36">
        <v>975</v>
      </c>
      <c r="U9" s="36">
        <v>2270</v>
      </c>
      <c r="V9" s="36" t="s">
        <v>108</v>
      </c>
      <c r="W9" s="36">
        <v>0</v>
      </c>
    </row>
    <row r="10" spans="1:23" x14ac:dyDescent="0.35">
      <c r="A10" s="25" t="s">
        <v>258</v>
      </c>
      <c r="B10" s="34" t="s">
        <v>72</v>
      </c>
      <c r="C10" s="36">
        <v>11140</v>
      </c>
      <c r="D10" s="36">
        <v>95</v>
      </c>
      <c r="E10" s="36">
        <v>105</v>
      </c>
      <c r="F10" s="36">
        <v>220</v>
      </c>
      <c r="G10" s="36">
        <v>435</v>
      </c>
      <c r="H10" s="36">
        <v>390</v>
      </c>
      <c r="I10" s="36">
        <v>385</v>
      </c>
      <c r="J10" s="36">
        <v>375</v>
      </c>
      <c r="K10" s="36">
        <v>340</v>
      </c>
      <c r="L10" s="36">
        <v>350</v>
      </c>
      <c r="M10" s="36">
        <v>375</v>
      </c>
      <c r="N10" s="36">
        <v>345</v>
      </c>
      <c r="O10" s="36">
        <v>305</v>
      </c>
      <c r="P10" s="36">
        <v>325</v>
      </c>
      <c r="Q10" s="36">
        <v>280</v>
      </c>
      <c r="R10" s="36">
        <v>280</v>
      </c>
      <c r="S10" s="36">
        <v>1265</v>
      </c>
      <c r="T10" s="36">
        <v>2710</v>
      </c>
      <c r="U10" s="36">
        <v>2565</v>
      </c>
      <c r="V10" s="36" t="s">
        <v>108</v>
      </c>
      <c r="W10" s="36">
        <v>0</v>
      </c>
    </row>
    <row r="11" spans="1:23" x14ac:dyDescent="0.35">
      <c r="A11" s="25" t="s">
        <v>258</v>
      </c>
      <c r="B11" s="34" t="s">
        <v>73</v>
      </c>
      <c r="C11" s="36">
        <v>19175</v>
      </c>
      <c r="D11" s="36">
        <v>100</v>
      </c>
      <c r="E11" s="36">
        <v>135</v>
      </c>
      <c r="F11" s="36">
        <v>260</v>
      </c>
      <c r="G11" s="36">
        <v>545</v>
      </c>
      <c r="H11" s="36">
        <v>500</v>
      </c>
      <c r="I11" s="36">
        <v>485</v>
      </c>
      <c r="J11" s="36">
        <v>465</v>
      </c>
      <c r="K11" s="36">
        <v>435</v>
      </c>
      <c r="L11" s="36">
        <v>455</v>
      </c>
      <c r="M11" s="36">
        <v>470</v>
      </c>
      <c r="N11" s="36">
        <v>450</v>
      </c>
      <c r="O11" s="36">
        <v>385</v>
      </c>
      <c r="P11" s="36">
        <v>410</v>
      </c>
      <c r="Q11" s="36">
        <v>780</v>
      </c>
      <c r="R11" s="36">
        <v>2330</v>
      </c>
      <c r="S11" s="36">
        <v>4180</v>
      </c>
      <c r="T11" s="36">
        <v>3860</v>
      </c>
      <c r="U11" s="36">
        <v>2915</v>
      </c>
      <c r="V11" s="36" t="s">
        <v>108</v>
      </c>
      <c r="W11" s="36">
        <v>0</v>
      </c>
    </row>
    <row r="12" spans="1:23" x14ac:dyDescent="0.35">
      <c r="A12" s="25" t="s">
        <v>258</v>
      </c>
      <c r="B12" s="34" t="s">
        <v>74</v>
      </c>
      <c r="C12" s="36">
        <v>29490</v>
      </c>
      <c r="D12" s="36">
        <v>105</v>
      </c>
      <c r="E12" s="36">
        <v>180</v>
      </c>
      <c r="F12" s="36">
        <v>295</v>
      </c>
      <c r="G12" s="36">
        <v>650</v>
      </c>
      <c r="H12" s="36">
        <v>595</v>
      </c>
      <c r="I12" s="36">
        <v>585</v>
      </c>
      <c r="J12" s="36">
        <v>555</v>
      </c>
      <c r="K12" s="36">
        <v>540</v>
      </c>
      <c r="L12" s="36">
        <v>535</v>
      </c>
      <c r="M12" s="36">
        <v>560</v>
      </c>
      <c r="N12" s="36">
        <v>770</v>
      </c>
      <c r="O12" s="36">
        <v>1385</v>
      </c>
      <c r="P12" s="36">
        <v>2720</v>
      </c>
      <c r="Q12" s="36">
        <v>4325</v>
      </c>
      <c r="R12" s="36">
        <v>4245</v>
      </c>
      <c r="S12" s="36">
        <v>4245</v>
      </c>
      <c r="T12" s="36">
        <v>3960</v>
      </c>
      <c r="U12" s="36">
        <v>3240</v>
      </c>
      <c r="V12" s="36" t="s">
        <v>108</v>
      </c>
      <c r="W12" s="36">
        <v>0</v>
      </c>
    </row>
    <row r="13" spans="1:23" x14ac:dyDescent="0.35">
      <c r="A13" s="25" t="s">
        <v>258</v>
      </c>
      <c r="B13" s="34" t="s">
        <v>75</v>
      </c>
      <c r="C13" s="36">
        <v>42795</v>
      </c>
      <c r="D13" s="36">
        <v>115</v>
      </c>
      <c r="E13" s="36">
        <v>200</v>
      </c>
      <c r="F13" s="36">
        <v>320</v>
      </c>
      <c r="G13" s="36">
        <v>775</v>
      </c>
      <c r="H13" s="36">
        <v>710</v>
      </c>
      <c r="I13" s="36">
        <v>695</v>
      </c>
      <c r="J13" s="36">
        <v>635</v>
      </c>
      <c r="K13" s="36">
        <v>1185</v>
      </c>
      <c r="L13" s="36">
        <v>2340</v>
      </c>
      <c r="M13" s="36">
        <v>3590</v>
      </c>
      <c r="N13" s="36">
        <v>4060</v>
      </c>
      <c r="O13" s="36">
        <v>3605</v>
      </c>
      <c r="P13" s="36">
        <v>3765</v>
      </c>
      <c r="Q13" s="36">
        <v>4465</v>
      </c>
      <c r="R13" s="36">
        <v>4390</v>
      </c>
      <c r="S13" s="36">
        <v>4365</v>
      </c>
      <c r="T13" s="36">
        <v>4005</v>
      </c>
      <c r="U13" s="36">
        <v>3575</v>
      </c>
      <c r="V13" s="36" t="s">
        <v>108</v>
      </c>
      <c r="W13" s="36">
        <v>0</v>
      </c>
    </row>
    <row r="14" spans="1:23" x14ac:dyDescent="0.35">
      <c r="A14" s="25" t="s">
        <v>258</v>
      </c>
      <c r="B14" s="34" t="s">
        <v>76</v>
      </c>
      <c r="C14" s="36">
        <v>49355</v>
      </c>
      <c r="D14" s="36">
        <v>105</v>
      </c>
      <c r="E14" s="36">
        <v>220</v>
      </c>
      <c r="F14" s="36">
        <v>350</v>
      </c>
      <c r="G14" s="36">
        <v>855</v>
      </c>
      <c r="H14" s="36">
        <v>830</v>
      </c>
      <c r="I14" s="36">
        <v>1350</v>
      </c>
      <c r="J14" s="36">
        <v>2265</v>
      </c>
      <c r="K14" s="36">
        <v>2920</v>
      </c>
      <c r="L14" s="36">
        <v>3395</v>
      </c>
      <c r="M14" s="36">
        <v>3740</v>
      </c>
      <c r="N14" s="36">
        <v>4165</v>
      </c>
      <c r="O14" s="36">
        <v>3855</v>
      </c>
      <c r="P14" s="36">
        <v>3780</v>
      </c>
      <c r="Q14" s="36">
        <v>4580</v>
      </c>
      <c r="R14" s="36">
        <v>4505</v>
      </c>
      <c r="S14" s="36">
        <v>4415</v>
      </c>
      <c r="T14" s="36">
        <v>4130</v>
      </c>
      <c r="U14" s="36">
        <v>3625</v>
      </c>
      <c r="V14" s="36">
        <v>260</v>
      </c>
      <c r="W14" s="36">
        <v>0</v>
      </c>
    </row>
    <row r="15" spans="1:23" x14ac:dyDescent="0.35">
      <c r="A15" s="25" t="s">
        <v>258</v>
      </c>
      <c r="B15" s="34" t="s">
        <v>77</v>
      </c>
      <c r="C15" s="36">
        <v>51910</v>
      </c>
      <c r="D15" s="36">
        <v>90</v>
      </c>
      <c r="E15" s="36">
        <v>250</v>
      </c>
      <c r="F15" s="36">
        <v>365</v>
      </c>
      <c r="G15" s="36">
        <v>905</v>
      </c>
      <c r="H15" s="36">
        <v>890</v>
      </c>
      <c r="I15" s="36">
        <v>1970</v>
      </c>
      <c r="J15" s="36">
        <v>2740</v>
      </c>
      <c r="K15" s="36">
        <v>3025</v>
      </c>
      <c r="L15" s="36">
        <v>3480</v>
      </c>
      <c r="M15" s="36">
        <v>3785</v>
      </c>
      <c r="N15" s="36">
        <v>4285</v>
      </c>
      <c r="O15" s="36">
        <v>4100</v>
      </c>
      <c r="P15" s="36">
        <v>3780</v>
      </c>
      <c r="Q15" s="36">
        <v>4750</v>
      </c>
      <c r="R15" s="36">
        <v>4600</v>
      </c>
      <c r="S15" s="36">
        <v>4540</v>
      </c>
      <c r="T15" s="36">
        <v>4150</v>
      </c>
      <c r="U15" s="36">
        <v>3640</v>
      </c>
      <c r="V15" s="36">
        <v>565</v>
      </c>
      <c r="W15" s="36">
        <v>0</v>
      </c>
    </row>
    <row r="16" spans="1:23" x14ac:dyDescent="0.35">
      <c r="A16" s="25" t="s">
        <v>258</v>
      </c>
      <c r="B16" s="34" t="s">
        <v>78</v>
      </c>
      <c r="C16" s="36">
        <v>53790</v>
      </c>
      <c r="D16" s="36">
        <v>85</v>
      </c>
      <c r="E16" s="36">
        <v>280</v>
      </c>
      <c r="F16" s="36">
        <v>380</v>
      </c>
      <c r="G16" s="36">
        <v>955</v>
      </c>
      <c r="H16" s="36">
        <v>965</v>
      </c>
      <c r="I16" s="36">
        <v>2030</v>
      </c>
      <c r="J16" s="36">
        <v>2880</v>
      </c>
      <c r="K16" s="36">
        <v>3165</v>
      </c>
      <c r="L16" s="36">
        <v>3550</v>
      </c>
      <c r="M16" s="36">
        <v>3885</v>
      </c>
      <c r="N16" s="36">
        <v>4380</v>
      </c>
      <c r="O16" s="36">
        <v>4380</v>
      </c>
      <c r="P16" s="36">
        <v>3875</v>
      </c>
      <c r="Q16" s="36">
        <v>4805</v>
      </c>
      <c r="R16" s="36">
        <v>4840</v>
      </c>
      <c r="S16" s="36">
        <v>4610</v>
      </c>
      <c r="T16" s="36">
        <v>4175</v>
      </c>
      <c r="U16" s="36">
        <v>3705</v>
      </c>
      <c r="V16" s="36">
        <v>840</v>
      </c>
      <c r="W16" s="36">
        <v>0</v>
      </c>
    </row>
    <row r="17" spans="1:23" x14ac:dyDescent="0.35">
      <c r="A17" s="25" t="s">
        <v>258</v>
      </c>
      <c r="B17" s="34" t="s">
        <v>79</v>
      </c>
      <c r="C17" s="36">
        <v>55225</v>
      </c>
      <c r="D17" s="36">
        <v>80</v>
      </c>
      <c r="E17" s="36">
        <v>290</v>
      </c>
      <c r="F17" s="36">
        <v>395</v>
      </c>
      <c r="G17" s="36">
        <v>990</v>
      </c>
      <c r="H17" s="36">
        <v>1040</v>
      </c>
      <c r="I17" s="36">
        <v>2070</v>
      </c>
      <c r="J17" s="36">
        <v>2920</v>
      </c>
      <c r="K17" s="36">
        <v>3235</v>
      </c>
      <c r="L17" s="36">
        <v>3620</v>
      </c>
      <c r="M17" s="36">
        <v>3960</v>
      </c>
      <c r="N17" s="36">
        <v>4455</v>
      </c>
      <c r="O17" s="36">
        <v>4605</v>
      </c>
      <c r="P17" s="36">
        <v>3925</v>
      </c>
      <c r="Q17" s="36">
        <v>4895</v>
      </c>
      <c r="R17" s="36">
        <v>4910</v>
      </c>
      <c r="S17" s="36">
        <v>4755</v>
      </c>
      <c r="T17" s="36">
        <v>4205</v>
      </c>
      <c r="U17" s="36">
        <v>3730</v>
      </c>
      <c r="V17" s="36">
        <v>1140</v>
      </c>
      <c r="W17" s="36">
        <v>0</v>
      </c>
    </row>
    <row r="18" spans="1:23" x14ac:dyDescent="0.35">
      <c r="A18" s="25" t="s">
        <v>258</v>
      </c>
      <c r="B18" s="34" t="s">
        <v>80</v>
      </c>
      <c r="C18" s="36">
        <v>57605</v>
      </c>
      <c r="D18" s="36">
        <v>85</v>
      </c>
      <c r="E18" s="36">
        <v>325</v>
      </c>
      <c r="F18" s="36">
        <v>420</v>
      </c>
      <c r="G18" s="36">
        <v>1230</v>
      </c>
      <c r="H18" s="36">
        <v>1535</v>
      </c>
      <c r="I18" s="36">
        <v>2230</v>
      </c>
      <c r="J18" s="36">
        <v>3030</v>
      </c>
      <c r="K18" s="36">
        <v>3335</v>
      </c>
      <c r="L18" s="36">
        <v>3700</v>
      </c>
      <c r="M18" s="36">
        <v>3990</v>
      </c>
      <c r="N18" s="36">
        <v>4565</v>
      </c>
      <c r="O18" s="36">
        <v>4675</v>
      </c>
      <c r="P18" s="36">
        <v>4190</v>
      </c>
      <c r="Q18" s="36">
        <v>4955</v>
      </c>
      <c r="R18" s="36">
        <v>5025</v>
      </c>
      <c r="S18" s="36">
        <v>4825</v>
      </c>
      <c r="T18" s="36">
        <v>4330</v>
      </c>
      <c r="U18" s="36">
        <v>3740</v>
      </c>
      <c r="V18" s="36">
        <v>1430</v>
      </c>
      <c r="W18" s="36">
        <v>0</v>
      </c>
    </row>
    <row r="19" spans="1:23" x14ac:dyDescent="0.35">
      <c r="A19" s="25" t="s">
        <v>258</v>
      </c>
      <c r="B19" s="34" t="s">
        <v>81</v>
      </c>
      <c r="C19" s="36">
        <v>60265</v>
      </c>
      <c r="D19" s="36">
        <v>100</v>
      </c>
      <c r="E19" s="36">
        <v>370</v>
      </c>
      <c r="F19" s="36">
        <v>605</v>
      </c>
      <c r="G19" s="36">
        <v>1460</v>
      </c>
      <c r="H19" s="36">
        <v>2090</v>
      </c>
      <c r="I19" s="36">
        <v>2400</v>
      </c>
      <c r="J19" s="36">
        <v>3100</v>
      </c>
      <c r="K19" s="36">
        <v>3445</v>
      </c>
      <c r="L19" s="36">
        <v>3760</v>
      </c>
      <c r="M19" s="36">
        <v>4095</v>
      </c>
      <c r="N19" s="36">
        <v>4660</v>
      </c>
      <c r="O19" s="36">
        <v>4780</v>
      </c>
      <c r="P19" s="36">
        <v>4425</v>
      </c>
      <c r="Q19" s="36">
        <v>5075</v>
      </c>
      <c r="R19" s="36">
        <v>5135</v>
      </c>
      <c r="S19" s="36">
        <v>4910</v>
      </c>
      <c r="T19" s="36">
        <v>4415</v>
      </c>
      <c r="U19" s="36">
        <v>3775</v>
      </c>
      <c r="V19" s="36">
        <v>1675</v>
      </c>
      <c r="W19" s="36">
        <v>0</v>
      </c>
    </row>
    <row r="20" spans="1:23" x14ac:dyDescent="0.35">
      <c r="A20" s="25" t="s">
        <v>258</v>
      </c>
      <c r="B20" s="34" t="s">
        <v>82</v>
      </c>
      <c r="C20" s="36">
        <v>62520</v>
      </c>
      <c r="D20" s="36">
        <v>85</v>
      </c>
      <c r="E20" s="36">
        <v>390</v>
      </c>
      <c r="F20" s="36">
        <v>655</v>
      </c>
      <c r="G20" s="36">
        <v>1505</v>
      </c>
      <c r="H20" s="36">
        <v>2275</v>
      </c>
      <c r="I20" s="36">
        <v>2490</v>
      </c>
      <c r="J20" s="36">
        <v>3175</v>
      </c>
      <c r="K20" s="36">
        <v>3605</v>
      </c>
      <c r="L20" s="36">
        <v>3890</v>
      </c>
      <c r="M20" s="36">
        <v>4200</v>
      </c>
      <c r="N20" s="36">
        <v>4815</v>
      </c>
      <c r="O20" s="36">
        <v>4935</v>
      </c>
      <c r="P20" s="36">
        <v>4765</v>
      </c>
      <c r="Q20" s="36">
        <v>5185</v>
      </c>
      <c r="R20" s="36">
        <v>5285</v>
      </c>
      <c r="S20" s="36">
        <v>5040</v>
      </c>
      <c r="T20" s="36">
        <v>4460</v>
      </c>
      <c r="U20" s="36">
        <v>3865</v>
      </c>
      <c r="V20" s="36">
        <v>1895</v>
      </c>
      <c r="W20" s="36">
        <v>0</v>
      </c>
    </row>
    <row r="21" spans="1:23" x14ac:dyDescent="0.35">
      <c r="A21" s="25" t="s">
        <v>258</v>
      </c>
      <c r="B21" s="34" t="s">
        <v>83</v>
      </c>
      <c r="C21" s="36">
        <v>64035</v>
      </c>
      <c r="D21" s="36">
        <v>75</v>
      </c>
      <c r="E21" s="36">
        <v>400</v>
      </c>
      <c r="F21" s="36">
        <v>660</v>
      </c>
      <c r="G21" s="36">
        <v>1525</v>
      </c>
      <c r="H21" s="36">
        <v>2355</v>
      </c>
      <c r="I21" s="36">
        <v>2590</v>
      </c>
      <c r="J21" s="36">
        <v>3235</v>
      </c>
      <c r="K21" s="36">
        <v>3660</v>
      </c>
      <c r="L21" s="36">
        <v>4000</v>
      </c>
      <c r="M21" s="36">
        <v>4310</v>
      </c>
      <c r="N21" s="36">
        <v>4875</v>
      </c>
      <c r="O21" s="36">
        <v>5055</v>
      </c>
      <c r="P21" s="36">
        <v>4975</v>
      </c>
      <c r="Q21" s="36">
        <v>5235</v>
      </c>
      <c r="R21" s="36">
        <v>5400</v>
      </c>
      <c r="S21" s="36">
        <v>5095</v>
      </c>
      <c r="T21" s="36">
        <v>4565</v>
      </c>
      <c r="U21" s="36">
        <v>3865</v>
      </c>
      <c r="V21" s="36">
        <v>2165</v>
      </c>
      <c r="W21" s="36" t="s">
        <v>108</v>
      </c>
    </row>
    <row r="22" spans="1:23" x14ac:dyDescent="0.35">
      <c r="A22" s="25" t="s">
        <v>258</v>
      </c>
      <c r="B22" s="34" t="s">
        <v>84</v>
      </c>
      <c r="C22" s="36">
        <v>65680</v>
      </c>
      <c r="D22" s="36">
        <v>60</v>
      </c>
      <c r="E22" s="36">
        <v>415</v>
      </c>
      <c r="F22" s="36">
        <v>685</v>
      </c>
      <c r="G22" s="36">
        <v>1520</v>
      </c>
      <c r="H22" s="36">
        <v>2490</v>
      </c>
      <c r="I22" s="36">
        <v>2710</v>
      </c>
      <c r="J22" s="36">
        <v>3335</v>
      </c>
      <c r="K22" s="36">
        <v>3785</v>
      </c>
      <c r="L22" s="36">
        <v>4070</v>
      </c>
      <c r="M22" s="36">
        <v>4465</v>
      </c>
      <c r="N22" s="36">
        <v>4930</v>
      </c>
      <c r="O22" s="36">
        <v>5125</v>
      </c>
      <c r="P22" s="36">
        <v>5125</v>
      </c>
      <c r="Q22" s="36">
        <v>5320</v>
      </c>
      <c r="R22" s="36">
        <v>5520</v>
      </c>
      <c r="S22" s="36">
        <v>5160</v>
      </c>
      <c r="T22" s="36">
        <v>4655</v>
      </c>
      <c r="U22" s="36">
        <v>3945</v>
      </c>
      <c r="V22" s="36">
        <v>2355</v>
      </c>
      <c r="W22" s="36" t="s">
        <v>108</v>
      </c>
    </row>
    <row r="23" spans="1:23" x14ac:dyDescent="0.35">
      <c r="A23" s="25" t="s">
        <v>258</v>
      </c>
      <c r="B23" s="34" t="s">
        <v>85</v>
      </c>
      <c r="C23" s="36">
        <v>67370</v>
      </c>
      <c r="D23" s="36">
        <v>70</v>
      </c>
      <c r="E23" s="36">
        <v>430</v>
      </c>
      <c r="F23" s="36">
        <v>710</v>
      </c>
      <c r="G23" s="36">
        <v>1540</v>
      </c>
      <c r="H23" s="36">
        <v>2635</v>
      </c>
      <c r="I23" s="36">
        <v>2850</v>
      </c>
      <c r="J23" s="36">
        <v>3435</v>
      </c>
      <c r="K23" s="36">
        <v>3825</v>
      </c>
      <c r="L23" s="36">
        <v>4170</v>
      </c>
      <c r="M23" s="36">
        <v>4600</v>
      </c>
      <c r="N23" s="36">
        <v>5000</v>
      </c>
      <c r="O23" s="36">
        <v>5195</v>
      </c>
      <c r="P23" s="36">
        <v>5310</v>
      </c>
      <c r="Q23" s="36">
        <v>5370</v>
      </c>
      <c r="R23" s="36">
        <v>5670</v>
      </c>
      <c r="S23" s="36">
        <v>5295</v>
      </c>
      <c r="T23" s="36">
        <v>4680</v>
      </c>
      <c r="U23" s="36">
        <v>3960</v>
      </c>
      <c r="V23" s="36">
        <v>2620</v>
      </c>
      <c r="W23" s="36">
        <v>0</v>
      </c>
    </row>
    <row r="24" spans="1:23" x14ac:dyDescent="0.35">
      <c r="A24" s="25" t="s">
        <v>258</v>
      </c>
      <c r="B24" s="34" t="s">
        <v>86</v>
      </c>
      <c r="C24" s="36">
        <v>68675</v>
      </c>
      <c r="D24" s="36">
        <v>65</v>
      </c>
      <c r="E24" s="36">
        <v>400</v>
      </c>
      <c r="F24" s="36">
        <v>730</v>
      </c>
      <c r="G24" s="36">
        <v>1545</v>
      </c>
      <c r="H24" s="36">
        <v>2735</v>
      </c>
      <c r="I24" s="36">
        <v>2895</v>
      </c>
      <c r="J24" s="36">
        <v>3525</v>
      </c>
      <c r="K24" s="36">
        <v>3820</v>
      </c>
      <c r="L24" s="36">
        <v>4270</v>
      </c>
      <c r="M24" s="36">
        <v>4630</v>
      </c>
      <c r="N24" s="36">
        <v>5085</v>
      </c>
      <c r="O24" s="36">
        <v>5300</v>
      </c>
      <c r="P24" s="36">
        <v>5385</v>
      </c>
      <c r="Q24" s="36">
        <v>5460</v>
      </c>
      <c r="R24" s="36">
        <v>5685</v>
      </c>
      <c r="S24" s="36">
        <v>5485</v>
      </c>
      <c r="T24" s="36">
        <v>4730</v>
      </c>
      <c r="U24" s="36">
        <v>4035</v>
      </c>
      <c r="V24" s="36">
        <v>2895</v>
      </c>
      <c r="W24" s="36">
        <v>0</v>
      </c>
    </row>
    <row r="25" spans="1:23" x14ac:dyDescent="0.35">
      <c r="A25" s="25" t="s">
        <v>258</v>
      </c>
      <c r="B25" s="34" t="s">
        <v>87</v>
      </c>
      <c r="C25" s="36">
        <v>70290</v>
      </c>
      <c r="D25" s="36">
        <v>75</v>
      </c>
      <c r="E25" s="36">
        <v>400</v>
      </c>
      <c r="F25" s="36">
        <v>750</v>
      </c>
      <c r="G25" s="36">
        <v>1575</v>
      </c>
      <c r="H25" s="36">
        <v>2820</v>
      </c>
      <c r="I25" s="36">
        <v>2995</v>
      </c>
      <c r="J25" s="36">
        <v>3615</v>
      </c>
      <c r="K25" s="36">
        <v>3930</v>
      </c>
      <c r="L25" s="36">
        <v>4350</v>
      </c>
      <c r="M25" s="36">
        <v>4755</v>
      </c>
      <c r="N25" s="36">
        <v>5160</v>
      </c>
      <c r="O25" s="36">
        <v>5370</v>
      </c>
      <c r="P25" s="36">
        <v>5495</v>
      </c>
      <c r="Q25" s="36">
        <v>5530</v>
      </c>
      <c r="R25" s="36">
        <v>5810</v>
      </c>
      <c r="S25" s="36">
        <v>5620</v>
      </c>
      <c r="T25" s="36">
        <v>4855</v>
      </c>
      <c r="U25" s="36">
        <v>4065</v>
      </c>
      <c r="V25" s="36">
        <v>3125</v>
      </c>
      <c r="W25" s="36">
        <v>0</v>
      </c>
    </row>
    <row r="26" spans="1:23" x14ac:dyDescent="0.35">
      <c r="A26" s="25" t="s">
        <v>258</v>
      </c>
      <c r="B26" s="34" t="s">
        <v>88</v>
      </c>
      <c r="C26" s="36">
        <v>71780</v>
      </c>
      <c r="D26" s="36">
        <v>80</v>
      </c>
      <c r="E26" s="36">
        <v>405</v>
      </c>
      <c r="F26" s="36">
        <v>750</v>
      </c>
      <c r="G26" s="36">
        <v>1590</v>
      </c>
      <c r="H26" s="36">
        <v>2895</v>
      </c>
      <c r="I26" s="36">
        <v>3085</v>
      </c>
      <c r="J26" s="36">
        <v>3680</v>
      </c>
      <c r="K26" s="36">
        <v>4040</v>
      </c>
      <c r="L26" s="36">
        <v>4400</v>
      </c>
      <c r="M26" s="36">
        <v>4840</v>
      </c>
      <c r="N26" s="36">
        <v>5190</v>
      </c>
      <c r="O26" s="36">
        <v>5480</v>
      </c>
      <c r="P26" s="36">
        <v>5620</v>
      </c>
      <c r="Q26" s="36">
        <v>5640</v>
      </c>
      <c r="R26" s="36">
        <v>5905</v>
      </c>
      <c r="S26" s="36">
        <v>5765</v>
      </c>
      <c r="T26" s="36">
        <v>4915</v>
      </c>
      <c r="U26" s="36">
        <v>4180</v>
      </c>
      <c r="V26" s="36">
        <v>3170</v>
      </c>
      <c r="W26" s="36">
        <v>145</v>
      </c>
    </row>
    <row r="27" spans="1:23" x14ac:dyDescent="0.35">
      <c r="A27" s="25" t="s">
        <v>258</v>
      </c>
      <c r="B27" s="34" t="s">
        <v>89</v>
      </c>
      <c r="C27" s="36">
        <v>73355</v>
      </c>
      <c r="D27" s="36">
        <v>90</v>
      </c>
      <c r="E27" s="36">
        <v>400</v>
      </c>
      <c r="F27" s="36">
        <v>785</v>
      </c>
      <c r="G27" s="36">
        <v>1620</v>
      </c>
      <c r="H27" s="36">
        <v>2930</v>
      </c>
      <c r="I27" s="36">
        <v>3205</v>
      </c>
      <c r="J27" s="36">
        <v>3800</v>
      </c>
      <c r="K27" s="36">
        <v>4100</v>
      </c>
      <c r="L27" s="36">
        <v>4550</v>
      </c>
      <c r="M27" s="36">
        <v>4930</v>
      </c>
      <c r="N27" s="36">
        <v>5235</v>
      </c>
      <c r="O27" s="36">
        <v>5645</v>
      </c>
      <c r="P27" s="36">
        <v>5745</v>
      </c>
      <c r="Q27" s="36">
        <v>5730</v>
      </c>
      <c r="R27" s="36">
        <v>6075</v>
      </c>
      <c r="S27" s="36">
        <v>5845</v>
      </c>
      <c r="T27" s="36">
        <v>5060</v>
      </c>
      <c r="U27" s="36">
        <v>4185</v>
      </c>
      <c r="V27" s="36">
        <v>3190</v>
      </c>
      <c r="W27" s="36">
        <v>230</v>
      </c>
    </row>
    <row r="28" spans="1:23" x14ac:dyDescent="0.35">
      <c r="A28" s="25" t="s">
        <v>258</v>
      </c>
      <c r="B28" s="34" t="s">
        <v>90</v>
      </c>
      <c r="C28" s="36">
        <v>74950</v>
      </c>
      <c r="D28" s="36">
        <v>100</v>
      </c>
      <c r="E28" s="36">
        <v>400</v>
      </c>
      <c r="F28" s="36">
        <v>850</v>
      </c>
      <c r="G28" s="36">
        <v>1705</v>
      </c>
      <c r="H28" s="36">
        <v>2965</v>
      </c>
      <c r="I28" s="36">
        <v>3320</v>
      </c>
      <c r="J28" s="36">
        <v>3855</v>
      </c>
      <c r="K28" s="36">
        <v>4220</v>
      </c>
      <c r="L28" s="36">
        <v>4675</v>
      </c>
      <c r="M28" s="36">
        <v>5010</v>
      </c>
      <c r="N28" s="36">
        <v>5375</v>
      </c>
      <c r="O28" s="36">
        <v>5765</v>
      </c>
      <c r="P28" s="36">
        <v>5910</v>
      </c>
      <c r="Q28" s="36">
        <v>5825</v>
      </c>
      <c r="R28" s="36">
        <v>6155</v>
      </c>
      <c r="S28" s="36">
        <v>6050</v>
      </c>
      <c r="T28" s="36">
        <v>5150</v>
      </c>
      <c r="U28" s="36">
        <v>4190</v>
      </c>
      <c r="V28" s="36">
        <v>3245</v>
      </c>
      <c r="W28" s="36">
        <v>190</v>
      </c>
    </row>
    <row r="29" spans="1:23" x14ac:dyDescent="0.35">
      <c r="A29" s="25" t="s">
        <v>258</v>
      </c>
      <c r="B29" s="34" t="s">
        <v>91</v>
      </c>
      <c r="C29" s="36">
        <v>76365</v>
      </c>
      <c r="D29" s="36">
        <v>110</v>
      </c>
      <c r="E29" s="36">
        <v>410</v>
      </c>
      <c r="F29" s="36">
        <v>865</v>
      </c>
      <c r="G29" s="36">
        <v>1760</v>
      </c>
      <c r="H29" s="36">
        <v>2985</v>
      </c>
      <c r="I29" s="36">
        <v>3430</v>
      </c>
      <c r="J29" s="36">
        <v>3925</v>
      </c>
      <c r="K29" s="36">
        <v>4290</v>
      </c>
      <c r="L29" s="36">
        <v>4775</v>
      </c>
      <c r="M29" s="36">
        <v>5085</v>
      </c>
      <c r="N29" s="36">
        <v>5470</v>
      </c>
      <c r="O29" s="36">
        <v>5865</v>
      </c>
      <c r="P29" s="36">
        <v>5995</v>
      </c>
      <c r="Q29" s="36">
        <v>5965</v>
      </c>
      <c r="R29" s="36">
        <v>6260</v>
      </c>
      <c r="S29" s="36">
        <v>6150</v>
      </c>
      <c r="T29" s="36">
        <v>5320</v>
      </c>
      <c r="U29" s="36">
        <v>4220</v>
      </c>
      <c r="V29" s="36">
        <v>3290</v>
      </c>
      <c r="W29" s="36">
        <v>200</v>
      </c>
    </row>
    <row r="30" spans="1:23" x14ac:dyDescent="0.35">
      <c r="A30" s="25" t="s">
        <v>258</v>
      </c>
      <c r="B30" s="34" t="s">
        <v>92</v>
      </c>
      <c r="C30" s="36">
        <v>77835</v>
      </c>
      <c r="D30" s="36">
        <v>115</v>
      </c>
      <c r="E30" s="36">
        <v>425</v>
      </c>
      <c r="F30" s="36">
        <v>895</v>
      </c>
      <c r="G30" s="36">
        <v>1775</v>
      </c>
      <c r="H30" s="36">
        <v>3070</v>
      </c>
      <c r="I30" s="36">
        <v>3505</v>
      </c>
      <c r="J30" s="36">
        <v>4045</v>
      </c>
      <c r="K30" s="36">
        <v>4430</v>
      </c>
      <c r="L30" s="36">
        <v>4885</v>
      </c>
      <c r="M30" s="36">
        <v>5170</v>
      </c>
      <c r="N30" s="36">
        <v>5515</v>
      </c>
      <c r="O30" s="36">
        <v>6000</v>
      </c>
      <c r="P30" s="36">
        <v>6040</v>
      </c>
      <c r="Q30" s="36">
        <v>6155</v>
      </c>
      <c r="R30" s="36">
        <v>6290</v>
      </c>
      <c r="S30" s="36">
        <v>6280</v>
      </c>
      <c r="T30" s="36">
        <v>5415</v>
      </c>
      <c r="U30" s="36">
        <v>4350</v>
      </c>
      <c r="V30" s="36">
        <v>3270</v>
      </c>
      <c r="W30" s="36">
        <v>220</v>
      </c>
    </row>
    <row r="31" spans="1:23" x14ac:dyDescent="0.35">
      <c r="A31" s="25" t="s">
        <v>258</v>
      </c>
      <c r="B31" s="34" t="s">
        <v>93</v>
      </c>
      <c r="C31" s="36">
        <v>79535</v>
      </c>
      <c r="D31" s="36">
        <v>125</v>
      </c>
      <c r="E31" s="36">
        <v>450</v>
      </c>
      <c r="F31" s="36">
        <v>930</v>
      </c>
      <c r="G31" s="36">
        <v>1880</v>
      </c>
      <c r="H31" s="36">
        <v>3140</v>
      </c>
      <c r="I31" s="36">
        <v>3690</v>
      </c>
      <c r="J31" s="36">
        <v>4135</v>
      </c>
      <c r="K31" s="36">
        <v>4570</v>
      </c>
      <c r="L31" s="36">
        <v>5055</v>
      </c>
      <c r="M31" s="36">
        <v>5265</v>
      </c>
      <c r="N31" s="36">
        <v>5655</v>
      </c>
      <c r="O31" s="36">
        <v>6080</v>
      </c>
      <c r="P31" s="36">
        <v>6175</v>
      </c>
      <c r="Q31" s="36">
        <v>6235</v>
      </c>
      <c r="R31" s="36">
        <v>6445</v>
      </c>
      <c r="S31" s="36">
        <v>6420</v>
      </c>
      <c r="T31" s="36">
        <v>5525</v>
      </c>
      <c r="U31" s="36">
        <v>4440</v>
      </c>
      <c r="V31" s="36">
        <v>3120</v>
      </c>
      <c r="W31" s="36">
        <v>200</v>
      </c>
    </row>
    <row r="32" spans="1:23" x14ac:dyDescent="0.35">
      <c r="A32" s="25" t="s">
        <v>258</v>
      </c>
      <c r="B32" s="34" t="s">
        <v>94</v>
      </c>
      <c r="C32" s="36">
        <v>81065</v>
      </c>
      <c r="D32" s="36">
        <v>130</v>
      </c>
      <c r="E32" s="36">
        <v>445</v>
      </c>
      <c r="F32" s="36">
        <v>1000</v>
      </c>
      <c r="G32" s="36">
        <v>1915</v>
      </c>
      <c r="H32" s="36">
        <v>3175</v>
      </c>
      <c r="I32" s="36">
        <v>3890</v>
      </c>
      <c r="J32" s="36">
        <v>4190</v>
      </c>
      <c r="K32" s="36">
        <v>4720</v>
      </c>
      <c r="L32" s="36">
        <v>5215</v>
      </c>
      <c r="M32" s="36">
        <v>5385</v>
      </c>
      <c r="N32" s="36">
        <v>5715</v>
      </c>
      <c r="O32" s="36">
        <v>6215</v>
      </c>
      <c r="P32" s="36">
        <v>6295</v>
      </c>
      <c r="Q32" s="36">
        <v>6380</v>
      </c>
      <c r="R32" s="36">
        <v>6555</v>
      </c>
      <c r="S32" s="36">
        <v>6560</v>
      </c>
      <c r="T32" s="36">
        <v>5625</v>
      </c>
      <c r="U32" s="36">
        <v>4480</v>
      </c>
      <c r="V32" s="36">
        <v>2995</v>
      </c>
      <c r="W32" s="36">
        <v>180</v>
      </c>
    </row>
    <row r="33" spans="1:23" x14ac:dyDescent="0.35">
      <c r="A33" s="25" t="s">
        <v>258</v>
      </c>
      <c r="B33" s="34" t="s">
        <v>95</v>
      </c>
      <c r="C33" s="36">
        <v>82635</v>
      </c>
      <c r="D33" s="36">
        <v>140</v>
      </c>
      <c r="E33" s="36">
        <v>455</v>
      </c>
      <c r="F33" s="36">
        <v>1050</v>
      </c>
      <c r="G33" s="36">
        <v>1990</v>
      </c>
      <c r="H33" s="36">
        <v>3230</v>
      </c>
      <c r="I33" s="36">
        <v>4055</v>
      </c>
      <c r="J33" s="36">
        <v>4290</v>
      </c>
      <c r="K33" s="36">
        <v>4825</v>
      </c>
      <c r="L33" s="36">
        <v>5285</v>
      </c>
      <c r="M33" s="36">
        <v>5550</v>
      </c>
      <c r="N33" s="36">
        <v>5845</v>
      </c>
      <c r="O33" s="36">
        <v>6295</v>
      </c>
      <c r="P33" s="36">
        <v>6445</v>
      </c>
      <c r="Q33" s="36">
        <v>6480</v>
      </c>
      <c r="R33" s="36">
        <v>6655</v>
      </c>
      <c r="S33" s="36">
        <v>6720</v>
      </c>
      <c r="T33" s="36">
        <v>5730</v>
      </c>
      <c r="U33" s="36">
        <v>4585</v>
      </c>
      <c r="V33" s="36">
        <v>2785</v>
      </c>
      <c r="W33" s="36">
        <v>225</v>
      </c>
    </row>
    <row r="34" spans="1:23" x14ac:dyDescent="0.35">
      <c r="A34" s="25" t="s">
        <v>258</v>
      </c>
      <c r="B34" s="34" t="s">
        <v>96</v>
      </c>
      <c r="C34" s="36">
        <v>84000</v>
      </c>
      <c r="D34" s="36">
        <v>150</v>
      </c>
      <c r="E34" s="36">
        <v>460</v>
      </c>
      <c r="F34" s="36">
        <v>1090</v>
      </c>
      <c r="G34" s="36">
        <v>2065</v>
      </c>
      <c r="H34" s="36">
        <v>3280</v>
      </c>
      <c r="I34" s="36">
        <v>4200</v>
      </c>
      <c r="J34" s="36">
        <v>4395</v>
      </c>
      <c r="K34" s="36">
        <v>4945</v>
      </c>
      <c r="L34" s="36">
        <v>5410</v>
      </c>
      <c r="M34" s="36">
        <v>5615</v>
      </c>
      <c r="N34" s="36">
        <v>5995</v>
      </c>
      <c r="O34" s="36">
        <v>6375</v>
      </c>
      <c r="P34" s="36">
        <v>6555</v>
      </c>
      <c r="Q34" s="36">
        <v>6580</v>
      </c>
      <c r="R34" s="36">
        <v>6745</v>
      </c>
      <c r="S34" s="36">
        <v>6830</v>
      </c>
      <c r="T34" s="36">
        <v>5805</v>
      </c>
      <c r="U34" s="36">
        <v>4680</v>
      </c>
      <c r="V34" s="36">
        <v>2620</v>
      </c>
      <c r="W34" s="36">
        <v>205</v>
      </c>
    </row>
    <row r="35" spans="1:23" x14ac:dyDescent="0.35">
      <c r="A35" s="25" t="s">
        <v>258</v>
      </c>
      <c r="B35" s="34" t="s">
        <v>97</v>
      </c>
      <c r="C35" s="36">
        <v>85155</v>
      </c>
      <c r="D35" s="36">
        <v>155</v>
      </c>
      <c r="E35" s="36">
        <v>460</v>
      </c>
      <c r="F35" s="36">
        <v>1120</v>
      </c>
      <c r="G35" s="36">
        <v>2095</v>
      </c>
      <c r="H35" s="36">
        <v>3295</v>
      </c>
      <c r="I35" s="36">
        <v>4275</v>
      </c>
      <c r="J35" s="36">
        <v>4495</v>
      </c>
      <c r="K35" s="36">
        <v>5080</v>
      </c>
      <c r="L35" s="36">
        <v>5420</v>
      </c>
      <c r="M35" s="36">
        <v>5775</v>
      </c>
      <c r="N35" s="36">
        <v>6110</v>
      </c>
      <c r="O35" s="36">
        <v>6455</v>
      </c>
      <c r="P35" s="36">
        <v>6635</v>
      </c>
      <c r="Q35" s="36">
        <v>6715</v>
      </c>
      <c r="R35" s="36">
        <v>6830</v>
      </c>
      <c r="S35" s="36">
        <v>6985</v>
      </c>
      <c r="T35" s="36">
        <v>5930</v>
      </c>
      <c r="U35" s="36">
        <v>4695</v>
      </c>
      <c r="V35" s="36">
        <v>2385</v>
      </c>
      <c r="W35" s="36">
        <v>250</v>
      </c>
    </row>
    <row r="36" spans="1:23" x14ac:dyDescent="0.35">
      <c r="A36" s="25" t="s">
        <v>258</v>
      </c>
      <c r="B36" s="34" t="s">
        <v>98</v>
      </c>
      <c r="C36" s="36">
        <v>85905</v>
      </c>
      <c r="D36" s="36">
        <v>155</v>
      </c>
      <c r="E36" s="36">
        <v>465</v>
      </c>
      <c r="F36" s="36">
        <v>1095</v>
      </c>
      <c r="G36" s="36">
        <v>2115</v>
      </c>
      <c r="H36" s="36">
        <v>3305</v>
      </c>
      <c r="I36" s="36">
        <v>4360</v>
      </c>
      <c r="J36" s="36">
        <v>4530</v>
      </c>
      <c r="K36" s="36">
        <v>5210</v>
      </c>
      <c r="L36" s="36">
        <v>5405</v>
      </c>
      <c r="M36" s="36">
        <v>5860</v>
      </c>
      <c r="N36" s="36">
        <v>6165</v>
      </c>
      <c r="O36" s="36">
        <v>6560</v>
      </c>
      <c r="P36" s="36">
        <v>6740</v>
      </c>
      <c r="Q36" s="36">
        <v>6765</v>
      </c>
      <c r="R36" s="36">
        <v>6925</v>
      </c>
      <c r="S36" s="36">
        <v>7030</v>
      </c>
      <c r="T36" s="36">
        <v>6130</v>
      </c>
      <c r="U36" s="36">
        <v>4745</v>
      </c>
      <c r="V36" s="36">
        <v>2095</v>
      </c>
      <c r="W36" s="36">
        <v>245</v>
      </c>
    </row>
    <row r="37" spans="1:23" x14ac:dyDescent="0.35">
      <c r="A37" s="25" t="s">
        <v>258</v>
      </c>
      <c r="B37" s="34" t="s">
        <v>99</v>
      </c>
      <c r="C37" s="36">
        <v>86695</v>
      </c>
      <c r="D37" s="36">
        <v>155</v>
      </c>
      <c r="E37" s="36">
        <v>470</v>
      </c>
      <c r="F37" s="36">
        <v>1080</v>
      </c>
      <c r="G37" s="36">
        <v>2145</v>
      </c>
      <c r="H37" s="36">
        <v>3320</v>
      </c>
      <c r="I37" s="36">
        <v>4465</v>
      </c>
      <c r="J37" s="36">
        <v>4580</v>
      </c>
      <c r="K37" s="36">
        <v>5285</v>
      </c>
      <c r="L37" s="36">
        <v>5505</v>
      </c>
      <c r="M37" s="36">
        <v>5925</v>
      </c>
      <c r="N37" s="36">
        <v>6240</v>
      </c>
      <c r="O37" s="36">
        <v>6610</v>
      </c>
      <c r="P37" s="36">
        <v>6805</v>
      </c>
      <c r="Q37" s="36">
        <v>6895</v>
      </c>
      <c r="R37" s="36">
        <v>6935</v>
      </c>
      <c r="S37" s="36">
        <v>7135</v>
      </c>
      <c r="T37" s="36">
        <v>6260</v>
      </c>
      <c r="U37" s="36">
        <v>4855</v>
      </c>
      <c r="V37" s="36">
        <v>1780</v>
      </c>
      <c r="W37" s="36">
        <v>235</v>
      </c>
    </row>
    <row r="38" spans="1:23" x14ac:dyDescent="0.35">
      <c r="A38" s="25" t="s">
        <v>258</v>
      </c>
      <c r="B38" s="34" t="s">
        <v>100</v>
      </c>
      <c r="C38" s="36">
        <v>87085</v>
      </c>
      <c r="D38" s="36">
        <v>145</v>
      </c>
      <c r="E38" s="36">
        <v>450</v>
      </c>
      <c r="F38" s="36">
        <v>1075</v>
      </c>
      <c r="G38" s="36">
        <v>2110</v>
      </c>
      <c r="H38" s="36">
        <v>3270</v>
      </c>
      <c r="I38" s="36">
        <v>4525</v>
      </c>
      <c r="J38" s="36">
        <v>4660</v>
      </c>
      <c r="K38" s="36">
        <v>5245</v>
      </c>
      <c r="L38" s="36">
        <v>5600</v>
      </c>
      <c r="M38" s="36">
        <v>5940</v>
      </c>
      <c r="N38" s="36">
        <v>6310</v>
      </c>
      <c r="O38" s="36">
        <v>6580</v>
      </c>
      <c r="P38" s="36">
        <v>6875</v>
      </c>
      <c r="Q38" s="36">
        <v>6945</v>
      </c>
      <c r="R38" s="36">
        <v>7020</v>
      </c>
      <c r="S38" s="36">
        <v>7165</v>
      </c>
      <c r="T38" s="36">
        <v>6380</v>
      </c>
      <c r="U38" s="36">
        <v>4915</v>
      </c>
      <c r="V38" s="36">
        <v>1645</v>
      </c>
      <c r="W38" s="36">
        <v>235</v>
      </c>
    </row>
    <row r="39" spans="1:23" x14ac:dyDescent="0.35">
      <c r="A39" s="25" t="s">
        <v>258</v>
      </c>
      <c r="B39" s="34" t="s">
        <v>101</v>
      </c>
      <c r="C39" s="36">
        <v>87330</v>
      </c>
      <c r="D39" s="36">
        <v>140</v>
      </c>
      <c r="E39" s="36">
        <v>455</v>
      </c>
      <c r="F39" s="36">
        <v>1040</v>
      </c>
      <c r="G39" s="36">
        <v>2100</v>
      </c>
      <c r="H39" s="36">
        <v>3250</v>
      </c>
      <c r="I39" s="36">
        <v>4495</v>
      </c>
      <c r="J39" s="36">
        <v>4675</v>
      </c>
      <c r="K39" s="36">
        <v>5320</v>
      </c>
      <c r="L39" s="36">
        <v>5605</v>
      </c>
      <c r="M39" s="36">
        <v>6045</v>
      </c>
      <c r="N39" s="36">
        <v>6335</v>
      </c>
      <c r="O39" s="36">
        <v>6580</v>
      </c>
      <c r="P39" s="36">
        <v>6955</v>
      </c>
      <c r="Q39" s="36">
        <v>6985</v>
      </c>
      <c r="R39" s="36">
        <v>7045</v>
      </c>
      <c r="S39" s="36">
        <v>7280</v>
      </c>
      <c r="T39" s="36">
        <v>6400</v>
      </c>
      <c r="U39" s="36">
        <v>5045</v>
      </c>
      <c r="V39" s="36">
        <v>1310</v>
      </c>
      <c r="W39" s="36">
        <v>265</v>
      </c>
    </row>
    <row r="40" spans="1:23" x14ac:dyDescent="0.35">
      <c r="A40" s="25" t="s">
        <v>258</v>
      </c>
      <c r="B40" s="34" t="s">
        <v>102</v>
      </c>
      <c r="C40" s="36">
        <v>87520</v>
      </c>
      <c r="D40" s="36">
        <v>130</v>
      </c>
      <c r="E40" s="36">
        <v>445</v>
      </c>
      <c r="F40" s="36">
        <v>1035</v>
      </c>
      <c r="G40" s="36">
        <v>2095</v>
      </c>
      <c r="H40" s="36">
        <v>3230</v>
      </c>
      <c r="I40" s="36">
        <v>4465</v>
      </c>
      <c r="J40" s="36">
        <v>4705</v>
      </c>
      <c r="K40" s="36">
        <v>5310</v>
      </c>
      <c r="L40" s="36">
        <v>5655</v>
      </c>
      <c r="M40" s="36">
        <v>6130</v>
      </c>
      <c r="N40" s="36">
        <v>6315</v>
      </c>
      <c r="O40" s="36">
        <v>6645</v>
      </c>
      <c r="P40" s="36">
        <v>6995</v>
      </c>
      <c r="Q40" s="36">
        <v>7075</v>
      </c>
      <c r="R40" s="36">
        <v>7075</v>
      </c>
      <c r="S40" s="36">
        <v>7310</v>
      </c>
      <c r="T40" s="36">
        <v>6495</v>
      </c>
      <c r="U40" s="36">
        <v>5115</v>
      </c>
      <c r="V40" s="36">
        <v>1020</v>
      </c>
      <c r="W40" s="36">
        <v>275</v>
      </c>
    </row>
    <row r="41" spans="1:23" x14ac:dyDescent="0.35">
      <c r="A41" s="25" t="s">
        <v>258</v>
      </c>
      <c r="B41" s="34" t="s">
        <v>103</v>
      </c>
      <c r="C41" s="36">
        <v>87475</v>
      </c>
      <c r="D41" s="36">
        <v>115</v>
      </c>
      <c r="E41" s="36">
        <v>440</v>
      </c>
      <c r="F41" s="36">
        <v>1000</v>
      </c>
      <c r="G41" s="36">
        <v>2025</v>
      </c>
      <c r="H41" s="36">
        <v>3180</v>
      </c>
      <c r="I41" s="36">
        <v>4435</v>
      </c>
      <c r="J41" s="36">
        <v>4730</v>
      </c>
      <c r="K41" s="36">
        <v>5310</v>
      </c>
      <c r="L41" s="36">
        <v>5690</v>
      </c>
      <c r="M41" s="36">
        <v>6145</v>
      </c>
      <c r="N41" s="36">
        <v>6310</v>
      </c>
      <c r="O41" s="36">
        <v>6705</v>
      </c>
      <c r="P41" s="36">
        <v>7015</v>
      </c>
      <c r="Q41" s="36">
        <v>7065</v>
      </c>
      <c r="R41" s="36">
        <v>7160</v>
      </c>
      <c r="S41" s="36">
        <v>7320</v>
      </c>
      <c r="T41" s="36">
        <v>6545</v>
      </c>
      <c r="U41" s="36">
        <v>5250</v>
      </c>
      <c r="V41" s="36">
        <v>785</v>
      </c>
      <c r="W41" s="36">
        <v>245</v>
      </c>
    </row>
    <row r="42" spans="1:23" x14ac:dyDescent="0.35">
      <c r="A42" s="61" t="s">
        <v>259</v>
      </c>
      <c r="B42" s="62" t="s">
        <v>70</v>
      </c>
      <c r="C42" s="63">
        <v>2720</v>
      </c>
      <c r="D42" s="63">
        <v>55</v>
      </c>
      <c r="E42" s="63">
        <v>50</v>
      </c>
      <c r="F42" s="63">
        <v>135</v>
      </c>
      <c r="G42" s="63">
        <v>235</v>
      </c>
      <c r="H42" s="63">
        <v>230</v>
      </c>
      <c r="I42" s="63">
        <v>225</v>
      </c>
      <c r="J42" s="63">
        <v>205</v>
      </c>
      <c r="K42" s="63">
        <v>180</v>
      </c>
      <c r="L42" s="63">
        <v>210</v>
      </c>
      <c r="M42" s="63">
        <v>205</v>
      </c>
      <c r="N42" s="63">
        <v>170</v>
      </c>
      <c r="O42" s="63">
        <v>190</v>
      </c>
      <c r="P42" s="63">
        <v>170</v>
      </c>
      <c r="Q42" s="63">
        <v>165</v>
      </c>
      <c r="R42" s="63">
        <v>140</v>
      </c>
      <c r="S42" s="63">
        <v>110</v>
      </c>
      <c r="T42" s="63">
        <v>35</v>
      </c>
      <c r="U42" s="63">
        <v>0</v>
      </c>
      <c r="V42" s="63">
        <v>0</v>
      </c>
      <c r="W42" s="63">
        <v>0</v>
      </c>
    </row>
    <row r="43" spans="1:23" x14ac:dyDescent="0.35">
      <c r="A43" s="25" t="s">
        <v>259</v>
      </c>
      <c r="B43" s="34" t="s">
        <v>71</v>
      </c>
      <c r="C43" s="36">
        <v>3750</v>
      </c>
      <c r="D43" s="36">
        <v>75</v>
      </c>
      <c r="E43" s="36">
        <v>80</v>
      </c>
      <c r="F43" s="36">
        <v>195</v>
      </c>
      <c r="G43" s="36">
        <v>325</v>
      </c>
      <c r="H43" s="36">
        <v>320</v>
      </c>
      <c r="I43" s="36">
        <v>290</v>
      </c>
      <c r="J43" s="36">
        <v>275</v>
      </c>
      <c r="K43" s="36">
        <v>255</v>
      </c>
      <c r="L43" s="36">
        <v>270</v>
      </c>
      <c r="M43" s="36">
        <v>295</v>
      </c>
      <c r="N43" s="36">
        <v>255</v>
      </c>
      <c r="O43" s="36">
        <v>245</v>
      </c>
      <c r="P43" s="36">
        <v>235</v>
      </c>
      <c r="Q43" s="36">
        <v>210</v>
      </c>
      <c r="R43" s="36">
        <v>205</v>
      </c>
      <c r="S43" s="36">
        <v>170</v>
      </c>
      <c r="T43" s="36">
        <v>50</v>
      </c>
      <c r="U43" s="36">
        <v>0</v>
      </c>
      <c r="V43" s="36">
        <v>0</v>
      </c>
      <c r="W43" s="36">
        <v>0</v>
      </c>
    </row>
    <row r="44" spans="1:23" x14ac:dyDescent="0.35">
      <c r="A44" s="25" t="s">
        <v>259</v>
      </c>
      <c r="B44" s="34" t="s">
        <v>72</v>
      </c>
      <c r="C44" s="36">
        <v>4895</v>
      </c>
      <c r="D44" s="36">
        <v>95</v>
      </c>
      <c r="E44" s="36">
        <v>105</v>
      </c>
      <c r="F44" s="36">
        <v>220</v>
      </c>
      <c r="G44" s="36">
        <v>430</v>
      </c>
      <c r="H44" s="36">
        <v>385</v>
      </c>
      <c r="I44" s="36">
        <v>385</v>
      </c>
      <c r="J44" s="36">
        <v>375</v>
      </c>
      <c r="K44" s="36">
        <v>340</v>
      </c>
      <c r="L44" s="36">
        <v>350</v>
      </c>
      <c r="M44" s="36">
        <v>375</v>
      </c>
      <c r="N44" s="36">
        <v>345</v>
      </c>
      <c r="O44" s="36">
        <v>305</v>
      </c>
      <c r="P44" s="36">
        <v>320</v>
      </c>
      <c r="Q44" s="36">
        <v>275</v>
      </c>
      <c r="R44" s="36">
        <v>275</v>
      </c>
      <c r="S44" s="36">
        <v>230</v>
      </c>
      <c r="T44" s="36">
        <v>85</v>
      </c>
      <c r="U44" s="36">
        <v>0</v>
      </c>
      <c r="V44" s="36">
        <v>0</v>
      </c>
      <c r="W44" s="36">
        <v>0</v>
      </c>
    </row>
    <row r="45" spans="1:23" x14ac:dyDescent="0.35">
      <c r="A45" s="25" t="s">
        <v>259</v>
      </c>
      <c r="B45" s="34" t="s">
        <v>73</v>
      </c>
      <c r="C45" s="36">
        <v>6190</v>
      </c>
      <c r="D45" s="36">
        <v>100</v>
      </c>
      <c r="E45" s="36">
        <v>135</v>
      </c>
      <c r="F45" s="36">
        <v>260</v>
      </c>
      <c r="G45" s="36">
        <v>545</v>
      </c>
      <c r="H45" s="36">
        <v>500</v>
      </c>
      <c r="I45" s="36">
        <v>485</v>
      </c>
      <c r="J45" s="36">
        <v>465</v>
      </c>
      <c r="K45" s="36">
        <v>430</v>
      </c>
      <c r="L45" s="36">
        <v>455</v>
      </c>
      <c r="M45" s="36">
        <v>470</v>
      </c>
      <c r="N45" s="36">
        <v>450</v>
      </c>
      <c r="O45" s="36">
        <v>385</v>
      </c>
      <c r="P45" s="36">
        <v>410</v>
      </c>
      <c r="Q45" s="36">
        <v>355</v>
      </c>
      <c r="R45" s="36">
        <v>345</v>
      </c>
      <c r="S45" s="36">
        <v>290</v>
      </c>
      <c r="T45" s="36">
        <v>115</v>
      </c>
      <c r="U45" s="36">
        <v>0</v>
      </c>
      <c r="V45" s="36">
        <v>0</v>
      </c>
      <c r="W45" s="36">
        <v>0</v>
      </c>
    </row>
    <row r="46" spans="1:23" x14ac:dyDescent="0.35">
      <c r="A46" s="25" t="s">
        <v>259</v>
      </c>
      <c r="B46" s="34" t="s">
        <v>74</v>
      </c>
      <c r="C46" s="36">
        <v>7465</v>
      </c>
      <c r="D46" s="36">
        <v>105</v>
      </c>
      <c r="E46" s="36">
        <v>180</v>
      </c>
      <c r="F46" s="36">
        <v>295</v>
      </c>
      <c r="G46" s="36">
        <v>650</v>
      </c>
      <c r="H46" s="36">
        <v>595</v>
      </c>
      <c r="I46" s="36">
        <v>580</v>
      </c>
      <c r="J46" s="36">
        <v>550</v>
      </c>
      <c r="K46" s="36">
        <v>535</v>
      </c>
      <c r="L46" s="36">
        <v>535</v>
      </c>
      <c r="M46" s="36">
        <v>560</v>
      </c>
      <c r="N46" s="36">
        <v>545</v>
      </c>
      <c r="O46" s="36">
        <v>465</v>
      </c>
      <c r="P46" s="36">
        <v>510</v>
      </c>
      <c r="Q46" s="36">
        <v>430</v>
      </c>
      <c r="R46" s="36">
        <v>430</v>
      </c>
      <c r="S46" s="36">
        <v>350</v>
      </c>
      <c r="T46" s="36">
        <v>150</v>
      </c>
      <c r="U46" s="36">
        <v>0</v>
      </c>
      <c r="V46" s="36">
        <v>0</v>
      </c>
      <c r="W46" s="36">
        <v>0</v>
      </c>
    </row>
    <row r="47" spans="1:23" x14ac:dyDescent="0.35">
      <c r="A47" s="25" t="s">
        <v>259</v>
      </c>
      <c r="B47" s="34" t="s">
        <v>75</v>
      </c>
      <c r="C47" s="36">
        <v>8795</v>
      </c>
      <c r="D47" s="36">
        <v>115</v>
      </c>
      <c r="E47" s="36">
        <v>200</v>
      </c>
      <c r="F47" s="36">
        <v>320</v>
      </c>
      <c r="G47" s="36">
        <v>770</v>
      </c>
      <c r="H47" s="36">
        <v>710</v>
      </c>
      <c r="I47" s="36">
        <v>695</v>
      </c>
      <c r="J47" s="36">
        <v>635</v>
      </c>
      <c r="K47" s="36">
        <v>625</v>
      </c>
      <c r="L47" s="36">
        <v>640</v>
      </c>
      <c r="M47" s="36">
        <v>640</v>
      </c>
      <c r="N47" s="36">
        <v>635</v>
      </c>
      <c r="O47" s="36">
        <v>560</v>
      </c>
      <c r="P47" s="36">
        <v>600</v>
      </c>
      <c r="Q47" s="36">
        <v>520</v>
      </c>
      <c r="R47" s="36">
        <v>530</v>
      </c>
      <c r="S47" s="36">
        <v>425</v>
      </c>
      <c r="T47" s="36">
        <v>185</v>
      </c>
      <c r="U47" s="36">
        <v>0</v>
      </c>
      <c r="V47" s="36">
        <v>0</v>
      </c>
      <c r="W47" s="36">
        <v>0</v>
      </c>
    </row>
    <row r="48" spans="1:23" x14ac:dyDescent="0.35">
      <c r="A48" s="25" t="s">
        <v>259</v>
      </c>
      <c r="B48" s="34" t="s">
        <v>76</v>
      </c>
      <c r="C48" s="36">
        <v>10025</v>
      </c>
      <c r="D48" s="36">
        <v>105</v>
      </c>
      <c r="E48" s="36">
        <v>220</v>
      </c>
      <c r="F48" s="36">
        <v>350</v>
      </c>
      <c r="G48" s="36">
        <v>855</v>
      </c>
      <c r="H48" s="36">
        <v>830</v>
      </c>
      <c r="I48" s="36">
        <v>785</v>
      </c>
      <c r="J48" s="36">
        <v>730</v>
      </c>
      <c r="K48" s="36">
        <v>700</v>
      </c>
      <c r="L48" s="36">
        <v>730</v>
      </c>
      <c r="M48" s="36">
        <v>715</v>
      </c>
      <c r="N48" s="36">
        <v>715</v>
      </c>
      <c r="O48" s="36">
        <v>660</v>
      </c>
      <c r="P48" s="36">
        <v>685</v>
      </c>
      <c r="Q48" s="36">
        <v>610</v>
      </c>
      <c r="R48" s="36">
        <v>615</v>
      </c>
      <c r="S48" s="36">
        <v>495</v>
      </c>
      <c r="T48" s="36">
        <v>225</v>
      </c>
      <c r="U48" s="36" t="s">
        <v>108</v>
      </c>
      <c r="V48" s="36">
        <v>0</v>
      </c>
      <c r="W48" s="36">
        <v>0</v>
      </c>
    </row>
    <row r="49" spans="1:23" x14ac:dyDescent="0.35">
      <c r="A49" s="25" t="s">
        <v>259</v>
      </c>
      <c r="B49" s="34" t="s">
        <v>77</v>
      </c>
      <c r="C49" s="36">
        <v>11050</v>
      </c>
      <c r="D49" s="36">
        <v>90</v>
      </c>
      <c r="E49" s="36">
        <v>250</v>
      </c>
      <c r="F49" s="36">
        <v>360</v>
      </c>
      <c r="G49" s="36">
        <v>900</v>
      </c>
      <c r="H49" s="36">
        <v>890</v>
      </c>
      <c r="I49" s="36">
        <v>890</v>
      </c>
      <c r="J49" s="36">
        <v>800</v>
      </c>
      <c r="K49" s="36">
        <v>765</v>
      </c>
      <c r="L49" s="36">
        <v>810</v>
      </c>
      <c r="M49" s="36">
        <v>780</v>
      </c>
      <c r="N49" s="36">
        <v>790</v>
      </c>
      <c r="O49" s="36">
        <v>730</v>
      </c>
      <c r="P49" s="36">
        <v>745</v>
      </c>
      <c r="Q49" s="36">
        <v>725</v>
      </c>
      <c r="R49" s="36">
        <v>690</v>
      </c>
      <c r="S49" s="36">
        <v>550</v>
      </c>
      <c r="T49" s="36">
        <v>275</v>
      </c>
      <c r="U49" s="36">
        <v>5</v>
      </c>
      <c r="V49" s="36">
        <v>0</v>
      </c>
      <c r="W49" s="36">
        <v>0</v>
      </c>
    </row>
    <row r="50" spans="1:23" x14ac:dyDescent="0.35">
      <c r="A50" s="25" t="s">
        <v>259</v>
      </c>
      <c r="B50" s="34" t="s">
        <v>78</v>
      </c>
      <c r="C50" s="36">
        <v>12185</v>
      </c>
      <c r="D50" s="36">
        <v>85</v>
      </c>
      <c r="E50" s="36">
        <v>280</v>
      </c>
      <c r="F50" s="36">
        <v>380</v>
      </c>
      <c r="G50" s="36">
        <v>950</v>
      </c>
      <c r="H50" s="36">
        <v>965</v>
      </c>
      <c r="I50" s="36">
        <v>950</v>
      </c>
      <c r="J50" s="36">
        <v>905</v>
      </c>
      <c r="K50" s="36">
        <v>855</v>
      </c>
      <c r="L50" s="36">
        <v>885</v>
      </c>
      <c r="M50" s="36">
        <v>855</v>
      </c>
      <c r="N50" s="36">
        <v>875</v>
      </c>
      <c r="O50" s="36">
        <v>810</v>
      </c>
      <c r="P50" s="36">
        <v>835</v>
      </c>
      <c r="Q50" s="36">
        <v>825</v>
      </c>
      <c r="R50" s="36">
        <v>785</v>
      </c>
      <c r="S50" s="36">
        <v>610</v>
      </c>
      <c r="T50" s="36">
        <v>330</v>
      </c>
      <c r="U50" s="36">
        <v>5</v>
      </c>
      <c r="V50" s="36">
        <v>0</v>
      </c>
      <c r="W50" s="36">
        <v>0</v>
      </c>
    </row>
    <row r="51" spans="1:23" x14ac:dyDescent="0.35">
      <c r="A51" s="25" t="s">
        <v>259</v>
      </c>
      <c r="B51" s="34" t="s">
        <v>79</v>
      </c>
      <c r="C51" s="36">
        <v>13140</v>
      </c>
      <c r="D51" s="36">
        <v>80</v>
      </c>
      <c r="E51" s="36">
        <v>290</v>
      </c>
      <c r="F51" s="36">
        <v>395</v>
      </c>
      <c r="G51" s="36">
        <v>990</v>
      </c>
      <c r="H51" s="36">
        <v>1035</v>
      </c>
      <c r="I51" s="36">
        <v>1015</v>
      </c>
      <c r="J51" s="36">
        <v>965</v>
      </c>
      <c r="K51" s="36">
        <v>945</v>
      </c>
      <c r="L51" s="36">
        <v>945</v>
      </c>
      <c r="M51" s="36">
        <v>910</v>
      </c>
      <c r="N51" s="36">
        <v>965</v>
      </c>
      <c r="O51" s="36">
        <v>895</v>
      </c>
      <c r="P51" s="36">
        <v>885</v>
      </c>
      <c r="Q51" s="36">
        <v>900</v>
      </c>
      <c r="R51" s="36">
        <v>850</v>
      </c>
      <c r="S51" s="36">
        <v>685</v>
      </c>
      <c r="T51" s="36">
        <v>375</v>
      </c>
      <c r="U51" s="36">
        <v>15</v>
      </c>
      <c r="V51" s="36">
        <v>0</v>
      </c>
      <c r="W51" s="36">
        <v>0</v>
      </c>
    </row>
    <row r="52" spans="1:23" x14ac:dyDescent="0.35">
      <c r="A52" s="25" t="s">
        <v>259</v>
      </c>
      <c r="B52" s="34" t="s">
        <v>80</v>
      </c>
      <c r="C52" s="36">
        <v>14150</v>
      </c>
      <c r="D52" s="36">
        <v>85</v>
      </c>
      <c r="E52" s="36">
        <v>310</v>
      </c>
      <c r="F52" s="36">
        <v>385</v>
      </c>
      <c r="G52" s="36">
        <v>1035</v>
      </c>
      <c r="H52" s="36">
        <v>1100</v>
      </c>
      <c r="I52" s="36">
        <v>1095</v>
      </c>
      <c r="J52" s="36">
        <v>1040</v>
      </c>
      <c r="K52" s="36">
        <v>1030</v>
      </c>
      <c r="L52" s="36">
        <v>1020</v>
      </c>
      <c r="M52" s="36">
        <v>985</v>
      </c>
      <c r="N52" s="36">
        <v>1040</v>
      </c>
      <c r="O52" s="36">
        <v>970</v>
      </c>
      <c r="P52" s="36">
        <v>950</v>
      </c>
      <c r="Q52" s="36">
        <v>990</v>
      </c>
      <c r="R52" s="36">
        <v>890</v>
      </c>
      <c r="S52" s="36">
        <v>770</v>
      </c>
      <c r="T52" s="36">
        <v>430</v>
      </c>
      <c r="U52" s="36">
        <v>30</v>
      </c>
      <c r="V52" s="36">
        <v>0</v>
      </c>
      <c r="W52" s="36">
        <v>0</v>
      </c>
    </row>
    <row r="53" spans="1:23" x14ac:dyDescent="0.35">
      <c r="A53" s="25" t="s">
        <v>259</v>
      </c>
      <c r="B53" s="34" t="s">
        <v>81</v>
      </c>
      <c r="C53" s="36">
        <v>15280</v>
      </c>
      <c r="D53" s="36">
        <v>100</v>
      </c>
      <c r="E53" s="36">
        <v>315</v>
      </c>
      <c r="F53" s="36">
        <v>410</v>
      </c>
      <c r="G53" s="36">
        <v>1075</v>
      </c>
      <c r="H53" s="36">
        <v>1215</v>
      </c>
      <c r="I53" s="36">
        <v>1145</v>
      </c>
      <c r="J53" s="36">
        <v>1120</v>
      </c>
      <c r="K53" s="36">
        <v>1120</v>
      </c>
      <c r="L53" s="36">
        <v>1075</v>
      </c>
      <c r="M53" s="36">
        <v>1070</v>
      </c>
      <c r="N53" s="36">
        <v>1140</v>
      </c>
      <c r="O53" s="36">
        <v>1045</v>
      </c>
      <c r="P53" s="36">
        <v>1040</v>
      </c>
      <c r="Q53" s="36">
        <v>1075</v>
      </c>
      <c r="R53" s="36">
        <v>955</v>
      </c>
      <c r="S53" s="36">
        <v>845</v>
      </c>
      <c r="T53" s="36">
        <v>480</v>
      </c>
      <c r="U53" s="36">
        <v>50</v>
      </c>
      <c r="V53" s="36">
        <v>0</v>
      </c>
      <c r="W53" s="36">
        <v>0</v>
      </c>
    </row>
    <row r="54" spans="1:23" x14ac:dyDescent="0.35">
      <c r="A54" s="25" t="s">
        <v>259</v>
      </c>
      <c r="B54" s="34" t="s">
        <v>82</v>
      </c>
      <c r="C54" s="36">
        <v>16815</v>
      </c>
      <c r="D54" s="36">
        <v>85</v>
      </c>
      <c r="E54" s="36">
        <v>350</v>
      </c>
      <c r="F54" s="36">
        <v>450</v>
      </c>
      <c r="G54" s="36">
        <v>1120</v>
      </c>
      <c r="H54" s="36">
        <v>1385</v>
      </c>
      <c r="I54" s="36">
        <v>1230</v>
      </c>
      <c r="J54" s="36">
        <v>1230</v>
      </c>
      <c r="K54" s="36">
        <v>1245</v>
      </c>
      <c r="L54" s="36">
        <v>1200</v>
      </c>
      <c r="M54" s="36">
        <v>1150</v>
      </c>
      <c r="N54" s="36">
        <v>1275</v>
      </c>
      <c r="O54" s="36">
        <v>1150</v>
      </c>
      <c r="P54" s="36">
        <v>1165</v>
      </c>
      <c r="Q54" s="36">
        <v>1165</v>
      </c>
      <c r="R54" s="36">
        <v>1045</v>
      </c>
      <c r="S54" s="36">
        <v>955</v>
      </c>
      <c r="T54" s="36">
        <v>550</v>
      </c>
      <c r="U54" s="36">
        <v>75</v>
      </c>
      <c r="V54" s="36">
        <v>0</v>
      </c>
      <c r="W54" s="36">
        <v>0</v>
      </c>
    </row>
    <row r="55" spans="1:23" x14ac:dyDescent="0.35">
      <c r="A55" s="25" t="s">
        <v>259</v>
      </c>
      <c r="B55" s="34" t="s">
        <v>83</v>
      </c>
      <c r="C55" s="36">
        <v>17975</v>
      </c>
      <c r="D55" s="36">
        <v>75</v>
      </c>
      <c r="E55" s="36">
        <v>365</v>
      </c>
      <c r="F55" s="36">
        <v>460</v>
      </c>
      <c r="G55" s="36">
        <v>1170</v>
      </c>
      <c r="H55" s="36">
        <v>1485</v>
      </c>
      <c r="I55" s="36">
        <v>1320</v>
      </c>
      <c r="J55" s="36">
        <v>1315</v>
      </c>
      <c r="K55" s="36">
        <v>1320</v>
      </c>
      <c r="L55" s="36">
        <v>1280</v>
      </c>
      <c r="M55" s="36">
        <v>1235</v>
      </c>
      <c r="N55" s="36">
        <v>1355</v>
      </c>
      <c r="O55" s="36">
        <v>1260</v>
      </c>
      <c r="P55" s="36">
        <v>1220</v>
      </c>
      <c r="Q55" s="36">
        <v>1240</v>
      </c>
      <c r="R55" s="36">
        <v>1115</v>
      </c>
      <c r="S55" s="36">
        <v>1045</v>
      </c>
      <c r="T55" s="36">
        <v>605</v>
      </c>
      <c r="U55" s="36">
        <v>105</v>
      </c>
      <c r="V55" s="36">
        <v>0</v>
      </c>
      <c r="W55" s="36">
        <v>0</v>
      </c>
    </row>
    <row r="56" spans="1:23" x14ac:dyDescent="0.35">
      <c r="A56" s="25" t="s">
        <v>259</v>
      </c>
      <c r="B56" s="34" t="s">
        <v>84</v>
      </c>
      <c r="C56" s="36">
        <v>19415</v>
      </c>
      <c r="D56" s="36">
        <v>60</v>
      </c>
      <c r="E56" s="36">
        <v>385</v>
      </c>
      <c r="F56" s="36">
        <v>495</v>
      </c>
      <c r="G56" s="36">
        <v>1165</v>
      </c>
      <c r="H56" s="36">
        <v>1660</v>
      </c>
      <c r="I56" s="36">
        <v>1405</v>
      </c>
      <c r="J56" s="36">
        <v>1440</v>
      </c>
      <c r="K56" s="36">
        <v>1450</v>
      </c>
      <c r="L56" s="36">
        <v>1360</v>
      </c>
      <c r="M56" s="36">
        <v>1365</v>
      </c>
      <c r="N56" s="36">
        <v>1420</v>
      </c>
      <c r="O56" s="36">
        <v>1355</v>
      </c>
      <c r="P56" s="36">
        <v>1310</v>
      </c>
      <c r="Q56" s="36">
        <v>1390</v>
      </c>
      <c r="R56" s="36">
        <v>1200</v>
      </c>
      <c r="S56" s="36">
        <v>1140</v>
      </c>
      <c r="T56" s="36">
        <v>665</v>
      </c>
      <c r="U56" s="36">
        <v>145</v>
      </c>
      <c r="V56" s="36">
        <v>0</v>
      </c>
      <c r="W56" s="36">
        <v>0</v>
      </c>
    </row>
    <row r="57" spans="1:23" x14ac:dyDescent="0.35">
      <c r="A57" s="25" t="s">
        <v>259</v>
      </c>
      <c r="B57" s="34" t="s">
        <v>85</v>
      </c>
      <c r="C57" s="36">
        <v>21115</v>
      </c>
      <c r="D57" s="36">
        <v>70</v>
      </c>
      <c r="E57" s="36">
        <v>410</v>
      </c>
      <c r="F57" s="36">
        <v>530</v>
      </c>
      <c r="G57" s="36">
        <v>1200</v>
      </c>
      <c r="H57" s="36">
        <v>1840</v>
      </c>
      <c r="I57" s="36">
        <v>1570</v>
      </c>
      <c r="J57" s="36">
        <v>1560</v>
      </c>
      <c r="K57" s="36">
        <v>1515</v>
      </c>
      <c r="L57" s="36">
        <v>1480</v>
      </c>
      <c r="M57" s="36">
        <v>1530</v>
      </c>
      <c r="N57" s="36">
        <v>1520</v>
      </c>
      <c r="O57" s="36">
        <v>1480</v>
      </c>
      <c r="P57" s="36">
        <v>1425</v>
      </c>
      <c r="Q57" s="36">
        <v>1505</v>
      </c>
      <c r="R57" s="36">
        <v>1325</v>
      </c>
      <c r="S57" s="36">
        <v>1250</v>
      </c>
      <c r="T57" s="36">
        <v>735</v>
      </c>
      <c r="U57" s="36">
        <v>175</v>
      </c>
      <c r="V57" s="36">
        <v>0</v>
      </c>
      <c r="W57" s="36">
        <v>0</v>
      </c>
    </row>
    <row r="58" spans="1:23" x14ac:dyDescent="0.35">
      <c r="A58" s="25" t="s">
        <v>259</v>
      </c>
      <c r="B58" s="34" t="s">
        <v>86</v>
      </c>
      <c r="C58" s="36">
        <v>22435</v>
      </c>
      <c r="D58" s="36">
        <v>65</v>
      </c>
      <c r="E58" s="36">
        <v>395</v>
      </c>
      <c r="F58" s="36">
        <v>560</v>
      </c>
      <c r="G58" s="36">
        <v>1210</v>
      </c>
      <c r="H58" s="36">
        <v>1980</v>
      </c>
      <c r="I58" s="36">
        <v>1665</v>
      </c>
      <c r="J58" s="36">
        <v>1680</v>
      </c>
      <c r="K58" s="36">
        <v>1570</v>
      </c>
      <c r="L58" s="36">
        <v>1595</v>
      </c>
      <c r="M58" s="36">
        <v>1600</v>
      </c>
      <c r="N58" s="36">
        <v>1630</v>
      </c>
      <c r="O58" s="36">
        <v>1595</v>
      </c>
      <c r="P58" s="36">
        <v>1510</v>
      </c>
      <c r="Q58" s="36">
        <v>1595</v>
      </c>
      <c r="R58" s="36">
        <v>1395</v>
      </c>
      <c r="S58" s="36">
        <v>1365</v>
      </c>
      <c r="T58" s="36">
        <v>815</v>
      </c>
      <c r="U58" s="36">
        <v>215</v>
      </c>
      <c r="V58" s="36">
        <v>0</v>
      </c>
      <c r="W58" s="36">
        <v>0</v>
      </c>
    </row>
    <row r="59" spans="1:23" x14ac:dyDescent="0.35">
      <c r="A59" s="25" t="s">
        <v>259</v>
      </c>
      <c r="B59" s="34" t="s">
        <v>87</v>
      </c>
      <c r="C59" s="36">
        <v>24050</v>
      </c>
      <c r="D59" s="36">
        <v>75</v>
      </c>
      <c r="E59" s="36">
        <v>395</v>
      </c>
      <c r="F59" s="36">
        <v>585</v>
      </c>
      <c r="G59" s="36">
        <v>1275</v>
      </c>
      <c r="H59" s="36">
        <v>2095</v>
      </c>
      <c r="I59" s="36">
        <v>1805</v>
      </c>
      <c r="J59" s="36">
        <v>1805</v>
      </c>
      <c r="K59" s="36">
        <v>1705</v>
      </c>
      <c r="L59" s="36">
        <v>1710</v>
      </c>
      <c r="M59" s="36">
        <v>1730</v>
      </c>
      <c r="N59" s="36">
        <v>1750</v>
      </c>
      <c r="O59" s="36">
        <v>1680</v>
      </c>
      <c r="P59" s="36">
        <v>1595</v>
      </c>
      <c r="Q59" s="36">
        <v>1710</v>
      </c>
      <c r="R59" s="36">
        <v>1520</v>
      </c>
      <c r="S59" s="36">
        <v>1450</v>
      </c>
      <c r="T59" s="36">
        <v>915</v>
      </c>
      <c r="U59" s="36">
        <v>255</v>
      </c>
      <c r="V59" s="36">
        <v>0</v>
      </c>
      <c r="W59" s="36">
        <v>0</v>
      </c>
    </row>
    <row r="60" spans="1:23" x14ac:dyDescent="0.35">
      <c r="A60" s="25" t="s">
        <v>259</v>
      </c>
      <c r="B60" s="34" t="s">
        <v>88</v>
      </c>
      <c r="C60" s="36">
        <v>25620</v>
      </c>
      <c r="D60" s="36">
        <v>80</v>
      </c>
      <c r="E60" s="36">
        <v>400</v>
      </c>
      <c r="F60" s="36">
        <v>605</v>
      </c>
      <c r="G60" s="36">
        <v>1305</v>
      </c>
      <c r="H60" s="36">
        <v>2195</v>
      </c>
      <c r="I60" s="36">
        <v>1930</v>
      </c>
      <c r="J60" s="36">
        <v>1930</v>
      </c>
      <c r="K60" s="36">
        <v>1850</v>
      </c>
      <c r="L60" s="36">
        <v>1790</v>
      </c>
      <c r="M60" s="36">
        <v>1845</v>
      </c>
      <c r="N60" s="36">
        <v>1835</v>
      </c>
      <c r="O60" s="36">
        <v>1795</v>
      </c>
      <c r="P60" s="36">
        <v>1710</v>
      </c>
      <c r="Q60" s="36">
        <v>1835</v>
      </c>
      <c r="R60" s="36">
        <v>1635</v>
      </c>
      <c r="S60" s="36">
        <v>1565</v>
      </c>
      <c r="T60" s="36">
        <v>1010</v>
      </c>
      <c r="U60" s="36">
        <v>295</v>
      </c>
      <c r="V60" s="36" t="s">
        <v>108</v>
      </c>
      <c r="W60" s="36">
        <v>0</v>
      </c>
    </row>
    <row r="61" spans="1:23" x14ac:dyDescent="0.35">
      <c r="A61" s="25" t="s">
        <v>259</v>
      </c>
      <c r="B61" s="34" t="s">
        <v>89</v>
      </c>
      <c r="C61" s="36">
        <v>27420</v>
      </c>
      <c r="D61" s="36">
        <v>90</v>
      </c>
      <c r="E61" s="36">
        <v>400</v>
      </c>
      <c r="F61" s="36">
        <v>660</v>
      </c>
      <c r="G61" s="36">
        <v>1350</v>
      </c>
      <c r="H61" s="36">
        <v>2280</v>
      </c>
      <c r="I61" s="36">
        <v>2100</v>
      </c>
      <c r="J61" s="36">
        <v>2080</v>
      </c>
      <c r="K61" s="36">
        <v>1960</v>
      </c>
      <c r="L61" s="36">
        <v>1935</v>
      </c>
      <c r="M61" s="36">
        <v>1980</v>
      </c>
      <c r="N61" s="36">
        <v>1925</v>
      </c>
      <c r="O61" s="36">
        <v>1940</v>
      </c>
      <c r="P61" s="36">
        <v>1835</v>
      </c>
      <c r="Q61" s="36">
        <v>1950</v>
      </c>
      <c r="R61" s="36">
        <v>1820</v>
      </c>
      <c r="S61" s="36">
        <v>1665</v>
      </c>
      <c r="T61" s="36">
        <v>1095</v>
      </c>
      <c r="U61" s="36">
        <v>350</v>
      </c>
      <c r="V61" s="36">
        <v>5</v>
      </c>
      <c r="W61" s="36">
        <v>0</v>
      </c>
    </row>
    <row r="62" spans="1:23" x14ac:dyDescent="0.35">
      <c r="A62" s="25" t="s">
        <v>259</v>
      </c>
      <c r="B62" s="34" t="s">
        <v>90</v>
      </c>
      <c r="C62" s="36">
        <v>29360</v>
      </c>
      <c r="D62" s="36">
        <v>100</v>
      </c>
      <c r="E62" s="36">
        <v>400</v>
      </c>
      <c r="F62" s="36">
        <v>735</v>
      </c>
      <c r="G62" s="36">
        <v>1445</v>
      </c>
      <c r="H62" s="36">
        <v>2355</v>
      </c>
      <c r="I62" s="36">
        <v>2260</v>
      </c>
      <c r="J62" s="36">
        <v>2210</v>
      </c>
      <c r="K62" s="36">
        <v>2090</v>
      </c>
      <c r="L62" s="36">
        <v>2080</v>
      </c>
      <c r="M62" s="36">
        <v>2130</v>
      </c>
      <c r="N62" s="36">
        <v>2085</v>
      </c>
      <c r="O62" s="36">
        <v>2070</v>
      </c>
      <c r="P62" s="36">
        <v>1990</v>
      </c>
      <c r="Q62" s="36">
        <v>2065</v>
      </c>
      <c r="R62" s="36">
        <v>1960</v>
      </c>
      <c r="S62" s="36">
        <v>1795</v>
      </c>
      <c r="T62" s="36">
        <v>1185</v>
      </c>
      <c r="U62" s="36">
        <v>400</v>
      </c>
      <c r="V62" s="36" t="s">
        <v>108</v>
      </c>
      <c r="W62" s="36">
        <v>0</v>
      </c>
    </row>
    <row r="63" spans="1:23" x14ac:dyDescent="0.35">
      <c r="A63" s="25" t="s">
        <v>259</v>
      </c>
      <c r="B63" s="34" t="s">
        <v>91</v>
      </c>
      <c r="C63" s="36">
        <v>31055</v>
      </c>
      <c r="D63" s="36">
        <v>110</v>
      </c>
      <c r="E63" s="36">
        <v>405</v>
      </c>
      <c r="F63" s="36">
        <v>770</v>
      </c>
      <c r="G63" s="36">
        <v>1500</v>
      </c>
      <c r="H63" s="36">
        <v>2430</v>
      </c>
      <c r="I63" s="36">
        <v>2380</v>
      </c>
      <c r="J63" s="36">
        <v>2330</v>
      </c>
      <c r="K63" s="36">
        <v>2220</v>
      </c>
      <c r="L63" s="36">
        <v>2220</v>
      </c>
      <c r="M63" s="36">
        <v>2240</v>
      </c>
      <c r="N63" s="36">
        <v>2190</v>
      </c>
      <c r="O63" s="36">
        <v>2200</v>
      </c>
      <c r="P63" s="36">
        <v>2105</v>
      </c>
      <c r="Q63" s="36">
        <v>2195</v>
      </c>
      <c r="R63" s="36">
        <v>2095</v>
      </c>
      <c r="S63" s="36">
        <v>1905</v>
      </c>
      <c r="T63" s="36">
        <v>1290</v>
      </c>
      <c r="U63" s="36">
        <v>455</v>
      </c>
      <c r="V63" s="36">
        <v>10</v>
      </c>
      <c r="W63" s="36">
        <v>0</v>
      </c>
    </row>
    <row r="64" spans="1:23" x14ac:dyDescent="0.35">
      <c r="A64" s="25" t="s">
        <v>259</v>
      </c>
      <c r="B64" s="34" t="s">
        <v>92</v>
      </c>
      <c r="C64" s="36">
        <v>32840</v>
      </c>
      <c r="D64" s="36">
        <v>115</v>
      </c>
      <c r="E64" s="36">
        <v>425</v>
      </c>
      <c r="F64" s="36">
        <v>810</v>
      </c>
      <c r="G64" s="36">
        <v>1535</v>
      </c>
      <c r="H64" s="36">
        <v>2545</v>
      </c>
      <c r="I64" s="36">
        <v>2510</v>
      </c>
      <c r="J64" s="36">
        <v>2490</v>
      </c>
      <c r="K64" s="36">
        <v>2365</v>
      </c>
      <c r="L64" s="36">
        <v>2365</v>
      </c>
      <c r="M64" s="36">
        <v>2340</v>
      </c>
      <c r="N64" s="36">
        <v>2315</v>
      </c>
      <c r="O64" s="36">
        <v>2330</v>
      </c>
      <c r="P64" s="36">
        <v>2205</v>
      </c>
      <c r="Q64" s="36">
        <v>2325</v>
      </c>
      <c r="R64" s="36">
        <v>2200</v>
      </c>
      <c r="S64" s="36">
        <v>2010</v>
      </c>
      <c r="T64" s="36">
        <v>1415</v>
      </c>
      <c r="U64" s="36">
        <v>515</v>
      </c>
      <c r="V64" s="36">
        <v>20</v>
      </c>
      <c r="W64" s="36">
        <v>0</v>
      </c>
    </row>
    <row r="65" spans="1:23" x14ac:dyDescent="0.35">
      <c r="A65" s="25" t="s">
        <v>259</v>
      </c>
      <c r="B65" s="34" t="s">
        <v>93</v>
      </c>
      <c r="C65" s="36">
        <v>35020</v>
      </c>
      <c r="D65" s="36">
        <v>125</v>
      </c>
      <c r="E65" s="36">
        <v>450</v>
      </c>
      <c r="F65" s="36">
        <v>865</v>
      </c>
      <c r="G65" s="36">
        <v>1640</v>
      </c>
      <c r="H65" s="36">
        <v>2655</v>
      </c>
      <c r="I65" s="36">
        <v>2735</v>
      </c>
      <c r="J65" s="36">
        <v>2625</v>
      </c>
      <c r="K65" s="36">
        <v>2540</v>
      </c>
      <c r="L65" s="36">
        <v>2575</v>
      </c>
      <c r="M65" s="36">
        <v>2465</v>
      </c>
      <c r="N65" s="36">
        <v>2490</v>
      </c>
      <c r="O65" s="36">
        <v>2455</v>
      </c>
      <c r="P65" s="36">
        <v>2340</v>
      </c>
      <c r="Q65" s="36">
        <v>2430</v>
      </c>
      <c r="R65" s="36">
        <v>2355</v>
      </c>
      <c r="S65" s="36">
        <v>2160</v>
      </c>
      <c r="T65" s="36">
        <v>1520</v>
      </c>
      <c r="U65" s="36">
        <v>590</v>
      </c>
      <c r="V65" s="36">
        <v>25</v>
      </c>
      <c r="W65" s="36">
        <v>0</v>
      </c>
    </row>
    <row r="66" spans="1:23" x14ac:dyDescent="0.35">
      <c r="A66" s="25" t="s">
        <v>259</v>
      </c>
      <c r="B66" s="34" t="s">
        <v>94</v>
      </c>
      <c r="C66" s="36">
        <v>37050</v>
      </c>
      <c r="D66" s="36">
        <v>130</v>
      </c>
      <c r="E66" s="36">
        <v>445</v>
      </c>
      <c r="F66" s="36">
        <v>950</v>
      </c>
      <c r="G66" s="36">
        <v>1690</v>
      </c>
      <c r="H66" s="36">
        <v>2725</v>
      </c>
      <c r="I66" s="36">
        <v>2950</v>
      </c>
      <c r="J66" s="36">
        <v>2745</v>
      </c>
      <c r="K66" s="36">
        <v>2740</v>
      </c>
      <c r="L66" s="36">
        <v>2745</v>
      </c>
      <c r="M66" s="36">
        <v>2620</v>
      </c>
      <c r="N66" s="36">
        <v>2590</v>
      </c>
      <c r="O66" s="36">
        <v>2615</v>
      </c>
      <c r="P66" s="36">
        <v>2460</v>
      </c>
      <c r="Q66" s="36">
        <v>2565</v>
      </c>
      <c r="R66" s="36">
        <v>2495</v>
      </c>
      <c r="S66" s="36">
        <v>2280</v>
      </c>
      <c r="T66" s="36">
        <v>1610</v>
      </c>
      <c r="U66" s="36">
        <v>655</v>
      </c>
      <c r="V66" s="36">
        <v>40</v>
      </c>
      <c r="W66" s="36">
        <v>0</v>
      </c>
    </row>
    <row r="67" spans="1:23" x14ac:dyDescent="0.35">
      <c r="A67" s="25" t="s">
        <v>259</v>
      </c>
      <c r="B67" s="34" t="s">
        <v>95</v>
      </c>
      <c r="C67" s="36">
        <v>39080</v>
      </c>
      <c r="D67" s="36">
        <v>140</v>
      </c>
      <c r="E67" s="36">
        <v>455</v>
      </c>
      <c r="F67" s="36">
        <v>1005</v>
      </c>
      <c r="G67" s="36">
        <v>1770</v>
      </c>
      <c r="H67" s="36">
        <v>2830</v>
      </c>
      <c r="I67" s="36">
        <v>3135</v>
      </c>
      <c r="J67" s="36">
        <v>2890</v>
      </c>
      <c r="K67" s="36">
        <v>2885</v>
      </c>
      <c r="L67" s="36">
        <v>2875</v>
      </c>
      <c r="M67" s="36">
        <v>2780</v>
      </c>
      <c r="N67" s="36">
        <v>2730</v>
      </c>
      <c r="O67" s="36">
        <v>2740</v>
      </c>
      <c r="P67" s="36">
        <v>2620</v>
      </c>
      <c r="Q67" s="36">
        <v>2655</v>
      </c>
      <c r="R67" s="36">
        <v>2635</v>
      </c>
      <c r="S67" s="36">
        <v>2415</v>
      </c>
      <c r="T67" s="36">
        <v>1755</v>
      </c>
      <c r="U67" s="36">
        <v>710</v>
      </c>
      <c r="V67" s="36">
        <v>45</v>
      </c>
      <c r="W67" s="36">
        <v>0</v>
      </c>
    </row>
    <row r="68" spans="1:23" x14ac:dyDescent="0.35">
      <c r="A68" s="25" t="s">
        <v>259</v>
      </c>
      <c r="B68" s="34" t="s">
        <v>96</v>
      </c>
      <c r="C68" s="36">
        <v>40965</v>
      </c>
      <c r="D68" s="36">
        <v>150</v>
      </c>
      <c r="E68" s="36">
        <v>460</v>
      </c>
      <c r="F68" s="36">
        <v>1060</v>
      </c>
      <c r="G68" s="36">
        <v>1860</v>
      </c>
      <c r="H68" s="36">
        <v>2900</v>
      </c>
      <c r="I68" s="36">
        <v>3335</v>
      </c>
      <c r="J68" s="36">
        <v>3020</v>
      </c>
      <c r="K68" s="36">
        <v>3030</v>
      </c>
      <c r="L68" s="36">
        <v>3035</v>
      </c>
      <c r="M68" s="36">
        <v>2890</v>
      </c>
      <c r="N68" s="36">
        <v>2890</v>
      </c>
      <c r="O68" s="36">
        <v>2845</v>
      </c>
      <c r="P68" s="36">
        <v>2765</v>
      </c>
      <c r="Q68" s="36">
        <v>2730</v>
      </c>
      <c r="R68" s="36">
        <v>2800</v>
      </c>
      <c r="S68" s="36">
        <v>2495</v>
      </c>
      <c r="T68" s="36">
        <v>1860</v>
      </c>
      <c r="U68" s="36">
        <v>775</v>
      </c>
      <c r="V68" s="36">
        <v>60</v>
      </c>
      <c r="W68" s="36">
        <v>0</v>
      </c>
    </row>
    <row r="69" spans="1:23" x14ac:dyDescent="0.35">
      <c r="A69" s="25" t="s">
        <v>259</v>
      </c>
      <c r="B69" s="34" t="s">
        <v>97</v>
      </c>
      <c r="C69" s="36">
        <v>42675</v>
      </c>
      <c r="D69" s="36">
        <v>155</v>
      </c>
      <c r="E69" s="36">
        <v>460</v>
      </c>
      <c r="F69" s="36">
        <v>1105</v>
      </c>
      <c r="G69" s="36">
        <v>1910</v>
      </c>
      <c r="H69" s="36">
        <v>2935</v>
      </c>
      <c r="I69" s="36">
        <v>3450</v>
      </c>
      <c r="J69" s="36">
        <v>3175</v>
      </c>
      <c r="K69" s="36">
        <v>3190</v>
      </c>
      <c r="L69" s="36">
        <v>3085</v>
      </c>
      <c r="M69" s="36">
        <v>3070</v>
      </c>
      <c r="N69" s="36">
        <v>3025</v>
      </c>
      <c r="O69" s="36">
        <v>2970</v>
      </c>
      <c r="P69" s="36">
        <v>2910</v>
      </c>
      <c r="Q69" s="36">
        <v>2805</v>
      </c>
      <c r="R69" s="36">
        <v>2955</v>
      </c>
      <c r="S69" s="36">
        <v>2625</v>
      </c>
      <c r="T69" s="36">
        <v>1965</v>
      </c>
      <c r="U69" s="36">
        <v>830</v>
      </c>
      <c r="V69" s="36">
        <v>70</v>
      </c>
      <c r="W69" s="36">
        <v>0</v>
      </c>
    </row>
    <row r="70" spans="1:23" x14ac:dyDescent="0.35">
      <c r="A70" s="25" t="s">
        <v>259</v>
      </c>
      <c r="B70" s="34" t="s">
        <v>98</v>
      </c>
      <c r="C70" s="36">
        <v>44060</v>
      </c>
      <c r="D70" s="36">
        <v>155</v>
      </c>
      <c r="E70" s="36">
        <v>465</v>
      </c>
      <c r="F70" s="36">
        <v>1085</v>
      </c>
      <c r="G70" s="36">
        <v>1940</v>
      </c>
      <c r="H70" s="36">
        <v>2960</v>
      </c>
      <c r="I70" s="36">
        <v>3585</v>
      </c>
      <c r="J70" s="36">
        <v>3275</v>
      </c>
      <c r="K70" s="36">
        <v>3345</v>
      </c>
      <c r="L70" s="36">
        <v>3135</v>
      </c>
      <c r="M70" s="36">
        <v>3170</v>
      </c>
      <c r="N70" s="36">
        <v>3120</v>
      </c>
      <c r="O70" s="36">
        <v>3095</v>
      </c>
      <c r="P70" s="36">
        <v>3025</v>
      </c>
      <c r="Q70" s="36">
        <v>2870</v>
      </c>
      <c r="R70" s="36">
        <v>3045</v>
      </c>
      <c r="S70" s="36">
        <v>2720</v>
      </c>
      <c r="T70" s="36">
        <v>2085</v>
      </c>
      <c r="U70" s="36">
        <v>920</v>
      </c>
      <c r="V70" s="36">
        <v>70</v>
      </c>
      <c r="W70" s="36">
        <v>0</v>
      </c>
    </row>
    <row r="71" spans="1:23" x14ac:dyDescent="0.35">
      <c r="A71" s="25" t="s">
        <v>259</v>
      </c>
      <c r="B71" s="34" t="s">
        <v>99</v>
      </c>
      <c r="C71" s="36">
        <v>45530</v>
      </c>
      <c r="D71" s="36">
        <v>155</v>
      </c>
      <c r="E71" s="36">
        <v>470</v>
      </c>
      <c r="F71" s="36">
        <v>1075</v>
      </c>
      <c r="G71" s="36">
        <v>1980</v>
      </c>
      <c r="H71" s="36">
        <v>3005</v>
      </c>
      <c r="I71" s="36">
        <v>3730</v>
      </c>
      <c r="J71" s="36">
        <v>3380</v>
      </c>
      <c r="K71" s="36">
        <v>3465</v>
      </c>
      <c r="L71" s="36">
        <v>3265</v>
      </c>
      <c r="M71" s="36">
        <v>3285</v>
      </c>
      <c r="N71" s="36">
        <v>3205</v>
      </c>
      <c r="O71" s="36">
        <v>3195</v>
      </c>
      <c r="P71" s="36">
        <v>3110</v>
      </c>
      <c r="Q71" s="36">
        <v>2985</v>
      </c>
      <c r="R71" s="36">
        <v>3105</v>
      </c>
      <c r="S71" s="36">
        <v>2845</v>
      </c>
      <c r="T71" s="36">
        <v>2195</v>
      </c>
      <c r="U71" s="36">
        <v>1010</v>
      </c>
      <c r="V71" s="36">
        <v>75</v>
      </c>
      <c r="W71" s="36">
        <v>0</v>
      </c>
    </row>
    <row r="72" spans="1:23" x14ac:dyDescent="0.35">
      <c r="A72" s="25" t="s">
        <v>259</v>
      </c>
      <c r="B72" s="34" t="s">
        <v>100</v>
      </c>
      <c r="C72" s="36">
        <v>46480</v>
      </c>
      <c r="D72" s="36">
        <v>145</v>
      </c>
      <c r="E72" s="36">
        <v>450</v>
      </c>
      <c r="F72" s="36">
        <v>1070</v>
      </c>
      <c r="G72" s="36">
        <v>1955</v>
      </c>
      <c r="H72" s="36">
        <v>2980</v>
      </c>
      <c r="I72" s="36">
        <v>3820</v>
      </c>
      <c r="J72" s="36">
        <v>3485</v>
      </c>
      <c r="K72" s="36">
        <v>3485</v>
      </c>
      <c r="L72" s="36">
        <v>3395</v>
      </c>
      <c r="M72" s="36">
        <v>3335</v>
      </c>
      <c r="N72" s="36">
        <v>3315</v>
      </c>
      <c r="O72" s="36">
        <v>3215</v>
      </c>
      <c r="P72" s="36">
        <v>3190</v>
      </c>
      <c r="Q72" s="36">
        <v>3035</v>
      </c>
      <c r="R72" s="36">
        <v>3205</v>
      </c>
      <c r="S72" s="36">
        <v>2905</v>
      </c>
      <c r="T72" s="36">
        <v>2295</v>
      </c>
      <c r="U72" s="36">
        <v>1115</v>
      </c>
      <c r="V72" s="36">
        <v>85</v>
      </c>
      <c r="W72" s="36">
        <v>0</v>
      </c>
    </row>
    <row r="73" spans="1:23" x14ac:dyDescent="0.35">
      <c r="A73" s="25" t="s">
        <v>259</v>
      </c>
      <c r="B73" s="34" t="s">
        <v>101</v>
      </c>
      <c r="C73" s="36">
        <v>47410</v>
      </c>
      <c r="D73" s="36">
        <v>140</v>
      </c>
      <c r="E73" s="36">
        <v>455</v>
      </c>
      <c r="F73" s="36">
        <v>1040</v>
      </c>
      <c r="G73" s="36">
        <v>1970</v>
      </c>
      <c r="H73" s="36">
        <v>2970</v>
      </c>
      <c r="I73" s="36">
        <v>3845</v>
      </c>
      <c r="J73" s="36">
        <v>3560</v>
      </c>
      <c r="K73" s="36">
        <v>3595</v>
      </c>
      <c r="L73" s="36">
        <v>3450</v>
      </c>
      <c r="M73" s="36">
        <v>3430</v>
      </c>
      <c r="N73" s="36">
        <v>3385</v>
      </c>
      <c r="O73" s="36">
        <v>3270</v>
      </c>
      <c r="P73" s="36">
        <v>3255</v>
      </c>
      <c r="Q73" s="36">
        <v>3085</v>
      </c>
      <c r="R73" s="36">
        <v>3255</v>
      </c>
      <c r="S73" s="36">
        <v>3035</v>
      </c>
      <c r="T73" s="36">
        <v>2360</v>
      </c>
      <c r="U73" s="36">
        <v>1210</v>
      </c>
      <c r="V73" s="36">
        <v>105</v>
      </c>
      <c r="W73" s="36">
        <v>0</v>
      </c>
    </row>
    <row r="74" spans="1:23" x14ac:dyDescent="0.35">
      <c r="A74" s="25" t="s">
        <v>259</v>
      </c>
      <c r="B74" s="34" t="s">
        <v>102</v>
      </c>
      <c r="C74" s="36">
        <v>48265</v>
      </c>
      <c r="D74" s="36">
        <v>130</v>
      </c>
      <c r="E74" s="36">
        <v>445</v>
      </c>
      <c r="F74" s="36">
        <v>1030</v>
      </c>
      <c r="G74" s="36">
        <v>1975</v>
      </c>
      <c r="H74" s="36">
        <v>2960</v>
      </c>
      <c r="I74" s="36">
        <v>3855</v>
      </c>
      <c r="J74" s="36">
        <v>3640</v>
      </c>
      <c r="K74" s="36">
        <v>3655</v>
      </c>
      <c r="L74" s="36">
        <v>3520</v>
      </c>
      <c r="M74" s="36">
        <v>3535</v>
      </c>
      <c r="N74" s="36">
        <v>3440</v>
      </c>
      <c r="O74" s="36">
        <v>3350</v>
      </c>
      <c r="P74" s="36">
        <v>3310</v>
      </c>
      <c r="Q74" s="36">
        <v>3165</v>
      </c>
      <c r="R74" s="36">
        <v>3315</v>
      </c>
      <c r="S74" s="36">
        <v>3135</v>
      </c>
      <c r="T74" s="36">
        <v>2420</v>
      </c>
      <c r="U74" s="36">
        <v>1290</v>
      </c>
      <c r="V74" s="36">
        <v>105</v>
      </c>
      <c r="W74" s="36">
        <v>0</v>
      </c>
    </row>
    <row r="75" spans="1:23" x14ac:dyDescent="0.35">
      <c r="A75" s="25" t="s">
        <v>259</v>
      </c>
      <c r="B75" s="34" t="s">
        <v>103</v>
      </c>
      <c r="C75" s="36">
        <v>48885</v>
      </c>
      <c r="D75" s="36">
        <v>115</v>
      </c>
      <c r="E75" s="36">
        <v>440</v>
      </c>
      <c r="F75" s="36">
        <v>995</v>
      </c>
      <c r="G75" s="36">
        <v>1925</v>
      </c>
      <c r="H75" s="36">
        <v>2910</v>
      </c>
      <c r="I75" s="36">
        <v>3875</v>
      </c>
      <c r="J75" s="36">
        <v>3680</v>
      </c>
      <c r="K75" s="36">
        <v>3705</v>
      </c>
      <c r="L75" s="36">
        <v>3620</v>
      </c>
      <c r="M75" s="36">
        <v>3590</v>
      </c>
      <c r="N75" s="36">
        <v>3470</v>
      </c>
      <c r="O75" s="36">
        <v>3430</v>
      </c>
      <c r="P75" s="36">
        <v>3355</v>
      </c>
      <c r="Q75" s="36">
        <v>3195</v>
      </c>
      <c r="R75" s="36">
        <v>3390</v>
      </c>
      <c r="S75" s="36">
        <v>3180</v>
      </c>
      <c r="T75" s="36">
        <v>2530</v>
      </c>
      <c r="U75" s="36">
        <v>1370</v>
      </c>
      <c r="V75" s="36">
        <v>115</v>
      </c>
      <c r="W75" s="36">
        <v>0</v>
      </c>
    </row>
    <row r="76" spans="1:23" x14ac:dyDescent="0.35">
      <c r="A76" s="61" t="s">
        <v>260</v>
      </c>
      <c r="B76" s="62" t="s">
        <v>70</v>
      </c>
      <c r="C76" s="63">
        <v>2520</v>
      </c>
      <c r="D76" s="63">
        <v>0</v>
      </c>
      <c r="E76" s="63">
        <v>0</v>
      </c>
      <c r="F76" s="63" t="s">
        <v>108</v>
      </c>
      <c r="G76" s="63" t="s">
        <v>108</v>
      </c>
      <c r="H76" s="63" t="s">
        <v>108</v>
      </c>
      <c r="I76" s="63" t="s">
        <v>108</v>
      </c>
      <c r="J76" s="63">
        <v>0</v>
      </c>
      <c r="K76" s="63" t="s">
        <v>108</v>
      </c>
      <c r="L76" s="63">
        <v>5</v>
      </c>
      <c r="M76" s="63" t="s">
        <v>108</v>
      </c>
      <c r="N76" s="63">
        <v>0</v>
      </c>
      <c r="O76" s="63" t="s">
        <v>108</v>
      </c>
      <c r="P76" s="63">
        <v>0</v>
      </c>
      <c r="Q76" s="63" t="s">
        <v>108</v>
      </c>
      <c r="R76" s="63" t="s">
        <v>108</v>
      </c>
      <c r="S76" s="63">
        <v>720</v>
      </c>
      <c r="T76" s="63">
        <v>215</v>
      </c>
      <c r="U76" s="63">
        <v>1570</v>
      </c>
      <c r="V76" s="63">
        <v>0</v>
      </c>
      <c r="W76" s="63">
        <v>0</v>
      </c>
    </row>
    <row r="77" spans="1:23" x14ac:dyDescent="0.35">
      <c r="A77" s="25" t="s">
        <v>260</v>
      </c>
      <c r="B77" s="34" t="s">
        <v>71</v>
      </c>
      <c r="C77" s="36">
        <v>4050</v>
      </c>
      <c r="D77" s="36">
        <v>0</v>
      </c>
      <c r="E77" s="36">
        <v>0</v>
      </c>
      <c r="F77" s="36" t="s">
        <v>108</v>
      </c>
      <c r="G77" s="36" t="s">
        <v>108</v>
      </c>
      <c r="H77" s="36" t="s">
        <v>108</v>
      </c>
      <c r="I77" s="36" t="s">
        <v>108</v>
      </c>
      <c r="J77" s="36" t="s">
        <v>108</v>
      </c>
      <c r="K77" s="36" t="s">
        <v>108</v>
      </c>
      <c r="L77" s="36" t="s">
        <v>108</v>
      </c>
      <c r="M77" s="36">
        <v>5</v>
      </c>
      <c r="N77" s="36">
        <v>0</v>
      </c>
      <c r="O77" s="36">
        <v>0</v>
      </c>
      <c r="P77" s="36" t="s">
        <v>108</v>
      </c>
      <c r="Q77" s="36" t="s">
        <v>108</v>
      </c>
      <c r="R77" s="36" t="s">
        <v>108</v>
      </c>
      <c r="S77" s="36">
        <v>835</v>
      </c>
      <c r="T77" s="36">
        <v>925</v>
      </c>
      <c r="U77" s="36">
        <v>2270</v>
      </c>
      <c r="V77" s="36" t="s">
        <v>108</v>
      </c>
      <c r="W77" s="36">
        <v>0</v>
      </c>
    </row>
    <row r="78" spans="1:23" x14ac:dyDescent="0.35">
      <c r="A78" s="25" t="s">
        <v>260</v>
      </c>
      <c r="B78" s="34" t="s">
        <v>72</v>
      </c>
      <c r="C78" s="36">
        <v>6250</v>
      </c>
      <c r="D78" s="36">
        <v>0</v>
      </c>
      <c r="E78" s="36">
        <v>0</v>
      </c>
      <c r="F78" s="36" t="s">
        <v>108</v>
      </c>
      <c r="G78" s="36">
        <v>5</v>
      </c>
      <c r="H78" s="36" t="s">
        <v>108</v>
      </c>
      <c r="I78" s="36" t="s">
        <v>108</v>
      </c>
      <c r="J78" s="36" t="s">
        <v>108</v>
      </c>
      <c r="K78" s="36">
        <v>5</v>
      </c>
      <c r="L78" s="36" t="s">
        <v>108</v>
      </c>
      <c r="M78" s="36" t="s">
        <v>108</v>
      </c>
      <c r="N78" s="36" t="s">
        <v>108</v>
      </c>
      <c r="O78" s="36">
        <v>0</v>
      </c>
      <c r="P78" s="36" t="s">
        <v>108</v>
      </c>
      <c r="Q78" s="36" t="s">
        <v>108</v>
      </c>
      <c r="R78" s="36" t="s">
        <v>108</v>
      </c>
      <c r="S78" s="36">
        <v>1035</v>
      </c>
      <c r="T78" s="36">
        <v>2625</v>
      </c>
      <c r="U78" s="36">
        <v>2565</v>
      </c>
      <c r="V78" s="36" t="s">
        <v>108</v>
      </c>
      <c r="W78" s="36">
        <v>0</v>
      </c>
    </row>
    <row r="79" spans="1:23" x14ac:dyDescent="0.35">
      <c r="A79" s="25" t="s">
        <v>260</v>
      </c>
      <c r="B79" s="34" t="s">
        <v>73</v>
      </c>
      <c r="C79" s="36">
        <v>12980</v>
      </c>
      <c r="D79" s="36">
        <v>0</v>
      </c>
      <c r="E79" s="36">
        <v>0</v>
      </c>
      <c r="F79" s="36" t="s">
        <v>108</v>
      </c>
      <c r="G79" s="36">
        <v>5</v>
      </c>
      <c r="H79" s="36" t="s">
        <v>108</v>
      </c>
      <c r="I79" s="36" t="s">
        <v>108</v>
      </c>
      <c r="J79" s="36" t="s">
        <v>108</v>
      </c>
      <c r="K79" s="36">
        <v>5</v>
      </c>
      <c r="L79" s="36">
        <v>5</v>
      </c>
      <c r="M79" s="36">
        <v>5</v>
      </c>
      <c r="N79" s="36" t="s">
        <v>108</v>
      </c>
      <c r="O79" s="36">
        <v>0</v>
      </c>
      <c r="P79" s="36" t="s">
        <v>108</v>
      </c>
      <c r="Q79" s="36">
        <v>425</v>
      </c>
      <c r="R79" s="36">
        <v>1985</v>
      </c>
      <c r="S79" s="36">
        <v>3890</v>
      </c>
      <c r="T79" s="36">
        <v>3745</v>
      </c>
      <c r="U79" s="36">
        <v>2915</v>
      </c>
      <c r="V79" s="36" t="s">
        <v>108</v>
      </c>
      <c r="W79" s="36">
        <v>0</v>
      </c>
    </row>
    <row r="80" spans="1:23" x14ac:dyDescent="0.35">
      <c r="A80" s="25" t="s">
        <v>260</v>
      </c>
      <c r="B80" s="34" t="s">
        <v>74</v>
      </c>
      <c r="C80" s="36">
        <v>22025</v>
      </c>
      <c r="D80" s="36">
        <v>0</v>
      </c>
      <c r="E80" s="36">
        <v>0</v>
      </c>
      <c r="F80" s="36" t="s">
        <v>108</v>
      </c>
      <c r="G80" s="36">
        <v>5</v>
      </c>
      <c r="H80" s="36" t="s">
        <v>108</v>
      </c>
      <c r="I80" s="36" t="s">
        <v>108</v>
      </c>
      <c r="J80" s="36" t="s">
        <v>108</v>
      </c>
      <c r="K80" s="36">
        <v>5</v>
      </c>
      <c r="L80" s="36">
        <v>5</v>
      </c>
      <c r="M80" s="36" t="s">
        <v>108</v>
      </c>
      <c r="N80" s="36">
        <v>225</v>
      </c>
      <c r="O80" s="36">
        <v>920</v>
      </c>
      <c r="P80" s="36">
        <v>2210</v>
      </c>
      <c r="Q80" s="36">
        <v>3895</v>
      </c>
      <c r="R80" s="36">
        <v>3815</v>
      </c>
      <c r="S80" s="36">
        <v>3895</v>
      </c>
      <c r="T80" s="36">
        <v>3810</v>
      </c>
      <c r="U80" s="36">
        <v>3240</v>
      </c>
      <c r="V80" s="36" t="s">
        <v>108</v>
      </c>
      <c r="W80" s="36">
        <v>0</v>
      </c>
    </row>
    <row r="81" spans="1:23" x14ac:dyDescent="0.35">
      <c r="A81" s="25" t="s">
        <v>260</v>
      </c>
      <c r="B81" s="34" t="s">
        <v>75</v>
      </c>
      <c r="C81" s="36">
        <v>34000</v>
      </c>
      <c r="D81" s="36">
        <v>0</v>
      </c>
      <c r="E81" s="36">
        <v>0</v>
      </c>
      <c r="F81" s="36" t="s">
        <v>108</v>
      </c>
      <c r="G81" s="36">
        <v>5</v>
      </c>
      <c r="H81" s="36">
        <v>0</v>
      </c>
      <c r="I81" s="36">
        <v>5</v>
      </c>
      <c r="J81" s="36" t="s">
        <v>108</v>
      </c>
      <c r="K81" s="36">
        <v>560</v>
      </c>
      <c r="L81" s="36">
        <v>1700</v>
      </c>
      <c r="M81" s="36">
        <v>2950</v>
      </c>
      <c r="N81" s="36">
        <v>3425</v>
      </c>
      <c r="O81" s="36">
        <v>3040</v>
      </c>
      <c r="P81" s="36">
        <v>3165</v>
      </c>
      <c r="Q81" s="36">
        <v>3945</v>
      </c>
      <c r="R81" s="36">
        <v>3860</v>
      </c>
      <c r="S81" s="36">
        <v>3940</v>
      </c>
      <c r="T81" s="36">
        <v>3820</v>
      </c>
      <c r="U81" s="36">
        <v>3575</v>
      </c>
      <c r="V81" s="36" t="s">
        <v>108</v>
      </c>
      <c r="W81" s="36">
        <v>0</v>
      </c>
    </row>
    <row r="82" spans="1:23" x14ac:dyDescent="0.35">
      <c r="A82" s="25" t="s">
        <v>260</v>
      </c>
      <c r="B82" s="34" t="s">
        <v>76</v>
      </c>
      <c r="C82" s="36">
        <v>39335</v>
      </c>
      <c r="D82" s="36">
        <v>0</v>
      </c>
      <c r="E82" s="36">
        <v>0</v>
      </c>
      <c r="F82" s="36" t="s">
        <v>108</v>
      </c>
      <c r="G82" s="36">
        <v>5</v>
      </c>
      <c r="H82" s="36">
        <v>0</v>
      </c>
      <c r="I82" s="36">
        <v>565</v>
      </c>
      <c r="J82" s="36">
        <v>1535</v>
      </c>
      <c r="K82" s="36">
        <v>2220</v>
      </c>
      <c r="L82" s="36">
        <v>2670</v>
      </c>
      <c r="M82" s="36">
        <v>3020</v>
      </c>
      <c r="N82" s="36">
        <v>3455</v>
      </c>
      <c r="O82" s="36">
        <v>3195</v>
      </c>
      <c r="P82" s="36">
        <v>3095</v>
      </c>
      <c r="Q82" s="36">
        <v>3965</v>
      </c>
      <c r="R82" s="36">
        <v>3895</v>
      </c>
      <c r="S82" s="36">
        <v>3920</v>
      </c>
      <c r="T82" s="36">
        <v>3910</v>
      </c>
      <c r="U82" s="36">
        <v>3625</v>
      </c>
      <c r="V82" s="36">
        <v>260</v>
      </c>
      <c r="W82" s="36">
        <v>0</v>
      </c>
    </row>
    <row r="83" spans="1:23" x14ac:dyDescent="0.35">
      <c r="A83" s="25" t="s">
        <v>260</v>
      </c>
      <c r="B83" s="34" t="s">
        <v>77</v>
      </c>
      <c r="C83" s="36">
        <v>40860</v>
      </c>
      <c r="D83" s="36">
        <v>0</v>
      </c>
      <c r="E83" s="36">
        <v>0</v>
      </c>
      <c r="F83" s="36" t="s">
        <v>108</v>
      </c>
      <c r="G83" s="36">
        <v>5</v>
      </c>
      <c r="H83" s="36">
        <v>0</v>
      </c>
      <c r="I83" s="36">
        <v>1080</v>
      </c>
      <c r="J83" s="36">
        <v>1940</v>
      </c>
      <c r="K83" s="36">
        <v>2265</v>
      </c>
      <c r="L83" s="36">
        <v>2670</v>
      </c>
      <c r="M83" s="36">
        <v>3005</v>
      </c>
      <c r="N83" s="36">
        <v>3495</v>
      </c>
      <c r="O83" s="36">
        <v>3370</v>
      </c>
      <c r="P83" s="36">
        <v>3035</v>
      </c>
      <c r="Q83" s="36">
        <v>4025</v>
      </c>
      <c r="R83" s="36">
        <v>3910</v>
      </c>
      <c r="S83" s="36">
        <v>3990</v>
      </c>
      <c r="T83" s="36">
        <v>3875</v>
      </c>
      <c r="U83" s="36">
        <v>3635</v>
      </c>
      <c r="V83" s="36">
        <v>565</v>
      </c>
      <c r="W83" s="36">
        <v>0</v>
      </c>
    </row>
    <row r="84" spans="1:23" x14ac:dyDescent="0.35">
      <c r="A84" s="25" t="s">
        <v>260</v>
      </c>
      <c r="B84" s="34" t="s">
        <v>78</v>
      </c>
      <c r="C84" s="36">
        <v>41610</v>
      </c>
      <c r="D84" s="36">
        <v>0</v>
      </c>
      <c r="E84" s="36">
        <v>0</v>
      </c>
      <c r="F84" s="36" t="s">
        <v>108</v>
      </c>
      <c r="G84" s="36" t="s">
        <v>108</v>
      </c>
      <c r="H84" s="36" t="s">
        <v>108</v>
      </c>
      <c r="I84" s="36">
        <v>1080</v>
      </c>
      <c r="J84" s="36">
        <v>1980</v>
      </c>
      <c r="K84" s="36">
        <v>2305</v>
      </c>
      <c r="L84" s="36">
        <v>2665</v>
      </c>
      <c r="M84" s="36">
        <v>3035</v>
      </c>
      <c r="N84" s="36">
        <v>3505</v>
      </c>
      <c r="O84" s="36">
        <v>3575</v>
      </c>
      <c r="P84" s="36">
        <v>3040</v>
      </c>
      <c r="Q84" s="36">
        <v>3980</v>
      </c>
      <c r="R84" s="36">
        <v>4055</v>
      </c>
      <c r="S84" s="36">
        <v>4000</v>
      </c>
      <c r="T84" s="36">
        <v>3845</v>
      </c>
      <c r="U84" s="36">
        <v>3700</v>
      </c>
      <c r="V84" s="36">
        <v>840</v>
      </c>
      <c r="W84" s="36">
        <v>0</v>
      </c>
    </row>
    <row r="85" spans="1:23" x14ac:dyDescent="0.35">
      <c r="A85" s="25" t="s">
        <v>260</v>
      </c>
      <c r="B85" s="34" t="s">
        <v>79</v>
      </c>
      <c r="C85" s="36">
        <v>42080</v>
      </c>
      <c r="D85" s="36">
        <v>0</v>
      </c>
      <c r="E85" s="36">
        <v>0</v>
      </c>
      <c r="F85" s="36" t="s">
        <v>108</v>
      </c>
      <c r="G85" s="36" t="s">
        <v>108</v>
      </c>
      <c r="H85" s="36" t="s">
        <v>108</v>
      </c>
      <c r="I85" s="36">
        <v>1055</v>
      </c>
      <c r="J85" s="36">
        <v>1955</v>
      </c>
      <c r="K85" s="36">
        <v>2285</v>
      </c>
      <c r="L85" s="36">
        <v>2670</v>
      </c>
      <c r="M85" s="36">
        <v>3050</v>
      </c>
      <c r="N85" s="36">
        <v>3495</v>
      </c>
      <c r="O85" s="36">
        <v>3710</v>
      </c>
      <c r="P85" s="36">
        <v>3040</v>
      </c>
      <c r="Q85" s="36">
        <v>3995</v>
      </c>
      <c r="R85" s="36">
        <v>4060</v>
      </c>
      <c r="S85" s="36">
        <v>4070</v>
      </c>
      <c r="T85" s="36">
        <v>3835</v>
      </c>
      <c r="U85" s="36">
        <v>3715</v>
      </c>
      <c r="V85" s="36">
        <v>1140</v>
      </c>
      <c r="W85" s="36">
        <v>0</v>
      </c>
    </row>
    <row r="86" spans="1:23" x14ac:dyDescent="0.35">
      <c r="A86" s="25" t="s">
        <v>260</v>
      </c>
      <c r="B86" s="34" t="s">
        <v>80</v>
      </c>
      <c r="C86" s="36">
        <v>43460</v>
      </c>
      <c r="D86" s="36">
        <v>0</v>
      </c>
      <c r="E86" s="36">
        <v>15</v>
      </c>
      <c r="F86" s="36">
        <v>40</v>
      </c>
      <c r="G86" s="36">
        <v>195</v>
      </c>
      <c r="H86" s="36">
        <v>435</v>
      </c>
      <c r="I86" s="36">
        <v>1135</v>
      </c>
      <c r="J86" s="36">
        <v>1990</v>
      </c>
      <c r="K86" s="36">
        <v>2305</v>
      </c>
      <c r="L86" s="36">
        <v>2680</v>
      </c>
      <c r="M86" s="36">
        <v>3005</v>
      </c>
      <c r="N86" s="36">
        <v>3525</v>
      </c>
      <c r="O86" s="36">
        <v>3705</v>
      </c>
      <c r="P86" s="36">
        <v>3240</v>
      </c>
      <c r="Q86" s="36">
        <v>3960</v>
      </c>
      <c r="R86" s="36">
        <v>4135</v>
      </c>
      <c r="S86" s="36">
        <v>4055</v>
      </c>
      <c r="T86" s="36">
        <v>3900</v>
      </c>
      <c r="U86" s="36">
        <v>3710</v>
      </c>
      <c r="V86" s="36">
        <v>1430</v>
      </c>
      <c r="W86" s="36">
        <v>0</v>
      </c>
    </row>
    <row r="87" spans="1:23" x14ac:dyDescent="0.35">
      <c r="A87" s="25" t="s">
        <v>260</v>
      </c>
      <c r="B87" s="34" t="s">
        <v>81</v>
      </c>
      <c r="C87" s="36">
        <v>44985</v>
      </c>
      <c r="D87" s="36">
        <v>0</v>
      </c>
      <c r="E87" s="36">
        <v>55</v>
      </c>
      <c r="F87" s="36">
        <v>200</v>
      </c>
      <c r="G87" s="36">
        <v>385</v>
      </c>
      <c r="H87" s="36">
        <v>875</v>
      </c>
      <c r="I87" s="36">
        <v>1250</v>
      </c>
      <c r="J87" s="36">
        <v>1980</v>
      </c>
      <c r="K87" s="36">
        <v>2325</v>
      </c>
      <c r="L87" s="36">
        <v>2685</v>
      </c>
      <c r="M87" s="36">
        <v>3020</v>
      </c>
      <c r="N87" s="36">
        <v>3520</v>
      </c>
      <c r="O87" s="36">
        <v>3735</v>
      </c>
      <c r="P87" s="36">
        <v>3385</v>
      </c>
      <c r="Q87" s="36">
        <v>4000</v>
      </c>
      <c r="R87" s="36">
        <v>4175</v>
      </c>
      <c r="S87" s="36">
        <v>4065</v>
      </c>
      <c r="T87" s="36">
        <v>3935</v>
      </c>
      <c r="U87" s="36">
        <v>3730</v>
      </c>
      <c r="V87" s="36">
        <v>1675</v>
      </c>
      <c r="W87" s="36">
        <v>0</v>
      </c>
    </row>
    <row r="88" spans="1:23" x14ac:dyDescent="0.35">
      <c r="A88" s="25" t="s">
        <v>260</v>
      </c>
      <c r="B88" s="34" t="s">
        <v>82</v>
      </c>
      <c r="C88" s="36">
        <v>45700</v>
      </c>
      <c r="D88" s="36">
        <v>0</v>
      </c>
      <c r="E88" s="36">
        <v>45</v>
      </c>
      <c r="F88" s="36">
        <v>205</v>
      </c>
      <c r="G88" s="36">
        <v>385</v>
      </c>
      <c r="H88" s="36">
        <v>895</v>
      </c>
      <c r="I88" s="36">
        <v>1260</v>
      </c>
      <c r="J88" s="36">
        <v>1945</v>
      </c>
      <c r="K88" s="36">
        <v>2360</v>
      </c>
      <c r="L88" s="36">
        <v>2690</v>
      </c>
      <c r="M88" s="36">
        <v>3050</v>
      </c>
      <c r="N88" s="36">
        <v>3540</v>
      </c>
      <c r="O88" s="36">
        <v>3785</v>
      </c>
      <c r="P88" s="36">
        <v>3605</v>
      </c>
      <c r="Q88" s="36">
        <v>4020</v>
      </c>
      <c r="R88" s="36">
        <v>4240</v>
      </c>
      <c r="S88" s="36">
        <v>4085</v>
      </c>
      <c r="T88" s="36">
        <v>3915</v>
      </c>
      <c r="U88" s="36">
        <v>3790</v>
      </c>
      <c r="V88" s="36">
        <v>1895</v>
      </c>
      <c r="W88" s="36">
        <v>0</v>
      </c>
    </row>
    <row r="89" spans="1:23" x14ac:dyDescent="0.35">
      <c r="A89" s="25" t="s">
        <v>260</v>
      </c>
      <c r="B89" s="34" t="s">
        <v>83</v>
      </c>
      <c r="C89" s="36">
        <v>46055</v>
      </c>
      <c r="D89" s="36">
        <v>0</v>
      </c>
      <c r="E89" s="36">
        <v>35</v>
      </c>
      <c r="F89" s="36">
        <v>200</v>
      </c>
      <c r="G89" s="36">
        <v>355</v>
      </c>
      <c r="H89" s="36">
        <v>870</v>
      </c>
      <c r="I89" s="36">
        <v>1270</v>
      </c>
      <c r="J89" s="36">
        <v>1920</v>
      </c>
      <c r="K89" s="36">
        <v>2340</v>
      </c>
      <c r="L89" s="36">
        <v>2715</v>
      </c>
      <c r="M89" s="36">
        <v>3070</v>
      </c>
      <c r="N89" s="36">
        <v>3520</v>
      </c>
      <c r="O89" s="36">
        <v>3800</v>
      </c>
      <c r="P89" s="36">
        <v>3755</v>
      </c>
      <c r="Q89" s="36">
        <v>3995</v>
      </c>
      <c r="R89" s="36">
        <v>4280</v>
      </c>
      <c r="S89" s="36">
        <v>4045</v>
      </c>
      <c r="T89" s="36">
        <v>3960</v>
      </c>
      <c r="U89" s="36">
        <v>3760</v>
      </c>
      <c r="V89" s="36">
        <v>2165</v>
      </c>
      <c r="W89" s="36" t="s">
        <v>108</v>
      </c>
    </row>
    <row r="90" spans="1:23" x14ac:dyDescent="0.35">
      <c r="A90" s="25" t="s">
        <v>260</v>
      </c>
      <c r="B90" s="34" t="s">
        <v>84</v>
      </c>
      <c r="C90" s="36">
        <v>46265</v>
      </c>
      <c r="D90" s="36">
        <v>0</v>
      </c>
      <c r="E90" s="36">
        <v>30</v>
      </c>
      <c r="F90" s="36">
        <v>190</v>
      </c>
      <c r="G90" s="36">
        <v>355</v>
      </c>
      <c r="H90" s="36">
        <v>825</v>
      </c>
      <c r="I90" s="36">
        <v>1310</v>
      </c>
      <c r="J90" s="36">
        <v>1895</v>
      </c>
      <c r="K90" s="36">
        <v>2335</v>
      </c>
      <c r="L90" s="36">
        <v>2710</v>
      </c>
      <c r="M90" s="36">
        <v>3095</v>
      </c>
      <c r="N90" s="36">
        <v>3510</v>
      </c>
      <c r="O90" s="36">
        <v>3770</v>
      </c>
      <c r="P90" s="36">
        <v>3815</v>
      </c>
      <c r="Q90" s="36">
        <v>3935</v>
      </c>
      <c r="R90" s="36">
        <v>4325</v>
      </c>
      <c r="S90" s="36">
        <v>4020</v>
      </c>
      <c r="T90" s="36">
        <v>3985</v>
      </c>
      <c r="U90" s="36">
        <v>3805</v>
      </c>
      <c r="V90" s="36">
        <v>2355</v>
      </c>
      <c r="W90" s="36" t="s">
        <v>108</v>
      </c>
    </row>
    <row r="91" spans="1:23" x14ac:dyDescent="0.35">
      <c r="A91" s="25" t="s">
        <v>260</v>
      </c>
      <c r="B91" s="34" t="s">
        <v>85</v>
      </c>
      <c r="C91" s="36">
        <v>46255</v>
      </c>
      <c r="D91" s="36">
        <v>0</v>
      </c>
      <c r="E91" s="36">
        <v>15</v>
      </c>
      <c r="F91" s="36">
        <v>180</v>
      </c>
      <c r="G91" s="36">
        <v>345</v>
      </c>
      <c r="H91" s="36">
        <v>795</v>
      </c>
      <c r="I91" s="36">
        <v>1285</v>
      </c>
      <c r="J91" s="36">
        <v>1870</v>
      </c>
      <c r="K91" s="36">
        <v>2310</v>
      </c>
      <c r="L91" s="36">
        <v>2695</v>
      </c>
      <c r="M91" s="36">
        <v>3075</v>
      </c>
      <c r="N91" s="36">
        <v>3480</v>
      </c>
      <c r="O91" s="36">
        <v>3710</v>
      </c>
      <c r="P91" s="36">
        <v>3885</v>
      </c>
      <c r="Q91" s="36">
        <v>3860</v>
      </c>
      <c r="R91" s="36">
        <v>4345</v>
      </c>
      <c r="S91" s="36">
        <v>4045</v>
      </c>
      <c r="T91" s="36">
        <v>3945</v>
      </c>
      <c r="U91" s="36">
        <v>3790</v>
      </c>
      <c r="V91" s="36">
        <v>2620</v>
      </c>
      <c r="W91" s="36">
        <v>0</v>
      </c>
    </row>
    <row r="92" spans="1:23" x14ac:dyDescent="0.35">
      <c r="A92" s="25" t="s">
        <v>260</v>
      </c>
      <c r="B92" s="34" t="s">
        <v>86</v>
      </c>
      <c r="C92" s="36">
        <v>46245</v>
      </c>
      <c r="D92" s="36">
        <v>0</v>
      </c>
      <c r="E92" s="36">
        <v>5</v>
      </c>
      <c r="F92" s="36">
        <v>170</v>
      </c>
      <c r="G92" s="36">
        <v>335</v>
      </c>
      <c r="H92" s="36">
        <v>760</v>
      </c>
      <c r="I92" s="36">
        <v>1230</v>
      </c>
      <c r="J92" s="36">
        <v>1840</v>
      </c>
      <c r="K92" s="36">
        <v>2250</v>
      </c>
      <c r="L92" s="36">
        <v>2680</v>
      </c>
      <c r="M92" s="36">
        <v>3030</v>
      </c>
      <c r="N92" s="36">
        <v>3455</v>
      </c>
      <c r="O92" s="36">
        <v>3705</v>
      </c>
      <c r="P92" s="36">
        <v>3875</v>
      </c>
      <c r="Q92" s="36">
        <v>3865</v>
      </c>
      <c r="R92" s="36">
        <v>4290</v>
      </c>
      <c r="S92" s="36">
        <v>4125</v>
      </c>
      <c r="T92" s="36">
        <v>3915</v>
      </c>
      <c r="U92" s="36">
        <v>3820</v>
      </c>
      <c r="V92" s="36">
        <v>2895</v>
      </c>
      <c r="W92" s="36">
        <v>0</v>
      </c>
    </row>
    <row r="93" spans="1:23" x14ac:dyDescent="0.35">
      <c r="A93" s="25" t="s">
        <v>260</v>
      </c>
      <c r="B93" s="34" t="s">
        <v>87</v>
      </c>
      <c r="C93" s="36">
        <v>46240</v>
      </c>
      <c r="D93" s="36">
        <v>0</v>
      </c>
      <c r="E93" s="36" t="s">
        <v>108</v>
      </c>
      <c r="F93" s="36">
        <v>165</v>
      </c>
      <c r="G93" s="36">
        <v>305</v>
      </c>
      <c r="H93" s="36">
        <v>725</v>
      </c>
      <c r="I93" s="36">
        <v>1190</v>
      </c>
      <c r="J93" s="36">
        <v>1810</v>
      </c>
      <c r="K93" s="36">
        <v>2225</v>
      </c>
      <c r="L93" s="36">
        <v>2640</v>
      </c>
      <c r="M93" s="36">
        <v>3025</v>
      </c>
      <c r="N93" s="36">
        <v>3410</v>
      </c>
      <c r="O93" s="36">
        <v>3690</v>
      </c>
      <c r="P93" s="36">
        <v>3900</v>
      </c>
      <c r="Q93" s="36">
        <v>3820</v>
      </c>
      <c r="R93" s="36">
        <v>4290</v>
      </c>
      <c r="S93" s="36">
        <v>4170</v>
      </c>
      <c r="T93" s="36">
        <v>3940</v>
      </c>
      <c r="U93" s="36">
        <v>3810</v>
      </c>
      <c r="V93" s="36">
        <v>3125</v>
      </c>
      <c r="W93" s="36">
        <v>0</v>
      </c>
    </row>
    <row r="94" spans="1:23" x14ac:dyDescent="0.35">
      <c r="A94" s="25" t="s">
        <v>260</v>
      </c>
      <c r="B94" s="34" t="s">
        <v>88</v>
      </c>
      <c r="C94" s="36">
        <v>46160</v>
      </c>
      <c r="D94" s="36">
        <v>0</v>
      </c>
      <c r="E94" s="36" t="s">
        <v>108</v>
      </c>
      <c r="F94" s="36">
        <v>150</v>
      </c>
      <c r="G94" s="36">
        <v>285</v>
      </c>
      <c r="H94" s="36">
        <v>700</v>
      </c>
      <c r="I94" s="36">
        <v>1155</v>
      </c>
      <c r="J94" s="36">
        <v>1750</v>
      </c>
      <c r="K94" s="36">
        <v>2190</v>
      </c>
      <c r="L94" s="36">
        <v>2605</v>
      </c>
      <c r="M94" s="36">
        <v>2995</v>
      </c>
      <c r="N94" s="36">
        <v>3360</v>
      </c>
      <c r="O94" s="36">
        <v>3685</v>
      </c>
      <c r="P94" s="36">
        <v>3910</v>
      </c>
      <c r="Q94" s="36">
        <v>3805</v>
      </c>
      <c r="R94" s="36">
        <v>4270</v>
      </c>
      <c r="S94" s="36">
        <v>4195</v>
      </c>
      <c r="T94" s="36">
        <v>3900</v>
      </c>
      <c r="U94" s="36">
        <v>3885</v>
      </c>
      <c r="V94" s="36">
        <v>3170</v>
      </c>
      <c r="W94" s="36">
        <v>145</v>
      </c>
    </row>
    <row r="95" spans="1:23" x14ac:dyDescent="0.35">
      <c r="A95" s="25" t="s">
        <v>260</v>
      </c>
      <c r="B95" s="34" t="s">
        <v>89</v>
      </c>
      <c r="C95" s="36">
        <v>45940</v>
      </c>
      <c r="D95" s="36">
        <v>0</v>
      </c>
      <c r="E95" s="36" t="s">
        <v>108</v>
      </c>
      <c r="F95" s="36">
        <v>130</v>
      </c>
      <c r="G95" s="36">
        <v>270</v>
      </c>
      <c r="H95" s="36">
        <v>650</v>
      </c>
      <c r="I95" s="36">
        <v>1105</v>
      </c>
      <c r="J95" s="36">
        <v>1720</v>
      </c>
      <c r="K95" s="36">
        <v>2145</v>
      </c>
      <c r="L95" s="36">
        <v>2615</v>
      </c>
      <c r="M95" s="36">
        <v>2950</v>
      </c>
      <c r="N95" s="36">
        <v>3310</v>
      </c>
      <c r="O95" s="36">
        <v>3710</v>
      </c>
      <c r="P95" s="36">
        <v>3910</v>
      </c>
      <c r="Q95" s="36">
        <v>3780</v>
      </c>
      <c r="R95" s="36">
        <v>4255</v>
      </c>
      <c r="S95" s="36">
        <v>4175</v>
      </c>
      <c r="T95" s="36">
        <v>3965</v>
      </c>
      <c r="U95" s="36">
        <v>3835</v>
      </c>
      <c r="V95" s="36">
        <v>3185</v>
      </c>
      <c r="W95" s="36">
        <v>230</v>
      </c>
    </row>
    <row r="96" spans="1:23" x14ac:dyDescent="0.35">
      <c r="A96" s="25" t="s">
        <v>260</v>
      </c>
      <c r="B96" s="34" t="s">
        <v>90</v>
      </c>
      <c r="C96" s="36">
        <v>45590</v>
      </c>
      <c r="D96" s="36">
        <v>0</v>
      </c>
      <c r="E96" s="36" t="s">
        <v>108</v>
      </c>
      <c r="F96" s="36">
        <v>115</v>
      </c>
      <c r="G96" s="36">
        <v>260</v>
      </c>
      <c r="H96" s="36">
        <v>605</v>
      </c>
      <c r="I96" s="36">
        <v>1060</v>
      </c>
      <c r="J96" s="36">
        <v>1650</v>
      </c>
      <c r="K96" s="36">
        <v>2130</v>
      </c>
      <c r="L96" s="36">
        <v>2595</v>
      </c>
      <c r="M96" s="36">
        <v>2885</v>
      </c>
      <c r="N96" s="36">
        <v>3290</v>
      </c>
      <c r="O96" s="36">
        <v>3690</v>
      </c>
      <c r="P96" s="36">
        <v>3920</v>
      </c>
      <c r="Q96" s="36">
        <v>3755</v>
      </c>
      <c r="R96" s="36">
        <v>4195</v>
      </c>
      <c r="S96" s="36">
        <v>4255</v>
      </c>
      <c r="T96" s="36">
        <v>3965</v>
      </c>
      <c r="U96" s="36">
        <v>3790</v>
      </c>
      <c r="V96" s="36">
        <v>3245</v>
      </c>
      <c r="W96" s="36">
        <v>190</v>
      </c>
    </row>
    <row r="97" spans="1:23" x14ac:dyDescent="0.35">
      <c r="A97" s="25" t="s">
        <v>260</v>
      </c>
      <c r="B97" s="34" t="s">
        <v>91</v>
      </c>
      <c r="C97" s="36">
        <v>45315</v>
      </c>
      <c r="D97" s="36">
        <v>0</v>
      </c>
      <c r="E97" s="36" t="s">
        <v>108</v>
      </c>
      <c r="F97" s="36">
        <v>95</v>
      </c>
      <c r="G97" s="36">
        <v>260</v>
      </c>
      <c r="H97" s="36">
        <v>555</v>
      </c>
      <c r="I97" s="36">
        <v>1045</v>
      </c>
      <c r="J97" s="36">
        <v>1595</v>
      </c>
      <c r="K97" s="36">
        <v>2070</v>
      </c>
      <c r="L97" s="36">
        <v>2555</v>
      </c>
      <c r="M97" s="36">
        <v>2850</v>
      </c>
      <c r="N97" s="36">
        <v>3280</v>
      </c>
      <c r="O97" s="36">
        <v>3660</v>
      </c>
      <c r="P97" s="36">
        <v>3890</v>
      </c>
      <c r="Q97" s="36">
        <v>3770</v>
      </c>
      <c r="R97" s="36">
        <v>4165</v>
      </c>
      <c r="S97" s="36">
        <v>4245</v>
      </c>
      <c r="T97" s="36">
        <v>4030</v>
      </c>
      <c r="U97" s="36">
        <v>3765</v>
      </c>
      <c r="V97" s="36">
        <v>3275</v>
      </c>
      <c r="W97" s="36">
        <v>200</v>
      </c>
    </row>
    <row r="98" spans="1:23" x14ac:dyDescent="0.35">
      <c r="A98" s="25" t="s">
        <v>260</v>
      </c>
      <c r="B98" s="34" t="s">
        <v>92</v>
      </c>
      <c r="C98" s="36">
        <v>44995</v>
      </c>
      <c r="D98" s="36">
        <v>0</v>
      </c>
      <c r="E98" s="36" t="s">
        <v>108</v>
      </c>
      <c r="F98" s="36">
        <v>85</v>
      </c>
      <c r="G98" s="36">
        <v>240</v>
      </c>
      <c r="H98" s="36">
        <v>525</v>
      </c>
      <c r="I98" s="36">
        <v>995</v>
      </c>
      <c r="J98" s="36">
        <v>1555</v>
      </c>
      <c r="K98" s="36">
        <v>2065</v>
      </c>
      <c r="L98" s="36">
        <v>2515</v>
      </c>
      <c r="M98" s="36">
        <v>2830</v>
      </c>
      <c r="N98" s="36">
        <v>3195</v>
      </c>
      <c r="O98" s="36">
        <v>3670</v>
      </c>
      <c r="P98" s="36">
        <v>3830</v>
      </c>
      <c r="Q98" s="36">
        <v>3830</v>
      </c>
      <c r="R98" s="36">
        <v>4090</v>
      </c>
      <c r="S98" s="36">
        <v>4270</v>
      </c>
      <c r="T98" s="36">
        <v>4000</v>
      </c>
      <c r="U98" s="36">
        <v>3835</v>
      </c>
      <c r="V98" s="36">
        <v>3250</v>
      </c>
      <c r="W98" s="36">
        <v>220</v>
      </c>
    </row>
    <row r="99" spans="1:23" x14ac:dyDescent="0.35">
      <c r="A99" s="25" t="s">
        <v>260</v>
      </c>
      <c r="B99" s="34" t="s">
        <v>93</v>
      </c>
      <c r="C99" s="36">
        <v>44515</v>
      </c>
      <c r="D99" s="36">
        <v>0</v>
      </c>
      <c r="E99" s="36" t="s">
        <v>108</v>
      </c>
      <c r="F99" s="36">
        <v>70</v>
      </c>
      <c r="G99" s="36">
        <v>240</v>
      </c>
      <c r="H99" s="36">
        <v>485</v>
      </c>
      <c r="I99" s="36">
        <v>955</v>
      </c>
      <c r="J99" s="36">
        <v>1510</v>
      </c>
      <c r="K99" s="36">
        <v>2030</v>
      </c>
      <c r="L99" s="36">
        <v>2485</v>
      </c>
      <c r="M99" s="36">
        <v>2800</v>
      </c>
      <c r="N99" s="36">
        <v>3165</v>
      </c>
      <c r="O99" s="36">
        <v>3625</v>
      </c>
      <c r="P99" s="36">
        <v>3835</v>
      </c>
      <c r="Q99" s="36">
        <v>3805</v>
      </c>
      <c r="R99" s="36">
        <v>4090</v>
      </c>
      <c r="S99" s="36">
        <v>4260</v>
      </c>
      <c r="T99" s="36">
        <v>4010</v>
      </c>
      <c r="U99" s="36">
        <v>3850</v>
      </c>
      <c r="V99" s="36">
        <v>3095</v>
      </c>
      <c r="W99" s="36">
        <v>200</v>
      </c>
    </row>
    <row r="100" spans="1:23" x14ac:dyDescent="0.35">
      <c r="A100" s="25" t="s">
        <v>260</v>
      </c>
      <c r="B100" s="34" t="s">
        <v>94</v>
      </c>
      <c r="C100" s="36">
        <v>44015</v>
      </c>
      <c r="D100" s="36">
        <v>0</v>
      </c>
      <c r="E100" s="36" t="s">
        <v>108</v>
      </c>
      <c r="F100" s="36">
        <v>50</v>
      </c>
      <c r="G100" s="36">
        <v>225</v>
      </c>
      <c r="H100" s="36">
        <v>450</v>
      </c>
      <c r="I100" s="36">
        <v>940</v>
      </c>
      <c r="J100" s="36">
        <v>1445</v>
      </c>
      <c r="K100" s="36">
        <v>1980</v>
      </c>
      <c r="L100" s="36">
        <v>2470</v>
      </c>
      <c r="M100" s="36">
        <v>2760</v>
      </c>
      <c r="N100" s="36">
        <v>3130</v>
      </c>
      <c r="O100" s="36">
        <v>3600</v>
      </c>
      <c r="P100" s="36">
        <v>3835</v>
      </c>
      <c r="Q100" s="36">
        <v>3815</v>
      </c>
      <c r="R100" s="36">
        <v>4060</v>
      </c>
      <c r="S100" s="36">
        <v>4280</v>
      </c>
      <c r="T100" s="36">
        <v>4015</v>
      </c>
      <c r="U100" s="36">
        <v>3825</v>
      </c>
      <c r="V100" s="36">
        <v>2955</v>
      </c>
      <c r="W100" s="36">
        <v>180</v>
      </c>
    </row>
    <row r="101" spans="1:23" x14ac:dyDescent="0.35">
      <c r="A101" s="25" t="s">
        <v>260</v>
      </c>
      <c r="B101" s="34" t="s">
        <v>95</v>
      </c>
      <c r="C101" s="36">
        <v>43555</v>
      </c>
      <c r="D101" s="36">
        <v>0</v>
      </c>
      <c r="E101" s="36">
        <v>0</v>
      </c>
      <c r="F101" s="36">
        <v>40</v>
      </c>
      <c r="G101" s="36">
        <v>220</v>
      </c>
      <c r="H101" s="36">
        <v>400</v>
      </c>
      <c r="I101" s="36">
        <v>920</v>
      </c>
      <c r="J101" s="36">
        <v>1400</v>
      </c>
      <c r="K101" s="36">
        <v>1945</v>
      </c>
      <c r="L101" s="36">
        <v>2415</v>
      </c>
      <c r="M101" s="36">
        <v>2775</v>
      </c>
      <c r="N101" s="36">
        <v>3115</v>
      </c>
      <c r="O101" s="36">
        <v>3550</v>
      </c>
      <c r="P101" s="36">
        <v>3825</v>
      </c>
      <c r="Q101" s="36">
        <v>3825</v>
      </c>
      <c r="R101" s="36">
        <v>4015</v>
      </c>
      <c r="S101" s="36">
        <v>4300</v>
      </c>
      <c r="T101" s="36">
        <v>3975</v>
      </c>
      <c r="U101" s="36">
        <v>3875</v>
      </c>
      <c r="V101" s="36">
        <v>2740</v>
      </c>
      <c r="W101" s="36">
        <v>225</v>
      </c>
    </row>
    <row r="102" spans="1:23" x14ac:dyDescent="0.35">
      <c r="A102" s="25" t="s">
        <v>260</v>
      </c>
      <c r="B102" s="34" t="s">
        <v>96</v>
      </c>
      <c r="C102" s="36">
        <v>43035</v>
      </c>
      <c r="D102" s="36">
        <v>0</v>
      </c>
      <c r="E102" s="36" t="s">
        <v>108</v>
      </c>
      <c r="F102" s="36">
        <v>30</v>
      </c>
      <c r="G102" s="36">
        <v>205</v>
      </c>
      <c r="H102" s="36">
        <v>380</v>
      </c>
      <c r="I102" s="36">
        <v>865</v>
      </c>
      <c r="J102" s="36">
        <v>1375</v>
      </c>
      <c r="K102" s="36">
        <v>1915</v>
      </c>
      <c r="L102" s="36">
        <v>2375</v>
      </c>
      <c r="M102" s="36">
        <v>2725</v>
      </c>
      <c r="N102" s="36">
        <v>3105</v>
      </c>
      <c r="O102" s="36">
        <v>3530</v>
      </c>
      <c r="P102" s="36">
        <v>3790</v>
      </c>
      <c r="Q102" s="36">
        <v>3850</v>
      </c>
      <c r="R102" s="36">
        <v>3945</v>
      </c>
      <c r="S102" s="36">
        <v>4335</v>
      </c>
      <c r="T102" s="36">
        <v>3945</v>
      </c>
      <c r="U102" s="36">
        <v>3900</v>
      </c>
      <c r="V102" s="36">
        <v>2560</v>
      </c>
      <c r="W102" s="36">
        <v>205</v>
      </c>
    </row>
    <row r="103" spans="1:23" x14ac:dyDescent="0.35">
      <c r="A103" s="25" t="s">
        <v>260</v>
      </c>
      <c r="B103" s="34" t="s">
        <v>97</v>
      </c>
      <c r="C103" s="36">
        <v>42480</v>
      </c>
      <c r="D103" s="36">
        <v>0</v>
      </c>
      <c r="E103" s="36" t="s">
        <v>108</v>
      </c>
      <c r="F103" s="36">
        <v>20</v>
      </c>
      <c r="G103" s="36">
        <v>190</v>
      </c>
      <c r="H103" s="36">
        <v>360</v>
      </c>
      <c r="I103" s="36">
        <v>820</v>
      </c>
      <c r="J103" s="36">
        <v>1320</v>
      </c>
      <c r="K103" s="36">
        <v>1890</v>
      </c>
      <c r="L103" s="36">
        <v>2335</v>
      </c>
      <c r="M103" s="36">
        <v>2705</v>
      </c>
      <c r="N103" s="36">
        <v>3085</v>
      </c>
      <c r="O103" s="36">
        <v>3485</v>
      </c>
      <c r="P103" s="36">
        <v>3725</v>
      </c>
      <c r="Q103" s="36">
        <v>3910</v>
      </c>
      <c r="R103" s="36">
        <v>3875</v>
      </c>
      <c r="S103" s="36">
        <v>4360</v>
      </c>
      <c r="T103" s="36">
        <v>3965</v>
      </c>
      <c r="U103" s="36">
        <v>3865</v>
      </c>
      <c r="V103" s="36">
        <v>2315</v>
      </c>
      <c r="W103" s="36">
        <v>250</v>
      </c>
    </row>
    <row r="104" spans="1:23" x14ac:dyDescent="0.35">
      <c r="A104" s="25" t="s">
        <v>260</v>
      </c>
      <c r="B104" s="34" t="s">
        <v>98</v>
      </c>
      <c r="C104" s="36">
        <v>41845</v>
      </c>
      <c r="D104" s="36">
        <v>0</v>
      </c>
      <c r="E104" s="36" t="s">
        <v>108</v>
      </c>
      <c r="F104" s="36">
        <v>10</v>
      </c>
      <c r="G104" s="36">
        <v>175</v>
      </c>
      <c r="H104" s="36">
        <v>345</v>
      </c>
      <c r="I104" s="36">
        <v>780</v>
      </c>
      <c r="J104" s="36">
        <v>1255</v>
      </c>
      <c r="K104" s="36">
        <v>1865</v>
      </c>
      <c r="L104" s="36">
        <v>2275</v>
      </c>
      <c r="M104" s="36">
        <v>2690</v>
      </c>
      <c r="N104" s="36">
        <v>3040</v>
      </c>
      <c r="O104" s="36">
        <v>3465</v>
      </c>
      <c r="P104" s="36">
        <v>3715</v>
      </c>
      <c r="Q104" s="36">
        <v>3895</v>
      </c>
      <c r="R104" s="36">
        <v>3885</v>
      </c>
      <c r="S104" s="36">
        <v>4305</v>
      </c>
      <c r="T104" s="36">
        <v>4045</v>
      </c>
      <c r="U104" s="36">
        <v>3825</v>
      </c>
      <c r="V104" s="36">
        <v>2030</v>
      </c>
      <c r="W104" s="36">
        <v>245</v>
      </c>
    </row>
    <row r="105" spans="1:23" x14ac:dyDescent="0.35">
      <c r="A105" s="25" t="s">
        <v>260</v>
      </c>
      <c r="B105" s="34" t="s">
        <v>99</v>
      </c>
      <c r="C105" s="36">
        <v>41160</v>
      </c>
      <c r="D105" s="36">
        <v>0</v>
      </c>
      <c r="E105" s="36" t="s">
        <v>108</v>
      </c>
      <c r="F105" s="36">
        <v>5</v>
      </c>
      <c r="G105" s="36">
        <v>165</v>
      </c>
      <c r="H105" s="36">
        <v>315</v>
      </c>
      <c r="I105" s="36">
        <v>740</v>
      </c>
      <c r="J105" s="36">
        <v>1205</v>
      </c>
      <c r="K105" s="36">
        <v>1820</v>
      </c>
      <c r="L105" s="36">
        <v>2245</v>
      </c>
      <c r="M105" s="36">
        <v>2640</v>
      </c>
      <c r="N105" s="36">
        <v>3035</v>
      </c>
      <c r="O105" s="36">
        <v>3415</v>
      </c>
      <c r="P105" s="36">
        <v>3695</v>
      </c>
      <c r="Q105" s="36">
        <v>3910</v>
      </c>
      <c r="R105" s="36">
        <v>3830</v>
      </c>
      <c r="S105" s="36">
        <v>4290</v>
      </c>
      <c r="T105" s="36">
        <v>4065</v>
      </c>
      <c r="U105" s="36">
        <v>3845</v>
      </c>
      <c r="V105" s="36">
        <v>1710</v>
      </c>
      <c r="W105" s="36">
        <v>235</v>
      </c>
    </row>
    <row r="106" spans="1:23" x14ac:dyDescent="0.35">
      <c r="A106" s="25" t="s">
        <v>260</v>
      </c>
      <c r="B106" s="34" t="s">
        <v>100</v>
      </c>
      <c r="C106" s="36">
        <v>40605</v>
      </c>
      <c r="D106" s="36">
        <v>0</v>
      </c>
      <c r="E106" s="36" t="s">
        <v>108</v>
      </c>
      <c r="F106" s="36" t="s">
        <v>108</v>
      </c>
      <c r="G106" s="36">
        <v>150</v>
      </c>
      <c r="H106" s="36">
        <v>290</v>
      </c>
      <c r="I106" s="36">
        <v>710</v>
      </c>
      <c r="J106" s="36">
        <v>1175</v>
      </c>
      <c r="K106" s="36">
        <v>1760</v>
      </c>
      <c r="L106" s="36">
        <v>2205</v>
      </c>
      <c r="M106" s="36">
        <v>2605</v>
      </c>
      <c r="N106" s="36">
        <v>2995</v>
      </c>
      <c r="O106" s="36">
        <v>3360</v>
      </c>
      <c r="P106" s="36">
        <v>3685</v>
      </c>
      <c r="Q106" s="36">
        <v>3910</v>
      </c>
      <c r="R106" s="36">
        <v>3810</v>
      </c>
      <c r="S106" s="36">
        <v>4265</v>
      </c>
      <c r="T106" s="36">
        <v>4085</v>
      </c>
      <c r="U106" s="36">
        <v>3800</v>
      </c>
      <c r="V106" s="36">
        <v>1560</v>
      </c>
      <c r="W106" s="36">
        <v>235</v>
      </c>
    </row>
    <row r="107" spans="1:23" x14ac:dyDescent="0.35">
      <c r="A107" s="25" t="s">
        <v>260</v>
      </c>
      <c r="B107" s="34" t="s">
        <v>101</v>
      </c>
      <c r="C107" s="36">
        <v>39915</v>
      </c>
      <c r="D107" s="36">
        <v>0</v>
      </c>
      <c r="E107" s="36" t="s">
        <v>108</v>
      </c>
      <c r="F107" s="36" t="s">
        <v>108</v>
      </c>
      <c r="G107" s="36">
        <v>135</v>
      </c>
      <c r="H107" s="36">
        <v>280</v>
      </c>
      <c r="I107" s="36">
        <v>655</v>
      </c>
      <c r="J107" s="36">
        <v>1115</v>
      </c>
      <c r="K107" s="36">
        <v>1725</v>
      </c>
      <c r="L107" s="36">
        <v>2155</v>
      </c>
      <c r="M107" s="36">
        <v>2610</v>
      </c>
      <c r="N107" s="36">
        <v>2955</v>
      </c>
      <c r="O107" s="36">
        <v>3310</v>
      </c>
      <c r="P107" s="36">
        <v>3700</v>
      </c>
      <c r="Q107" s="36">
        <v>3900</v>
      </c>
      <c r="R107" s="36">
        <v>3790</v>
      </c>
      <c r="S107" s="36">
        <v>4245</v>
      </c>
      <c r="T107" s="36">
        <v>4035</v>
      </c>
      <c r="U107" s="36">
        <v>3835</v>
      </c>
      <c r="V107" s="36">
        <v>1200</v>
      </c>
      <c r="W107" s="36">
        <v>265</v>
      </c>
    </row>
    <row r="108" spans="1:23" x14ac:dyDescent="0.35">
      <c r="A108" s="25" t="s">
        <v>260</v>
      </c>
      <c r="B108" s="34" t="s">
        <v>102</v>
      </c>
      <c r="C108" s="36">
        <v>39255</v>
      </c>
      <c r="D108" s="36">
        <v>0</v>
      </c>
      <c r="E108" s="36" t="s">
        <v>108</v>
      </c>
      <c r="F108" s="36">
        <v>5</v>
      </c>
      <c r="G108" s="36">
        <v>120</v>
      </c>
      <c r="H108" s="36">
        <v>270</v>
      </c>
      <c r="I108" s="36">
        <v>610</v>
      </c>
      <c r="J108" s="36">
        <v>1070</v>
      </c>
      <c r="K108" s="36">
        <v>1655</v>
      </c>
      <c r="L108" s="36">
        <v>2140</v>
      </c>
      <c r="M108" s="36">
        <v>2595</v>
      </c>
      <c r="N108" s="36">
        <v>2880</v>
      </c>
      <c r="O108" s="36">
        <v>3290</v>
      </c>
      <c r="P108" s="36">
        <v>3685</v>
      </c>
      <c r="Q108" s="36">
        <v>3910</v>
      </c>
      <c r="R108" s="36">
        <v>3760</v>
      </c>
      <c r="S108" s="36">
        <v>4175</v>
      </c>
      <c r="T108" s="36">
        <v>4075</v>
      </c>
      <c r="U108" s="36">
        <v>3825</v>
      </c>
      <c r="V108" s="36">
        <v>910</v>
      </c>
      <c r="W108" s="36">
        <v>275</v>
      </c>
    </row>
    <row r="109" spans="1:23" x14ac:dyDescent="0.35">
      <c r="A109" s="25" t="s">
        <v>260</v>
      </c>
      <c r="B109" s="34" t="s">
        <v>103</v>
      </c>
      <c r="C109" s="36">
        <v>38590</v>
      </c>
      <c r="D109" s="36">
        <v>0</v>
      </c>
      <c r="E109" s="36" t="s">
        <v>108</v>
      </c>
      <c r="F109" s="36">
        <v>5</v>
      </c>
      <c r="G109" s="36">
        <v>100</v>
      </c>
      <c r="H109" s="36">
        <v>270</v>
      </c>
      <c r="I109" s="36">
        <v>560</v>
      </c>
      <c r="J109" s="36">
        <v>1055</v>
      </c>
      <c r="K109" s="36">
        <v>1605</v>
      </c>
      <c r="L109" s="36">
        <v>2070</v>
      </c>
      <c r="M109" s="36">
        <v>2555</v>
      </c>
      <c r="N109" s="36">
        <v>2840</v>
      </c>
      <c r="O109" s="36">
        <v>3275</v>
      </c>
      <c r="P109" s="36">
        <v>3655</v>
      </c>
      <c r="Q109" s="36">
        <v>3870</v>
      </c>
      <c r="R109" s="36">
        <v>3770</v>
      </c>
      <c r="S109" s="36">
        <v>4145</v>
      </c>
      <c r="T109" s="36">
        <v>4015</v>
      </c>
      <c r="U109" s="36">
        <v>3880</v>
      </c>
      <c r="V109" s="36">
        <v>670</v>
      </c>
      <c r="W109" s="36">
        <v>245</v>
      </c>
    </row>
    <row r="110" spans="1:23" x14ac:dyDescent="0.35">
      <c r="A110" t="s">
        <v>29</v>
      </c>
      <c r="B110" s="91" t="s">
        <v>394</v>
      </c>
    </row>
    <row r="111" spans="1:23" x14ac:dyDescent="0.35">
      <c r="A111" t="s">
        <v>30</v>
      </c>
      <c r="B111" s="102" t="s">
        <v>395</v>
      </c>
    </row>
    <row r="112" spans="1:23" x14ac:dyDescent="0.35">
      <c r="A112" t="s">
        <v>31</v>
      </c>
      <c r="B112" s="102" t="s">
        <v>396</v>
      </c>
    </row>
    <row r="113" spans="1:2" x14ac:dyDescent="0.35">
      <c r="A113" t="s">
        <v>32</v>
      </c>
      <c r="B113" s="92" t="s">
        <v>397</v>
      </c>
    </row>
    <row r="114" spans="1:2" x14ac:dyDescent="0.35">
      <c r="A114" t="s">
        <v>33</v>
      </c>
      <c r="B114" s="94" t="s">
        <v>502</v>
      </c>
    </row>
    <row r="115" spans="1:2" x14ac:dyDescent="0.35">
      <c r="A115" t="s">
        <v>34</v>
      </c>
      <c r="B115" s="53" t="s">
        <v>503</v>
      </c>
    </row>
  </sheetData>
  <mergeCells count="1">
    <mergeCell ref="D6:W6"/>
  </mergeCells>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95"/>
  <sheetViews>
    <sheetView showGridLines="0" zoomScaleNormal="100" workbookViewId="0"/>
  </sheetViews>
  <sheetFormatPr defaultColWidth="10.6640625" defaultRowHeight="15.5" x14ac:dyDescent="0.35"/>
  <cols>
    <col min="1" max="1" width="20.6640625" customWidth="1"/>
    <col min="2" max="2" width="95.58203125" customWidth="1"/>
    <col min="3" max="10" width="20.6640625" customWidth="1"/>
  </cols>
  <sheetData>
    <row r="1" spans="1:10" ht="19.5" x14ac:dyDescent="0.45">
      <c r="A1" s="2" t="s">
        <v>328</v>
      </c>
    </row>
    <row r="2" spans="1:10" x14ac:dyDescent="0.35">
      <c r="A2" t="s">
        <v>217</v>
      </c>
    </row>
    <row r="3" spans="1:10" x14ac:dyDescent="0.35">
      <c r="A3" t="s">
        <v>218</v>
      </c>
    </row>
    <row r="4" spans="1:10" x14ac:dyDescent="0.35">
      <c r="A4" t="s">
        <v>431</v>
      </c>
    </row>
    <row r="5" spans="1:10" x14ac:dyDescent="0.35">
      <c r="A5" t="s">
        <v>47</v>
      </c>
    </row>
    <row r="6" spans="1:10" x14ac:dyDescent="0.35">
      <c r="A6" s="4" t="s">
        <v>333</v>
      </c>
    </row>
    <row r="7" spans="1:10" ht="62" x14ac:dyDescent="0.35">
      <c r="A7" s="44" t="s">
        <v>246</v>
      </c>
      <c r="B7" s="43" t="s">
        <v>132</v>
      </c>
      <c r="C7" s="43" t="s">
        <v>293</v>
      </c>
      <c r="D7" s="43" t="s">
        <v>329</v>
      </c>
      <c r="E7" s="43" t="s">
        <v>330</v>
      </c>
      <c r="F7" s="43" t="s">
        <v>331</v>
      </c>
      <c r="G7" s="43" t="s">
        <v>332</v>
      </c>
      <c r="H7" s="43" t="s">
        <v>114</v>
      </c>
      <c r="I7" s="43" t="s">
        <v>115</v>
      </c>
      <c r="J7" s="43" t="s">
        <v>116</v>
      </c>
    </row>
    <row r="8" spans="1:10" x14ac:dyDescent="0.35">
      <c r="A8" s="45" t="s">
        <v>258</v>
      </c>
      <c r="B8" s="47" t="s">
        <v>60</v>
      </c>
      <c r="C8" s="46">
        <v>87475</v>
      </c>
      <c r="D8" s="82">
        <v>1</v>
      </c>
      <c r="E8" s="46">
        <v>28875</v>
      </c>
      <c r="F8" s="46">
        <v>280</v>
      </c>
      <c r="G8" s="46">
        <v>58295</v>
      </c>
      <c r="H8" s="65">
        <v>0.33</v>
      </c>
      <c r="I8" s="65">
        <v>0</v>
      </c>
      <c r="J8" s="65">
        <v>0.67</v>
      </c>
    </row>
    <row r="9" spans="1:10" x14ac:dyDescent="0.35">
      <c r="A9" s="25" t="s">
        <v>258</v>
      </c>
      <c r="B9" s="34" t="s">
        <v>139</v>
      </c>
      <c r="C9" s="36">
        <v>20</v>
      </c>
      <c r="D9" s="3">
        <v>0</v>
      </c>
      <c r="E9" s="36">
        <v>5</v>
      </c>
      <c r="F9" s="36">
        <v>0</v>
      </c>
      <c r="G9" s="36">
        <v>15</v>
      </c>
      <c r="H9" s="37">
        <v>0.27</v>
      </c>
      <c r="I9" s="37">
        <v>0</v>
      </c>
      <c r="J9" s="37">
        <v>0.73</v>
      </c>
    </row>
    <row r="10" spans="1:10" x14ac:dyDescent="0.35">
      <c r="A10" s="25" t="s">
        <v>258</v>
      </c>
      <c r="B10" s="34" t="s">
        <v>140</v>
      </c>
      <c r="C10" s="36">
        <v>465</v>
      </c>
      <c r="D10" s="3">
        <v>0.01</v>
      </c>
      <c r="E10" s="36">
        <v>105</v>
      </c>
      <c r="F10" s="36" t="s">
        <v>108</v>
      </c>
      <c r="G10" s="36">
        <v>360</v>
      </c>
      <c r="H10" s="37" t="s">
        <v>108</v>
      </c>
      <c r="I10" s="37" t="s">
        <v>108</v>
      </c>
      <c r="J10" s="37">
        <v>0.78</v>
      </c>
    </row>
    <row r="11" spans="1:10" x14ac:dyDescent="0.35">
      <c r="A11" s="25" t="s">
        <v>258</v>
      </c>
      <c r="B11" s="34" t="s">
        <v>141</v>
      </c>
      <c r="C11" s="36">
        <v>215</v>
      </c>
      <c r="D11" s="3">
        <v>0</v>
      </c>
      <c r="E11" s="36">
        <v>125</v>
      </c>
      <c r="F11" s="36">
        <v>0</v>
      </c>
      <c r="G11" s="36">
        <v>90</v>
      </c>
      <c r="H11" s="37">
        <v>0.57999999999999996</v>
      </c>
      <c r="I11" s="37">
        <v>0</v>
      </c>
      <c r="J11" s="37">
        <v>0.42</v>
      </c>
    </row>
    <row r="12" spans="1:10" x14ac:dyDescent="0.35">
      <c r="A12" s="25" t="s">
        <v>258</v>
      </c>
      <c r="B12" s="34" t="s">
        <v>142</v>
      </c>
      <c r="C12" s="36">
        <v>3390</v>
      </c>
      <c r="D12" s="3">
        <v>0.04</v>
      </c>
      <c r="E12" s="36">
        <v>2830</v>
      </c>
      <c r="F12" s="36">
        <v>0</v>
      </c>
      <c r="G12" s="36">
        <v>560</v>
      </c>
      <c r="H12" s="37">
        <v>0.84</v>
      </c>
      <c r="I12" s="37">
        <v>0</v>
      </c>
      <c r="J12" s="37">
        <v>0.16</v>
      </c>
    </row>
    <row r="13" spans="1:10" x14ac:dyDescent="0.35">
      <c r="A13" s="25" t="s">
        <v>258</v>
      </c>
      <c r="B13" s="34" t="s">
        <v>143</v>
      </c>
      <c r="C13" s="36">
        <v>64990</v>
      </c>
      <c r="D13" s="3">
        <v>0.74</v>
      </c>
      <c r="E13" s="36">
        <v>17475</v>
      </c>
      <c r="F13" s="36">
        <v>155</v>
      </c>
      <c r="G13" s="36">
        <v>47355</v>
      </c>
      <c r="H13" s="37">
        <v>0.27</v>
      </c>
      <c r="I13" s="37">
        <v>0</v>
      </c>
      <c r="J13" s="37">
        <v>0.73</v>
      </c>
    </row>
    <row r="14" spans="1:10" x14ac:dyDescent="0.35">
      <c r="A14" s="25" t="s">
        <v>258</v>
      </c>
      <c r="B14" s="34" t="s">
        <v>144</v>
      </c>
      <c r="C14" s="36">
        <v>3055</v>
      </c>
      <c r="D14" s="3">
        <v>0.03</v>
      </c>
      <c r="E14" s="36">
        <v>780</v>
      </c>
      <c r="F14" s="36">
        <v>10</v>
      </c>
      <c r="G14" s="36">
        <v>2265</v>
      </c>
      <c r="H14" s="37">
        <v>0.25</v>
      </c>
      <c r="I14" s="37">
        <v>0</v>
      </c>
      <c r="J14" s="37">
        <v>0.74</v>
      </c>
    </row>
    <row r="15" spans="1:10" x14ac:dyDescent="0.35">
      <c r="A15" s="25" t="s">
        <v>258</v>
      </c>
      <c r="B15" s="34" t="s">
        <v>145</v>
      </c>
      <c r="C15" s="36">
        <v>820</v>
      </c>
      <c r="D15" s="3">
        <v>0.01</v>
      </c>
      <c r="E15" s="36">
        <v>225</v>
      </c>
      <c r="F15" s="36">
        <v>30</v>
      </c>
      <c r="G15" s="36">
        <v>565</v>
      </c>
      <c r="H15" s="37">
        <v>0.27</v>
      </c>
      <c r="I15" s="37">
        <v>0.04</v>
      </c>
      <c r="J15" s="37">
        <v>0.69</v>
      </c>
    </row>
    <row r="16" spans="1:10" x14ac:dyDescent="0.35">
      <c r="A16" s="25" t="s">
        <v>258</v>
      </c>
      <c r="B16" s="34" t="s">
        <v>146</v>
      </c>
      <c r="C16" s="36">
        <v>1375</v>
      </c>
      <c r="D16" s="3">
        <v>0.02</v>
      </c>
      <c r="E16" s="36">
        <v>620</v>
      </c>
      <c r="F16" s="36">
        <v>25</v>
      </c>
      <c r="G16" s="36">
        <v>730</v>
      </c>
      <c r="H16" s="37">
        <v>0.45</v>
      </c>
      <c r="I16" s="37">
        <v>0.02</v>
      </c>
      <c r="J16" s="37">
        <v>0.53</v>
      </c>
    </row>
    <row r="17" spans="1:10" x14ac:dyDescent="0.35">
      <c r="A17" s="25" t="s">
        <v>258</v>
      </c>
      <c r="B17" s="34" t="s">
        <v>147</v>
      </c>
      <c r="C17" s="36">
        <v>275</v>
      </c>
      <c r="D17" s="3">
        <v>0</v>
      </c>
      <c r="E17" s="36">
        <v>140</v>
      </c>
      <c r="F17" s="36">
        <v>5</v>
      </c>
      <c r="G17" s="36">
        <v>130</v>
      </c>
      <c r="H17" s="37">
        <v>0.5</v>
      </c>
      <c r="I17" s="37">
        <v>0.02</v>
      </c>
      <c r="J17" s="37">
        <v>0.48</v>
      </c>
    </row>
    <row r="18" spans="1:10" x14ac:dyDescent="0.35">
      <c r="A18" s="25" t="s">
        <v>258</v>
      </c>
      <c r="B18" s="34" t="s">
        <v>148</v>
      </c>
      <c r="C18" s="36">
        <v>985</v>
      </c>
      <c r="D18" s="3">
        <v>0.01</v>
      </c>
      <c r="E18" s="36">
        <v>670</v>
      </c>
      <c r="F18" s="36" t="s">
        <v>108</v>
      </c>
      <c r="G18" s="36">
        <v>315</v>
      </c>
      <c r="H18" s="37">
        <v>0.68</v>
      </c>
      <c r="I18" s="37" t="s">
        <v>108</v>
      </c>
      <c r="J18" s="37" t="s">
        <v>108</v>
      </c>
    </row>
    <row r="19" spans="1:10" x14ac:dyDescent="0.35">
      <c r="A19" s="25" t="s">
        <v>258</v>
      </c>
      <c r="B19" s="34" t="s">
        <v>149</v>
      </c>
      <c r="C19" s="36">
        <v>930</v>
      </c>
      <c r="D19" s="3">
        <v>0.01</v>
      </c>
      <c r="E19" s="36">
        <v>685</v>
      </c>
      <c r="F19" s="36">
        <v>0</v>
      </c>
      <c r="G19" s="36">
        <v>245</v>
      </c>
      <c r="H19" s="37">
        <v>0.74</v>
      </c>
      <c r="I19" s="37">
        <v>0</v>
      </c>
      <c r="J19" s="37">
        <v>0.26</v>
      </c>
    </row>
    <row r="20" spans="1:10" x14ac:dyDescent="0.35">
      <c r="A20" s="25" t="s">
        <v>258</v>
      </c>
      <c r="B20" s="34" t="s">
        <v>150</v>
      </c>
      <c r="C20" s="36">
        <v>490</v>
      </c>
      <c r="D20" s="3">
        <v>0.01</v>
      </c>
      <c r="E20" s="36">
        <v>405</v>
      </c>
      <c r="F20" s="36">
        <v>0</v>
      </c>
      <c r="G20" s="36">
        <v>85</v>
      </c>
      <c r="H20" s="37">
        <v>0.82</v>
      </c>
      <c r="I20" s="37">
        <v>0</v>
      </c>
      <c r="J20" s="37">
        <v>0.17</v>
      </c>
    </row>
    <row r="21" spans="1:10" x14ac:dyDescent="0.35">
      <c r="A21" s="25" t="s">
        <v>258</v>
      </c>
      <c r="B21" s="34" t="s">
        <v>151</v>
      </c>
      <c r="C21" s="36">
        <v>1095</v>
      </c>
      <c r="D21" s="3">
        <v>0.01</v>
      </c>
      <c r="E21" s="36">
        <v>360</v>
      </c>
      <c r="F21" s="36">
        <v>15</v>
      </c>
      <c r="G21" s="36">
        <v>715</v>
      </c>
      <c r="H21" s="37">
        <v>0.33</v>
      </c>
      <c r="I21" s="37">
        <v>0.01</v>
      </c>
      <c r="J21" s="37">
        <v>0.65</v>
      </c>
    </row>
    <row r="22" spans="1:10" x14ac:dyDescent="0.35">
      <c r="A22" s="25" t="s">
        <v>258</v>
      </c>
      <c r="B22" s="34" t="s">
        <v>152</v>
      </c>
      <c r="C22" s="36">
        <v>415</v>
      </c>
      <c r="D22" s="3">
        <v>0</v>
      </c>
      <c r="E22" s="36">
        <v>315</v>
      </c>
      <c r="F22" s="36">
        <v>0</v>
      </c>
      <c r="G22" s="36">
        <v>100</v>
      </c>
      <c r="H22" s="37">
        <v>0.76</v>
      </c>
      <c r="I22" s="37">
        <v>0</v>
      </c>
      <c r="J22" s="37">
        <v>0.24</v>
      </c>
    </row>
    <row r="23" spans="1:10" x14ac:dyDescent="0.35">
      <c r="A23" s="25" t="s">
        <v>258</v>
      </c>
      <c r="B23" s="34" t="s">
        <v>153</v>
      </c>
      <c r="C23" s="36">
        <v>120</v>
      </c>
      <c r="D23" s="3">
        <v>0</v>
      </c>
      <c r="E23" s="36">
        <v>85</v>
      </c>
      <c r="F23" s="36">
        <v>0</v>
      </c>
      <c r="G23" s="36">
        <v>35</v>
      </c>
      <c r="H23" s="37">
        <v>0.73</v>
      </c>
      <c r="I23" s="37">
        <v>0</v>
      </c>
      <c r="J23" s="37">
        <v>0.28000000000000003</v>
      </c>
    </row>
    <row r="24" spans="1:10" x14ac:dyDescent="0.35">
      <c r="A24" s="25" t="s">
        <v>258</v>
      </c>
      <c r="B24" s="34" t="s">
        <v>154</v>
      </c>
      <c r="C24" s="36">
        <v>2580</v>
      </c>
      <c r="D24" s="3">
        <v>0.03</v>
      </c>
      <c r="E24" s="36">
        <v>870</v>
      </c>
      <c r="F24" s="36">
        <v>5</v>
      </c>
      <c r="G24" s="36">
        <v>1705</v>
      </c>
      <c r="H24" s="37">
        <v>0.34</v>
      </c>
      <c r="I24" s="37">
        <v>0</v>
      </c>
      <c r="J24" s="37">
        <v>0.66</v>
      </c>
    </row>
    <row r="25" spans="1:10" x14ac:dyDescent="0.35">
      <c r="A25" s="25" t="s">
        <v>258</v>
      </c>
      <c r="B25" s="34" t="s">
        <v>155</v>
      </c>
      <c r="C25" s="36">
        <v>3940</v>
      </c>
      <c r="D25" s="3">
        <v>0.05</v>
      </c>
      <c r="E25" s="36">
        <v>2045</v>
      </c>
      <c r="F25" s="36">
        <v>15</v>
      </c>
      <c r="G25" s="36">
        <v>1880</v>
      </c>
      <c r="H25" s="37">
        <v>0.52</v>
      </c>
      <c r="I25" s="37">
        <v>0</v>
      </c>
      <c r="J25" s="37">
        <v>0.48</v>
      </c>
    </row>
    <row r="26" spans="1:10" x14ac:dyDescent="0.35">
      <c r="A26" s="25" t="s">
        <v>258</v>
      </c>
      <c r="B26" s="34" t="s">
        <v>156</v>
      </c>
      <c r="C26" s="36">
        <v>335</v>
      </c>
      <c r="D26" s="3">
        <v>0</v>
      </c>
      <c r="E26" s="36">
        <v>215</v>
      </c>
      <c r="F26" s="36" t="s">
        <v>108</v>
      </c>
      <c r="G26" s="36">
        <v>120</v>
      </c>
      <c r="H26" s="37">
        <v>0.64</v>
      </c>
      <c r="I26" s="37" t="s">
        <v>108</v>
      </c>
      <c r="J26" s="37" t="s">
        <v>108</v>
      </c>
    </row>
    <row r="27" spans="1:10" x14ac:dyDescent="0.35">
      <c r="A27" s="25" t="s">
        <v>258</v>
      </c>
      <c r="B27" s="34" t="s">
        <v>157</v>
      </c>
      <c r="C27" s="36">
        <v>70</v>
      </c>
      <c r="D27" s="3">
        <v>0</v>
      </c>
      <c r="E27" s="36">
        <v>35</v>
      </c>
      <c r="F27" s="36">
        <v>0</v>
      </c>
      <c r="G27" s="36">
        <v>35</v>
      </c>
      <c r="H27" s="37">
        <v>0.51</v>
      </c>
      <c r="I27" s="37">
        <v>0</v>
      </c>
      <c r="J27" s="37">
        <v>0.49</v>
      </c>
    </row>
    <row r="28" spans="1:10" x14ac:dyDescent="0.35">
      <c r="A28" s="25" t="s">
        <v>258</v>
      </c>
      <c r="B28" s="34" t="s">
        <v>158</v>
      </c>
      <c r="C28" s="36">
        <v>140</v>
      </c>
      <c r="D28" s="3">
        <v>0</v>
      </c>
      <c r="E28" s="36">
        <v>70</v>
      </c>
      <c r="F28" s="36" t="s">
        <v>108</v>
      </c>
      <c r="G28" s="36">
        <v>70</v>
      </c>
      <c r="H28" s="37">
        <v>0.5</v>
      </c>
      <c r="I28" s="37" t="s">
        <v>108</v>
      </c>
      <c r="J28" s="37" t="s">
        <v>108</v>
      </c>
    </row>
    <row r="29" spans="1:10" x14ac:dyDescent="0.35">
      <c r="A29" s="25" t="s">
        <v>258</v>
      </c>
      <c r="B29" s="34" t="s">
        <v>159</v>
      </c>
      <c r="C29" s="36">
        <v>1760</v>
      </c>
      <c r="D29" s="3">
        <v>0.02</v>
      </c>
      <c r="E29" s="36">
        <v>825</v>
      </c>
      <c r="F29" s="36">
        <v>15</v>
      </c>
      <c r="G29" s="36">
        <v>925</v>
      </c>
      <c r="H29" s="37">
        <v>0.47</v>
      </c>
      <c r="I29" s="37">
        <v>0.01</v>
      </c>
      <c r="J29" s="37">
        <v>0.52</v>
      </c>
    </row>
    <row r="30" spans="1:10" x14ac:dyDescent="0.35">
      <c r="A30" s="52" t="s">
        <v>259</v>
      </c>
      <c r="B30" s="50" t="s">
        <v>60</v>
      </c>
      <c r="C30" s="49">
        <v>48885</v>
      </c>
      <c r="D30" s="82">
        <v>1</v>
      </c>
      <c r="E30" s="49">
        <v>21675</v>
      </c>
      <c r="F30" s="49">
        <v>190</v>
      </c>
      <c r="G30" s="49">
        <v>26995</v>
      </c>
      <c r="H30" s="65">
        <v>0.44</v>
      </c>
      <c r="I30" s="65">
        <v>0</v>
      </c>
      <c r="J30" s="65">
        <v>0.55000000000000004</v>
      </c>
    </row>
    <row r="31" spans="1:10" x14ac:dyDescent="0.35">
      <c r="A31" s="25" t="s">
        <v>259</v>
      </c>
      <c r="B31" s="34" t="s">
        <v>139</v>
      </c>
      <c r="C31" s="36">
        <v>15</v>
      </c>
      <c r="D31" s="3">
        <v>0</v>
      </c>
      <c r="E31" s="36">
        <v>5</v>
      </c>
      <c r="F31" s="36">
        <v>0</v>
      </c>
      <c r="G31" s="36">
        <v>10</v>
      </c>
      <c r="H31" s="37">
        <v>0.4</v>
      </c>
      <c r="I31" s="37">
        <v>0</v>
      </c>
      <c r="J31" s="37">
        <v>0.6</v>
      </c>
    </row>
    <row r="32" spans="1:10" x14ac:dyDescent="0.35">
      <c r="A32" s="25" t="s">
        <v>259</v>
      </c>
      <c r="B32" s="34" t="s">
        <v>140</v>
      </c>
      <c r="C32" s="36">
        <v>260</v>
      </c>
      <c r="D32" s="3">
        <v>0.01</v>
      </c>
      <c r="E32" s="36">
        <v>80</v>
      </c>
      <c r="F32" s="36">
        <v>0</v>
      </c>
      <c r="G32" s="36">
        <v>180</v>
      </c>
      <c r="H32" s="37">
        <v>0.3</v>
      </c>
      <c r="I32" s="37">
        <v>0</v>
      </c>
      <c r="J32" s="37">
        <v>0.7</v>
      </c>
    </row>
    <row r="33" spans="1:10" x14ac:dyDescent="0.35">
      <c r="A33" s="25" t="s">
        <v>259</v>
      </c>
      <c r="B33" s="34" t="s">
        <v>141</v>
      </c>
      <c r="C33" s="36">
        <v>125</v>
      </c>
      <c r="D33" s="3">
        <v>0</v>
      </c>
      <c r="E33" s="36">
        <v>75</v>
      </c>
      <c r="F33" s="36">
        <v>0</v>
      </c>
      <c r="G33" s="36">
        <v>55</v>
      </c>
      <c r="H33" s="37">
        <v>0.57999999999999996</v>
      </c>
      <c r="I33" s="37">
        <v>0</v>
      </c>
      <c r="J33" s="37">
        <v>0.42</v>
      </c>
    </row>
    <row r="34" spans="1:10" x14ac:dyDescent="0.35">
      <c r="A34" s="25" t="s">
        <v>259</v>
      </c>
      <c r="B34" s="34" t="s">
        <v>142</v>
      </c>
      <c r="C34" s="36">
        <v>1235</v>
      </c>
      <c r="D34" s="3">
        <v>0.03</v>
      </c>
      <c r="E34" s="36">
        <v>875</v>
      </c>
      <c r="F34" s="36">
        <v>0</v>
      </c>
      <c r="G34" s="36">
        <v>360</v>
      </c>
      <c r="H34" s="37">
        <v>0.71</v>
      </c>
      <c r="I34" s="37">
        <v>0</v>
      </c>
      <c r="J34" s="37">
        <v>0.28999999999999998</v>
      </c>
    </row>
    <row r="35" spans="1:10" x14ac:dyDescent="0.35">
      <c r="A35" s="25" t="s">
        <v>259</v>
      </c>
      <c r="B35" s="34" t="s">
        <v>143</v>
      </c>
      <c r="C35" s="36">
        <v>34820</v>
      </c>
      <c r="D35" s="3">
        <v>0.71</v>
      </c>
      <c r="E35" s="36">
        <v>13875</v>
      </c>
      <c r="F35" s="36">
        <v>105</v>
      </c>
      <c r="G35" s="36">
        <v>20835</v>
      </c>
      <c r="H35" s="37">
        <v>0.4</v>
      </c>
      <c r="I35" s="37">
        <v>0</v>
      </c>
      <c r="J35" s="37">
        <v>0.6</v>
      </c>
    </row>
    <row r="36" spans="1:10" x14ac:dyDescent="0.35">
      <c r="A36" s="25" t="s">
        <v>259</v>
      </c>
      <c r="B36" s="34" t="s">
        <v>144</v>
      </c>
      <c r="C36" s="36">
        <v>1265</v>
      </c>
      <c r="D36" s="3">
        <v>0.03</v>
      </c>
      <c r="E36" s="36">
        <v>565</v>
      </c>
      <c r="F36" s="36">
        <v>5</v>
      </c>
      <c r="G36" s="36">
        <v>695</v>
      </c>
      <c r="H36" s="37">
        <v>0.45</v>
      </c>
      <c r="I36" s="37">
        <v>0</v>
      </c>
      <c r="J36" s="37">
        <v>0.55000000000000004</v>
      </c>
    </row>
    <row r="37" spans="1:10" x14ac:dyDescent="0.35">
      <c r="A37" s="25" t="s">
        <v>259</v>
      </c>
      <c r="B37" s="34" t="s">
        <v>145</v>
      </c>
      <c r="C37" s="36">
        <v>465</v>
      </c>
      <c r="D37" s="3">
        <v>0.01</v>
      </c>
      <c r="E37" s="36">
        <v>180</v>
      </c>
      <c r="F37" s="36">
        <v>10</v>
      </c>
      <c r="G37" s="36">
        <v>270</v>
      </c>
      <c r="H37" s="37">
        <v>0.39</v>
      </c>
      <c r="I37" s="37">
        <v>0.02</v>
      </c>
      <c r="J37" s="37">
        <v>0.59</v>
      </c>
    </row>
    <row r="38" spans="1:10" x14ac:dyDescent="0.35">
      <c r="A38" s="25" t="s">
        <v>259</v>
      </c>
      <c r="B38" s="34" t="s">
        <v>146</v>
      </c>
      <c r="C38" s="36">
        <v>715</v>
      </c>
      <c r="D38" s="3">
        <v>0.01</v>
      </c>
      <c r="E38" s="36">
        <v>410</v>
      </c>
      <c r="F38" s="36">
        <v>15</v>
      </c>
      <c r="G38" s="36">
        <v>290</v>
      </c>
      <c r="H38" s="37">
        <v>0.56999999999999995</v>
      </c>
      <c r="I38" s="37">
        <v>0.02</v>
      </c>
      <c r="J38" s="37">
        <v>0.41</v>
      </c>
    </row>
    <row r="39" spans="1:10" x14ac:dyDescent="0.35">
      <c r="A39" s="25" t="s">
        <v>259</v>
      </c>
      <c r="B39" s="34" t="s">
        <v>147</v>
      </c>
      <c r="C39" s="36">
        <v>210</v>
      </c>
      <c r="D39" s="3">
        <v>0</v>
      </c>
      <c r="E39" s="36">
        <v>120</v>
      </c>
      <c r="F39" s="36">
        <v>5</v>
      </c>
      <c r="G39" s="36">
        <v>85</v>
      </c>
      <c r="H39" s="37">
        <v>0.56999999999999995</v>
      </c>
      <c r="I39" s="37">
        <v>0.02</v>
      </c>
      <c r="J39" s="37">
        <v>0.41</v>
      </c>
    </row>
    <row r="40" spans="1:10" x14ac:dyDescent="0.35">
      <c r="A40" s="25" t="s">
        <v>259</v>
      </c>
      <c r="B40" s="34" t="s">
        <v>148</v>
      </c>
      <c r="C40" s="36">
        <v>785</v>
      </c>
      <c r="D40" s="3">
        <v>0.02</v>
      </c>
      <c r="E40" s="36">
        <v>555</v>
      </c>
      <c r="F40" s="36" t="s">
        <v>108</v>
      </c>
      <c r="G40" s="36">
        <v>225</v>
      </c>
      <c r="H40" s="37">
        <v>0.71</v>
      </c>
      <c r="I40" s="37" t="s">
        <v>108</v>
      </c>
      <c r="J40" s="37" t="s">
        <v>108</v>
      </c>
    </row>
    <row r="41" spans="1:10" x14ac:dyDescent="0.35">
      <c r="A41" s="25" t="s">
        <v>259</v>
      </c>
      <c r="B41" s="34" t="s">
        <v>149</v>
      </c>
      <c r="C41" s="36">
        <v>690</v>
      </c>
      <c r="D41" s="3">
        <v>0.01</v>
      </c>
      <c r="E41" s="36">
        <v>510</v>
      </c>
      <c r="F41" s="36">
        <v>0</v>
      </c>
      <c r="G41" s="36">
        <v>180</v>
      </c>
      <c r="H41" s="37">
        <v>0.74</v>
      </c>
      <c r="I41" s="37">
        <v>0</v>
      </c>
      <c r="J41" s="37">
        <v>0.26</v>
      </c>
    </row>
    <row r="42" spans="1:10" x14ac:dyDescent="0.35">
      <c r="A42" s="25" t="s">
        <v>259</v>
      </c>
      <c r="B42" s="34" t="s">
        <v>150</v>
      </c>
      <c r="C42" s="36">
        <v>315</v>
      </c>
      <c r="D42" s="3">
        <v>0.01</v>
      </c>
      <c r="E42" s="36">
        <v>260</v>
      </c>
      <c r="F42" s="36">
        <v>0</v>
      </c>
      <c r="G42" s="36">
        <v>55</v>
      </c>
      <c r="H42" s="37">
        <v>0.83</v>
      </c>
      <c r="I42" s="37">
        <v>0</v>
      </c>
      <c r="J42" s="37">
        <v>0.17</v>
      </c>
    </row>
    <row r="43" spans="1:10" x14ac:dyDescent="0.35">
      <c r="A43" s="25" t="s">
        <v>259</v>
      </c>
      <c r="B43" s="34" t="s">
        <v>151</v>
      </c>
      <c r="C43" s="36">
        <v>740</v>
      </c>
      <c r="D43" s="3">
        <v>0.02</v>
      </c>
      <c r="E43" s="36">
        <v>250</v>
      </c>
      <c r="F43" s="36">
        <v>15</v>
      </c>
      <c r="G43" s="36">
        <v>470</v>
      </c>
      <c r="H43" s="37">
        <v>0.34</v>
      </c>
      <c r="I43" s="37">
        <v>0.02</v>
      </c>
      <c r="J43" s="37">
        <v>0.64</v>
      </c>
    </row>
    <row r="44" spans="1:10" x14ac:dyDescent="0.35">
      <c r="A44" s="25" t="s">
        <v>259</v>
      </c>
      <c r="B44" s="34" t="s">
        <v>152</v>
      </c>
      <c r="C44" s="36">
        <v>305</v>
      </c>
      <c r="D44" s="3">
        <v>0.01</v>
      </c>
      <c r="E44" s="36">
        <v>235</v>
      </c>
      <c r="F44" s="36">
        <v>0</v>
      </c>
      <c r="G44" s="36">
        <v>70</v>
      </c>
      <c r="H44" s="37">
        <v>0.76</v>
      </c>
      <c r="I44" s="37">
        <v>0</v>
      </c>
      <c r="J44" s="37">
        <v>0.24</v>
      </c>
    </row>
    <row r="45" spans="1:10" x14ac:dyDescent="0.35">
      <c r="A45" s="25" t="s">
        <v>259</v>
      </c>
      <c r="B45" s="34" t="s">
        <v>153</v>
      </c>
      <c r="C45" s="36">
        <v>45</v>
      </c>
      <c r="D45" s="3">
        <v>0</v>
      </c>
      <c r="E45" s="36">
        <v>40</v>
      </c>
      <c r="F45" s="36">
        <v>0</v>
      </c>
      <c r="G45" s="36">
        <v>5</v>
      </c>
      <c r="H45" s="37">
        <v>0.91</v>
      </c>
      <c r="I45" s="37">
        <v>0</v>
      </c>
      <c r="J45" s="37">
        <v>0.09</v>
      </c>
    </row>
    <row r="46" spans="1:10" x14ac:dyDescent="0.35">
      <c r="A46" s="25" t="s">
        <v>259</v>
      </c>
      <c r="B46" s="34" t="s">
        <v>154</v>
      </c>
      <c r="C46" s="36">
        <v>960</v>
      </c>
      <c r="D46" s="3">
        <v>0.02</v>
      </c>
      <c r="E46" s="36">
        <v>585</v>
      </c>
      <c r="F46" s="36">
        <v>5</v>
      </c>
      <c r="G46" s="36">
        <v>365</v>
      </c>
      <c r="H46" s="37">
        <v>0.61</v>
      </c>
      <c r="I46" s="37">
        <v>0.01</v>
      </c>
      <c r="J46" s="37">
        <v>0.38</v>
      </c>
    </row>
    <row r="47" spans="1:10" x14ac:dyDescent="0.35">
      <c r="A47" s="25" t="s">
        <v>259</v>
      </c>
      <c r="B47" s="34" t="s">
        <v>155</v>
      </c>
      <c r="C47" s="36">
        <v>3810</v>
      </c>
      <c r="D47" s="3">
        <v>0.08</v>
      </c>
      <c r="E47" s="36">
        <v>1990</v>
      </c>
      <c r="F47" s="36">
        <v>15</v>
      </c>
      <c r="G47" s="36">
        <v>1800</v>
      </c>
      <c r="H47" s="37">
        <v>0.52</v>
      </c>
      <c r="I47" s="37">
        <v>0</v>
      </c>
      <c r="J47" s="37">
        <v>0.47</v>
      </c>
    </row>
    <row r="48" spans="1:10" x14ac:dyDescent="0.35">
      <c r="A48" s="25" t="s">
        <v>259</v>
      </c>
      <c r="B48" s="34" t="s">
        <v>156</v>
      </c>
      <c r="C48" s="36">
        <v>230</v>
      </c>
      <c r="D48" s="3">
        <v>0</v>
      </c>
      <c r="E48" s="36">
        <v>155</v>
      </c>
      <c r="F48" s="36" t="s">
        <v>108</v>
      </c>
      <c r="G48" s="36">
        <v>70</v>
      </c>
      <c r="H48" s="37">
        <v>0.68</v>
      </c>
      <c r="I48" s="37" t="s">
        <v>108</v>
      </c>
      <c r="J48" s="37" t="s">
        <v>108</v>
      </c>
    </row>
    <row r="49" spans="1:10" x14ac:dyDescent="0.35">
      <c r="A49" s="25" t="s">
        <v>259</v>
      </c>
      <c r="B49" s="34" t="s">
        <v>157</v>
      </c>
      <c r="C49" s="36">
        <v>40</v>
      </c>
      <c r="D49" s="3">
        <v>0</v>
      </c>
      <c r="E49" s="36">
        <v>25</v>
      </c>
      <c r="F49" s="36">
        <v>0</v>
      </c>
      <c r="G49" s="36">
        <v>15</v>
      </c>
      <c r="H49" s="37">
        <v>0.62</v>
      </c>
      <c r="I49" s="37">
        <v>0</v>
      </c>
      <c r="J49" s="37">
        <v>0.38</v>
      </c>
    </row>
    <row r="50" spans="1:10" x14ac:dyDescent="0.35">
      <c r="A50" s="25" t="s">
        <v>259</v>
      </c>
      <c r="B50" s="34" t="s">
        <v>158</v>
      </c>
      <c r="C50" s="36">
        <v>135</v>
      </c>
      <c r="D50" s="3">
        <v>0</v>
      </c>
      <c r="E50" s="36">
        <v>70</v>
      </c>
      <c r="F50" s="36" t="s">
        <v>108</v>
      </c>
      <c r="G50" s="36">
        <v>65</v>
      </c>
      <c r="H50" s="37">
        <v>0.53</v>
      </c>
      <c r="I50" s="37" t="s">
        <v>108</v>
      </c>
      <c r="J50" s="37" t="s">
        <v>108</v>
      </c>
    </row>
    <row r="51" spans="1:10" x14ac:dyDescent="0.35">
      <c r="A51" s="25" t="s">
        <v>259</v>
      </c>
      <c r="B51" s="34" t="s">
        <v>159</v>
      </c>
      <c r="C51" s="36">
        <v>1715</v>
      </c>
      <c r="D51" s="3">
        <v>0.04</v>
      </c>
      <c r="E51" s="36">
        <v>810</v>
      </c>
      <c r="F51" s="36">
        <v>15</v>
      </c>
      <c r="G51" s="36">
        <v>890</v>
      </c>
      <c r="H51" s="37">
        <v>0.47</v>
      </c>
      <c r="I51" s="37">
        <v>0.01</v>
      </c>
      <c r="J51" s="37">
        <v>0.52</v>
      </c>
    </row>
    <row r="52" spans="1:10" x14ac:dyDescent="0.35">
      <c r="A52" s="52" t="s">
        <v>260</v>
      </c>
      <c r="B52" s="50" t="s">
        <v>60</v>
      </c>
      <c r="C52" s="49">
        <v>38590</v>
      </c>
      <c r="D52" s="82">
        <v>1</v>
      </c>
      <c r="E52" s="49">
        <v>7200</v>
      </c>
      <c r="F52" s="49">
        <v>90</v>
      </c>
      <c r="G52" s="49">
        <v>31300</v>
      </c>
      <c r="H52" s="65">
        <v>0.19</v>
      </c>
      <c r="I52" s="65">
        <v>0</v>
      </c>
      <c r="J52" s="65">
        <v>0.81</v>
      </c>
    </row>
    <row r="53" spans="1:10" x14ac:dyDescent="0.35">
      <c r="A53" s="25" t="s">
        <v>260</v>
      </c>
      <c r="B53" s="34" t="s">
        <v>139</v>
      </c>
      <c r="C53" s="36">
        <v>5</v>
      </c>
      <c r="D53" s="3">
        <v>0</v>
      </c>
      <c r="E53" s="36">
        <v>0</v>
      </c>
      <c r="F53" s="36">
        <v>0</v>
      </c>
      <c r="G53" s="36">
        <v>5</v>
      </c>
      <c r="H53" s="37">
        <v>0</v>
      </c>
      <c r="I53" s="37">
        <v>0</v>
      </c>
      <c r="J53" s="37">
        <v>1</v>
      </c>
    </row>
    <row r="54" spans="1:10" x14ac:dyDescent="0.35">
      <c r="A54" s="25" t="s">
        <v>260</v>
      </c>
      <c r="B54" s="34" t="s">
        <v>140</v>
      </c>
      <c r="C54" s="36">
        <v>205</v>
      </c>
      <c r="D54" s="3">
        <v>0.01</v>
      </c>
      <c r="E54" s="36">
        <v>25</v>
      </c>
      <c r="F54" s="36" t="s">
        <v>108</v>
      </c>
      <c r="G54" s="36">
        <v>180</v>
      </c>
      <c r="H54" s="37" t="s">
        <v>108</v>
      </c>
      <c r="I54" s="37" t="s">
        <v>108</v>
      </c>
      <c r="J54" s="37">
        <v>0.88</v>
      </c>
    </row>
    <row r="55" spans="1:10" x14ac:dyDescent="0.35">
      <c r="A55" s="25" t="s">
        <v>260</v>
      </c>
      <c r="B55" s="34" t="s">
        <v>141</v>
      </c>
      <c r="C55" s="36">
        <v>85</v>
      </c>
      <c r="D55" s="3">
        <v>0</v>
      </c>
      <c r="E55" s="36">
        <v>50</v>
      </c>
      <c r="F55" s="36">
        <v>0</v>
      </c>
      <c r="G55" s="36">
        <v>35</v>
      </c>
      <c r="H55" s="37">
        <v>0.57999999999999996</v>
      </c>
      <c r="I55" s="37">
        <v>0</v>
      </c>
      <c r="J55" s="37">
        <v>0.42</v>
      </c>
    </row>
    <row r="56" spans="1:10" x14ac:dyDescent="0.35">
      <c r="A56" s="25" t="s">
        <v>260</v>
      </c>
      <c r="B56" s="34" t="s">
        <v>142</v>
      </c>
      <c r="C56" s="36">
        <v>2155</v>
      </c>
      <c r="D56" s="3">
        <v>0.06</v>
      </c>
      <c r="E56" s="36">
        <v>1960</v>
      </c>
      <c r="F56" s="36">
        <v>0</v>
      </c>
      <c r="G56" s="36">
        <v>195</v>
      </c>
      <c r="H56" s="37">
        <v>0.91</v>
      </c>
      <c r="I56" s="37">
        <v>0</v>
      </c>
      <c r="J56" s="37">
        <v>0.09</v>
      </c>
    </row>
    <row r="57" spans="1:10" x14ac:dyDescent="0.35">
      <c r="A57" s="25" t="s">
        <v>260</v>
      </c>
      <c r="B57" s="34" t="s">
        <v>143</v>
      </c>
      <c r="C57" s="36">
        <v>30170</v>
      </c>
      <c r="D57" s="3">
        <v>0.78</v>
      </c>
      <c r="E57" s="36">
        <v>3595</v>
      </c>
      <c r="F57" s="36">
        <v>50</v>
      </c>
      <c r="G57" s="36">
        <v>26520</v>
      </c>
      <c r="H57" s="37">
        <v>0.12</v>
      </c>
      <c r="I57" s="37">
        <v>0</v>
      </c>
      <c r="J57" s="37">
        <v>0.88</v>
      </c>
    </row>
    <row r="58" spans="1:10" x14ac:dyDescent="0.35">
      <c r="A58" s="25" t="s">
        <v>260</v>
      </c>
      <c r="B58" s="34" t="s">
        <v>144</v>
      </c>
      <c r="C58" s="36">
        <v>1790</v>
      </c>
      <c r="D58" s="3">
        <v>0.05</v>
      </c>
      <c r="E58" s="36">
        <v>215</v>
      </c>
      <c r="F58" s="36">
        <v>5</v>
      </c>
      <c r="G58" s="36">
        <v>1565</v>
      </c>
      <c r="H58" s="37">
        <v>0.12</v>
      </c>
      <c r="I58" s="37">
        <v>0</v>
      </c>
      <c r="J58" s="37">
        <v>0.88</v>
      </c>
    </row>
    <row r="59" spans="1:10" x14ac:dyDescent="0.35">
      <c r="A59" s="25" t="s">
        <v>260</v>
      </c>
      <c r="B59" s="34" t="s">
        <v>145</v>
      </c>
      <c r="C59" s="36">
        <v>355</v>
      </c>
      <c r="D59" s="3">
        <v>0.01</v>
      </c>
      <c r="E59" s="36">
        <v>45</v>
      </c>
      <c r="F59" s="36">
        <v>20</v>
      </c>
      <c r="G59" s="36">
        <v>290</v>
      </c>
      <c r="H59" s="37">
        <v>0.12</v>
      </c>
      <c r="I59" s="37">
        <v>0.05</v>
      </c>
      <c r="J59" s="37">
        <v>0.82</v>
      </c>
    </row>
    <row r="60" spans="1:10" x14ac:dyDescent="0.35">
      <c r="A60" s="25" t="s">
        <v>260</v>
      </c>
      <c r="B60" s="34" t="s">
        <v>146</v>
      </c>
      <c r="C60" s="36">
        <v>660</v>
      </c>
      <c r="D60" s="3">
        <v>0.02</v>
      </c>
      <c r="E60" s="36">
        <v>210</v>
      </c>
      <c r="F60" s="36">
        <v>10</v>
      </c>
      <c r="G60" s="36">
        <v>440</v>
      </c>
      <c r="H60" s="37">
        <v>0.32</v>
      </c>
      <c r="I60" s="37">
        <v>0.01</v>
      </c>
      <c r="J60" s="37">
        <v>0.67</v>
      </c>
    </row>
    <row r="61" spans="1:10" x14ac:dyDescent="0.35">
      <c r="A61" s="25" t="s">
        <v>260</v>
      </c>
      <c r="B61" s="34" t="s">
        <v>147</v>
      </c>
      <c r="C61" s="36">
        <v>70</v>
      </c>
      <c r="D61" s="3">
        <v>0</v>
      </c>
      <c r="E61" s="36">
        <v>20</v>
      </c>
      <c r="F61" s="36" t="s">
        <v>108</v>
      </c>
      <c r="G61" s="36">
        <v>45</v>
      </c>
      <c r="H61" s="37" t="s">
        <v>108</v>
      </c>
      <c r="I61" s="37" t="s">
        <v>108</v>
      </c>
      <c r="J61" s="37">
        <v>0.69</v>
      </c>
    </row>
    <row r="62" spans="1:10" x14ac:dyDescent="0.35">
      <c r="A62" s="25" t="s">
        <v>260</v>
      </c>
      <c r="B62" s="34" t="s">
        <v>148</v>
      </c>
      <c r="C62" s="36">
        <v>200</v>
      </c>
      <c r="D62" s="3">
        <v>0.01</v>
      </c>
      <c r="E62" s="36">
        <v>115</v>
      </c>
      <c r="F62" s="36">
        <v>0</v>
      </c>
      <c r="G62" s="36">
        <v>90</v>
      </c>
      <c r="H62" s="37">
        <v>0.56000000000000005</v>
      </c>
      <c r="I62" s="37">
        <v>0</v>
      </c>
      <c r="J62" s="37">
        <v>0.44</v>
      </c>
    </row>
    <row r="63" spans="1:10" x14ac:dyDescent="0.35">
      <c r="A63" s="25" t="s">
        <v>260</v>
      </c>
      <c r="B63" s="34" t="s">
        <v>149</v>
      </c>
      <c r="C63" s="36">
        <v>240</v>
      </c>
      <c r="D63" s="3">
        <v>0.01</v>
      </c>
      <c r="E63" s="36">
        <v>175</v>
      </c>
      <c r="F63" s="36">
        <v>0</v>
      </c>
      <c r="G63" s="36">
        <v>65</v>
      </c>
      <c r="H63" s="37">
        <v>0.73</v>
      </c>
      <c r="I63" s="37">
        <v>0</v>
      </c>
      <c r="J63" s="37">
        <v>0.27</v>
      </c>
    </row>
    <row r="64" spans="1:10" x14ac:dyDescent="0.35">
      <c r="A64" s="25" t="s">
        <v>260</v>
      </c>
      <c r="B64" s="34" t="s">
        <v>150</v>
      </c>
      <c r="C64" s="36">
        <v>175</v>
      </c>
      <c r="D64" s="3">
        <v>0</v>
      </c>
      <c r="E64" s="36">
        <v>145</v>
      </c>
      <c r="F64" s="36">
        <v>0</v>
      </c>
      <c r="G64" s="36">
        <v>30</v>
      </c>
      <c r="H64" s="37">
        <v>0.82</v>
      </c>
      <c r="I64" s="37">
        <v>0</v>
      </c>
      <c r="J64" s="37">
        <v>0.18</v>
      </c>
    </row>
    <row r="65" spans="1:10" x14ac:dyDescent="0.35">
      <c r="A65" s="25" t="s">
        <v>260</v>
      </c>
      <c r="B65" s="34" t="s">
        <v>151</v>
      </c>
      <c r="C65" s="36">
        <v>355</v>
      </c>
      <c r="D65" s="3">
        <v>0.01</v>
      </c>
      <c r="E65" s="36">
        <v>110</v>
      </c>
      <c r="F65" s="36" t="s">
        <v>108</v>
      </c>
      <c r="G65" s="36">
        <v>245</v>
      </c>
      <c r="H65" s="37" t="s">
        <v>108</v>
      </c>
      <c r="I65" s="37" t="s">
        <v>108</v>
      </c>
      <c r="J65" s="37">
        <v>0.69</v>
      </c>
    </row>
    <row r="66" spans="1:10" x14ac:dyDescent="0.35">
      <c r="A66" s="25" t="s">
        <v>260</v>
      </c>
      <c r="B66" s="34" t="s">
        <v>152</v>
      </c>
      <c r="C66" s="36">
        <v>110</v>
      </c>
      <c r="D66" s="3">
        <v>0</v>
      </c>
      <c r="E66" s="36">
        <v>80</v>
      </c>
      <c r="F66" s="36">
        <v>0</v>
      </c>
      <c r="G66" s="36">
        <v>30</v>
      </c>
      <c r="H66" s="37">
        <v>0.73</v>
      </c>
      <c r="I66" s="37">
        <v>0</v>
      </c>
      <c r="J66" s="37">
        <v>0.27</v>
      </c>
    </row>
    <row r="67" spans="1:10" x14ac:dyDescent="0.35">
      <c r="A67" s="25" t="s">
        <v>260</v>
      </c>
      <c r="B67" s="34" t="s">
        <v>153</v>
      </c>
      <c r="C67" s="36">
        <v>75</v>
      </c>
      <c r="D67" s="3">
        <v>0</v>
      </c>
      <c r="E67" s="36">
        <v>45</v>
      </c>
      <c r="F67" s="36">
        <v>0</v>
      </c>
      <c r="G67" s="36">
        <v>30</v>
      </c>
      <c r="H67" s="37">
        <v>0.61</v>
      </c>
      <c r="I67" s="37">
        <v>0</v>
      </c>
      <c r="J67" s="37">
        <v>0.39</v>
      </c>
    </row>
    <row r="68" spans="1:10" x14ac:dyDescent="0.35">
      <c r="A68" s="25" t="s">
        <v>260</v>
      </c>
      <c r="B68" s="34" t="s">
        <v>154</v>
      </c>
      <c r="C68" s="36">
        <v>1625</v>
      </c>
      <c r="D68" s="3">
        <v>0.04</v>
      </c>
      <c r="E68" s="36">
        <v>285</v>
      </c>
      <c r="F68" s="36" t="s">
        <v>108</v>
      </c>
      <c r="G68" s="36">
        <v>1340</v>
      </c>
      <c r="H68" s="37" t="s">
        <v>108</v>
      </c>
      <c r="I68" s="37" t="s">
        <v>108</v>
      </c>
      <c r="J68" s="37">
        <v>0.82</v>
      </c>
    </row>
    <row r="69" spans="1:10" x14ac:dyDescent="0.35">
      <c r="A69" s="25" t="s">
        <v>260</v>
      </c>
      <c r="B69" s="34" t="s">
        <v>155</v>
      </c>
      <c r="C69" s="36">
        <v>130</v>
      </c>
      <c r="D69" s="3">
        <v>0</v>
      </c>
      <c r="E69" s="36">
        <v>50</v>
      </c>
      <c r="F69" s="36">
        <v>0</v>
      </c>
      <c r="G69" s="36">
        <v>80</v>
      </c>
      <c r="H69" s="37">
        <v>0.39</v>
      </c>
      <c r="I69" s="37">
        <v>0</v>
      </c>
      <c r="J69" s="37">
        <v>0.61</v>
      </c>
    </row>
    <row r="70" spans="1:10" x14ac:dyDescent="0.35">
      <c r="A70" s="25" t="s">
        <v>260</v>
      </c>
      <c r="B70" s="34" t="s">
        <v>156</v>
      </c>
      <c r="C70" s="36">
        <v>105</v>
      </c>
      <c r="D70" s="3">
        <v>0</v>
      </c>
      <c r="E70" s="36">
        <v>55</v>
      </c>
      <c r="F70" s="36">
        <v>0</v>
      </c>
      <c r="G70" s="36">
        <v>45</v>
      </c>
      <c r="H70" s="37">
        <v>0.55000000000000004</v>
      </c>
      <c r="I70" s="37">
        <v>0</v>
      </c>
      <c r="J70" s="37">
        <v>0.45</v>
      </c>
    </row>
    <row r="71" spans="1:10" x14ac:dyDescent="0.35">
      <c r="A71" s="25" t="s">
        <v>260</v>
      </c>
      <c r="B71" s="34" t="s">
        <v>157</v>
      </c>
      <c r="C71" s="36">
        <v>35</v>
      </c>
      <c r="D71" s="3">
        <v>0</v>
      </c>
      <c r="E71" s="36">
        <v>15</v>
      </c>
      <c r="F71" s="36">
        <v>0</v>
      </c>
      <c r="G71" s="36">
        <v>20</v>
      </c>
      <c r="H71" s="37">
        <v>0.39</v>
      </c>
      <c r="I71" s="37">
        <v>0</v>
      </c>
      <c r="J71" s="37">
        <v>0.61</v>
      </c>
    </row>
    <row r="72" spans="1:10" x14ac:dyDescent="0.35">
      <c r="A72" s="25" t="s">
        <v>260</v>
      </c>
      <c r="B72" s="34" t="s">
        <v>158</v>
      </c>
      <c r="C72" s="36">
        <v>5</v>
      </c>
      <c r="D72" s="3">
        <v>0</v>
      </c>
      <c r="E72" s="36">
        <v>0</v>
      </c>
      <c r="F72" s="36">
        <v>0</v>
      </c>
      <c r="G72" s="36">
        <v>5</v>
      </c>
      <c r="H72" s="37">
        <v>0</v>
      </c>
      <c r="I72" s="37">
        <v>0</v>
      </c>
      <c r="J72" s="37">
        <v>1</v>
      </c>
    </row>
    <row r="73" spans="1:10" x14ac:dyDescent="0.35">
      <c r="A73" s="25" t="s">
        <v>260</v>
      </c>
      <c r="B73" s="34" t="s">
        <v>159</v>
      </c>
      <c r="C73" s="36">
        <v>45</v>
      </c>
      <c r="D73" s="3">
        <v>0</v>
      </c>
      <c r="E73" s="36">
        <v>10</v>
      </c>
      <c r="F73" s="36">
        <v>0</v>
      </c>
      <c r="G73" s="36">
        <v>30</v>
      </c>
      <c r="H73" s="37">
        <v>0.26</v>
      </c>
      <c r="I73" s="37">
        <v>0</v>
      </c>
      <c r="J73" s="37">
        <v>0.74</v>
      </c>
    </row>
    <row r="75" spans="1:10" x14ac:dyDescent="0.35">
      <c r="A75" s="4" t="s">
        <v>337</v>
      </c>
    </row>
    <row r="76" spans="1:10" ht="62" x14ac:dyDescent="0.35">
      <c r="A76" s="44" t="s">
        <v>246</v>
      </c>
      <c r="B76" s="43" t="s">
        <v>132</v>
      </c>
      <c r="C76" s="43" t="s">
        <v>293</v>
      </c>
      <c r="D76" s="43" t="s">
        <v>329</v>
      </c>
      <c r="E76" s="43" t="s">
        <v>330</v>
      </c>
      <c r="F76" s="43" t="s">
        <v>331</v>
      </c>
      <c r="G76" s="43" t="s">
        <v>332</v>
      </c>
      <c r="H76" s="43" t="s">
        <v>114</v>
      </c>
      <c r="I76" s="43" t="s">
        <v>115</v>
      </c>
      <c r="J76" s="43" t="s">
        <v>116</v>
      </c>
    </row>
    <row r="77" spans="1:10" x14ac:dyDescent="0.35">
      <c r="A77" s="52" t="s">
        <v>258</v>
      </c>
      <c r="B77" s="50" t="s">
        <v>60</v>
      </c>
      <c r="C77" s="49">
        <v>64990</v>
      </c>
      <c r="D77" s="82">
        <v>1</v>
      </c>
      <c r="E77" s="49">
        <v>17475</v>
      </c>
      <c r="F77" s="49">
        <v>155</v>
      </c>
      <c r="G77" s="49">
        <v>47355</v>
      </c>
      <c r="H77" s="65">
        <v>0.27</v>
      </c>
      <c r="I77" s="65">
        <v>0</v>
      </c>
      <c r="J77" s="65">
        <v>0.73</v>
      </c>
    </row>
    <row r="78" spans="1:10" x14ac:dyDescent="0.35">
      <c r="A78" s="25" t="s">
        <v>258</v>
      </c>
      <c r="B78" s="34" t="s">
        <v>334</v>
      </c>
      <c r="C78" s="36">
        <v>35735</v>
      </c>
      <c r="D78" s="3">
        <v>0.55000000000000004</v>
      </c>
      <c r="E78" s="36">
        <v>9570</v>
      </c>
      <c r="F78" s="36">
        <v>60</v>
      </c>
      <c r="G78" s="36">
        <v>26100</v>
      </c>
      <c r="H78" s="37">
        <v>0.27</v>
      </c>
      <c r="I78" s="37">
        <v>0</v>
      </c>
      <c r="J78" s="37">
        <v>0.73</v>
      </c>
    </row>
    <row r="79" spans="1:10" x14ac:dyDescent="0.35">
      <c r="A79" s="25" t="s">
        <v>258</v>
      </c>
      <c r="B79" s="34" t="s">
        <v>335</v>
      </c>
      <c r="C79" s="36">
        <v>10845</v>
      </c>
      <c r="D79" s="3">
        <v>0.17</v>
      </c>
      <c r="E79" s="36">
        <v>2930</v>
      </c>
      <c r="F79" s="36">
        <v>30</v>
      </c>
      <c r="G79" s="36">
        <v>7885</v>
      </c>
      <c r="H79" s="37">
        <v>0.27</v>
      </c>
      <c r="I79" s="37">
        <v>0</v>
      </c>
      <c r="J79" s="37">
        <v>0.73</v>
      </c>
    </row>
    <row r="80" spans="1:10" x14ac:dyDescent="0.35">
      <c r="A80" s="25" t="s">
        <v>258</v>
      </c>
      <c r="B80" s="34" t="s">
        <v>336</v>
      </c>
      <c r="C80" s="36">
        <v>18405</v>
      </c>
      <c r="D80" s="3">
        <v>0.28000000000000003</v>
      </c>
      <c r="E80" s="36">
        <v>4975</v>
      </c>
      <c r="F80" s="36">
        <v>60</v>
      </c>
      <c r="G80" s="36">
        <v>13370</v>
      </c>
      <c r="H80" s="37">
        <v>0.27</v>
      </c>
      <c r="I80" s="37">
        <v>0</v>
      </c>
      <c r="J80" s="37">
        <v>0.73</v>
      </c>
    </row>
    <row r="81" spans="1:10" x14ac:dyDescent="0.35">
      <c r="A81" s="52" t="s">
        <v>259</v>
      </c>
      <c r="B81" s="50" t="s">
        <v>60</v>
      </c>
      <c r="C81" s="49">
        <v>34820</v>
      </c>
      <c r="D81" s="82">
        <v>1</v>
      </c>
      <c r="E81" s="49">
        <v>13875</v>
      </c>
      <c r="F81" s="49">
        <v>105</v>
      </c>
      <c r="G81" s="49">
        <v>20835</v>
      </c>
      <c r="H81" s="65">
        <v>0.4</v>
      </c>
      <c r="I81" s="65">
        <v>0</v>
      </c>
      <c r="J81" s="65">
        <v>0.6</v>
      </c>
    </row>
    <row r="82" spans="1:10" x14ac:dyDescent="0.35">
      <c r="A82" s="25" t="s">
        <v>259</v>
      </c>
      <c r="B82" s="34" t="s">
        <v>334</v>
      </c>
      <c r="C82" s="36">
        <v>20195</v>
      </c>
      <c r="D82" s="3">
        <v>0.57999999999999996</v>
      </c>
      <c r="E82" s="36">
        <v>7855</v>
      </c>
      <c r="F82" s="36">
        <v>35</v>
      </c>
      <c r="G82" s="36">
        <v>12300</v>
      </c>
      <c r="H82" s="37">
        <v>0.39</v>
      </c>
      <c r="I82" s="37">
        <v>0</v>
      </c>
      <c r="J82" s="37">
        <v>0.61</v>
      </c>
    </row>
    <row r="83" spans="1:10" x14ac:dyDescent="0.35">
      <c r="A83" s="25" t="s">
        <v>259</v>
      </c>
      <c r="B83" s="34" t="s">
        <v>335</v>
      </c>
      <c r="C83" s="36">
        <v>7210</v>
      </c>
      <c r="D83" s="3">
        <v>0.21</v>
      </c>
      <c r="E83" s="36">
        <v>2695</v>
      </c>
      <c r="F83" s="36">
        <v>25</v>
      </c>
      <c r="G83" s="36">
        <v>4485</v>
      </c>
      <c r="H83" s="37">
        <v>0.37</v>
      </c>
      <c r="I83" s="37">
        <v>0</v>
      </c>
      <c r="J83" s="37">
        <v>0.62</v>
      </c>
    </row>
    <row r="84" spans="1:10" x14ac:dyDescent="0.35">
      <c r="A84" s="25" t="s">
        <v>259</v>
      </c>
      <c r="B84" s="34" t="s">
        <v>336</v>
      </c>
      <c r="C84" s="36">
        <v>7420</v>
      </c>
      <c r="D84" s="3">
        <v>0.21</v>
      </c>
      <c r="E84" s="36">
        <v>3325</v>
      </c>
      <c r="F84" s="36">
        <v>45</v>
      </c>
      <c r="G84" s="36">
        <v>4045</v>
      </c>
      <c r="H84" s="37">
        <v>0.45</v>
      </c>
      <c r="I84" s="37">
        <v>0.01</v>
      </c>
      <c r="J84" s="37">
        <v>0.55000000000000004</v>
      </c>
    </row>
    <row r="85" spans="1:10" x14ac:dyDescent="0.35">
      <c r="A85" s="52" t="s">
        <v>260</v>
      </c>
      <c r="B85" s="50" t="s">
        <v>60</v>
      </c>
      <c r="C85" s="49">
        <v>30170</v>
      </c>
      <c r="D85" s="82">
        <v>1</v>
      </c>
      <c r="E85" s="49">
        <v>3595</v>
      </c>
      <c r="F85" s="49">
        <v>50</v>
      </c>
      <c r="G85" s="49">
        <v>26520</v>
      </c>
      <c r="H85" s="65">
        <v>0.12</v>
      </c>
      <c r="I85" s="65">
        <v>0</v>
      </c>
      <c r="J85" s="65">
        <v>0.88</v>
      </c>
    </row>
    <row r="86" spans="1:10" x14ac:dyDescent="0.35">
      <c r="A86" s="25" t="s">
        <v>260</v>
      </c>
      <c r="B86" s="34" t="s">
        <v>334</v>
      </c>
      <c r="C86" s="36">
        <v>15540</v>
      </c>
      <c r="D86" s="3">
        <v>0.52</v>
      </c>
      <c r="E86" s="36">
        <v>1710</v>
      </c>
      <c r="F86" s="36">
        <v>25</v>
      </c>
      <c r="G86" s="36">
        <v>13805</v>
      </c>
      <c r="H86" s="37">
        <v>0.11</v>
      </c>
      <c r="I86" s="37">
        <v>0</v>
      </c>
      <c r="J86" s="37">
        <v>0.89</v>
      </c>
    </row>
    <row r="87" spans="1:10" x14ac:dyDescent="0.35">
      <c r="A87" s="25" t="s">
        <v>260</v>
      </c>
      <c r="B87" s="34" t="s">
        <v>335</v>
      </c>
      <c r="C87" s="36">
        <v>3640</v>
      </c>
      <c r="D87" s="3">
        <v>0.12</v>
      </c>
      <c r="E87" s="36">
        <v>235</v>
      </c>
      <c r="F87" s="36">
        <v>5</v>
      </c>
      <c r="G87" s="36">
        <v>3395</v>
      </c>
      <c r="H87" s="37">
        <v>0.06</v>
      </c>
      <c r="I87" s="37">
        <v>0</v>
      </c>
      <c r="J87" s="37">
        <v>0.93</v>
      </c>
    </row>
    <row r="88" spans="1:10" x14ac:dyDescent="0.35">
      <c r="A88" s="25" t="s">
        <v>260</v>
      </c>
      <c r="B88" s="34" t="s">
        <v>336</v>
      </c>
      <c r="C88" s="36">
        <v>10990</v>
      </c>
      <c r="D88" s="3">
        <v>0.36</v>
      </c>
      <c r="E88" s="36">
        <v>1650</v>
      </c>
      <c r="F88" s="36">
        <v>15</v>
      </c>
      <c r="G88" s="36">
        <v>9320</v>
      </c>
      <c r="H88" s="37">
        <v>0.15</v>
      </c>
      <c r="I88" s="37">
        <v>0</v>
      </c>
      <c r="J88" s="37">
        <v>0.85</v>
      </c>
    </row>
    <row r="89" spans="1:10" x14ac:dyDescent="0.35">
      <c r="A89" t="s">
        <v>29</v>
      </c>
      <c r="B89" s="91" t="s">
        <v>394</v>
      </c>
    </row>
    <row r="90" spans="1:10" x14ac:dyDescent="0.35">
      <c r="A90" t="s">
        <v>30</v>
      </c>
      <c r="B90" s="94" t="s">
        <v>395</v>
      </c>
    </row>
    <row r="91" spans="1:10" x14ac:dyDescent="0.35">
      <c r="A91" t="s">
        <v>31</v>
      </c>
      <c r="B91" s="94" t="s">
        <v>396</v>
      </c>
    </row>
    <row r="92" spans="1:10" x14ac:dyDescent="0.35">
      <c r="A92" t="s">
        <v>32</v>
      </c>
      <c r="B92" s="94" t="s">
        <v>397</v>
      </c>
    </row>
    <row r="93" spans="1:10" x14ac:dyDescent="0.35">
      <c r="A93" t="s">
        <v>33</v>
      </c>
      <c r="B93" s="94" t="s">
        <v>504</v>
      </c>
    </row>
    <row r="94" spans="1:10" x14ac:dyDescent="0.35">
      <c r="A94" t="s">
        <v>34</v>
      </c>
      <c r="B94" s="94" t="s">
        <v>505</v>
      </c>
    </row>
    <row r="95" spans="1:10" x14ac:dyDescent="0.35">
      <c r="A95" t="s">
        <v>35</v>
      </c>
      <c r="B95" s="94" t="s">
        <v>497</v>
      </c>
    </row>
  </sheetData>
  <conditionalFormatting sqref="D8:D73">
    <cfRule type="dataBar" priority="8">
      <dataBar>
        <cfvo type="num" val="0"/>
        <cfvo type="num" val="1"/>
        <color theme="7" tint="0.39997558519241921"/>
      </dataBar>
      <extLst>
        <ext xmlns:x14="http://schemas.microsoft.com/office/spreadsheetml/2009/9/main" uri="{B025F937-C7B1-47D3-B67F-A62EFF666E3E}">
          <x14:id>{6936CD6A-683B-41F6-AC02-3D2CCFA2F4B6}</x14:id>
        </ext>
      </extLst>
    </cfRule>
  </conditionalFormatting>
  <conditionalFormatting sqref="D77:D88">
    <cfRule type="dataBar" priority="4">
      <dataBar>
        <cfvo type="num" val="0"/>
        <cfvo type="num" val="1"/>
        <color theme="7" tint="0.39997558519241921"/>
      </dataBar>
      <extLst>
        <ext xmlns:x14="http://schemas.microsoft.com/office/spreadsheetml/2009/9/main" uri="{B025F937-C7B1-47D3-B67F-A62EFF666E3E}">
          <x14:id>{26F01817-05E5-4634-80A1-1D9E6D53D691}</x14:id>
        </ext>
      </extLst>
    </cfRule>
  </conditionalFormatting>
  <conditionalFormatting sqref="H8:H73">
    <cfRule type="dataBar" priority="7">
      <dataBar>
        <cfvo type="num" val="0"/>
        <cfvo type="num" val="1"/>
        <color theme="7" tint="0.39997558519241921"/>
      </dataBar>
      <extLst>
        <ext xmlns:x14="http://schemas.microsoft.com/office/spreadsheetml/2009/9/main" uri="{B025F937-C7B1-47D3-B67F-A62EFF666E3E}">
          <x14:id>{B0C7B8DD-D7BE-4A2B-8F6A-7DFCCD92C10D}</x14:id>
        </ext>
      </extLst>
    </cfRule>
  </conditionalFormatting>
  <conditionalFormatting sqref="H77:H88">
    <cfRule type="dataBar" priority="3">
      <dataBar>
        <cfvo type="num" val="0"/>
        <cfvo type="num" val="1"/>
        <color theme="7" tint="0.39997558519241921"/>
      </dataBar>
      <extLst>
        <ext xmlns:x14="http://schemas.microsoft.com/office/spreadsheetml/2009/9/main" uri="{B025F937-C7B1-47D3-B67F-A62EFF666E3E}">
          <x14:id>{AEAED909-65A1-4E4D-A64C-FD29C323DBB5}</x14:id>
        </ext>
      </extLst>
    </cfRule>
  </conditionalFormatting>
  <conditionalFormatting sqref="I8:I73">
    <cfRule type="dataBar" priority="6">
      <dataBar>
        <cfvo type="num" val="0"/>
        <cfvo type="num" val="1"/>
        <color theme="7" tint="0.39997558519241921"/>
      </dataBar>
      <extLst>
        <ext xmlns:x14="http://schemas.microsoft.com/office/spreadsheetml/2009/9/main" uri="{B025F937-C7B1-47D3-B67F-A62EFF666E3E}">
          <x14:id>{8B5BD926-48A8-4D50-B69C-C599CE924C06}</x14:id>
        </ext>
      </extLst>
    </cfRule>
  </conditionalFormatting>
  <conditionalFormatting sqref="I77:I88">
    <cfRule type="dataBar" priority="2">
      <dataBar>
        <cfvo type="num" val="0"/>
        <cfvo type="num" val="1"/>
        <color theme="7" tint="0.39997558519241921"/>
      </dataBar>
      <extLst>
        <ext xmlns:x14="http://schemas.microsoft.com/office/spreadsheetml/2009/9/main" uri="{B025F937-C7B1-47D3-B67F-A62EFF666E3E}">
          <x14:id>{6E0996F0-B1B0-475B-A0EE-114B4D0C8928}</x14:id>
        </ext>
      </extLst>
    </cfRule>
  </conditionalFormatting>
  <conditionalFormatting sqref="J8:J73">
    <cfRule type="dataBar" priority="5">
      <dataBar>
        <cfvo type="num" val="0"/>
        <cfvo type="num" val="1"/>
        <color theme="7" tint="0.39997558519241921"/>
      </dataBar>
      <extLst>
        <ext xmlns:x14="http://schemas.microsoft.com/office/spreadsheetml/2009/9/main" uri="{B025F937-C7B1-47D3-B67F-A62EFF666E3E}">
          <x14:id>{DD676B22-CC68-4A25-98D8-487FD6EF4995}</x14:id>
        </ext>
      </extLst>
    </cfRule>
  </conditionalFormatting>
  <conditionalFormatting sqref="J77:J88">
    <cfRule type="dataBar" priority="1">
      <dataBar>
        <cfvo type="num" val="0"/>
        <cfvo type="num" val="1"/>
        <color theme="7" tint="0.39997558519241921"/>
      </dataBar>
      <extLst>
        <ext xmlns:x14="http://schemas.microsoft.com/office/spreadsheetml/2009/9/main" uri="{B025F937-C7B1-47D3-B67F-A62EFF666E3E}">
          <x14:id>{EBE6C1DD-9EEB-4CEC-B8FC-AE95B8DA9ECF}</x14:id>
        </ext>
      </extLst>
    </cfRule>
  </conditionalFormatting>
  <pageMargins left="0.7" right="0.7" top="0.75" bottom="0.75" header="0.3" footer="0.3"/>
  <pageSetup paperSize="9" orientation="portrait" horizontalDpi="300" verticalDpi="300"/>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6936CD6A-683B-41F6-AC02-3D2CCFA2F4B6}">
            <x14:dataBar minLength="0" maxLength="100" gradient="0">
              <x14:cfvo type="num">
                <xm:f>0</xm:f>
              </x14:cfvo>
              <x14:cfvo type="num">
                <xm:f>1</xm:f>
              </x14:cfvo>
              <x14:negativeFillColor rgb="FFFF0000"/>
              <x14:axisColor rgb="FF000000"/>
            </x14:dataBar>
          </x14:cfRule>
          <xm:sqref>D8:D73</xm:sqref>
        </x14:conditionalFormatting>
        <x14:conditionalFormatting xmlns:xm="http://schemas.microsoft.com/office/excel/2006/main">
          <x14:cfRule type="dataBar" id="{26F01817-05E5-4634-80A1-1D9E6D53D691}">
            <x14:dataBar minLength="0" maxLength="100" gradient="0">
              <x14:cfvo type="num">
                <xm:f>0</xm:f>
              </x14:cfvo>
              <x14:cfvo type="num">
                <xm:f>1</xm:f>
              </x14:cfvo>
              <x14:negativeFillColor rgb="FFFF0000"/>
              <x14:axisColor rgb="FF000000"/>
            </x14:dataBar>
          </x14:cfRule>
          <xm:sqref>D77:D88</xm:sqref>
        </x14:conditionalFormatting>
        <x14:conditionalFormatting xmlns:xm="http://schemas.microsoft.com/office/excel/2006/main">
          <x14:cfRule type="dataBar" id="{B0C7B8DD-D7BE-4A2B-8F6A-7DFCCD92C10D}">
            <x14:dataBar minLength="0" maxLength="100" gradient="0">
              <x14:cfvo type="num">
                <xm:f>0</xm:f>
              </x14:cfvo>
              <x14:cfvo type="num">
                <xm:f>1</xm:f>
              </x14:cfvo>
              <x14:negativeFillColor rgb="FFFF0000"/>
              <x14:axisColor rgb="FF000000"/>
            </x14:dataBar>
          </x14:cfRule>
          <xm:sqref>H8:H73</xm:sqref>
        </x14:conditionalFormatting>
        <x14:conditionalFormatting xmlns:xm="http://schemas.microsoft.com/office/excel/2006/main">
          <x14:cfRule type="dataBar" id="{AEAED909-65A1-4E4D-A64C-FD29C323DBB5}">
            <x14:dataBar minLength="0" maxLength="100" gradient="0">
              <x14:cfvo type="num">
                <xm:f>0</xm:f>
              </x14:cfvo>
              <x14:cfvo type="num">
                <xm:f>1</xm:f>
              </x14:cfvo>
              <x14:negativeFillColor rgb="FFFF0000"/>
              <x14:axisColor rgb="FF000000"/>
            </x14:dataBar>
          </x14:cfRule>
          <xm:sqref>H77:H88</xm:sqref>
        </x14:conditionalFormatting>
        <x14:conditionalFormatting xmlns:xm="http://schemas.microsoft.com/office/excel/2006/main">
          <x14:cfRule type="dataBar" id="{8B5BD926-48A8-4D50-B69C-C599CE924C06}">
            <x14:dataBar minLength="0" maxLength="100" gradient="0">
              <x14:cfvo type="num">
                <xm:f>0</xm:f>
              </x14:cfvo>
              <x14:cfvo type="num">
                <xm:f>1</xm:f>
              </x14:cfvo>
              <x14:negativeFillColor rgb="FFFF0000"/>
              <x14:axisColor rgb="FF000000"/>
            </x14:dataBar>
          </x14:cfRule>
          <xm:sqref>I8:I73</xm:sqref>
        </x14:conditionalFormatting>
        <x14:conditionalFormatting xmlns:xm="http://schemas.microsoft.com/office/excel/2006/main">
          <x14:cfRule type="dataBar" id="{6E0996F0-B1B0-475B-A0EE-114B4D0C8928}">
            <x14:dataBar minLength="0" maxLength="100" gradient="0">
              <x14:cfvo type="num">
                <xm:f>0</xm:f>
              </x14:cfvo>
              <x14:cfvo type="num">
                <xm:f>1</xm:f>
              </x14:cfvo>
              <x14:negativeFillColor rgb="FFFF0000"/>
              <x14:axisColor rgb="FF000000"/>
            </x14:dataBar>
          </x14:cfRule>
          <xm:sqref>I77:I88</xm:sqref>
        </x14:conditionalFormatting>
        <x14:conditionalFormatting xmlns:xm="http://schemas.microsoft.com/office/excel/2006/main">
          <x14:cfRule type="dataBar" id="{DD676B22-CC68-4A25-98D8-487FD6EF4995}">
            <x14:dataBar minLength="0" maxLength="100" gradient="0">
              <x14:cfvo type="num">
                <xm:f>0</xm:f>
              </x14:cfvo>
              <x14:cfvo type="num">
                <xm:f>1</xm:f>
              </x14:cfvo>
              <x14:negativeFillColor rgb="FFFF0000"/>
              <x14:axisColor rgb="FF000000"/>
            </x14:dataBar>
          </x14:cfRule>
          <xm:sqref>J8:J73</xm:sqref>
        </x14:conditionalFormatting>
        <x14:conditionalFormatting xmlns:xm="http://schemas.microsoft.com/office/excel/2006/main">
          <x14:cfRule type="dataBar" id="{EBE6C1DD-9EEB-4CEC-B8FC-AE95B8DA9ECF}">
            <x14:dataBar minLength="0" maxLength="100" gradient="0">
              <x14:cfvo type="num">
                <xm:f>0</xm:f>
              </x14:cfvo>
              <x14:cfvo type="num">
                <xm:f>1</xm:f>
              </x14:cfvo>
              <x14:negativeFillColor rgb="FFFF0000"/>
              <x14:axisColor rgb="FF000000"/>
            </x14:dataBar>
          </x14:cfRule>
          <xm:sqref>J77:J88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3"/>
  <sheetViews>
    <sheetView showGridLines="0" zoomScaleNormal="100" workbookViewId="0"/>
  </sheetViews>
  <sheetFormatPr defaultColWidth="10.6640625" defaultRowHeight="15.5" x14ac:dyDescent="0.35"/>
  <cols>
    <col min="1" max="12" width="20.6640625" customWidth="1"/>
  </cols>
  <sheetData>
    <row r="1" spans="1:12" ht="19.5" x14ac:dyDescent="0.45">
      <c r="A1" s="2" t="s">
        <v>542</v>
      </c>
    </row>
    <row r="2" spans="1:12" x14ac:dyDescent="0.35">
      <c r="A2" t="s">
        <v>45</v>
      </c>
    </row>
    <row r="3" spans="1:12" x14ac:dyDescent="0.35">
      <c r="A3" t="s">
        <v>46</v>
      </c>
    </row>
    <row r="4" spans="1:12" x14ac:dyDescent="0.35">
      <c r="A4" t="s">
        <v>421</v>
      </c>
    </row>
    <row r="5" spans="1:12" x14ac:dyDescent="0.35">
      <c r="A5" t="s">
        <v>47</v>
      </c>
    </row>
    <row r="6" spans="1:12" ht="46.5" x14ac:dyDescent="0.35">
      <c r="A6" s="43" t="s">
        <v>48</v>
      </c>
      <c r="B6" s="43" t="s">
        <v>49</v>
      </c>
      <c r="C6" s="43" t="s">
        <v>50</v>
      </c>
      <c r="D6" s="43" t="s">
        <v>51</v>
      </c>
      <c r="E6" s="43" t="s">
        <v>52</v>
      </c>
      <c r="F6" s="43" t="s">
        <v>53</v>
      </c>
      <c r="G6" s="43" t="s">
        <v>54</v>
      </c>
      <c r="H6" s="43" t="s">
        <v>55</v>
      </c>
      <c r="I6" s="43" t="s">
        <v>56</v>
      </c>
      <c r="J6" s="43" t="s">
        <v>57</v>
      </c>
      <c r="K6" s="44" t="s">
        <v>58</v>
      </c>
      <c r="L6" s="43" t="s">
        <v>59</v>
      </c>
    </row>
    <row r="7" spans="1:12" x14ac:dyDescent="0.35">
      <c r="A7" s="47" t="s">
        <v>60</v>
      </c>
      <c r="B7" s="46">
        <v>73135</v>
      </c>
      <c r="C7" s="65">
        <v>1</v>
      </c>
      <c r="D7" s="46">
        <v>60860</v>
      </c>
      <c r="E7" s="65">
        <v>1</v>
      </c>
      <c r="F7" s="46">
        <v>65190</v>
      </c>
      <c r="G7" s="46">
        <v>48810</v>
      </c>
      <c r="H7" s="46">
        <v>14085</v>
      </c>
      <c r="I7" s="46">
        <v>2295</v>
      </c>
      <c r="J7" s="65">
        <v>0.75</v>
      </c>
      <c r="K7" s="65">
        <v>0.22</v>
      </c>
      <c r="L7" s="65">
        <v>0.04</v>
      </c>
    </row>
    <row r="8" spans="1:12" x14ac:dyDescent="0.35">
      <c r="A8" s="34" t="s">
        <v>61</v>
      </c>
      <c r="B8" s="36">
        <v>120</v>
      </c>
      <c r="C8" s="37">
        <v>0</v>
      </c>
      <c r="D8" s="36">
        <v>70</v>
      </c>
      <c r="E8" s="37">
        <v>0</v>
      </c>
      <c r="F8" s="36">
        <v>0</v>
      </c>
      <c r="G8" s="36">
        <v>0</v>
      </c>
      <c r="H8" s="36">
        <v>0</v>
      </c>
      <c r="I8" s="36">
        <v>0</v>
      </c>
      <c r="J8" s="37" t="s">
        <v>62</v>
      </c>
      <c r="K8" s="37" t="s">
        <v>62</v>
      </c>
      <c r="L8" s="37" t="s">
        <v>62</v>
      </c>
    </row>
    <row r="9" spans="1:12" x14ac:dyDescent="0.35">
      <c r="A9" s="34" t="s">
        <v>63</v>
      </c>
      <c r="B9" s="36">
        <v>130</v>
      </c>
      <c r="C9" s="37">
        <v>0</v>
      </c>
      <c r="D9" s="36">
        <v>90</v>
      </c>
      <c r="E9" s="37">
        <v>0</v>
      </c>
      <c r="F9" s="36">
        <v>25</v>
      </c>
      <c r="G9" s="36">
        <v>15</v>
      </c>
      <c r="H9" s="36">
        <v>10</v>
      </c>
      <c r="I9" s="36" t="s">
        <v>108</v>
      </c>
      <c r="J9" s="37">
        <v>0.56999999999999995</v>
      </c>
      <c r="K9" s="37" t="s">
        <v>108</v>
      </c>
      <c r="L9" s="37" t="s">
        <v>108</v>
      </c>
    </row>
    <row r="10" spans="1:12" x14ac:dyDescent="0.35">
      <c r="A10" s="34" t="s">
        <v>64</v>
      </c>
      <c r="B10" s="36">
        <v>120</v>
      </c>
      <c r="C10" s="37">
        <v>0</v>
      </c>
      <c r="D10" s="36">
        <v>110</v>
      </c>
      <c r="E10" s="37">
        <v>0</v>
      </c>
      <c r="F10" s="36">
        <v>55</v>
      </c>
      <c r="G10" s="36">
        <v>35</v>
      </c>
      <c r="H10" s="36">
        <v>15</v>
      </c>
      <c r="I10" s="36">
        <v>5</v>
      </c>
      <c r="J10" s="37">
        <v>0.64</v>
      </c>
      <c r="K10" s="37">
        <v>0.25</v>
      </c>
      <c r="L10" s="37">
        <v>0.11</v>
      </c>
    </row>
    <row r="11" spans="1:12" x14ac:dyDescent="0.35">
      <c r="A11" s="34" t="s">
        <v>65</v>
      </c>
      <c r="B11" s="36">
        <v>115</v>
      </c>
      <c r="C11" s="37">
        <v>0</v>
      </c>
      <c r="D11" s="36">
        <v>70</v>
      </c>
      <c r="E11" s="37">
        <v>0</v>
      </c>
      <c r="F11" s="36">
        <v>105</v>
      </c>
      <c r="G11" s="36">
        <v>60</v>
      </c>
      <c r="H11" s="36">
        <v>30</v>
      </c>
      <c r="I11" s="36">
        <v>15</v>
      </c>
      <c r="J11" s="37">
        <v>0.56999999999999995</v>
      </c>
      <c r="K11" s="37">
        <v>0.28000000000000003</v>
      </c>
      <c r="L11" s="37">
        <v>0.15</v>
      </c>
    </row>
    <row r="12" spans="1:12" x14ac:dyDescent="0.35">
      <c r="A12" s="34" t="s">
        <v>66</v>
      </c>
      <c r="B12" s="36">
        <v>1185</v>
      </c>
      <c r="C12" s="37">
        <v>0.02</v>
      </c>
      <c r="D12" s="36">
        <v>610</v>
      </c>
      <c r="E12" s="37">
        <v>0.01</v>
      </c>
      <c r="F12" s="36">
        <v>125</v>
      </c>
      <c r="G12" s="36">
        <v>85</v>
      </c>
      <c r="H12" s="36">
        <v>20</v>
      </c>
      <c r="I12" s="36">
        <v>20</v>
      </c>
      <c r="J12" s="37">
        <v>0.68</v>
      </c>
      <c r="K12" s="37">
        <v>0.16</v>
      </c>
      <c r="L12" s="37">
        <v>0.16</v>
      </c>
    </row>
    <row r="13" spans="1:12" x14ac:dyDescent="0.35">
      <c r="A13" s="34" t="s">
        <v>67</v>
      </c>
      <c r="B13" s="36">
        <v>1625</v>
      </c>
      <c r="C13" s="37">
        <v>0.02</v>
      </c>
      <c r="D13" s="36">
        <v>1015</v>
      </c>
      <c r="E13" s="37">
        <v>0.02</v>
      </c>
      <c r="F13" s="36">
        <v>410</v>
      </c>
      <c r="G13" s="36">
        <v>280</v>
      </c>
      <c r="H13" s="36">
        <v>60</v>
      </c>
      <c r="I13" s="36">
        <v>65</v>
      </c>
      <c r="J13" s="37">
        <v>0.69</v>
      </c>
      <c r="K13" s="37">
        <v>0.14000000000000001</v>
      </c>
      <c r="L13" s="37">
        <v>0.16</v>
      </c>
    </row>
    <row r="14" spans="1:12" x14ac:dyDescent="0.35">
      <c r="A14" s="34" t="s">
        <v>68</v>
      </c>
      <c r="B14" s="36">
        <v>2145</v>
      </c>
      <c r="C14" s="37">
        <v>0.03</v>
      </c>
      <c r="D14" s="36">
        <v>1410</v>
      </c>
      <c r="E14" s="37">
        <v>0.02</v>
      </c>
      <c r="F14" s="36">
        <v>610</v>
      </c>
      <c r="G14" s="36">
        <v>435</v>
      </c>
      <c r="H14" s="36">
        <v>100</v>
      </c>
      <c r="I14" s="36">
        <v>70</v>
      </c>
      <c r="J14" s="37">
        <v>0.72</v>
      </c>
      <c r="K14" s="37">
        <v>0.16</v>
      </c>
      <c r="L14" s="37">
        <v>0.12</v>
      </c>
    </row>
    <row r="15" spans="1:12" x14ac:dyDescent="0.35">
      <c r="A15" s="34" t="s">
        <v>69</v>
      </c>
      <c r="B15" s="36">
        <v>1975</v>
      </c>
      <c r="C15" s="37">
        <v>0.03</v>
      </c>
      <c r="D15" s="36">
        <v>1425</v>
      </c>
      <c r="E15" s="37">
        <v>0.02</v>
      </c>
      <c r="F15" s="36">
        <v>910</v>
      </c>
      <c r="G15" s="36">
        <v>685</v>
      </c>
      <c r="H15" s="36">
        <v>180</v>
      </c>
      <c r="I15" s="36">
        <v>45</v>
      </c>
      <c r="J15" s="37">
        <v>0.75</v>
      </c>
      <c r="K15" s="37">
        <v>0.2</v>
      </c>
      <c r="L15" s="37">
        <v>0.05</v>
      </c>
    </row>
    <row r="16" spans="1:12" x14ac:dyDescent="0.35">
      <c r="A16" s="34" t="s">
        <v>70</v>
      </c>
      <c r="B16" s="36">
        <v>2175</v>
      </c>
      <c r="C16" s="37">
        <v>0.03</v>
      </c>
      <c r="D16" s="36">
        <v>1730</v>
      </c>
      <c r="E16" s="37">
        <v>0.03</v>
      </c>
      <c r="F16" s="36">
        <v>1345</v>
      </c>
      <c r="G16" s="36">
        <v>1090</v>
      </c>
      <c r="H16" s="36">
        <v>190</v>
      </c>
      <c r="I16" s="36">
        <v>60</v>
      </c>
      <c r="J16" s="37">
        <v>0.81</v>
      </c>
      <c r="K16" s="37">
        <v>0.14000000000000001</v>
      </c>
      <c r="L16" s="37">
        <v>0.05</v>
      </c>
    </row>
    <row r="17" spans="1:12" x14ac:dyDescent="0.35">
      <c r="A17" s="34" t="s">
        <v>71</v>
      </c>
      <c r="B17" s="36">
        <v>1620</v>
      </c>
      <c r="C17" s="37">
        <v>0.02</v>
      </c>
      <c r="D17" s="36">
        <v>1455</v>
      </c>
      <c r="E17" s="37">
        <v>0.02</v>
      </c>
      <c r="F17" s="36">
        <v>1265</v>
      </c>
      <c r="G17" s="36">
        <v>1010</v>
      </c>
      <c r="H17" s="36">
        <v>170</v>
      </c>
      <c r="I17" s="36">
        <v>80</v>
      </c>
      <c r="J17" s="37">
        <v>0.8</v>
      </c>
      <c r="K17" s="37">
        <v>0.13</v>
      </c>
      <c r="L17" s="37">
        <v>0.06</v>
      </c>
    </row>
    <row r="18" spans="1:12" x14ac:dyDescent="0.35">
      <c r="A18" s="34" t="s">
        <v>72</v>
      </c>
      <c r="B18" s="36">
        <v>1955</v>
      </c>
      <c r="C18" s="37">
        <v>0.03</v>
      </c>
      <c r="D18" s="36">
        <v>1555</v>
      </c>
      <c r="E18" s="37">
        <v>0.03</v>
      </c>
      <c r="F18" s="36">
        <v>1405</v>
      </c>
      <c r="G18" s="36">
        <v>1120</v>
      </c>
      <c r="H18" s="36">
        <v>220</v>
      </c>
      <c r="I18" s="36">
        <v>70</v>
      </c>
      <c r="J18" s="37">
        <v>0.8</v>
      </c>
      <c r="K18" s="37">
        <v>0.16</v>
      </c>
      <c r="L18" s="37">
        <v>0.05</v>
      </c>
    </row>
    <row r="19" spans="1:12" x14ac:dyDescent="0.35">
      <c r="A19" s="34" t="s">
        <v>73</v>
      </c>
      <c r="B19" s="36">
        <v>1725</v>
      </c>
      <c r="C19" s="37">
        <v>0.02</v>
      </c>
      <c r="D19" s="36">
        <v>1410</v>
      </c>
      <c r="E19" s="37">
        <v>0.02</v>
      </c>
      <c r="F19" s="36">
        <v>1585</v>
      </c>
      <c r="G19" s="36">
        <v>1290</v>
      </c>
      <c r="H19" s="36">
        <v>225</v>
      </c>
      <c r="I19" s="36">
        <v>70</v>
      </c>
      <c r="J19" s="37">
        <v>0.81</v>
      </c>
      <c r="K19" s="37">
        <v>0.14000000000000001</v>
      </c>
      <c r="L19" s="37">
        <v>0.04</v>
      </c>
    </row>
    <row r="20" spans="1:12" x14ac:dyDescent="0.35">
      <c r="A20" s="34" t="s">
        <v>74</v>
      </c>
      <c r="B20" s="36">
        <v>1435</v>
      </c>
      <c r="C20" s="37">
        <v>0.02</v>
      </c>
      <c r="D20" s="36">
        <v>1245</v>
      </c>
      <c r="E20" s="37">
        <v>0.02</v>
      </c>
      <c r="F20" s="36">
        <v>1490</v>
      </c>
      <c r="G20" s="36">
        <v>1255</v>
      </c>
      <c r="H20" s="36">
        <v>195</v>
      </c>
      <c r="I20" s="36">
        <v>40</v>
      </c>
      <c r="J20" s="37">
        <v>0.84</v>
      </c>
      <c r="K20" s="37">
        <v>0.13</v>
      </c>
      <c r="L20" s="37">
        <v>0.03</v>
      </c>
    </row>
    <row r="21" spans="1:12" x14ac:dyDescent="0.35">
      <c r="A21" s="34" t="s">
        <v>75</v>
      </c>
      <c r="B21" s="36">
        <v>1865</v>
      </c>
      <c r="C21" s="37">
        <v>0.03</v>
      </c>
      <c r="D21" s="36">
        <v>1535</v>
      </c>
      <c r="E21" s="37">
        <v>0.03</v>
      </c>
      <c r="F21" s="36">
        <v>1595</v>
      </c>
      <c r="G21" s="36">
        <v>1315</v>
      </c>
      <c r="H21" s="36">
        <v>220</v>
      </c>
      <c r="I21" s="36">
        <v>60</v>
      </c>
      <c r="J21" s="37">
        <v>0.83</v>
      </c>
      <c r="K21" s="37">
        <v>0.14000000000000001</v>
      </c>
      <c r="L21" s="37">
        <v>0.04</v>
      </c>
    </row>
    <row r="22" spans="1:12" x14ac:dyDescent="0.35">
      <c r="A22" s="34" t="s">
        <v>76</v>
      </c>
      <c r="B22" s="36">
        <v>1960</v>
      </c>
      <c r="C22" s="37">
        <v>0.03</v>
      </c>
      <c r="D22" s="36">
        <v>1760</v>
      </c>
      <c r="E22" s="37">
        <v>0.03</v>
      </c>
      <c r="F22" s="36">
        <v>1475</v>
      </c>
      <c r="G22" s="36">
        <v>1220</v>
      </c>
      <c r="H22" s="36">
        <v>210</v>
      </c>
      <c r="I22" s="36">
        <v>40</v>
      </c>
      <c r="J22" s="37">
        <v>0.83</v>
      </c>
      <c r="K22" s="37">
        <v>0.14000000000000001</v>
      </c>
      <c r="L22" s="37">
        <v>0.03</v>
      </c>
    </row>
    <row r="23" spans="1:12" x14ac:dyDescent="0.35">
      <c r="A23" s="34" t="s">
        <v>77</v>
      </c>
      <c r="B23" s="36">
        <v>1870</v>
      </c>
      <c r="C23" s="37">
        <v>0.03</v>
      </c>
      <c r="D23" s="36">
        <v>1585</v>
      </c>
      <c r="E23" s="37">
        <v>0.03</v>
      </c>
      <c r="F23" s="36">
        <v>1245</v>
      </c>
      <c r="G23" s="36">
        <v>1015</v>
      </c>
      <c r="H23" s="36">
        <v>180</v>
      </c>
      <c r="I23" s="36">
        <v>50</v>
      </c>
      <c r="J23" s="37">
        <v>0.82</v>
      </c>
      <c r="K23" s="37">
        <v>0.15</v>
      </c>
      <c r="L23" s="37">
        <v>0.04</v>
      </c>
    </row>
    <row r="24" spans="1:12" x14ac:dyDescent="0.35">
      <c r="A24" s="34" t="s">
        <v>78</v>
      </c>
      <c r="B24" s="36">
        <v>2280</v>
      </c>
      <c r="C24" s="37">
        <v>0.03</v>
      </c>
      <c r="D24" s="36">
        <v>1840</v>
      </c>
      <c r="E24" s="37">
        <v>0.03</v>
      </c>
      <c r="F24" s="36">
        <v>1325</v>
      </c>
      <c r="G24" s="36">
        <v>1110</v>
      </c>
      <c r="H24" s="36">
        <v>160</v>
      </c>
      <c r="I24" s="36">
        <v>60</v>
      </c>
      <c r="J24" s="37">
        <v>0.83</v>
      </c>
      <c r="K24" s="37">
        <v>0.12</v>
      </c>
      <c r="L24" s="37">
        <v>0.04</v>
      </c>
    </row>
    <row r="25" spans="1:12" x14ac:dyDescent="0.35">
      <c r="A25" s="34" t="s">
        <v>79</v>
      </c>
      <c r="B25" s="36">
        <v>1250</v>
      </c>
      <c r="C25" s="37">
        <v>0.02</v>
      </c>
      <c r="D25" s="36">
        <v>1275</v>
      </c>
      <c r="E25" s="37">
        <v>0.02</v>
      </c>
      <c r="F25" s="36">
        <v>1160</v>
      </c>
      <c r="G25" s="36">
        <v>960</v>
      </c>
      <c r="H25" s="36">
        <v>145</v>
      </c>
      <c r="I25" s="36">
        <v>55</v>
      </c>
      <c r="J25" s="37">
        <v>0.83</v>
      </c>
      <c r="K25" s="37">
        <v>0.13</v>
      </c>
      <c r="L25" s="37">
        <v>0.05</v>
      </c>
    </row>
    <row r="26" spans="1:12" x14ac:dyDescent="0.35">
      <c r="A26" s="34" t="s">
        <v>80</v>
      </c>
      <c r="B26" s="36">
        <v>1790</v>
      </c>
      <c r="C26" s="37">
        <v>0.02</v>
      </c>
      <c r="D26" s="36">
        <v>1610</v>
      </c>
      <c r="E26" s="37">
        <v>0.03</v>
      </c>
      <c r="F26" s="36">
        <v>1240</v>
      </c>
      <c r="G26" s="36">
        <v>1000</v>
      </c>
      <c r="H26" s="36">
        <v>170</v>
      </c>
      <c r="I26" s="36">
        <v>65</v>
      </c>
      <c r="J26" s="37">
        <v>0.81</v>
      </c>
      <c r="K26" s="37">
        <v>0.14000000000000001</v>
      </c>
      <c r="L26" s="37">
        <v>0.05</v>
      </c>
    </row>
    <row r="27" spans="1:12" x14ac:dyDescent="0.35">
      <c r="A27" s="34" t="s">
        <v>81</v>
      </c>
      <c r="B27" s="36">
        <v>1785</v>
      </c>
      <c r="C27" s="37">
        <v>0.02</v>
      </c>
      <c r="D27" s="36">
        <v>1635</v>
      </c>
      <c r="E27" s="37">
        <v>0.03</v>
      </c>
      <c r="F27" s="36">
        <v>1375</v>
      </c>
      <c r="G27" s="36">
        <v>1120</v>
      </c>
      <c r="H27" s="36">
        <v>195</v>
      </c>
      <c r="I27" s="36">
        <v>65</v>
      </c>
      <c r="J27" s="37">
        <v>0.81</v>
      </c>
      <c r="K27" s="37">
        <v>0.14000000000000001</v>
      </c>
      <c r="L27" s="37">
        <v>0.05</v>
      </c>
    </row>
    <row r="28" spans="1:12" x14ac:dyDescent="0.35">
      <c r="A28" s="34" t="s">
        <v>82</v>
      </c>
      <c r="B28" s="36">
        <v>2020</v>
      </c>
      <c r="C28" s="37">
        <v>0.03</v>
      </c>
      <c r="D28" s="36">
        <v>1885</v>
      </c>
      <c r="E28" s="37">
        <v>0.03</v>
      </c>
      <c r="F28" s="36">
        <v>1800</v>
      </c>
      <c r="G28" s="36">
        <v>1525</v>
      </c>
      <c r="H28" s="36">
        <v>240</v>
      </c>
      <c r="I28" s="36">
        <v>35</v>
      </c>
      <c r="J28" s="37">
        <v>0.85</v>
      </c>
      <c r="K28" s="37">
        <v>0.13</v>
      </c>
      <c r="L28" s="37">
        <v>0.02</v>
      </c>
    </row>
    <row r="29" spans="1:12" x14ac:dyDescent="0.35">
      <c r="A29" s="34" t="s">
        <v>83</v>
      </c>
      <c r="B29" s="36">
        <v>1655</v>
      </c>
      <c r="C29" s="37">
        <v>0.02</v>
      </c>
      <c r="D29" s="36">
        <v>1600</v>
      </c>
      <c r="E29" s="37">
        <v>0.03</v>
      </c>
      <c r="F29" s="36">
        <v>1370</v>
      </c>
      <c r="G29" s="36">
        <v>1150</v>
      </c>
      <c r="H29" s="36">
        <v>190</v>
      </c>
      <c r="I29" s="36">
        <v>30</v>
      </c>
      <c r="J29" s="37">
        <v>0.84</v>
      </c>
      <c r="K29" s="37">
        <v>0.14000000000000001</v>
      </c>
      <c r="L29" s="37">
        <v>0.02</v>
      </c>
    </row>
    <row r="30" spans="1:12" x14ac:dyDescent="0.35">
      <c r="A30" s="34" t="s">
        <v>84</v>
      </c>
      <c r="B30" s="36">
        <v>1840</v>
      </c>
      <c r="C30" s="37">
        <v>0.03</v>
      </c>
      <c r="D30" s="36">
        <v>1665</v>
      </c>
      <c r="E30" s="37">
        <v>0.03</v>
      </c>
      <c r="F30" s="36">
        <v>1700</v>
      </c>
      <c r="G30" s="36">
        <v>1430</v>
      </c>
      <c r="H30" s="36">
        <v>235</v>
      </c>
      <c r="I30" s="36">
        <v>40</v>
      </c>
      <c r="J30" s="37">
        <v>0.84</v>
      </c>
      <c r="K30" s="37">
        <v>0.14000000000000001</v>
      </c>
      <c r="L30" s="37">
        <v>0.02</v>
      </c>
    </row>
    <row r="31" spans="1:12" x14ac:dyDescent="0.35">
      <c r="A31" s="34" t="s">
        <v>85</v>
      </c>
      <c r="B31" s="36">
        <v>1950</v>
      </c>
      <c r="C31" s="37">
        <v>0.03</v>
      </c>
      <c r="D31" s="36">
        <v>1580</v>
      </c>
      <c r="E31" s="37">
        <v>0.03</v>
      </c>
      <c r="F31" s="36">
        <v>2005</v>
      </c>
      <c r="G31" s="36">
        <v>1695</v>
      </c>
      <c r="H31" s="36">
        <v>260</v>
      </c>
      <c r="I31" s="36">
        <v>45</v>
      </c>
      <c r="J31" s="37">
        <v>0.85</v>
      </c>
      <c r="K31" s="37">
        <v>0.13</v>
      </c>
      <c r="L31" s="37">
        <v>0.02</v>
      </c>
    </row>
    <row r="32" spans="1:12" x14ac:dyDescent="0.35">
      <c r="A32" s="34" t="s">
        <v>86</v>
      </c>
      <c r="B32" s="36">
        <v>1665</v>
      </c>
      <c r="C32" s="37">
        <v>0.02</v>
      </c>
      <c r="D32" s="36">
        <v>1540</v>
      </c>
      <c r="E32" s="37">
        <v>0.03</v>
      </c>
      <c r="F32" s="36">
        <v>1910</v>
      </c>
      <c r="G32" s="36">
        <v>1300</v>
      </c>
      <c r="H32" s="36">
        <v>545</v>
      </c>
      <c r="I32" s="36">
        <v>65</v>
      </c>
      <c r="J32" s="37">
        <v>0.68</v>
      </c>
      <c r="K32" s="37">
        <v>0.28999999999999998</v>
      </c>
      <c r="L32" s="37">
        <v>0.03</v>
      </c>
    </row>
    <row r="33" spans="1:12" x14ac:dyDescent="0.35">
      <c r="A33" s="34" t="s">
        <v>87</v>
      </c>
      <c r="B33" s="36">
        <v>1975</v>
      </c>
      <c r="C33" s="37">
        <v>0.03</v>
      </c>
      <c r="D33" s="36">
        <v>1620</v>
      </c>
      <c r="E33" s="37">
        <v>0.03</v>
      </c>
      <c r="F33" s="36">
        <v>2330</v>
      </c>
      <c r="G33" s="36">
        <v>1600</v>
      </c>
      <c r="H33" s="36">
        <v>685</v>
      </c>
      <c r="I33" s="36">
        <v>45</v>
      </c>
      <c r="J33" s="37">
        <v>0.69</v>
      </c>
      <c r="K33" s="37">
        <v>0.28999999999999998</v>
      </c>
      <c r="L33" s="37">
        <v>0.02</v>
      </c>
    </row>
    <row r="34" spans="1:12" x14ac:dyDescent="0.35">
      <c r="A34" s="34" t="s">
        <v>88</v>
      </c>
      <c r="B34" s="36">
        <v>2055</v>
      </c>
      <c r="C34" s="37">
        <v>0.03</v>
      </c>
      <c r="D34" s="36">
        <v>1655</v>
      </c>
      <c r="E34" s="37">
        <v>0.03</v>
      </c>
      <c r="F34" s="36">
        <v>2120</v>
      </c>
      <c r="G34" s="36">
        <v>1560</v>
      </c>
      <c r="H34" s="36">
        <v>510</v>
      </c>
      <c r="I34" s="36">
        <v>50</v>
      </c>
      <c r="J34" s="37">
        <v>0.74</v>
      </c>
      <c r="K34" s="37">
        <v>0.24</v>
      </c>
      <c r="L34" s="37">
        <v>0.02</v>
      </c>
    </row>
    <row r="35" spans="1:12" x14ac:dyDescent="0.35">
      <c r="A35" s="34" t="s">
        <v>89</v>
      </c>
      <c r="B35" s="36">
        <v>1900</v>
      </c>
      <c r="C35" s="37">
        <v>0.03</v>
      </c>
      <c r="D35" s="36">
        <v>1720</v>
      </c>
      <c r="E35" s="37">
        <v>0.03</v>
      </c>
      <c r="F35" s="36">
        <v>2170</v>
      </c>
      <c r="G35" s="36">
        <v>1780</v>
      </c>
      <c r="H35" s="36">
        <v>340</v>
      </c>
      <c r="I35" s="36">
        <v>45</v>
      </c>
      <c r="J35" s="37">
        <v>0.82</v>
      </c>
      <c r="K35" s="37">
        <v>0.16</v>
      </c>
      <c r="L35" s="37">
        <v>0.02</v>
      </c>
    </row>
    <row r="36" spans="1:12" x14ac:dyDescent="0.35">
      <c r="A36" s="34" t="s">
        <v>90</v>
      </c>
      <c r="B36" s="36">
        <v>2280</v>
      </c>
      <c r="C36" s="37">
        <v>0.03</v>
      </c>
      <c r="D36" s="36">
        <v>1725</v>
      </c>
      <c r="E36" s="37">
        <v>0.03</v>
      </c>
      <c r="F36" s="36">
        <v>2420</v>
      </c>
      <c r="G36" s="36">
        <v>1915</v>
      </c>
      <c r="H36" s="36">
        <v>415</v>
      </c>
      <c r="I36" s="36">
        <v>90</v>
      </c>
      <c r="J36" s="37">
        <v>0.79</v>
      </c>
      <c r="K36" s="37">
        <v>0.17</v>
      </c>
      <c r="L36" s="37">
        <v>0.04</v>
      </c>
    </row>
    <row r="37" spans="1:12" x14ac:dyDescent="0.35">
      <c r="A37" s="34" t="s">
        <v>91</v>
      </c>
      <c r="B37" s="36">
        <v>1455</v>
      </c>
      <c r="C37" s="37">
        <v>0.02</v>
      </c>
      <c r="D37" s="36">
        <v>1330</v>
      </c>
      <c r="E37" s="37">
        <v>0.02</v>
      </c>
      <c r="F37" s="36">
        <v>2085</v>
      </c>
      <c r="G37" s="36">
        <v>1675</v>
      </c>
      <c r="H37" s="36">
        <v>350</v>
      </c>
      <c r="I37" s="36">
        <v>60</v>
      </c>
      <c r="J37" s="37">
        <v>0.8</v>
      </c>
      <c r="K37" s="37">
        <v>0.17</v>
      </c>
      <c r="L37" s="37">
        <v>0.03</v>
      </c>
    </row>
    <row r="38" spans="1:12" x14ac:dyDescent="0.35">
      <c r="A38" s="34" t="s">
        <v>92</v>
      </c>
      <c r="B38" s="36">
        <v>2350</v>
      </c>
      <c r="C38" s="37">
        <v>0.03</v>
      </c>
      <c r="D38" s="36">
        <v>1855</v>
      </c>
      <c r="E38" s="37">
        <v>0.03</v>
      </c>
      <c r="F38" s="36">
        <v>2445</v>
      </c>
      <c r="G38" s="36">
        <v>1790</v>
      </c>
      <c r="H38" s="36">
        <v>585</v>
      </c>
      <c r="I38" s="36">
        <v>75</v>
      </c>
      <c r="J38" s="37">
        <v>0.73</v>
      </c>
      <c r="K38" s="37">
        <v>0.24</v>
      </c>
      <c r="L38" s="37">
        <v>0.03</v>
      </c>
    </row>
    <row r="39" spans="1:12" x14ac:dyDescent="0.35">
      <c r="A39" s="34" t="s">
        <v>93</v>
      </c>
      <c r="B39" s="36">
        <v>2385</v>
      </c>
      <c r="C39" s="37">
        <v>0.03</v>
      </c>
      <c r="D39" s="36">
        <v>1900</v>
      </c>
      <c r="E39" s="37">
        <v>0.03</v>
      </c>
      <c r="F39" s="36">
        <v>2915</v>
      </c>
      <c r="G39" s="36">
        <v>2180</v>
      </c>
      <c r="H39" s="36">
        <v>640</v>
      </c>
      <c r="I39" s="36">
        <v>95</v>
      </c>
      <c r="J39" s="37">
        <v>0.75</v>
      </c>
      <c r="K39" s="37">
        <v>0.22</v>
      </c>
      <c r="L39" s="37">
        <v>0.03</v>
      </c>
    </row>
    <row r="40" spans="1:12" x14ac:dyDescent="0.35">
      <c r="A40" s="34" t="s">
        <v>94</v>
      </c>
      <c r="B40" s="36">
        <v>2265</v>
      </c>
      <c r="C40" s="37">
        <v>0.03</v>
      </c>
      <c r="D40" s="36">
        <v>1900</v>
      </c>
      <c r="E40" s="37">
        <v>0.03</v>
      </c>
      <c r="F40" s="36">
        <v>2885</v>
      </c>
      <c r="G40" s="36">
        <v>2010</v>
      </c>
      <c r="H40" s="36">
        <v>815</v>
      </c>
      <c r="I40" s="36">
        <v>60</v>
      </c>
      <c r="J40" s="37">
        <v>0.7</v>
      </c>
      <c r="K40" s="37">
        <v>0.28000000000000003</v>
      </c>
      <c r="L40" s="37">
        <v>0.02</v>
      </c>
    </row>
    <row r="41" spans="1:12" x14ac:dyDescent="0.35">
      <c r="A41" s="34" t="s">
        <v>95</v>
      </c>
      <c r="B41" s="36">
        <v>2245</v>
      </c>
      <c r="C41" s="37">
        <v>0.03</v>
      </c>
      <c r="D41" s="36">
        <v>1915</v>
      </c>
      <c r="E41" s="37">
        <v>0.03</v>
      </c>
      <c r="F41" s="36">
        <v>3010</v>
      </c>
      <c r="G41" s="36">
        <v>2015</v>
      </c>
      <c r="H41" s="36">
        <v>915</v>
      </c>
      <c r="I41" s="36">
        <v>75</v>
      </c>
      <c r="J41" s="37">
        <v>0.67</v>
      </c>
      <c r="K41" s="37">
        <v>0.3</v>
      </c>
      <c r="L41" s="37">
        <v>0.03</v>
      </c>
    </row>
    <row r="42" spans="1:12" x14ac:dyDescent="0.35">
      <c r="A42" s="34" t="s">
        <v>96</v>
      </c>
      <c r="B42" s="36">
        <v>2300</v>
      </c>
      <c r="C42" s="37">
        <v>0.03</v>
      </c>
      <c r="D42" s="36">
        <v>1985</v>
      </c>
      <c r="E42" s="37">
        <v>0.03</v>
      </c>
      <c r="F42" s="36">
        <v>2810</v>
      </c>
      <c r="G42" s="36">
        <v>1880</v>
      </c>
      <c r="H42" s="36">
        <v>830</v>
      </c>
      <c r="I42" s="36">
        <v>100</v>
      </c>
      <c r="J42" s="37">
        <v>0.67</v>
      </c>
      <c r="K42" s="37">
        <v>0.3</v>
      </c>
      <c r="L42" s="37">
        <v>0.04</v>
      </c>
    </row>
    <row r="43" spans="1:12" x14ac:dyDescent="0.35">
      <c r="A43" s="34" t="s">
        <v>97</v>
      </c>
      <c r="B43" s="36">
        <v>2015</v>
      </c>
      <c r="C43" s="37">
        <v>0.03</v>
      </c>
      <c r="D43" s="36">
        <v>1830</v>
      </c>
      <c r="E43" s="37">
        <v>0.03</v>
      </c>
      <c r="F43" s="36">
        <v>2485</v>
      </c>
      <c r="G43" s="36">
        <v>1685</v>
      </c>
      <c r="H43" s="36">
        <v>710</v>
      </c>
      <c r="I43" s="36">
        <v>90</v>
      </c>
      <c r="J43" s="37">
        <v>0.68</v>
      </c>
      <c r="K43" s="37">
        <v>0.28999999999999998</v>
      </c>
      <c r="L43" s="37">
        <v>0.04</v>
      </c>
    </row>
    <row r="44" spans="1:12" x14ac:dyDescent="0.35">
      <c r="A44" s="34" t="s">
        <v>98</v>
      </c>
      <c r="B44" s="36">
        <v>1870</v>
      </c>
      <c r="C44" s="37">
        <v>0.03</v>
      </c>
      <c r="D44" s="36">
        <v>1705</v>
      </c>
      <c r="E44" s="37">
        <v>0.03</v>
      </c>
      <c r="F44" s="36">
        <v>2030</v>
      </c>
      <c r="G44" s="36">
        <v>1380</v>
      </c>
      <c r="H44" s="36">
        <v>600</v>
      </c>
      <c r="I44" s="36">
        <v>55</v>
      </c>
      <c r="J44" s="37">
        <v>0.68</v>
      </c>
      <c r="K44" s="37">
        <v>0.3</v>
      </c>
      <c r="L44" s="37">
        <v>0.03</v>
      </c>
    </row>
    <row r="45" spans="1:12" x14ac:dyDescent="0.35">
      <c r="A45" s="34" t="s">
        <v>99</v>
      </c>
      <c r="B45" s="36">
        <v>2170</v>
      </c>
      <c r="C45" s="37">
        <v>0.03</v>
      </c>
      <c r="D45" s="36">
        <v>1710</v>
      </c>
      <c r="E45" s="37">
        <v>0.03</v>
      </c>
      <c r="F45" s="36">
        <v>2140</v>
      </c>
      <c r="G45" s="36">
        <v>1495</v>
      </c>
      <c r="H45" s="36">
        <v>565</v>
      </c>
      <c r="I45" s="36">
        <v>80</v>
      </c>
      <c r="J45" s="37">
        <v>0.7</v>
      </c>
      <c r="K45" s="37">
        <v>0.26</v>
      </c>
      <c r="L45" s="37">
        <v>0.04</v>
      </c>
    </row>
    <row r="46" spans="1:12" x14ac:dyDescent="0.35">
      <c r="A46" s="34" t="s">
        <v>100</v>
      </c>
      <c r="B46" s="36">
        <v>2135</v>
      </c>
      <c r="C46" s="66">
        <v>0.03</v>
      </c>
      <c r="D46" s="36">
        <v>1780</v>
      </c>
      <c r="E46" s="66">
        <v>0.03</v>
      </c>
      <c r="F46" s="36">
        <v>1445</v>
      </c>
      <c r="G46" s="36">
        <v>980</v>
      </c>
      <c r="H46" s="36">
        <v>420</v>
      </c>
      <c r="I46" s="36">
        <v>45</v>
      </c>
      <c r="J46" s="66">
        <v>0.68</v>
      </c>
      <c r="K46" s="66">
        <v>0.28999999999999998</v>
      </c>
      <c r="L46" s="66">
        <v>0.03</v>
      </c>
    </row>
    <row r="47" spans="1:12" x14ac:dyDescent="0.35">
      <c r="A47" s="34" t="s">
        <v>101</v>
      </c>
      <c r="B47" s="67">
        <v>2035</v>
      </c>
      <c r="C47" s="66">
        <v>0.03</v>
      </c>
      <c r="D47" s="68">
        <v>1705</v>
      </c>
      <c r="E47" s="66">
        <v>0.03</v>
      </c>
      <c r="F47" s="36">
        <v>1575</v>
      </c>
      <c r="G47" s="36">
        <v>965</v>
      </c>
      <c r="H47" s="36">
        <v>540</v>
      </c>
      <c r="I47" s="36">
        <v>65</v>
      </c>
      <c r="J47" s="66">
        <v>0.61</v>
      </c>
      <c r="K47" s="66">
        <v>0.34</v>
      </c>
      <c r="L47" s="66">
        <v>0.04</v>
      </c>
    </row>
    <row r="48" spans="1:12" x14ac:dyDescent="0.35">
      <c r="A48" s="34" t="s">
        <v>102</v>
      </c>
      <c r="B48" s="36">
        <v>2100</v>
      </c>
      <c r="C48" s="37">
        <v>0.03</v>
      </c>
      <c r="D48" s="36">
        <v>1570</v>
      </c>
      <c r="E48" s="37">
        <v>0.03</v>
      </c>
      <c r="F48" s="36">
        <v>1525</v>
      </c>
      <c r="G48" s="36">
        <v>945</v>
      </c>
      <c r="H48" s="36">
        <v>515</v>
      </c>
      <c r="I48" s="36">
        <v>65</v>
      </c>
      <c r="J48" s="37">
        <v>0.62</v>
      </c>
      <c r="K48" s="37">
        <v>0.34</v>
      </c>
      <c r="L48" s="37">
        <v>0.04</v>
      </c>
    </row>
    <row r="49" spans="1:12" x14ac:dyDescent="0.35">
      <c r="A49" s="34" t="s">
        <v>103</v>
      </c>
      <c r="B49" s="36">
        <v>1350</v>
      </c>
      <c r="C49" s="37">
        <v>0.02</v>
      </c>
      <c r="D49" s="36">
        <v>1240</v>
      </c>
      <c r="E49" s="37">
        <v>0.02</v>
      </c>
      <c r="F49" s="36">
        <v>1275</v>
      </c>
      <c r="G49" s="36">
        <v>730</v>
      </c>
      <c r="H49" s="36">
        <v>500</v>
      </c>
      <c r="I49" s="36">
        <v>45</v>
      </c>
      <c r="J49" s="37">
        <v>0.56999999999999995</v>
      </c>
      <c r="K49" s="37">
        <v>0.39</v>
      </c>
      <c r="L49" s="37">
        <v>0.04</v>
      </c>
    </row>
    <row r="50" spans="1:12" x14ac:dyDescent="0.35">
      <c r="A50" s="38" t="s">
        <v>104</v>
      </c>
      <c r="B50" s="39">
        <v>9595</v>
      </c>
      <c r="C50" s="70">
        <v>0.13</v>
      </c>
      <c r="D50" s="39">
        <v>6540</v>
      </c>
      <c r="E50" s="70">
        <v>0.11</v>
      </c>
      <c r="F50" s="39">
        <v>3575</v>
      </c>
      <c r="G50" s="39">
        <v>2690</v>
      </c>
      <c r="H50" s="39">
        <v>600</v>
      </c>
      <c r="I50" s="39">
        <v>290</v>
      </c>
      <c r="J50" s="70">
        <v>0.75</v>
      </c>
      <c r="K50" s="70">
        <v>0.17</v>
      </c>
      <c r="L50" s="70">
        <v>0.08</v>
      </c>
    </row>
    <row r="51" spans="1:12" x14ac:dyDescent="0.35">
      <c r="A51" s="33" t="s">
        <v>105</v>
      </c>
      <c r="B51" s="35">
        <v>21550</v>
      </c>
      <c r="C51" s="69">
        <v>0.28999999999999998</v>
      </c>
      <c r="D51" s="35">
        <v>18795</v>
      </c>
      <c r="E51" s="69">
        <v>0.31</v>
      </c>
      <c r="F51" s="35">
        <v>16960</v>
      </c>
      <c r="G51" s="35">
        <v>13945</v>
      </c>
      <c r="H51" s="35">
        <v>2335</v>
      </c>
      <c r="I51" s="35">
        <v>685</v>
      </c>
      <c r="J51" s="69">
        <v>0.82</v>
      </c>
      <c r="K51" s="69">
        <v>0.14000000000000001</v>
      </c>
      <c r="L51" s="69">
        <v>0.04</v>
      </c>
    </row>
    <row r="52" spans="1:12" x14ac:dyDescent="0.35">
      <c r="A52" s="33" t="s">
        <v>106</v>
      </c>
      <c r="B52" s="35">
        <v>23775</v>
      </c>
      <c r="C52" s="69">
        <v>0.33</v>
      </c>
      <c r="D52" s="35">
        <v>20090</v>
      </c>
      <c r="E52" s="69">
        <v>0.33</v>
      </c>
      <c r="F52" s="35">
        <v>26360</v>
      </c>
      <c r="G52" s="35">
        <v>20095</v>
      </c>
      <c r="H52" s="35">
        <v>5565</v>
      </c>
      <c r="I52" s="35">
        <v>700</v>
      </c>
      <c r="J52" s="69">
        <v>0.76</v>
      </c>
      <c r="K52" s="69">
        <v>0.21</v>
      </c>
      <c r="L52" s="69">
        <v>0.03</v>
      </c>
    </row>
    <row r="53" spans="1:12" x14ac:dyDescent="0.35">
      <c r="A53" s="33" t="s">
        <v>107</v>
      </c>
      <c r="B53" s="35">
        <v>18220</v>
      </c>
      <c r="C53" s="71">
        <v>0.25</v>
      </c>
      <c r="D53" s="35">
        <v>15435</v>
      </c>
      <c r="E53" s="71">
        <v>0.25</v>
      </c>
      <c r="F53" s="35">
        <v>18295</v>
      </c>
      <c r="G53" s="35">
        <v>12080</v>
      </c>
      <c r="H53" s="35">
        <v>5590</v>
      </c>
      <c r="I53" s="35">
        <v>620</v>
      </c>
      <c r="J53" s="71">
        <v>0.66</v>
      </c>
      <c r="K53" s="71">
        <v>0.31</v>
      </c>
      <c r="L53" s="71">
        <v>0.03</v>
      </c>
    </row>
    <row r="54" spans="1:12" x14ac:dyDescent="0.35">
      <c r="A54" s="92" t="s">
        <v>29</v>
      </c>
      <c r="B54" s="91" t="s">
        <v>394</v>
      </c>
      <c r="C54" s="34"/>
      <c r="D54" s="86"/>
      <c r="E54" s="87"/>
      <c r="J54" s="87"/>
      <c r="L54" s="93"/>
    </row>
    <row r="55" spans="1:12" x14ac:dyDescent="0.35">
      <c r="A55" s="94" t="s">
        <v>30</v>
      </c>
      <c r="B55" s="95" t="s">
        <v>444</v>
      </c>
    </row>
    <row r="56" spans="1:12" x14ac:dyDescent="0.35">
      <c r="A56" s="92" t="s">
        <v>31</v>
      </c>
      <c r="B56" s="96" t="s">
        <v>445</v>
      </c>
    </row>
    <row r="57" spans="1:12" x14ac:dyDescent="0.35">
      <c r="A57" s="92" t="s">
        <v>32</v>
      </c>
      <c r="B57" s="96" t="s">
        <v>446</v>
      </c>
    </row>
    <row r="58" spans="1:12" x14ac:dyDescent="0.35">
      <c r="A58" s="92" t="s">
        <v>33</v>
      </c>
      <c r="B58" s="96" t="s">
        <v>447</v>
      </c>
    </row>
    <row r="59" spans="1:12" x14ac:dyDescent="0.35">
      <c r="A59" s="92" t="s">
        <v>34</v>
      </c>
      <c r="B59" s="96" t="s">
        <v>448</v>
      </c>
    </row>
    <row r="60" spans="1:12" x14ac:dyDescent="0.35">
      <c r="A60" s="92" t="s">
        <v>35</v>
      </c>
      <c r="B60" s="96" t="s">
        <v>535</v>
      </c>
    </row>
    <row r="61" spans="1:12" x14ac:dyDescent="0.35">
      <c r="A61" s="92" t="s">
        <v>36</v>
      </c>
      <c r="B61" s="96" t="s">
        <v>449</v>
      </c>
    </row>
    <row r="62" spans="1:12" x14ac:dyDescent="0.35">
      <c r="A62" s="92" t="s">
        <v>37</v>
      </c>
      <c r="B62" s="96" t="s">
        <v>450</v>
      </c>
    </row>
    <row r="63" spans="1:12" x14ac:dyDescent="0.35">
      <c r="A63" s="92" t="s">
        <v>38</v>
      </c>
      <c r="B63" s="96" t="s">
        <v>522</v>
      </c>
    </row>
  </sheetData>
  <conditionalFormatting sqref="C7:C49">
    <cfRule type="dataBar" priority="10">
      <dataBar>
        <cfvo type="num" val="0"/>
        <cfvo type="num" val="1"/>
        <color theme="7" tint="0.39997558519241921"/>
      </dataBar>
      <extLst>
        <ext xmlns:x14="http://schemas.microsoft.com/office/spreadsheetml/2009/9/main" uri="{B025F937-C7B1-47D3-B67F-A62EFF666E3E}">
          <x14:id>{B58CDB9A-64B4-433F-960C-339D47056756}</x14:id>
        </ext>
      </extLst>
    </cfRule>
  </conditionalFormatting>
  <conditionalFormatting sqref="C50:C53">
    <cfRule type="dataBar" priority="9">
      <dataBar>
        <cfvo type="num" val="0"/>
        <cfvo type="num" val="1"/>
        <color theme="7" tint="0.39997558519241921"/>
      </dataBar>
      <extLst>
        <ext xmlns:x14="http://schemas.microsoft.com/office/spreadsheetml/2009/9/main" uri="{B025F937-C7B1-47D3-B67F-A62EFF666E3E}">
          <x14:id>{BAED7D87-E5D9-4FB4-B284-2AFA38078D9A}</x14:id>
        </ext>
      </extLst>
    </cfRule>
  </conditionalFormatting>
  <conditionalFormatting sqref="E7:E49">
    <cfRule type="dataBar" priority="8">
      <dataBar>
        <cfvo type="num" val="0"/>
        <cfvo type="num" val="1"/>
        <color theme="7" tint="0.39997558519241921"/>
      </dataBar>
      <extLst>
        <ext xmlns:x14="http://schemas.microsoft.com/office/spreadsheetml/2009/9/main" uri="{B025F937-C7B1-47D3-B67F-A62EFF666E3E}">
          <x14:id>{BA213E04-FF30-46D0-B341-C659B57D2AC2}</x14:id>
        </ext>
      </extLst>
    </cfRule>
  </conditionalFormatting>
  <conditionalFormatting sqref="E50:E53">
    <cfRule type="dataBar" priority="7">
      <dataBar>
        <cfvo type="num" val="0"/>
        <cfvo type="num" val="1"/>
        <color theme="7" tint="0.39997558519241921"/>
      </dataBar>
      <extLst>
        <ext xmlns:x14="http://schemas.microsoft.com/office/spreadsheetml/2009/9/main" uri="{B025F937-C7B1-47D3-B67F-A62EFF666E3E}">
          <x14:id>{865AD07B-BEEA-495E-B69F-1AD5D627D551}</x14:id>
        </ext>
      </extLst>
    </cfRule>
  </conditionalFormatting>
  <conditionalFormatting sqref="J7:J49">
    <cfRule type="dataBar" priority="6">
      <dataBar>
        <cfvo type="num" val="0"/>
        <cfvo type="num" val="1"/>
        <color theme="7" tint="0.39997558519241921"/>
      </dataBar>
      <extLst>
        <ext xmlns:x14="http://schemas.microsoft.com/office/spreadsheetml/2009/9/main" uri="{B025F937-C7B1-47D3-B67F-A62EFF666E3E}">
          <x14:id>{F654407F-71A4-471F-937A-B3AF2C1E7A18}</x14:id>
        </ext>
      </extLst>
    </cfRule>
  </conditionalFormatting>
  <conditionalFormatting sqref="J50:J53">
    <cfRule type="dataBar" priority="5">
      <dataBar>
        <cfvo type="num" val="0"/>
        <cfvo type="num" val="1"/>
        <color theme="7" tint="0.39997558519241921"/>
      </dataBar>
      <extLst>
        <ext xmlns:x14="http://schemas.microsoft.com/office/spreadsheetml/2009/9/main" uri="{B025F937-C7B1-47D3-B67F-A62EFF666E3E}">
          <x14:id>{AF254B11-D229-4A29-804B-121996B49375}</x14:id>
        </ext>
      </extLst>
    </cfRule>
  </conditionalFormatting>
  <conditionalFormatting sqref="K7:K49">
    <cfRule type="dataBar" priority="2">
      <dataBar>
        <cfvo type="num" val="0"/>
        <cfvo type="num" val="1"/>
        <color theme="7" tint="0.39997558519241921"/>
      </dataBar>
      <extLst>
        <ext xmlns:x14="http://schemas.microsoft.com/office/spreadsheetml/2009/9/main" uri="{B025F937-C7B1-47D3-B67F-A62EFF666E3E}">
          <x14:id>{FAED40ED-33C5-433D-8489-3CF64E6CE01B}</x14:id>
        </ext>
      </extLst>
    </cfRule>
  </conditionalFormatting>
  <conditionalFormatting sqref="K50:K53">
    <cfRule type="dataBar" priority="1">
      <dataBar>
        <cfvo type="num" val="0"/>
        <cfvo type="num" val="1"/>
        <color theme="7" tint="0.39997558519241921"/>
      </dataBar>
      <extLst>
        <ext xmlns:x14="http://schemas.microsoft.com/office/spreadsheetml/2009/9/main" uri="{B025F937-C7B1-47D3-B67F-A62EFF666E3E}">
          <x14:id>{16A3AC76-B466-456B-B967-CE75611903CF}</x14:id>
        </ext>
      </extLst>
    </cfRule>
  </conditionalFormatting>
  <conditionalFormatting sqref="L7:L49">
    <cfRule type="dataBar" priority="4">
      <dataBar>
        <cfvo type="num" val="0"/>
        <cfvo type="num" val="1"/>
        <color theme="7" tint="0.39997558519241921"/>
      </dataBar>
      <extLst>
        <ext xmlns:x14="http://schemas.microsoft.com/office/spreadsheetml/2009/9/main" uri="{B025F937-C7B1-47D3-B67F-A62EFF666E3E}">
          <x14:id>{85AC09EB-50DB-4CB5-A242-F0938205DD6B}</x14:id>
        </ext>
      </extLst>
    </cfRule>
  </conditionalFormatting>
  <conditionalFormatting sqref="L50:L53">
    <cfRule type="dataBar" priority="3">
      <dataBar>
        <cfvo type="num" val="0"/>
        <cfvo type="num" val="1"/>
        <color theme="7" tint="0.39997558519241921"/>
      </dataBar>
      <extLst>
        <ext xmlns:x14="http://schemas.microsoft.com/office/spreadsheetml/2009/9/main" uri="{B025F937-C7B1-47D3-B67F-A62EFF666E3E}">
          <x14:id>{B6797FC4-3B32-43A4-AF3A-AC68DF74CA11}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B58CDB9A-64B4-433F-960C-339D47056756}">
            <x14:dataBar minLength="0" maxLength="100" gradient="0">
              <x14:cfvo type="num">
                <xm:f>0</xm:f>
              </x14:cfvo>
              <x14:cfvo type="num">
                <xm:f>1</xm:f>
              </x14:cfvo>
              <x14:negativeFillColor rgb="FFFF0000"/>
              <x14:axisColor rgb="FF000000"/>
            </x14:dataBar>
          </x14:cfRule>
          <xm:sqref>C7:C49</xm:sqref>
        </x14:conditionalFormatting>
        <x14:conditionalFormatting xmlns:xm="http://schemas.microsoft.com/office/excel/2006/main">
          <x14:cfRule type="dataBar" id="{BAED7D87-E5D9-4FB4-B284-2AFA38078D9A}">
            <x14:dataBar minLength="0" maxLength="100" gradient="0">
              <x14:cfvo type="num">
                <xm:f>0</xm:f>
              </x14:cfvo>
              <x14:cfvo type="num">
                <xm:f>1</xm:f>
              </x14:cfvo>
              <x14:negativeFillColor rgb="FFFF0000"/>
              <x14:axisColor rgb="FF000000"/>
            </x14:dataBar>
          </x14:cfRule>
          <xm:sqref>C50:C53</xm:sqref>
        </x14:conditionalFormatting>
        <x14:conditionalFormatting xmlns:xm="http://schemas.microsoft.com/office/excel/2006/main">
          <x14:cfRule type="dataBar" id="{BA213E04-FF30-46D0-B341-C659B57D2AC2}">
            <x14:dataBar minLength="0" maxLength="100" gradient="0">
              <x14:cfvo type="num">
                <xm:f>0</xm:f>
              </x14:cfvo>
              <x14:cfvo type="num">
                <xm:f>1</xm:f>
              </x14:cfvo>
              <x14:negativeFillColor rgb="FFFF0000"/>
              <x14:axisColor rgb="FF000000"/>
            </x14:dataBar>
          </x14:cfRule>
          <xm:sqref>E7:E49</xm:sqref>
        </x14:conditionalFormatting>
        <x14:conditionalFormatting xmlns:xm="http://schemas.microsoft.com/office/excel/2006/main">
          <x14:cfRule type="dataBar" id="{865AD07B-BEEA-495E-B69F-1AD5D627D551}">
            <x14:dataBar minLength="0" maxLength="100" gradient="0">
              <x14:cfvo type="num">
                <xm:f>0</xm:f>
              </x14:cfvo>
              <x14:cfvo type="num">
                <xm:f>1</xm:f>
              </x14:cfvo>
              <x14:negativeFillColor rgb="FFFF0000"/>
              <x14:axisColor rgb="FF000000"/>
            </x14:dataBar>
          </x14:cfRule>
          <xm:sqref>E50:E53</xm:sqref>
        </x14:conditionalFormatting>
        <x14:conditionalFormatting xmlns:xm="http://schemas.microsoft.com/office/excel/2006/main">
          <x14:cfRule type="dataBar" id="{F654407F-71A4-471F-937A-B3AF2C1E7A18}">
            <x14:dataBar minLength="0" maxLength="100" gradient="0">
              <x14:cfvo type="num">
                <xm:f>0</xm:f>
              </x14:cfvo>
              <x14:cfvo type="num">
                <xm:f>1</xm:f>
              </x14:cfvo>
              <x14:negativeFillColor rgb="FFFF0000"/>
              <x14:axisColor rgb="FF000000"/>
            </x14:dataBar>
          </x14:cfRule>
          <xm:sqref>J7:J49</xm:sqref>
        </x14:conditionalFormatting>
        <x14:conditionalFormatting xmlns:xm="http://schemas.microsoft.com/office/excel/2006/main">
          <x14:cfRule type="dataBar" id="{AF254B11-D229-4A29-804B-121996B49375}">
            <x14:dataBar minLength="0" maxLength="100" gradient="0">
              <x14:cfvo type="num">
                <xm:f>0</xm:f>
              </x14:cfvo>
              <x14:cfvo type="num">
                <xm:f>1</xm:f>
              </x14:cfvo>
              <x14:negativeFillColor rgb="FFFF0000"/>
              <x14:axisColor rgb="FF000000"/>
            </x14:dataBar>
          </x14:cfRule>
          <xm:sqref>J50:J53</xm:sqref>
        </x14:conditionalFormatting>
        <x14:conditionalFormatting xmlns:xm="http://schemas.microsoft.com/office/excel/2006/main">
          <x14:cfRule type="dataBar" id="{FAED40ED-33C5-433D-8489-3CF64E6CE01B}">
            <x14:dataBar minLength="0" maxLength="100" gradient="0">
              <x14:cfvo type="num">
                <xm:f>0</xm:f>
              </x14:cfvo>
              <x14:cfvo type="num">
                <xm:f>1</xm:f>
              </x14:cfvo>
              <x14:negativeFillColor rgb="FFFF0000"/>
              <x14:axisColor rgb="FF000000"/>
            </x14:dataBar>
          </x14:cfRule>
          <xm:sqref>K7:K49</xm:sqref>
        </x14:conditionalFormatting>
        <x14:conditionalFormatting xmlns:xm="http://schemas.microsoft.com/office/excel/2006/main">
          <x14:cfRule type="dataBar" id="{16A3AC76-B466-456B-B967-CE75611903CF}">
            <x14:dataBar minLength="0" maxLength="100" gradient="0">
              <x14:cfvo type="num">
                <xm:f>0</xm:f>
              </x14:cfvo>
              <x14:cfvo type="num">
                <xm:f>1</xm:f>
              </x14:cfvo>
              <x14:negativeFillColor rgb="FFFF0000"/>
              <x14:axisColor rgb="FF000000"/>
            </x14:dataBar>
          </x14:cfRule>
          <xm:sqref>K50:K53</xm:sqref>
        </x14:conditionalFormatting>
        <x14:conditionalFormatting xmlns:xm="http://schemas.microsoft.com/office/excel/2006/main">
          <x14:cfRule type="dataBar" id="{85AC09EB-50DB-4CB5-A242-F0938205DD6B}">
            <x14:dataBar minLength="0" maxLength="100" gradient="0">
              <x14:cfvo type="num">
                <xm:f>0</xm:f>
              </x14:cfvo>
              <x14:cfvo type="num">
                <xm:f>1</xm:f>
              </x14:cfvo>
              <x14:negativeFillColor rgb="FFFF0000"/>
              <x14:axisColor rgb="FF000000"/>
            </x14:dataBar>
          </x14:cfRule>
          <xm:sqref>L7:L49</xm:sqref>
        </x14:conditionalFormatting>
        <x14:conditionalFormatting xmlns:xm="http://schemas.microsoft.com/office/excel/2006/main">
          <x14:cfRule type="dataBar" id="{B6797FC4-3B32-43A4-AF3A-AC68DF74CA11}">
            <x14:dataBar minLength="0" maxLength="100" gradient="0">
              <x14:cfvo type="num">
                <xm:f>0</xm:f>
              </x14:cfvo>
              <x14:cfvo type="num">
                <xm:f>1</xm:f>
              </x14:cfvo>
              <x14:negativeFillColor rgb="FFFF0000"/>
              <x14:axisColor rgb="FF000000"/>
            </x14:dataBar>
          </x14:cfRule>
          <xm:sqref>L50:L53</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95"/>
  <sheetViews>
    <sheetView showGridLines="0" zoomScaleNormal="100" workbookViewId="0"/>
  </sheetViews>
  <sheetFormatPr defaultColWidth="10.6640625" defaultRowHeight="15.5" x14ac:dyDescent="0.35"/>
  <cols>
    <col min="1" max="1" width="20.6640625" customWidth="1"/>
    <col min="2" max="2" width="95.58203125" customWidth="1"/>
    <col min="3" max="11" width="20.6640625" customWidth="1"/>
  </cols>
  <sheetData>
    <row r="1" spans="1:11" ht="19.5" x14ac:dyDescent="0.45">
      <c r="A1" s="2" t="s">
        <v>338</v>
      </c>
    </row>
    <row r="2" spans="1:11" x14ac:dyDescent="0.35">
      <c r="A2" t="s">
        <v>217</v>
      </c>
    </row>
    <row r="3" spans="1:11" x14ac:dyDescent="0.35">
      <c r="A3" t="s">
        <v>218</v>
      </c>
    </row>
    <row r="4" spans="1:11" x14ac:dyDescent="0.35">
      <c r="A4" t="s">
        <v>431</v>
      </c>
    </row>
    <row r="5" spans="1:11" x14ac:dyDescent="0.35">
      <c r="A5" t="s">
        <v>47</v>
      </c>
    </row>
    <row r="6" spans="1:11" x14ac:dyDescent="0.35">
      <c r="A6" s="4" t="s">
        <v>343</v>
      </c>
    </row>
    <row r="7" spans="1:11" ht="62" x14ac:dyDescent="0.35">
      <c r="A7" s="44" t="s">
        <v>246</v>
      </c>
      <c r="B7" s="43" t="s">
        <v>132</v>
      </c>
      <c r="C7" s="43" t="s">
        <v>293</v>
      </c>
      <c r="D7" s="43" t="s">
        <v>339</v>
      </c>
      <c r="E7" s="43" t="s">
        <v>340</v>
      </c>
      <c r="F7" s="43" t="s">
        <v>341</v>
      </c>
      <c r="G7" s="43" t="s">
        <v>342</v>
      </c>
      <c r="H7" s="43" t="s">
        <v>283</v>
      </c>
      <c r="I7" s="43" t="s">
        <v>284</v>
      </c>
      <c r="J7" s="43" t="s">
        <v>285</v>
      </c>
      <c r="K7" s="43" t="s">
        <v>286</v>
      </c>
    </row>
    <row r="8" spans="1:11" x14ac:dyDescent="0.35">
      <c r="A8" s="45" t="s">
        <v>258</v>
      </c>
      <c r="B8" s="47" t="s">
        <v>60</v>
      </c>
      <c r="C8" s="46">
        <v>87475</v>
      </c>
      <c r="D8" s="46">
        <v>33710</v>
      </c>
      <c r="E8" s="46">
        <v>40985</v>
      </c>
      <c r="F8" s="46">
        <v>12475</v>
      </c>
      <c r="G8" s="46">
        <v>300</v>
      </c>
      <c r="H8" s="65">
        <v>0.39</v>
      </c>
      <c r="I8" s="65">
        <v>0.47</v>
      </c>
      <c r="J8" s="65">
        <v>0.14000000000000001</v>
      </c>
      <c r="K8" s="65">
        <v>0</v>
      </c>
    </row>
    <row r="9" spans="1:11" x14ac:dyDescent="0.35">
      <c r="A9" s="25" t="s">
        <v>258</v>
      </c>
      <c r="B9" s="34" t="s">
        <v>139</v>
      </c>
      <c r="C9" s="36">
        <v>20</v>
      </c>
      <c r="D9" s="36">
        <v>10</v>
      </c>
      <c r="E9" s="36">
        <v>10</v>
      </c>
      <c r="F9" s="36">
        <v>5</v>
      </c>
      <c r="G9" s="36">
        <v>0</v>
      </c>
      <c r="H9" s="37">
        <v>0.5</v>
      </c>
      <c r="I9" s="37">
        <v>0.36</v>
      </c>
      <c r="J9" s="37">
        <v>0.14000000000000001</v>
      </c>
      <c r="K9" s="37">
        <v>0</v>
      </c>
    </row>
    <row r="10" spans="1:11" x14ac:dyDescent="0.35">
      <c r="A10" s="25" t="s">
        <v>258</v>
      </c>
      <c r="B10" s="34" t="s">
        <v>140</v>
      </c>
      <c r="C10" s="36">
        <v>465</v>
      </c>
      <c r="D10" s="36">
        <v>385</v>
      </c>
      <c r="E10" s="36">
        <v>65</v>
      </c>
      <c r="F10" s="36">
        <v>15</v>
      </c>
      <c r="G10" s="36" t="s">
        <v>108</v>
      </c>
      <c r="H10" s="37">
        <v>0.83</v>
      </c>
      <c r="I10" s="37">
        <v>0.14000000000000001</v>
      </c>
      <c r="J10" s="37" t="s">
        <v>108</v>
      </c>
      <c r="K10" s="37" t="s">
        <v>108</v>
      </c>
    </row>
    <row r="11" spans="1:11" x14ac:dyDescent="0.35">
      <c r="A11" s="25" t="s">
        <v>258</v>
      </c>
      <c r="B11" s="34" t="s">
        <v>141</v>
      </c>
      <c r="C11" s="36">
        <v>215</v>
      </c>
      <c r="D11" s="36">
        <v>95</v>
      </c>
      <c r="E11" s="36">
        <v>90</v>
      </c>
      <c r="F11" s="36">
        <v>25</v>
      </c>
      <c r="G11" s="36">
        <v>0</v>
      </c>
      <c r="H11" s="37">
        <v>0.44</v>
      </c>
      <c r="I11" s="37">
        <v>0.43</v>
      </c>
      <c r="J11" s="37">
        <v>0.13</v>
      </c>
      <c r="K11" s="37">
        <v>0</v>
      </c>
    </row>
    <row r="12" spans="1:11" x14ac:dyDescent="0.35">
      <c r="A12" s="25" t="s">
        <v>258</v>
      </c>
      <c r="B12" s="34" t="s">
        <v>142</v>
      </c>
      <c r="C12" s="36">
        <v>3390</v>
      </c>
      <c r="D12" s="36">
        <v>1100</v>
      </c>
      <c r="E12" s="36">
        <v>2065</v>
      </c>
      <c r="F12" s="36">
        <v>225</v>
      </c>
      <c r="G12" s="36">
        <v>0</v>
      </c>
      <c r="H12" s="37">
        <v>0.32</v>
      </c>
      <c r="I12" s="37">
        <v>0.61</v>
      </c>
      <c r="J12" s="37">
        <v>7.0000000000000007E-2</v>
      </c>
      <c r="K12" s="37">
        <v>0</v>
      </c>
    </row>
    <row r="13" spans="1:11" x14ac:dyDescent="0.35">
      <c r="A13" s="25" t="s">
        <v>258</v>
      </c>
      <c r="B13" s="34" t="s">
        <v>143</v>
      </c>
      <c r="C13" s="36">
        <v>64990</v>
      </c>
      <c r="D13" s="36">
        <v>24790</v>
      </c>
      <c r="E13" s="36">
        <v>31260</v>
      </c>
      <c r="F13" s="36">
        <v>8780</v>
      </c>
      <c r="G13" s="36">
        <v>160</v>
      </c>
      <c r="H13" s="37">
        <v>0.38</v>
      </c>
      <c r="I13" s="37">
        <v>0.48</v>
      </c>
      <c r="J13" s="37">
        <v>0.14000000000000001</v>
      </c>
      <c r="K13" s="37">
        <v>0</v>
      </c>
    </row>
    <row r="14" spans="1:11" x14ac:dyDescent="0.35">
      <c r="A14" s="25" t="s">
        <v>258</v>
      </c>
      <c r="B14" s="34" t="s">
        <v>144</v>
      </c>
      <c r="C14" s="36">
        <v>3055</v>
      </c>
      <c r="D14" s="36">
        <v>1585</v>
      </c>
      <c r="E14" s="36">
        <v>1150</v>
      </c>
      <c r="F14" s="36">
        <v>310</v>
      </c>
      <c r="G14" s="36">
        <v>15</v>
      </c>
      <c r="H14" s="37">
        <v>0.52</v>
      </c>
      <c r="I14" s="37">
        <v>0.38</v>
      </c>
      <c r="J14" s="37">
        <v>0.1</v>
      </c>
      <c r="K14" s="37">
        <v>0</v>
      </c>
    </row>
    <row r="15" spans="1:11" x14ac:dyDescent="0.35">
      <c r="A15" s="25" t="s">
        <v>258</v>
      </c>
      <c r="B15" s="34" t="s">
        <v>145</v>
      </c>
      <c r="C15" s="36">
        <v>820</v>
      </c>
      <c r="D15" s="36">
        <v>195</v>
      </c>
      <c r="E15" s="36">
        <v>430</v>
      </c>
      <c r="F15" s="36">
        <v>160</v>
      </c>
      <c r="G15" s="36">
        <v>30</v>
      </c>
      <c r="H15" s="37">
        <v>0.24</v>
      </c>
      <c r="I15" s="37">
        <v>0.53</v>
      </c>
      <c r="J15" s="37">
        <v>0.2</v>
      </c>
      <c r="K15" s="37">
        <v>0.04</v>
      </c>
    </row>
    <row r="16" spans="1:11" x14ac:dyDescent="0.35">
      <c r="A16" s="25" t="s">
        <v>258</v>
      </c>
      <c r="B16" s="34" t="s">
        <v>146</v>
      </c>
      <c r="C16" s="36">
        <v>1375</v>
      </c>
      <c r="D16" s="36">
        <v>190</v>
      </c>
      <c r="E16" s="36">
        <v>875</v>
      </c>
      <c r="F16" s="36">
        <v>285</v>
      </c>
      <c r="G16" s="36">
        <v>25</v>
      </c>
      <c r="H16" s="37">
        <v>0.14000000000000001</v>
      </c>
      <c r="I16" s="37">
        <v>0.64</v>
      </c>
      <c r="J16" s="37">
        <v>0.21</v>
      </c>
      <c r="K16" s="37">
        <v>0.02</v>
      </c>
    </row>
    <row r="17" spans="1:11" x14ac:dyDescent="0.35">
      <c r="A17" s="25" t="s">
        <v>258</v>
      </c>
      <c r="B17" s="34" t="s">
        <v>147</v>
      </c>
      <c r="C17" s="36">
        <v>275</v>
      </c>
      <c r="D17" s="36">
        <v>125</v>
      </c>
      <c r="E17" s="36">
        <v>85</v>
      </c>
      <c r="F17" s="36">
        <v>60</v>
      </c>
      <c r="G17" s="36">
        <v>5</v>
      </c>
      <c r="H17" s="37">
        <v>0.46</v>
      </c>
      <c r="I17" s="37">
        <v>0.31</v>
      </c>
      <c r="J17" s="37">
        <v>0.21</v>
      </c>
      <c r="K17" s="37">
        <v>0.02</v>
      </c>
    </row>
    <row r="18" spans="1:11" x14ac:dyDescent="0.35">
      <c r="A18" s="25" t="s">
        <v>258</v>
      </c>
      <c r="B18" s="34" t="s">
        <v>148</v>
      </c>
      <c r="C18" s="36">
        <v>985</v>
      </c>
      <c r="D18" s="36">
        <v>440</v>
      </c>
      <c r="E18" s="36">
        <v>345</v>
      </c>
      <c r="F18" s="36">
        <v>200</v>
      </c>
      <c r="G18" s="36">
        <v>5</v>
      </c>
      <c r="H18" s="37">
        <v>0.45</v>
      </c>
      <c r="I18" s="37">
        <v>0.35</v>
      </c>
      <c r="J18" s="37">
        <v>0.2</v>
      </c>
      <c r="K18" s="37">
        <v>0</v>
      </c>
    </row>
    <row r="19" spans="1:11" x14ac:dyDescent="0.35">
      <c r="A19" s="25" t="s">
        <v>258</v>
      </c>
      <c r="B19" s="34" t="s">
        <v>149</v>
      </c>
      <c r="C19" s="36">
        <v>930</v>
      </c>
      <c r="D19" s="36">
        <v>375</v>
      </c>
      <c r="E19" s="36">
        <v>340</v>
      </c>
      <c r="F19" s="36">
        <v>215</v>
      </c>
      <c r="G19" s="36">
        <v>0</v>
      </c>
      <c r="H19" s="37">
        <v>0.4</v>
      </c>
      <c r="I19" s="37">
        <v>0.37</v>
      </c>
      <c r="J19" s="37">
        <v>0.23</v>
      </c>
      <c r="K19" s="37">
        <v>0</v>
      </c>
    </row>
    <row r="20" spans="1:11" x14ac:dyDescent="0.35">
      <c r="A20" s="25" t="s">
        <v>258</v>
      </c>
      <c r="B20" s="34" t="s">
        <v>150</v>
      </c>
      <c r="C20" s="36">
        <v>490</v>
      </c>
      <c r="D20" s="36">
        <v>195</v>
      </c>
      <c r="E20" s="36">
        <v>175</v>
      </c>
      <c r="F20" s="36">
        <v>120</v>
      </c>
      <c r="G20" s="36" t="s">
        <v>108</v>
      </c>
      <c r="H20" s="37">
        <v>0.4</v>
      </c>
      <c r="I20" s="37">
        <v>0.36</v>
      </c>
      <c r="J20" s="37" t="s">
        <v>108</v>
      </c>
      <c r="K20" s="37" t="s">
        <v>108</v>
      </c>
    </row>
    <row r="21" spans="1:11" x14ac:dyDescent="0.35">
      <c r="A21" s="25" t="s">
        <v>258</v>
      </c>
      <c r="B21" s="34" t="s">
        <v>151</v>
      </c>
      <c r="C21" s="36">
        <v>1095</v>
      </c>
      <c r="D21" s="36">
        <v>370</v>
      </c>
      <c r="E21" s="36">
        <v>405</v>
      </c>
      <c r="F21" s="36">
        <v>305</v>
      </c>
      <c r="G21" s="36">
        <v>20</v>
      </c>
      <c r="H21" s="37">
        <v>0.34</v>
      </c>
      <c r="I21" s="37">
        <v>0.37</v>
      </c>
      <c r="J21" s="37">
        <v>0.28000000000000003</v>
      </c>
      <c r="K21" s="37">
        <v>0.02</v>
      </c>
    </row>
    <row r="22" spans="1:11" x14ac:dyDescent="0.35">
      <c r="A22" s="25" t="s">
        <v>258</v>
      </c>
      <c r="B22" s="34" t="s">
        <v>152</v>
      </c>
      <c r="C22" s="36">
        <v>415</v>
      </c>
      <c r="D22" s="36">
        <v>160</v>
      </c>
      <c r="E22" s="36">
        <v>175</v>
      </c>
      <c r="F22" s="36">
        <v>80</v>
      </c>
      <c r="G22" s="36">
        <v>0</v>
      </c>
      <c r="H22" s="37">
        <v>0.39</v>
      </c>
      <c r="I22" s="37">
        <v>0.41</v>
      </c>
      <c r="J22" s="37">
        <v>0.2</v>
      </c>
      <c r="K22" s="37">
        <v>0</v>
      </c>
    </row>
    <row r="23" spans="1:11" x14ac:dyDescent="0.35">
      <c r="A23" s="25" t="s">
        <v>258</v>
      </c>
      <c r="B23" s="34" t="s">
        <v>153</v>
      </c>
      <c r="C23" s="36">
        <v>120</v>
      </c>
      <c r="D23" s="36">
        <v>100</v>
      </c>
      <c r="E23" s="36">
        <v>15</v>
      </c>
      <c r="F23" s="36">
        <v>5</v>
      </c>
      <c r="G23" s="36">
        <v>0</v>
      </c>
      <c r="H23" s="37">
        <v>0.82</v>
      </c>
      <c r="I23" s="37">
        <v>0.14000000000000001</v>
      </c>
      <c r="J23" s="37">
        <v>0.04</v>
      </c>
      <c r="K23" s="37">
        <v>0</v>
      </c>
    </row>
    <row r="24" spans="1:11" x14ac:dyDescent="0.35">
      <c r="A24" s="25" t="s">
        <v>258</v>
      </c>
      <c r="B24" s="34" t="s">
        <v>154</v>
      </c>
      <c r="C24" s="36">
        <v>2580</v>
      </c>
      <c r="D24" s="36">
        <v>1440</v>
      </c>
      <c r="E24" s="36">
        <v>895</v>
      </c>
      <c r="F24" s="36">
        <v>240</v>
      </c>
      <c r="G24" s="36">
        <v>5</v>
      </c>
      <c r="H24" s="37">
        <v>0.56000000000000005</v>
      </c>
      <c r="I24" s="37">
        <v>0.35</v>
      </c>
      <c r="J24" s="37">
        <v>0.09</v>
      </c>
      <c r="K24" s="37">
        <v>0</v>
      </c>
    </row>
    <row r="25" spans="1:11" x14ac:dyDescent="0.35">
      <c r="A25" s="25" t="s">
        <v>258</v>
      </c>
      <c r="B25" s="34" t="s">
        <v>155</v>
      </c>
      <c r="C25" s="36">
        <v>3940</v>
      </c>
      <c r="D25" s="36">
        <v>1265</v>
      </c>
      <c r="E25" s="36">
        <v>1720</v>
      </c>
      <c r="F25" s="36">
        <v>935</v>
      </c>
      <c r="G25" s="36">
        <v>15</v>
      </c>
      <c r="H25" s="37">
        <v>0.32</v>
      </c>
      <c r="I25" s="37">
        <v>0.44</v>
      </c>
      <c r="J25" s="37">
        <v>0.24</v>
      </c>
      <c r="K25" s="37">
        <v>0</v>
      </c>
    </row>
    <row r="26" spans="1:11" x14ac:dyDescent="0.35">
      <c r="A26" s="25" t="s">
        <v>258</v>
      </c>
      <c r="B26" s="34" t="s">
        <v>156</v>
      </c>
      <c r="C26" s="36">
        <v>335</v>
      </c>
      <c r="D26" s="36">
        <v>115</v>
      </c>
      <c r="E26" s="36">
        <v>135</v>
      </c>
      <c r="F26" s="36">
        <v>80</v>
      </c>
      <c r="G26" s="36">
        <v>5</v>
      </c>
      <c r="H26" s="37">
        <v>0.34</v>
      </c>
      <c r="I26" s="37">
        <v>0.4</v>
      </c>
      <c r="J26" s="37">
        <v>0.25</v>
      </c>
      <c r="K26" s="37">
        <v>0.01</v>
      </c>
    </row>
    <row r="27" spans="1:11" x14ac:dyDescent="0.35">
      <c r="A27" s="25" t="s">
        <v>258</v>
      </c>
      <c r="B27" s="34" t="s">
        <v>157</v>
      </c>
      <c r="C27" s="36">
        <v>70</v>
      </c>
      <c r="D27" s="36">
        <v>35</v>
      </c>
      <c r="E27" s="36">
        <v>25</v>
      </c>
      <c r="F27" s="36">
        <v>10</v>
      </c>
      <c r="G27" s="36">
        <v>0</v>
      </c>
      <c r="H27" s="37">
        <v>0.49</v>
      </c>
      <c r="I27" s="37">
        <v>0.35</v>
      </c>
      <c r="J27" s="37">
        <v>0.17</v>
      </c>
      <c r="K27" s="37">
        <v>0</v>
      </c>
    </row>
    <row r="28" spans="1:11" x14ac:dyDescent="0.35">
      <c r="A28" s="25" t="s">
        <v>258</v>
      </c>
      <c r="B28" s="34" t="s">
        <v>158</v>
      </c>
      <c r="C28" s="36">
        <v>140</v>
      </c>
      <c r="D28" s="36">
        <v>120</v>
      </c>
      <c r="E28" s="36">
        <v>10</v>
      </c>
      <c r="F28" s="36">
        <v>10</v>
      </c>
      <c r="G28" s="36" t="s">
        <v>108</v>
      </c>
      <c r="H28" s="37">
        <v>0.83</v>
      </c>
      <c r="I28" s="37">
        <v>0.08</v>
      </c>
      <c r="J28" s="37" t="s">
        <v>108</v>
      </c>
      <c r="K28" s="37" t="s">
        <v>108</v>
      </c>
    </row>
    <row r="29" spans="1:11" x14ac:dyDescent="0.35">
      <c r="A29" s="25" t="s">
        <v>258</v>
      </c>
      <c r="B29" s="34" t="s">
        <v>159</v>
      </c>
      <c r="C29" s="36">
        <v>1760</v>
      </c>
      <c r="D29" s="36">
        <v>625</v>
      </c>
      <c r="E29" s="36">
        <v>710</v>
      </c>
      <c r="F29" s="36">
        <v>410</v>
      </c>
      <c r="G29" s="36">
        <v>15</v>
      </c>
      <c r="H29" s="37">
        <v>0.36</v>
      </c>
      <c r="I29" s="37">
        <v>0.4</v>
      </c>
      <c r="J29" s="37">
        <v>0.23</v>
      </c>
      <c r="K29" s="37">
        <v>0.01</v>
      </c>
    </row>
    <row r="30" spans="1:11" x14ac:dyDescent="0.35">
      <c r="A30" s="52" t="s">
        <v>259</v>
      </c>
      <c r="B30" s="50" t="s">
        <v>60</v>
      </c>
      <c r="C30" s="49">
        <v>48885</v>
      </c>
      <c r="D30" s="49">
        <v>17705</v>
      </c>
      <c r="E30" s="49">
        <v>20195</v>
      </c>
      <c r="F30" s="49">
        <v>10775</v>
      </c>
      <c r="G30" s="49">
        <v>210</v>
      </c>
      <c r="H30" s="65">
        <v>0.36</v>
      </c>
      <c r="I30" s="65">
        <v>0.41</v>
      </c>
      <c r="J30" s="65">
        <v>0.22</v>
      </c>
      <c r="K30" s="65">
        <v>0</v>
      </c>
    </row>
    <row r="31" spans="1:11" x14ac:dyDescent="0.35">
      <c r="A31" s="25" t="s">
        <v>259</v>
      </c>
      <c r="B31" s="34" t="s">
        <v>139</v>
      </c>
      <c r="C31" s="36">
        <v>15</v>
      </c>
      <c r="D31" s="36">
        <v>5</v>
      </c>
      <c r="E31" s="36">
        <v>5</v>
      </c>
      <c r="F31" s="36" t="s">
        <v>108</v>
      </c>
      <c r="G31" s="36">
        <v>0</v>
      </c>
      <c r="H31" s="37">
        <v>0.47</v>
      </c>
      <c r="I31" s="37" t="s">
        <v>108</v>
      </c>
      <c r="J31" s="37" t="s">
        <v>108</v>
      </c>
      <c r="K31" s="37">
        <v>0</v>
      </c>
    </row>
    <row r="32" spans="1:11" x14ac:dyDescent="0.35">
      <c r="A32" s="25" t="s">
        <v>259</v>
      </c>
      <c r="B32" s="34" t="s">
        <v>140</v>
      </c>
      <c r="C32" s="36">
        <v>260</v>
      </c>
      <c r="D32" s="36">
        <v>230</v>
      </c>
      <c r="E32" s="36">
        <v>25</v>
      </c>
      <c r="F32" s="36">
        <v>5</v>
      </c>
      <c r="G32" s="36">
        <v>0</v>
      </c>
      <c r="H32" s="37">
        <v>0.88</v>
      </c>
      <c r="I32" s="37">
        <v>0.1</v>
      </c>
      <c r="J32" s="37">
        <v>0.02</v>
      </c>
      <c r="K32" s="37">
        <v>0</v>
      </c>
    </row>
    <row r="33" spans="1:11" x14ac:dyDescent="0.35">
      <c r="A33" s="25" t="s">
        <v>259</v>
      </c>
      <c r="B33" s="34" t="s">
        <v>141</v>
      </c>
      <c r="C33" s="36">
        <v>125</v>
      </c>
      <c r="D33" s="36">
        <v>60</v>
      </c>
      <c r="E33" s="36">
        <v>55</v>
      </c>
      <c r="F33" s="36">
        <v>15</v>
      </c>
      <c r="G33" s="36">
        <v>0</v>
      </c>
      <c r="H33" s="37">
        <v>0.46</v>
      </c>
      <c r="I33" s="37">
        <v>0.43</v>
      </c>
      <c r="J33" s="37">
        <v>0.12</v>
      </c>
      <c r="K33" s="37">
        <v>0</v>
      </c>
    </row>
    <row r="34" spans="1:11" x14ac:dyDescent="0.35">
      <c r="A34" s="25" t="s">
        <v>259</v>
      </c>
      <c r="B34" s="34" t="s">
        <v>142</v>
      </c>
      <c r="C34" s="36">
        <v>1235</v>
      </c>
      <c r="D34" s="36">
        <v>725</v>
      </c>
      <c r="E34" s="36">
        <v>355</v>
      </c>
      <c r="F34" s="36">
        <v>155</v>
      </c>
      <c r="G34" s="36">
        <v>0</v>
      </c>
      <c r="H34" s="37">
        <v>0.57999999999999996</v>
      </c>
      <c r="I34" s="37">
        <v>0.28999999999999998</v>
      </c>
      <c r="J34" s="37">
        <v>0.13</v>
      </c>
      <c r="K34" s="37">
        <v>0</v>
      </c>
    </row>
    <row r="35" spans="1:11" x14ac:dyDescent="0.35">
      <c r="A35" s="25" t="s">
        <v>259</v>
      </c>
      <c r="B35" s="34" t="s">
        <v>143</v>
      </c>
      <c r="C35" s="36">
        <v>34820</v>
      </c>
      <c r="D35" s="36">
        <v>12215</v>
      </c>
      <c r="E35" s="36">
        <v>14830</v>
      </c>
      <c r="F35" s="36">
        <v>7665</v>
      </c>
      <c r="G35" s="36">
        <v>110</v>
      </c>
      <c r="H35" s="37">
        <v>0.35</v>
      </c>
      <c r="I35" s="37">
        <v>0.43</v>
      </c>
      <c r="J35" s="37">
        <v>0.22</v>
      </c>
      <c r="K35" s="37">
        <v>0</v>
      </c>
    </row>
    <row r="36" spans="1:11" x14ac:dyDescent="0.35">
      <c r="A36" s="25" t="s">
        <v>259</v>
      </c>
      <c r="B36" s="34" t="s">
        <v>144</v>
      </c>
      <c r="C36" s="36">
        <v>1265</v>
      </c>
      <c r="D36" s="36">
        <v>595</v>
      </c>
      <c r="E36" s="36">
        <v>470</v>
      </c>
      <c r="F36" s="36">
        <v>195</v>
      </c>
      <c r="G36" s="36">
        <v>5</v>
      </c>
      <c r="H36" s="37">
        <v>0.47</v>
      </c>
      <c r="I36" s="37">
        <v>0.37</v>
      </c>
      <c r="J36" s="37">
        <v>0.15</v>
      </c>
      <c r="K36" s="37">
        <v>0</v>
      </c>
    </row>
    <row r="37" spans="1:11" x14ac:dyDescent="0.35">
      <c r="A37" s="25" t="s">
        <v>259</v>
      </c>
      <c r="B37" s="34" t="s">
        <v>145</v>
      </c>
      <c r="C37" s="36">
        <v>465</v>
      </c>
      <c r="D37" s="36">
        <v>120</v>
      </c>
      <c r="E37" s="36">
        <v>200</v>
      </c>
      <c r="F37" s="36">
        <v>130</v>
      </c>
      <c r="G37" s="36">
        <v>10</v>
      </c>
      <c r="H37" s="37">
        <v>0.26</v>
      </c>
      <c r="I37" s="37">
        <v>0.43</v>
      </c>
      <c r="J37" s="37">
        <v>0.28000000000000003</v>
      </c>
      <c r="K37" s="37">
        <v>0.02</v>
      </c>
    </row>
    <row r="38" spans="1:11" x14ac:dyDescent="0.35">
      <c r="A38" s="25" t="s">
        <v>259</v>
      </c>
      <c r="B38" s="34" t="s">
        <v>146</v>
      </c>
      <c r="C38" s="36">
        <v>715</v>
      </c>
      <c r="D38" s="36">
        <v>150</v>
      </c>
      <c r="E38" s="36">
        <v>315</v>
      </c>
      <c r="F38" s="36">
        <v>235</v>
      </c>
      <c r="G38" s="36">
        <v>15</v>
      </c>
      <c r="H38" s="37">
        <v>0.21</v>
      </c>
      <c r="I38" s="37">
        <v>0.44</v>
      </c>
      <c r="J38" s="37">
        <v>0.33</v>
      </c>
      <c r="K38" s="37">
        <v>0.02</v>
      </c>
    </row>
    <row r="39" spans="1:11" x14ac:dyDescent="0.35">
      <c r="A39" s="25" t="s">
        <v>259</v>
      </c>
      <c r="B39" s="34" t="s">
        <v>147</v>
      </c>
      <c r="C39" s="36">
        <v>210</v>
      </c>
      <c r="D39" s="36">
        <v>90</v>
      </c>
      <c r="E39" s="36">
        <v>65</v>
      </c>
      <c r="F39" s="36">
        <v>50</v>
      </c>
      <c r="G39" s="36">
        <v>5</v>
      </c>
      <c r="H39" s="37">
        <v>0.42</v>
      </c>
      <c r="I39" s="37">
        <v>0.31</v>
      </c>
      <c r="J39" s="37">
        <v>0.25</v>
      </c>
      <c r="K39" s="37">
        <v>0.02</v>
      </c>
    </row>
    <row r="40" spans="1:11" x14ac:dyDescent="0.35">
      <c r="A40" s="25" t="s">
        <v>259</v>
      </c>
      <c r="B40" s="34" t="s">
        <v>148</v>
      </c>
      <c r="C40" s="36">
        <v>785</v>
      </c>
      <c r="D40" s="36">
        <v>320</v>
      </c>
      <c r="E40" s="36">
        <v>285</v>
      </c>
      <c r="F40" s="36">
        <v>175</v>
      </c>
      <c r="G40" s="36">
        <v>5</v>
      </c>
      <c r="H40" s="37">
        <v>0.41</v>
      </c>
      <c r="I40" s="37">
        <v>0.36</v>
      </c>
      <c r="J40" s="37">
        <v>0.22</v>
      </c>
      <c r="K40" s="37">
        <v>0</v>
      </c>
    </row>
    <row r="41" spans="1:11" x14ac:dyDescent="0.35">
      <c r="A41" s="25" t="s">
        <v>259</v>
      </c>
      <c r="B41" s="34" t="s">
        <v>149</v>
      </c>
      <c r="C41" s="36">
        <v>690</v>
      </c>
      <c r="D41" s="36">
        <v>250</v>
      </c>
      <c r="E41" s="36">
        <v>265</v>
      </c>
      <c r="F41" s="36">
        <v>180</v>
      </c>
      <c r="G41" s="36">
        <v>0</v>
      </c>
      <c r="H41" s="37">
        <v>0.36</v>
      </c>
      <c r="I41" s="37">
        <v>0.38</v>
      </c>
      <c r="J41" s="37">
        <v>0.26</v>
      </c>
      <c r="K41" s="37">
        <v>0</v>
      </c>
    </row>
    <row r="42" spans="1:11" x14ac:dyDescent="0.35">
      <c r="A42" s="25" t="s">
        <v>259</v>
      </c>
      <c r="B42" s="34" t="s">
        <v>150</v>
      </c>
      <c r="C42" s="36">
        <v>315</v>
      </c>
      <c r="D42" s="36">
        <v>110</v>
      </c>
      <c r="E42" s="36">
        <v>125</v>
      </c>
      <c r="F42" s="36">
        <v>80</v>
      </c>
      <c r="G42" s="36" t="s">
        <v>108</v>
      </c>
      <c r="H42" s="37">
        <v>0.35</v>
      </c>
      <c r="I42" s="37">
        <v>0.4</v>
      </c>
      <c r="J42" s="37" t="s">
        <v>108</v>
      </c>
      <c r="K42" s="37" t="s">
        <v>108</v>
      </c>
    </row>
    <row r="43" spans="1:11" x14ac:dyDescent="0.35">
      <c r="A43" s="25" t="s">
        <v>259</v>
      </c>
      <c r="B43" s="34" t="s">
        <v>151</v>
      </c>
      <c r="C43" s="36">
        <v>740</v>
      </c>
      <c r="D43" s="36">
        <v>220</v>
      </c>
      <c r="E43" s="36">
        <v>285</v>
      </c>
      <c r="F43" s="36">
        <v>220</v>
      </c>
      <c r="G43" s="36">
        <v>15</v>
      </c>
      <c r="H43" s="37">
        <v>0.3</v>
      </c>
      <c r="I43" s="37">
        <v>0.38</v>
      </c>
      <c r="J43" s="37">
        <v>0.3</v>
      </c>
      <c r="K43" s="37">
        <v>0.02</v>
      </c>
    </row>
    <row r="44" spans="1:11" x14ac:dyDescent="0.35">
      <c r="A44" s="25" t="s">
        <v>259</v>
      </c>
      <c r="B44" s="34" t="s">
        <v>152</v>
      </c>
      <c r="C44" s="36">
        <v>305</v>
      </c>
      <c r="D44" s="36">
        <v>100</v>
      </c>
      <c r="E44" s="36">
        <v>140</v>
      </c>
      <c r="F44" s="36">
        <v>65</v>
      </c>
      <c r="G44" s="36">
        <v>0</v>
      </c>
      <c r="H44" s="37">
        <v>0.32</v>
      </c>
      <c r="I44" s="37">
        <v>0.46</v>
      </c>
      <c r="J44" s="37">
        <v>0.22</v>
      </c>
      <c r="K44" s="37">
        <v>0</v>
      </c>
    </row>
    <row r="45" spans="1:11" x14ac:dyDescent="0.35">
      <c r="A45" s="25" t="s">
        <v>259</v>
      </c>
      <c r="B45" s="34" t="s">
        <v>153</v>
      </c>
      <c r="C45" s="36">
        <v>45</v>
      </c>
      <c r="D45" s="36">
        <v>40</v>
      </c>
      <c r="E45" s="36">
        <v>5</v>
      </c>
      <c r="F45" s="36" t="s">
        <v>108</v>
      </c>
      <c r="G45" s="36">
        <v>0</v>
      </c>
      <c r="H45" s="37">
        <v>0.89</v>
      </c>
      <c r="I45" s="37" t="s">
        <v>108</v>
      </c>
      <c r="J45" s="37" t="s">
        <v>108</v>
      </c>
      <c r="K45" s="37">
        <v>0</v>
      </c>
    </row>
    <row r="46" spans="1:11" x14ac:dyDescent="0.35">
      <c r="A46" s="25" t="s">
        <v>259</v>
      </c>
      <c r="B46" s="34" t="s">
        <v>154</v>
      </c>
      <c r="C46" s="36">
        <v>960</v>
      </c>
      <c r="D46" s="36">
        <v>465</v>
      </c>
      <c r="E46" s="36">
        <v>320</v>
      </c>
      <c r="F46" s="36">
        <v>170</v>
      </c>
      <c r="G46" s="36">
        <v>5</v>
      </c>
      <c r="H46" s="37">
        <v>0.48</v>
      </c>
      <c r="I46" s="37">
        <v>0.33</v>
      </c>
      <c r="J46" s="37">
        <v>0.18</v>
      </c>
      <c r="K46" s="37">
        <v>0.01</v>
      </c>
    </row>
    <row r="47" spans="1:11" x14ac:dyDescent="0.35">
      <c r="A47" s="25" t="s">
        <v>259</v>
      </c>
      <c r="B47" s="34" t="s">
        <v>155</v>
      </c>
      <c r="C47" s="36">
        <v>3810</v>
      </c>
      <c r="D47" s="36">
        <v>1200</v>
      </c>
      <c r="E47" s="36">
        <v>1665</v>
      </c>
      <c r="F47" s="36">
        <v>930</v>
      </c>
      <c r="G47" s="36">
        <v>15</v>
      </c>
      <c r="H47" s="37">
        <v>0.31</v>
      </c>
      <c r="I47" s="37">
        <v>0.44</v>
      </c>
      <c r="J47" s="37">
        <v>0.24</v>
      </c>
      <c r="K47" s="37">
        <v>0</v>
      </c>
    </row>
    <row r="48" spans="1:11" x14ac:dyDescent="0.35">
      <c r="A48" s="25" t="s">
        <v>259</v>
      </c>
      <c r="B48" s="34" t="s">
        <v>156</v>
      </c>
      <c r="C48" s="36">
        <v>230</v>
      </c>
      <c r="D48" s="36">
        <v>75</v>
      </c>
      <c r="E48" s="36">
        <v>80</v>
      </c>
      <c r="F48" s="36">
        <v>75</v>
      </c>
      <c r="G48" s="36">
        <v>5</v>
      </c>
      <c r="H48" s="37">
        <v>0.32</v>
      </c>
      <c r="I48" s="37">
        <v>0.34</v>
      </c>
      <c r="J48" s="37">
        <v>0.32</v>
      </c>
      <c r="K48" s="37">
        <v>0.01</v>
      </c>
    </row>
    <row r="49" spans="1:11" x14ac:dyDescent="0.35">
      <c r="A49" s="25" t="s">
        <v>259</v>
      </c>
      <c r="B49" s="34" t="s">
        <v>157</v>
      </c>
      <c r="C49" s="36">
        <v>40</v>
      </c>
      <c r="D49" s="36">
        <v>20</v>
      </c>
      <c r="E49" s="36">
        <v>10</v>
      </c>
      <c r="F49" s="36">
        <v>5</v>
      </c>
      <c r="G49" s="36">
        <v>0</v>
      </c>
      <c r="H49" s="37">
        <v>0.56000000000000005</v>
      </c>
      <c r="I49" s="37">
        <v>0.31</v>
      </c>
      <c r="J49" s="37">
        <v>0.13</v>
      </c>
      <c r="K49" s="37">
        <v>0</v>
      </c>
    </row>
    <row r="50" spans="1:11" x14ac:dyDescent="0.35">
      <c r="A50" s="25" t="s">
        <v>259</v>
      </c>
      <c r="B50" s="34" t="s">
        <v>158</v>
      </c>
      <c r="C50" s="36">
        <v>135</v>
      </c>
      <c r="D50" s="36">
        <v>110</v>
      </c>
      <c r="E50" s="36">
        <v>10</v>
      </c>
      <c r="F50" s="36">
        <v>10</v>
      </c>
      <c r="G50" s="36" t="s">
        <v>108</v>
      </c>
      <c r="H50" s="37">
        <v>0.83</v>
      </c>
      <c r="I50" s="37" t="s">
        <v>108</v>
      </c>
      <c r="J50" s="37" t="s">
        <v>108</v>
      </c>
      <c r="K50" s="37" t="s">
        <v>108</v>
      </c>
    </row>
    <row r="51" spans="1:11" x14ac:dyDescent="0.35">
      <c r="A51" s="25" t="s">
        <v>259</v>
      </c>
      <c r="B51" s="34" t="s">
        <v>159</v>
      </c>
      <c r="C51" s="36">
        <v>1715</v>
      </c>
      <c r="D51" s="36">
        <v>605</v>
      </c>
      <c r="E51" s="36">
        <v>690</v>
      </c>
      <c r="F51" s="36">
        <v>410</v>
      </c>
      <c r="G51" s="36">
        <v>15</v>
      </c>
      <c r="H51" s="37">
        <v>0.35</v>
      </c>
      <c r="I51" s="37">
        <v>0.4</v>
      </c>
      <c r="J51" s="37">
        <v>0.24</v>
      </c>
      <c r="K51" s="37">
        <v>0.01</v>
      </c>
    </row>
    <row r="52" spans="1:11" x14ac:dyDescent="0.35">
      <c r="A52" s="52" t="s">
        <v>260</v>
      </c>
      <c r="B52" s="50" t="s">
        <v>60</v>
      </c>
      <c r="C52" s="49">
        <v>38590</v>
      </c>
      <c r="D52" s="49">
        <v>16005</v>
      </c>
      <c r="E52" s="49">
        <v>20790</v>
      </c>
      <c r="F52" s="49">
        <v>1705</v>
      </c>
      <c r="G52" s="49">
        <v>90</v>
      </c>
      <c r="H52" s="65">
        <v>0.41</v>
      </c>
      <c r="I52" s="65">
        <v>0.54</v>
      </c>
      <c r="J52" s="65">
        <v>0.04</v>
      </c>
      <c r="K52" s="65">
        <v>0</v>
      </c>
    </row>
    <row r="53" spans="1:11" x14ac:dyDescent="0.35">
      <c r="A53" s="25" t="s">
        <v>260</v>
      </c>
      <c r="B53" s="34" t="s">
        <v>139</v>
      </c>
      <c r="C53" s="36">
        <v>5</v>
      </c>
      <c r="D53" s="36">
        <v>5</v>
      </c>
      <c r="E53" s="36" t="s">
        <v>108</v>
      </c>
      <c r="F53" s="36" t="s">
        <v>108</v>
      </c>
      <c r="G53" s="36">
        <v>0</v>
      </c>
      <c r="H53" s="37" t="s">
        <v>108</v>
      </c>
      <c r="I53" s="37" t="s">
        <v>108</v>
      </c>
      <c r="J53" s="37" t="s">
        <v>108</v>
      </c>
      <c r="K53" s="37">
        <v>0</v>
      </c>
    </row>
    <row r="54" spans="1:11" x14ac:dyDescent="0.35">
      <c r="A54" s="25" t="s">
        <v>260</v>
      </c>
      <c r="B54" s="34" t="s">
        <v>140</v>
      </c>
      <c r="C54" s="36">
        <v>205</v>
      </c>
      <c r="D54" s="36">
        <v>155</v>
      </c>
      <c r="E54" s="36">
        <v>40</v>
      </c>
      <c r="F54" s="36">
        <v>10</v>
      </c>
      <c r="G54" s="36" t="s">
        <v>108</v>
      </c>
      <c r="H54" s="37">
        <v>0.76</v>
      </c>
      <c r="I54" s="37">
        <v>0.2</v>
      </c>
      <c r="J54" s="37" t="s">
        <v>108</v>
      </c>
      <c r="K54" s="37" t="s">
        <v>108</v>
      </c>
    </row>
    <row r="55" spans="1:11" x14ac:dyDescent="0.35">
      <c r="A55" s="25" t="s">
        <v>260</v>
      </c>
      <c r="B55" s="34" t="s">
        <v>141</v>
      </c>
      <c r="C55" s="36">
        <v>85</v>
      </c>
      <c r="D55" s="36">
        <v>35</v>
      </c>
      <c r="E55" s="36">
        <v>40</v>
      </c>
      <c r="F55" s="36">
        <v>10</v>
      </c>
      <c r="G55" s="36">
        <v>0</v>
      </c>
      <c r="H55" s="37">
        <v>0.42</v>
      </c>
      <c r="I55" s="37">
        <v>0.44</v>
      </c>
      <c r="J55" s="37">
        <v>0.14000000000000001</v>
      </c>
      <c r="K55" s="37">
        <v>0</v>
      </c>
    </row>
    <row r="56" spans="1:11" x14ac:dyDescent="0.35">
      <c r="A56" s="25" t="s">
        <v>260</v>
      </c>
      <c r="B56" s="34" t="s">
        <v>142</v>
      </c>
      <c r="C56" s="36">
        <v>2155</v>
      </c>
      <c r="D56" s="36">
        <v>375</v>
      </c>
      <c r="E56" s="36">
        <v>1710</v>
      </c>
      <c r="F56" s="36">
        <v>70</v>
      </c>
      <c r="G56" s="36">
        <v>0</v>
      </c>
      <c r="H56" s="37">
        <v>0.17</v>
      </c>
      <c r="I56" s="37">
        <v>0.79</v>
      </c>
      <c r="J56" s="37">
        <v>0.03</v>
      </c>
      <c r="K56" s="37">
        <v>0</v>
      </c>
    </row>
    <row r="57" spans="1:11" x14ac:dyDescent="0.35">
      <c r="A57" s="25" t="s">
        <v>260</v>
      </c>
      <c r="B57" s="34" t="s">
        <v>143</v>
      </c>
      <c r="C57" s="36">
        <v>30170</v>
      </c>
      <c r="D57" s="36">
        <v>12575</v>
      </c>
      <c r="E57" s="36">
        <v>16430</v>
      </c>
      <c r="F57" s="36">
        <v>1115</v>
      </c>
      <c r="G57" s="36">
        <v>50</v>
      </c>
      <c r="H57" s="37">
        <v>0.42</v>
      </c>
      <c r="I57" s="37">
        <v>0.54</v>
      </c>
      <c r="J57" s="37">
        <v>0.04</v>
      </c>
      <c r="K57" s="37">
        <v>0</v>
      </c>
    </row>
    <row r="58" spans="1:11" x14ac:dyDescent="0.35">
      <c r="A58" s="25" t="s">
        <v>260</v>
      </c>
      <c r="B58" s="34" t="s">
        <v>144</v>
      </c>
      <c r="C58" s="36">
        <v>1790</v>
      </c>
      <c r="D58" s="36">
        <v>990</v>
      </c>
      <c r="E58" s="36">
        <v>680</v>
      </c>
      <c r="F58" s="36">
        <v>110</v>
      </c>
      <c r="G58" s="36">
        <v>5</v>
      </c>
      <c r="H58" s="37">
        <v>0.55000000000000004</v>
      </c>
      <c r="I58" s="37">
        <v>0.38</v>
      </c>
      <c r="J58" s="37">
        <v>0.06</v>
      </c>
      <c r="K58" s="37">
        <v>0</v>
      </c>
    </row>
    <row r="59" spans="1:11" x14ac:dyDescent="0.35">
      <c r="A59" s="25" t="s">
        <v>260</v>
      </c>
      <c r="B59" s="34" t="s">
        <v>145</v>
      </c>
      <c r="C59" s="36">
        <v>355</v>
      </c>
      <c r="D59" s="36">
        <v>75</v>
      </c>
      <c r="E59" s="36">
        <v>230</v>
      </c>
      <c r="F59" s="36">
        <v>30</v>
      </c>
      <c r="G59" s="36">
        <v>20</v>
      </c>
      <c r="H59" s="37">
        <v>0.21</v>
      </c>
      <c r="I59" s="37">
        <v>0.65</v>
      </c>
      <c r="J59" s="37">
        <v>0.08</v>
      </c>
      <c r="K59" s="37">
        <v>0.05</v>
      </c>
    </row>
    <row r="60" spans="1:11" x14ac:dyDescent="0.35">
      <c r="A60" s="25" t="s">
        <v>260</v>
      </c>
      <c r="B60" s="34" t="s">
        <v>146</v>
      </c>
      <c r="C60" s="36">
        <v>660</v>
      </c>
      <c r="D60" s="36">
        <v>40</v>
      </c>
      <c r="E60" s="36">
        <v>560</v>
      </c>
      <c r="F60" s="36">
        <v>55</v>
      </c>
      <c r="G60" s="36">
        <v>10</v>
      </c>
      <c r="H60" s="37">
        <v>0.06</v>
      </c>
      <c r="I60" s="37">
        <v>0.85</v>
      </c>
      <c r="J60" s="37">
        <v>0.08</v>
      </c>
      <c r="K60" s="37">
        <v>0.01</v>
      </c>
    </row>
    <row r="61" spans="1:11" x14ac:dyDescent="0.35">
      <c r="A61" s="25" t="s">
        <v>260</v>
      </c>
      <c r="B61" s="34" t="s">
        <v>147</v>
      </c>
      <c r="C61" s="36">
        <v>70</v>
      </c>
      <c r="D61" s="36">
        <v>40</v>
      </c>
      <c r="E61" s="36">
        <v>20</v>
      </c>
      <c r="F61" s="36">
        <v>5</v>
      </c>
      <c r="G61" s="36" t="s">
        <v>108</v>
      </c>
      <c r="H61" s="37">
        <v>0.56999999999999995</v>
      </c>
      <c r="I61" s="37">
        <v>0.28999999999999998</v>
      </c>
      <c r="J61" s="37" t="s">
        <v>108</v>
      </c>
      <c r="K61" s="37" t="s">
        <v>108</v>
      </c>
    </row>
    <row r="62" spans="1:11" x14ac:dyDescent="0.35">
      <c r="A62" s="25" t="s">
        <v>260</v>
      </c>
      <c r="B62" s="34" t="s">
        <v>148</v>
      </c>
      <c r="C62" s="36">
        <v>200</v>
      </c>
      <c r="D62" s="36">
        <v>120</v>
      </c>
      <c r="E62" s="36">
        <v>60</v>
      </c>
      <c r="F62" s="36">
        <v>25</v>
      </c>
      <c r="G62" s="36">
        <v>0</v>
      </c>
      <c r="H62" s="37">
        <v>0.57999999999999996</v>
      </c>
      <c r="I62" s="37">
        <v>0.3</v>
      </c>
      <c r="J62" s="37">
        <v>0.11</v>
      </c>
      <c r="K62" s="37">
        <v>0</v>
      </c>
    </row>
    <row r="63" spans="1:11" x14ac:dyDescent="0.35">
      <c r="A63" s="25" t="s">
        <v>260</v>
      </c>
      <c r="B63" s="34" t="s">
        <v>149</v>
      </c>
      <c r="C63" s="36">
        <v>240</v>
      </c>
      <c r="D63" s="36">
        <v>125</v>
      </c>
      <c r="E63" s="36">
        <v>75</v>
      </c>
      <c r="F63" s="36">
        <v>35</v>
      </c>
      <c r="G63" s="36">
        <v>0</v>
      </c>
      <c r="H63" s="37">
        <v>0.53</v>
      </c>
      <c r="I63" s="37">
        <v>0.32</v>
      </c>
      <c r="J63" s="37">
        <v>0.15</v>
      </c>
      <c r="K63" s="37">
        <v>0</v>
      </c>
    </row>
    <row r="64" spans="1:11" x14ac:dyDescent="0.35">
      <c r="A64" s="25" t="s">
        <v>260</v>
      </c>
      <c r="B64" s="34" t="s">
        <v>150</v>
      </c>
      <c r="C64" s="36">
        <v>175</v>
      </c>
      <c r="D64" s="36">
        <v>85</v>
      </c>
      <c r="E64" s="36">
        <v>50</v>
      </c>
      <c r="F64" s="36">
        <v>40</v>
      </c>
      <c r="G64" s="36">
        <v>0</v>
      </c>
      <c r="H64" s="37">
        <v>0.49</v>
      </c>
      <c r="I64" s="37">
        <v>0.28000000000000003</v>
      </c>
      <c r="J64" s="37">
        <v>0.23</v>
      </c>
      <c r="K64" s="37">
        <v>0</v>
      </c>
    </row>
    <row r="65" spans="1:11" x14ac:dyDescent="0.35">
      <c r="A65" s="25" t="s">
        <v>260</v>
      </c>
      <c r="B65" s="34" t="s">
        <v>151</v>
      </c>
      <c r="C65" s="36">
        <v>355</v>
      </c>
      <c r="D65" s="36">
        <v>150</v>
      </c>
      <c r="E65" s="36">
        <v>120</v>
      </c>
      <c r="F65" s="36">
        <v>85</v>
      </c>
      <c r="G65" s="36" t="s">
        <v>108</v>
      </c>
      <c r="H65" s="37">
        <v>0.41</v>
      </c>
      <c r="I65" s="37">
        <v>0.34</v>
      </c>
      <c r="J65" s="37" t="s">
        <v>108</v>
      </c>
      <c r="K65" s="37" t="s">
        <v>108</v>
      </c>
    </row>
    <row r="66" spans="1:11" x14ac:dyDescent="0.35">
      <c r="A66" s="25" t="s">
        <v>260</v>
      </c>
      <c r="B66" s="34" t="s">
        <v>152</v>
      </c>
      <c r="C66" s="36">
        <v>110</v>
      </c>
      <c r="D66" s="36">
        <v>65</v>
      </c>
      <c r="E66" s="36">
        <v>35</v>
      </c>
      <c r="F66" s="36">
        <v>15</v>
      </c>
      <c r="G66" s="36">
        <v>0</v>
      </c>
      <c r="H66" s="37">
        <v>0.56000000000000005</v>
      </c>
      <c r="I66" s="37">
        <v>0.28999999999999998</v>
      </c>
      <c r="J66" s="37">
        <v>0.14000000000000001</v>
      </c>
      <c r="K66" s="37">
        <v>0</v>
      </c>
    </row>
    <row r="67" spans="1:11" x14ac:dyDescent="0.35">
      <c r="A67" s="25" t="s">
        <v>260</v>
      </c>
      <c r="B67" s="34" t="s">
        <v>153</v>
      </c>
      <c r="C67" s="36">
        <v>75</v>
      </c>
      <c r="D67" s="36">
        <v>55</v>
      </c>
      <c r="E67" s="36">
        <v>15</v>
      </c>
      <c r="F67" s="36">
        <v>5</v>
      </c>
      <c r="G67" s="36">
        <v>0</v>
      </c>
      <c r="H67" s="37">
        <v>0.77</v>
      </c>
      <c r="I67" s="37">
        <v>0.19</v>
      </c>
      <c r="J67" s="37">
        <v>0.04</v>
      </c>
      <c r="K67" s="37">
        <v>0</v>
      </c>
    </row>
    <row r="68" spans="1:11" x14ac:dyDescent="0.35">
      <c r="A68" s="25" t="s">
        <v>260</v>
      </c>
      <c r="B68" s="34" t="s">
        <v>154</v>
      </c>
      <c r="C68" s="36">
        <v>1625</v>
      </c>
      <c r="D68" s="36">
        <v>980</v>
      </c>
      <c r="E68" s="36">
        <v>575</v>
      </c>
      <c r="F68" s="36">
        <v>70</v>
      </c>
      <c r="G68" s="36" t="s">
        <v>108</v>
      </c>
      <c r="H68" s="37">
        <v>0.6</v>
      </c>
      <c r="I68" s="37">
        <v>0.35</v>
      </c>
      <c r="J68" s="37" t="s">
        <v>108</v>
      </c>
      <c r="K68" s="37" t="s">
        <v>108</v>
      </c>
    </row>
    <row r="69" spans="1:11" x14ac:dyDescent="0.35">
      <c r="A69" s="25" t="s">
        <v>260</v>
      </c>
      <c r="B69" s="34" t="s">
        <v>155</v>
      </c>
      <c r="C69" s="36">
        <v>130</v>
      </c>
      <c r="D69" s="36">
        <v>65</v>
      </c>
      <c r="E69" s="36">
        <v>55</v>
      </c>
      <c r="F69" s="36">
        <v>10</v>
      </c>
      <c r="G69" s="36">
        <v>0</v>
      </c>
      <c r="H69" s="37">
        <v>0.51</v>
      </c>
      <c r="I69" s="37">
        <v>0.43</v>
      </c>
      <c r="J69" s="37">
        <v>0.06</v>
      </c>
      <c r="K69" s="37">
        <v>0</v>
      </c>
    </row>
    <row r="70" spans="1:11" x14ac:dyDescent="0.35">
      <c r="A70" s="25" t="s">
        <v>260</v>
      </c>
      <c r="B70" s="34" t="s">
        <v>156</v>
      </c>
      <c r="C70" s="36">
        <v>105</v>
      </c>
      <c r="D70" s="36">
        <v>40</v>
      </c>
      <c r="E70" s="36">
        <v>55</v>
      </c>
      <c r="F70" s="36">
        <v>5</v>
      </c>
      <c r="G70" s="36">
        <v>0</v>
      </c>
      <c r="H70" s="37">
        <v>0.38</v>
      </c>
      <c r="I70" s="37">
        <v>0.55000000000000004</v>
      </c>
      <c r="J70" s="37">
        <v>7.0000000000000007E-2</v>
      </c>
      <c r="K70" s="37">
        <v>0</v>
      </c>
    </row>
    <row r="71" spans="1:11" x14ac:dyDescent="0.35">
      <c r="A71" s="25" t="s">
        <v>260</v>
      </c>
      <c r="B71" s="34" t="s">
        <v>157</v>
      </c>
      <c r="C71" s="36">
        <v>35</v>
      </c>
      <c r="D71" s="36">
        <v>15</v>
      </c>
      <c r="E71" s="36">
        <v>15</v>
      </c>
      <c r="F71" s="36">
        <v>5</v>
      </c>
      <c r="G71" s="36">
        <v>0</v>
      </c>
      <c r="H71" s="37">
        <v>0.39</v>
      </c>
      <c r="I71" s="37">
        <v>0.39</v>
      </c>
      <c r="J71" s="37">
        <v>0.21</v>
      </c>
      <c r="K71" s="37">
        <v>0</v>
      </c>
    </row>
    <row r="72" spans="1:11" x14ac:dyDescent="0.35">
      <c r="A72" s="25" t="s">
        <v>260</v>
      </c>
      <c r="B72" s="34" t="s">
        <v>158</v>
      </c>
      <c r="C72" s="36">
        <v>5</v>
      </c>
      <c r="D72" s="36">
        <v>5</v>
      </c>
      <c r="E72" s="36" t="s">
        <v>108</v>
      </c>
      <c r="F72" s="36">
        <v>0</v>
      </c>
      <c r="G72" s="36">
        <v>0</v>
      </c>
      <c r="H72" s="37" t="s">
        <v>108</v>
      </c>
      <c r="I72" s="37" t="s">
        <v>108</v>
      </c>
      <c r="J72" s="37">
        <v>0</v>
      </c>
      <c r="K72" s="37">
        <v>0</v>
      </c>
    </row>
    <row r="73" spans="1:11" x14ac:dyDescent="0.35">
      <c r="A73" s="25" t="s">
        <v>260</v>
      </c>
      <c r="B73" s="34" t="s">
        <v>159</v>
      </c>
      <c r="C73" s="36">
        <v>45</v>
      </c>
      <c r="D73" s="36">
        <v>20</v>
      </c>
      <c r="E73" s="36">
        <v>20</v>
      </c>
      <c r="F73" s="36" t="s">
        <v>108</v>
      </c>
      <c r="G73" s="36">
        <v>0</v>
      </c>
      <c r="H73" s="37" t="s">
        <v>108</v>
      </c>
      <c r="I73" s="37">
        <v>0.51</v>
      </c>
      <c r="J73" s="37" t="s">
        <v>108</v>
      </c>
      <c r="K73" s="37">
        <v>0</v>
      </c>
    </row>
    <row r="75" spans="1:11" x14ac:dyDescent="0.35">
      <c r="A75" s="4" t="s">
        <v>344</v>
      </c>
    </row>
    <row r="76" spans="1:11" ht="62" x14ac:dyDescent="0.35">
      <c r="A76" s="44" t="s">
        <v>246</v>
      </c>
      <c r="B76" s="43" t="s">
        <v>132</v>
      </c>
      <c r="C76" s="43" t="s">
        <v>293</v>
      </c>
      <c r="D76" s="43" t="s">
        <v>339</v>
      </c>
      <c r="E76" s="43" t="s">
        <v>340</v>
      </c>
      <c r="F76" s="43" t="s">
        <v>341</v>
      </c>
      <c r="G76" s="43" t="s">
        <v>342</v>
      </c>
      <c r="H76" s="43" t="s">
        <v>283</v>
      </c>
      <c r="I76" s="43" t="s">
        <v>284</v>
      </c>
      <c r="J76" s="43" t="s">
        <v>285</v>
      </c>
      <c r="K76" s="43" t="s">
        <v>286</v>
      </c>
    </row>
    <row r="77" spans="1:11" x14ac:dyDescent="0.35">
      <c r="A77" s="52" t="s">
        <v>258</v>
      </c>
      <c r="B77" s="50" t="s">
        <v>60</v>
      </c>
      <c r="C77" s="49">
        <v>64990</v>
      </c>
      <c r="D77" s="49">
        <v>24790</v>
      </c>
      <c r="E77" s="49">
        <v>31260</v>
      </c>
      <c r="F77" s="49">
        <v>8780</v>
      </c>
      <c r="G77" s="49">
        <v>160</v>
      </c>
      <c r="H77" s="65">
        <v>0.38</v>
      </c>
      <c r="I77" s="65">
        <v>0.48</v>
      </c>
      <c r="J77" s="65">
        <v>0.14000000000000001</v>
      </c>
      <c r="K77" s="65">
        <v>0</v>
      </c>
    </row>
    <row r="78" spans="1:11" x14ac:dyDescent="0.35">
      <c r="A78" s="25" t="s">
        <v>258</v>
      </c>
      <c r="B78" s="34" t="s">
        <v>334</v>
      </c>
      <c r="C78" s="36">
        <v>35735</v>
      </c>
      <c r="D78" s="36">
        <v>14060</v>
      </c>
      <c r="E78" s="36">
        <v>17205</v>
      </c>
      <c r="F78" s="36">
        <v>4405</v>
      </c>
      <c r="G78" s="36">
        <v>65</v>
      </c>
      <c r="H78" s="37">
        <v>0.39</v>
      </c>
      <c r="I78" s="37">
        <v>0.48</v>
      </c>
      <c r="J78" s="37">
        <v>0.12</v>
      </c>
      <c r="K78" s="37">
        <v>0</v>
      </c>
    </row>
    <row r="79" spans="1:11" x14ac:dyDescent="0.35">
      <c r="A79" s="25" t="s">
        <v>258</v>
      </c>
      <c r="B79" s="34" t="s">
        <v>335</v>
      </c>
      <c r="C79" s="36">
        <v>10845</v>
      </c>
      <c r="D79" s="36">
        <v>3590</v>
      </c>
      <c r="E79" s="36">
        <v>5165</v>
      </c>
      <c r="F79" s="36">
        <v>2060</v>
      </c>
      <c r="G79" s="36">
        <v>30</v>
      </c>
      <c r="H79" s="37">
        <v>0.33</v>
      </c>
      <c r="I79" s="37">
        <v>0.48</v>
      </c>
      <c r="J79" s="37">
        <v>0.19</v>
      </c>
      <c r="K79" s="37">
        <v>0</v>
      </c>
    </row>
    <row r="80" spans="1:11" x14ac:dyDescent="0.35">
      <c r="A80" s="25" t="s">
        <v>258</v>
      </c>
      <c r="B80" s="34" t="s">
        <v>336</v>
      </c>
      <c r="C80" s="36">
        <v>18405</v>
      </c>
      <c r="D80" s="36">
        <v>7135</v>
      </c>
      <c r="E80" s="36">
        <v>8890</v>
      </c>
      <c r="F80" s="36">
        <v>2315</v>
      </c>
      <c r="G80" s="36">
        <v>65</v>
      </c>
      <c r="H80" s="37">
        <v>0.39</v>
      </c>
      <c r="I80" s="37">
        <v>0.48</v>
      </c>
      <c r="J80" s="37">
        <v>0.13</v>
      </c>
      <c r="K80" s="37">
        <v>0</v>
      </c>
    </row>
    <row r="81" spans="1:11" x14ac:dyDescent="0.35">
      <c r="A81" s="52" t="s">
        <v>259</v>
      </c>
      <c r="B81" s="50" t="s">
        <v>60</v>
      </c>
      <c r="C81" s="49">
        <v>34820</v>
      </c>
      <c r="D81" s="49">
        <v>12215</v>
      </c>
      <c r="E81" s="49">
        <v>14830</v>
      </c>
      <c r="F81" s="49">
        <v>7665</v>
      </c>
      <c r="G81" s="49">
        <v>110</v>
      </c>
      <c r="H81" s="65">
        <v>0.35</v>
      </c>
      <c r="I81" s="65">
        <v>0.43</v>
      </c>
      <c r="J81" s="65">
        <v>0.22</v>
      </c>
      <c r="K81" s="65">
        <v>0</v>
      </c>
    </row>
    <row r="82" spans="1:11" x14ac:dyDescent="0.35">
      <c r="A82" s="25" t="s">
        <v>259</v>
      </c>
      <c r="B82" s="34" t="s">
        <v>334</v>
      </c>
      <c r="C82" s="36">
        <v>20195</v>
      </c>
      <c r="D82" s="36">
        <v>7535</v>
      </c>
      <c r="E82" s="36">
        <v>8690</v>
      </c>
      <c r="F82" s="36">
        <v>3930</v>
      </c>
      <c r="G82" s="36">
        <v>40</v>
      </c>
      <c r="H82" s="37">
        <v>0.37</v>
      </c>
      <c r="I82" s="37">
        <v>0.43</v>
      </c>
      <c r="J82" s="37">
        <v>0.19</v>
      </c>
      <c r="K82" s="37">
        <v>0</v>
      </c>
    </row>
    <row r="83" spans="1:11" x14ac:dyDescent="0.35">
      <c r="A83" s="25" t="s">
        <v>259</v>
      </c>
      <c r="B83" s="34" t="s">
        <v>335</v>
      </c>
      <c r="C83" s="36">
        <v>7210</v>
      </c>
      <c r="D83" s="36">
        <v>2200</v>
      </c>
      <c r="E83" s="36">
        <v>3170</v>
      </c>
      <c r="F83" s="36">
        <v>1815</v>
      </c>
      <c r="G83" s="36">
        <v>25</v>
      </c>
      <c r="H83" s="37">
        <v>0.3</v>
      </c>
      <c r="I83" s="37">
        <v>0.44</v>
      </c>
      <c r="J83" s="37">
        <v>0.25</v>
      </c>
      <c r="K83" s="37">
        <v>0</v>
      </c>
    </row>
    <row r="84" spans="1:11" x14ac:dyDescent="0.35">
      <c r="A84" s="25" t="s">
        <v>259</v>
      </c>
      <c r="B84" s="34" t="s">
        <v>336</v>
      </c>
      <c r="C84" s="36">
        <v>7420</v>
      </c>
      <c r="D84" s="36">
        <v>2485</v>
      </c>
      <c r="E84" s="36">
        <v>2970</v>
      </c>
      <c r="F84" s="36">
        <v>1920</v>
      </c>
      <c r="G84" s="36">
        <v>45</v>
      </c>
      <c r="H84" s="37">
        <v>0.33</v>
      </c>
      <c r="I84" s="37">
        <v>0.4</v>
      </c>
      <c r="J84" s="37">
        <v>0.26</v>
      </c>
      <c r="K84" s="37">
        <v>0.01</v>
      </c>
    </row>
    <row r="85" spans="1:11" x14ac:dyDescent="0.35">
      <c r="A85" s="52" t="s">
        <v>260</v>
      </c>
      <c r="B85" s="50" t="s">
        <v>60</v>
      </c>
      <c r="C85" s="49">
        <v>30170</v>
      </c>
      <c r="D85" s="49">
        <v>12575</v>
      </c>
      <c r="E85" s="49">
        <v>16430</v>
      </c>
      <c r="F85" s="49">
        <v>1115</v>
      </c>
      <c r="G85" s="49">
        <v>50</v>
      </c>
      <c r="H85" s="65">
        <v>0.42</v>
      </c>
      <c r="I85" s="65">
        <v>0.54</v>
      </c>
      <c r="J85" s="65">
        <v>0.04</v>
      </c>
      <c r="K85" s="65">
        <v>0</v>
      </c>
    </row>
    <row r="86" spans="1:11" x14ac:dyDescent="0.35">
      <c r="A86" s="25" t="s">
        <v>260</v>
      </c>
      <c r="B86" s="34" t="s">
        <v>334</v>
      </c>
      <c r="C86" s="36">
        <v>15540</v>
      </c>
      <c r="D86" s="36">
        <v>6525</v>
      </c>
      <c r="E86" s="36">
        <v>8515</v>
      </c>
      <c r="F86" s="36">
        <v>475</v>
      </c>
      <c r="G86" s="36">
        <v>25</v>
      </c>
      <c r="H86" s="37">
        <v>0.42</v>
      </c>
      <c r="I86" s="37">
        <v>0.55000000000000004</v>
      </c>
      <c r="J86" s="37">
        <v>0.03</v>
      </c>
      <c r="K86" s="37">
        <v>0</v>
      </c>
    </row>
    <row r="87" spans="1:11" x14ac:dyDescent="0.35">
      <c r="A87" s="25" t="s">
        <v>260</v>
      </c>
      <c r="B87" s="34" t="s">
        <v>335</v>
      </c>
      <c r="C87" s="36">
        <v>3640</v>
      </c>
      <c r="D87" s="36">
        <v>1395</v>
      </c>
      <c r="E87" s="36">
        <v>1995</v>
      </c>
      <c r="F87" s="36">
        <v>245</v>
      </c>
      <c r="G87" s="36">
        <v>5</v>
      </c>
      <c r="H87" s="37">
        <v>0.38</v>
      </c>
      <c r="I87" s="37">
        <v>0.55000000000000004</v>
      </c>
      <c r="J87" s="37">
        <v>7.0000000000000007E-2</v>
      </c>
      <c r="K87" s="37">
        <v>0</v>
      </c>
    </row>
    <row r="88" spans="1:11" x14ac:dyDescent="0.35">
      <c r="A88" s="25" t="s">
        <v>260</v>
      </c>
      <c r="B88" s="34" t="s">
        <v>336</v>
      </c>
      <c r="C88" s="36">
        <v>10990</v>
      </c>
      <c r="D88" s="36">
        <v>4655</v>
      </c>
      <c r="E88" s="36">
        <v>5920</v>
      </c>
      <c r="F88" s="36">
        <v>400</v>
      </c>
      <c r="G88" s="36">
        <v>15</v>
      </c>
      <c r="H88" s="37">
        <v>0.42</v>
      </c>
      <c r="I88" s="37">
        <v>0.54</v>
      </c>
      <c r="J88" s="37">
        <v>0.04</v>
      </c>
      <c r="K88" s="37">
        <v>0</v>
      </c>
    </row>
    <row r="89" spans="1:11" x14ac:dyDescent="0.35">
      <c r="A89" t="s">
        <v>29</v>
      </c>
      <c r="B89" s="91" t="s">
        <v>394</v>
      </c>
    </row>
    <row r="90" spans="1:11" x14ac:dyDescent="0.35">
      <c r="A90" t="s">
        <v>30</v>
      </c>
      <c r="B90" s="94" t="s">
        <v>395</v>
      </c>
    </row>
    <row r="91" spans="1:11" x14ac:dyDescent="0.35">
      <c r="A91" t="s">
        <v>31</v>
      </c>
      <c r="B91" s="94" t="s">
        <v>396</v>
      </c>
    </row>
    <row r="92" spans="1:11" x14ac:dyDescent="0.35">
      <c r="A92" t="s">
        <v>32</v>
      </c>
      <c r="B92" s="94" t="s">
        <v>397</v>
      </c>
    </row>
    <row r="93" spans="1:11" x14ac:dyDescent="0.35">
      <c r="A93" t="s">
        <v>33</v>
      </c>
      <c r="B93" s="94" t="s">
        <v>504</v>
      </c>
    </row>
    <row r="94" spans="1:11" x14ac:dyDescent="0.35">
      <c r="A94" t="s">
        <v>34</v>
      </c>
      <c r="B94" s="94" t="s">
        <v>505</v>
      </c>
    </row>
    <row r="95" spans="1:11" x14ac:dyDescent="0.35">
      <c r="A95" t="s">
        <v>35</v>
      </c>
      <c r="B95" s="94" t="s">
        <v>497</v>
      </c>
    </row>
  </sheetData>
  <conditionalFormatting sqref="H8:H73">
    <cfRule type="dataBar" priority="1">
      <dataBar>
        <cfvo type="num" val="0"/>
        <cfvo type="num" val="1"/>
        <color theme="7" tint="0.39997558519241921"/>
      </dataBar>
      <extLst>
        <ext xmlns:x14="http://schemas.microsoft.com/office/spreadsheetml/2009/9/main" uri="{B025F937-C7B1-47D3-B67F-A62EFF666E3E}">
          <x14:id>{B076DF9C-DEE1-43B6-BF14-F2F9CE343C28}</x14:id>
        </ext>
      </extLst>
    </cfRule>
  </conditionalFormatting>
  <conditionalFormatting sqref="H77:H88">
    <cfRule type="dataBar" priority="2">
      <dataBar>
        <cfvo type="num" val="0"/>
        <cfvo type="num" val="1"/>
        <color theme="7" tint="0.39997558519241921"/>
      </dataBar>
      <extLst>
        <ext xmlns:x14="http://schemas.microsoft.com/office/spreadsheetml/2009/9/main" uri="{B025F937-C7B1-47D3-B67F-A62EFF666E3E}">
          <x14:id>{790B3994-6636-414B-A79A-C11F9BBA5F11}</x14:id>
        </ext>
      </extLst>
    </cfRule>
  </conditionalFormatting>
  <conditionalFormatting sqref="I8:I73">
    <cfRule type="dataBar" priority="8">
      <dataBar>
        <cfvo type="num" val="0"/>
        <cfvo type="num" val="1"/>
        <color theme="7" tint="0.39997558519241921"/>
      </dataBar>
      <extLst>
        <ext xmlns:x14="http://schemas.microsoft.com/office/spreadsheetml/2009/9/main" uri="{B025F937-C7B1-47D3-B67F-A62EFF666E3E}">
          <x14:id>{BB69D83E-988F-4E99-ACE8-5A7382C5CCE0}</x14:id>
        </ext>
      </extLst>
    </cfRule>
  </conditionalFormatting>
  <conditionalFormatting sqref="I77:I88">
    <cfRule type="dataBar" priority="5">
      <dataBar>
        <cfvo type="num" val="0"/>
        <cfvo type="num" val="1"/>
        <color theme="7" tint="0.39997558519241921"/>
      </dataBar>
      <extLst>
        <ext xmlns:x14="http://schemas.microsoft.com/office/spreadsheetml/2009/9/main" uri="{B025F937-C7B1-47D3-B67F-A62EFF666E3E}">
          <x14:id>{35AA4041-0C1F-4267-B308-C0E4394A2F86}</x14:id>
        </ext>
      </extLst>
    </cfRule>
  </conditionalFormatting>
  <conditionalFormatting sqref="J8:J73">
    <cfRule type="dataBar" priority="7">
      <dataBar>
        <cfvo type="num" val="0"/>
        <cfvo type="num" val="1"/>
        <color theme="7" tint="0.39997558519241921"/>
      </dataBar>
      <extLst>
        <ext xmlns:x14="http://schemas.microsoft.com/office/spreadsheetml/2009/9/main" uri="{B025F937-C7B1-47D3-B67F-A62EFF666E3E}">
          <x14:id>{5538D95F-6EE4-47B2-8D97-61A2C1B73C57}</x14:id>
        </ext>
      </extLst>
    </cfRule>
  </conditionalFormatting>
  <conditionalFormatting sqref="J77:J88">
    <cfRule type="dataBar" priority="4">
      <dataBar>
        <cfvo type="num" val="0"/>
        <cfvo type="num" val="1"/>
        <color theme="7" tint="0.39997558519241921"/>
      </dataBar>
      <extLst>
        <ext xmlns:x14="http://schemas.microsoft.com/office/spreadsheetml/2009/9/main" uri="{B025F937-C7B1-47D3-B67F-A62EFF666E3E}">
          <x14:id>{07E26E56-98CB-4EFA-A34D-944A36B9B909}</x14:id>
        </ext>
      </extLst>
    </cfRule>
  </conditionalFormatting>
  <conditionalFormatting sqref="K8:K73">
    <cfRule type="dataBar" priority="6">
      <dataBar>
        <cfvo type="num" val="0"/>
        <cfvo type="num" val="1"/>
        <color theme="7" tint="0.39997558519241921"/>
      </dataBar>
      <extLst>
        <ext xmlns:x14="http://schemas.microsoft.com/office/spreadsheetml/2009/9/main" uri="{B025F937-C7B1-47D3-B67F-A62EFF666E3E}">
          <x14:id>{48040F75-D67C-4947-A560-7755410CC63B}</x14:id>
        </ext>
      </extLst>
    </cfRule>
  </conditionalFormatting>
  <conditionalFormatting sqref="K77:K88">
    <cfRule type="dataBar" priority="3">
      <dataBar>
        <cfvo type="num" val="0"/>
        <cfvo type="num" val="1"/>
        <color theme="7" tint="0.39997558519241921"/>
      </dataBar>
      <extLst>
        <ext xmlns:x14="http://schemas.microsoft.com/office/spreadsheetml/2009/9/main" uri="{B025F937-C7B1-47D3-B67F-A62EFF666E3E}">
          <x14:id>{954BEF23-7D05-4F6F-9CA6-0E3BF16E7AD8}</x14:id>
        </ext>
      </extLst>
    </cfRule>
  </conditionalFormatting>
  <pageMargins left="0.7" right="0.7" top="0.75" bottom="0.75" header="0.3" footer="0.3"/>
  <pageSetup paperSize="9" orientation="portrait" horizontalDpi="300" verticalDpi="300"/>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B076DF9C-DEE1-43B6-BF14-F2F9CE343C28}">
            <x14:dataBar minLength="0" maxLength="100" gradient="0">
              <x14:cfvo type="num">
                <xm:f>0</xm:f>
              </x14:cfvo>
              <x14:cfvo type="num">
                <xm:f>1</xm:f>
              </x14:cfvo>
              <x14:negativeFillColor rgb="FFFF0000"/>
              <x14:axisColor rgb="FF000000"/>
            </x14:dataBar>
          </x14:cfRule>
          <xm:sqref>H8:H73</xm:sqref>
        </x14:conditionalFormatting>
        <x14:conditionalFormatting xmlns:xm="http://schemas.microsoft.com/office/excel/2006/main">
          <x14:cfRule type="dataBar" id="{790B3994-6636-414B-A79A-C11F9BBA5F11}">
            <x14:dataBar minLength="0" maxLength="100" gradient="0">
              <x14:cfvo type="num">
                <xm:f>0</xm:f>
              </x14:cfvo>
              <x14:cfvo type="num">
                <xm:f>1</xm:f>
              </x14:cfvo>
              <x14:negativeFillColor rgb="FFFF0000"/>
              <x14:axisColor rgb="FF000000"/>
            </x14:dataBar>
          </x14:cfRule>
          <xm:sqref>H77:H88</xm:sqref>
        </x14:conditionalFormatting>
        <x14:conditionalFormatting xmlns:xm="http://schemas.microsoft.com/office/excel/2006/main">
          <x14:cfRule type="dataBar" id="{BB69D83E-988F-4E99-ACE8-5A7382C5CCE0}">
            <x14:dataBar minLength="0" maxLength="100" gradient="0">
              <x14:cfvo type="num">
                <xm:f>0</xm:f>
              </x14:cfvo>
              <x14:cfvo type="num">
                <xm:f>1</xm:f>
              </x14:cfvo>
              <x14:negativeFillColor rgb="FFFF0000"/>
              <x14:axisColor rgb="FF000000"/>
            </x14:dataBar>
          </x14:cfRule>
          <xm:sqref>I8:I73</xm:sqref>
        </x14:conditionalFormatting>
        <x14:conditionalFormatting xmlns:xm="http://schemas.microsoft.com/office/excel/2006/main">
          <x14:cfRule type="dataBar" id="{35AA4041-0C1F-4267-B308-C0E4394A2F86}">
            <x14:dataBar minLength="0" maxLength="100" gradient="0">
              <x14:cfvo type="num">
                <xm:f>0</xm:f>
              </x14:cfvo>
              <x14:cfvo type="num">
                <xm:f>1</xm:f>
              </x14:cfvo>
              <x14:negativeFillColor rgb="FFFF0000"/>
              <x14:axisColor rgb="FF000000"/>
            </x14:dataBar>
          </x14:cfRule>
          <xm:sqref>I77:I88</xm:sqref>
        </x14:conditionalFormatting>
        <x14:conditionalFormatting xmlns:xm="http://schemas.microsoft.com/office/excel/2006/main">
          <x14:cfRule type="dataBar" id="{5538D95F-6EE4-47B2-8D97-61A2C1B73C57}">
            <x14:dataBar minLength="0" maxLength="100" gradient="0">
              <x14:cfvo type="num">
                <xm:f>0</xm:f>
              </x14:cfvo>
              <x14:cfvo type="num">
                <xm:f>1</xm:f>
              </x14:cfvo>
              <x14:negativeFillColor rgb="FFFF0000"/>
              <x14:axisColor rgb="FF000000"/>
            </x14:dataBar>
          </x14:cfRule>
          <xm:sqref>J8:J73</xm:sqref>
        </x14:conditionalFormatting>
        <x14:conditionalFormatting xmlns:xm="http://schemas.microsoft.com/office/excel/2006/main">
          <x14:cfRule type="dataBar" id="{07E26E56-98CB-4EFA-A34D-944A36B9B909}">
            <x14:dataBar minLength="0" maxLength="100" gradient="0">
              <x14:cfvo type="num">
                <xm:f>0</xm:f>
              </x14:cfvo>
              <x14:cfvo type="num">
                <xm:f>1</xm:f>
              </x14:cfvo>
              <x14:negativeFillColor rgb="FFFF0000"/>
              <x14:axisColor rgb="FF000000"/>
            </x14:dataBar>
          </x14:cfRule>
          <xm:sqref>J77:J88</xm:sqref>
        </x14:conditionalFormatting>
        <x14:conditionalFormatting xmlns:xm="http://schemas.microsoft.com/office/excel/2006/main">
          <x14:cfRule type="dataBar" id="{48040F75-D67C-4947-A560-7755410CC63B}">
            <x14:dataBar minLength="0" maxLength="100" gradient="0">
              <x14:cfvo type="num">
                <xm:f>0</xm:f>
              </x14:cfvo>
              <x14:cfvo type="num">
                <xm:f>1</xm:f>
              </x14:cfvo>
              <x14:negativeFillColor rgb="FFFF0000"/>
              <x14:axisColor rgb="FF000000"/>
            </x14:dataBar>
          </x14:cfRule>
          <xm:sqref>K8:K73</xm:sqref>
        </x14:conditionalFormatting>
        <x14:conditionalFormatting xmlns:xm="http://schemas.microsoft.com/office/excel/2006/main">
          <x14:cfRule type="dataBar" id="{954BEF23-7D05-4F6F-9CA6-0E3BF16E7AD8}">
            <x14:dataBar minLength="0" maxLength="100" gradient="0">
              <x14:cfvo type="num">
                <xm:f>0</xm:f>
              </x14:cfvo>
              <x14:cfvo type="num">
                <xm:f>1</xm:f>
              </x14:cfvo>
              <x14:negativeFillColor rgb="FFFF0000"/>
              <x14:axisColor rgb="FF000000"/>
            </x14:dataBar>
          </x14:cfRule>
          <xm:sqref>K77:K88</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95"/>
  <sheetViews>
    <sheetView showGridLines="0" zoomScaleNormal="100" workbookViewId="0"/>
  </sheetViews>
  <sheetFormatPr defaultColWidth="10.6640625" defaultRowHeight="15.5" x14ac:dyDescent="0.35"/>
  <cols>
    <col min="1" max="1" width="20.6640625" customWidth="1"/>
    <col min="2" max="2" width="95.83203125" customWidth="1"/>
    <col min="3" max="9" width="20.6640625" customWidth="1"/>
  </cols>
  <sheetData>
    <row r="1" spans="1:9" ht="19.5" x14ac:dyDescent="0.45">
      <c r="A1" s="2" t="s">
        <v>345</v>
      </c>
    </row>
    <row r="2" spans="1:9" x14ac:dyDescent="0.35">
      <c r="A2" t="s">
        <v>217</v>
      </c>
    </row>
    <row r="3" spans="1:9" x14ac:dyDescent="0.35">
      <c r="A3" t="s">
        <v>218</v>
      </c>
    </row>
    <row r="4" spans="1:9" x14ac:dyDescent="0.35">
      <c r="A4" t="s">
        <v>431</v>
      </c>
    </row>
    <row r="5" spans="1:9" x14ac:dyDescent="0.35">
      <c r="A5" t="s">
        <v>47</v>
      </c>
    </row>
    <row r="6" spans="1:9" x14ac:dyDescent="0.35">
      <c r="A6" s="4" t="s">
        <v>346</v>
      </c>
    </row>
    <row r="7" spans="1:9" ht="31" x14ac:dyDescent="0.35">
      <c r="A7" s="44" t="s">
        <v>246</v>
      </c>
      <c r="B7" s="43" t="s">
        <v>132</v>
      </c>
      <c r="C7" s="43" t="s">
        <v>278</v>
      </c>
      <c r="D7" s="43" t="s">
        <v>288</v>
      </c>
      <c r="E7" s="43" t="s">
        <v>289</v>
      </c>
      <c r="F7" s="43" t="s">
        <v>282</v>
      </c>
      <c r="G7" s="43" t="s">
        <v>290</v>
      </c>
      <c r="H7" s="43" t="s">
        <v>291</v>
      </c>
      <c r="I7" s="43" t="s">
        <v>286</v>
      </c>
    </row>
    <row r="8" spans="1:9" x14ac:dyDescent="0.35">
      <c r="A8" s="45" t="s">
        <v>258</v>
      </c>
      <c r="B8" s="47" t="s">
        <v>60</v>
      </c>
      <c r="C8" s="46">
        <v>87475</v>
      </c>
      <c r="D8" s="46">
        <v>9965</v>
      </c>
      <c r="E8" s="46">
        <v>48610</v>
      </c>
      <c r="F8" s="46">
        <v>28895</v>
      </c>
      <c r="G8" s="65">
        <v>0.11</v>
      </c>
      <c r="H8" s="65">
        <v>0.56000000000000005</v>
      </c>
      <c r="I8" s="65">
        <v>0.33</v>
      </c>
    </row>
    <row r="9" spans="1:9" x14ac:dyDescent="0.35">
      <c r="A9" s="25" t="s">
        <v>258</v>
      </c>
      <c r="B9" s="34" t="s">
        <v>139</v>
      </c>
      <c r="C9" s="36">
        <v>20</v>
      </c>
      <c r="D9" s="36">
        <v>5</v>
      </c>
      <c r="E9" s="36">
        <v>10</v>
      </c>
      <c r="F9" s="36">
        <v>5</v>
      </c>
      <c r="G9" s="37">
        <v>0.27</v>
      </c>
      <c r="H9" s="37">
        <v>0.45</v>
      </c>
      <c r="I9" s="37">
        <v>0.27</v>
      </c>
    </row>
    <row r="10" spans="1:9" x14ac:dyDescent="0.35">
      <c r="A10" s="25" t="s">
        <v>258</v>
      </c>
      <c r="B10" s="34" t="s">
        <v>140</v>
      </c>
      <c r="C10" s="36">
        <v>465</v>
      </c>
      <c r="D10" s="36">
        <v>305</v>
      </c>
      <c r="E10" s="36">
        <v>55</v>
      </c>
      <c r="F10" s="36">
        <v>105</v>
      </c>
      <c r="G10" s="37">
        <v>0.66</v>
      </c>
      <c r="H10" s="37">
        <v>0.12</v>
      </c>
      <c r="I10" s="37">
        <v>0.22</v>
      </c>
    </row>
    <row r="11" spans="1:9" x14ac:dyDescent="0.35">
      <c r="A11" s="25" t="s">
        <v>258</v>
      </c>
      <c r="B11" s="34" t="s">
        <v>141</v>
      </c>
      <c r="C11" s="36">
        <v>215</v>
      </c>
      <c r="D11" s="36">
        <v>40</v>
      </c>
      <c r="E11" s="36">
        <v>50</v>
      </c>
      <c r="F11" s="36">
        <v>125</v>
      </c>
      <c r="G11" s="37">
        <v>0.19</v>
      </c>
      <c r="H11" s="37">
        <v>0.23</v>
      </c>
      <c r="I11" s="37">
        <v>0.57999999999999996</v>
      </c>
    </row>
    <row r="12" spans="1:9" x14ac:dyDescent="0.35">
      <c r="A12" s="25" t="s">
        <v>258</v>
      </c>
      <c r="B12" s="34" t="s">
        <v>142</v>
      </c>
      <c r="C12" s="36">
        <v>3390</v>
      </c>
      <c r="D12" s="36">
        <v>75</v>
      </c>
      <c r="E12" s="36">
        <v>485</v>
      </c>
      <c r="F12" s="36">
        <v>2830</v>
      </c>
      <c r="G12" s="37">
        <v>0.02</v>
      </c>
      <c r="H12" s="37">
        <v>0.14000000000000001</v>
      </c>
      <c r="I12" s="37">
        <v>0.84</v>
      </c>
    </row>
    <row r="13" spans="1:9" x14ac:dyDescent="0.35">
      <c r="A13" s="25" t="s">
        <v>258</v>
      </c>
      <c r="B13" s="34" t="s">
        <v>143</v>
      </c>
      <c r="C13" s="36">
        <v>64990</v>
      </c>
      <c r="D13" s="36">
        <v>5670</v>
      </c>
      <c r="E13" s="36">
        <v>41840</v>
      </c>
      <c r="F13" s="36">
        <v>17480</v>
      </c>
      <c r="G13" s="37">
        <v>0.09</v>
      </c>
      <c r="H13" s="37">
        <v>0.64</v>
      </c>
      <c r="I13" s="37">
        <v>0.27</v>
      </c>
    </row>
    <row r="14" spans="1:9" x14ac:dyDescent="0.35">
      <c r="A14" s="25" t="s">
        <v>258</v>
      </c>
      <c r="B14" s="34" t="s">
        <v>144</v>
      </c>
      <c r="C14" s="36">
        <v>3055</v>
      </c>
      <c r="D14" s="36">
        <v>1335</v>
      </c>
      <c r="E14" s="36">
        <v>935</v>
      </c>
      <c r="F14" s="36">
        <v>780</v>
      </c>
      <c r="G14" s="37">
        <v>0.44</v>
      </c>
      <c r="H14" s="37">
        <v>0.31</v>
      </c>
      <c r="I14" s="37">
        <v>0.26</v>
      </c>
    </row>
    <row r="15" spans="1:9" x14ac:dyDescent="0.35">
      <c r="A15" s="25" t="s">
        <v>258</v>
      </c>
      <c r="B15" s="34" t="s">
        <v>145</v>
      </c>
      <c r="C15" s="36">
        <v>820</v>
      </c>
      <c r="D15" s="36">
        <v>205</v>
      </c>
      <c r="E15" s="36">
        <v>390</v>
      </c>
      <c r="F15" s="36">
        <v>225</v>
      </c>
      <c r="G15" s="37">
        <v>0.25</v>
      </c>
      <c r="H15" s="37">
        <v>0.47</v>
      </c>
      <c r="I15" s="37">
        <v>0.27</v>
      </c>
    </row>
    <row r="16" spans="1:9" x14ac:dyDescent="0.35">
      <c r="A16" s="25" t="s">
        <v>258</v>
      </c>
      <c r="B16" s="34" t="s">
        <v>146</v>
      </c>
      <c r="C16" s="36">
        <v>1375</v>
      </c>
      <c r="D16" s="36">
        <v>40</v>
      </c>
      <c r="E16" s="36">
        <v>715</v>
      </c>
      <c r="F16" s="36">
        <v>620</v>
      </c>
      <c r="G16" s="37">
        <v>0.03</v>
      </c>
      <c r="H16" s="37">
        <v>0.52</v>
      </c>
      <c r="I16" s="37">
        <v>0.45</v>
      </c>
    </row>
    <row r="17" spans="1:9" x14ac:dyDescent="0.35">
      <c r="A17" s="25" t="s">
        <v>258</v>
      </c>
      <c r="B17" s="34" t="s">
        <v>147</v>
      </c>
      <c r="C17" s="36">
        <v>275</v>
      </c>
      <c r="D17" s="36">
        <v>65</v>
      </c>
      <c r="E17" s="36">
        <v>70</v>
      </c>
      <c r="F17" s="36">
        <v>140</v>
      </c>
      <c r="G17" s="37">
        <v>0.24</v>
      </c>
      <c r="H17" s="37">
        <v>0.26</v>
      </c>
      <c r="I17" s="37">
        <v>0.5</v>
      </c>
    </row>
    <row r="18" spans="1:9" x14ac:dyDescent="0.35">
      <c r="A18" s="25" t="s">
        <v>258</v>
      </c>
      <c r="B18" s="34" t="s">
        <v>148</v>
      </c>
      <c r="C18" s="36">
        <v>985</v>
      </c>
      <c r="D18" s="36">
        <v>100</v>
      </c>
      <c r="E18" s="36">
        <v>215</v>
      </c>
      <c r="F18" s="36">
        <v>670</v>
      </c>
      <c r="G18" s="37">
        <v>0.1</v>
      </c>
      <c r="H18" s="37">
        <v>0.22</v>
      </c>
      <c r="I18" s="37">
        <v>0.68</v>
      </c>
    </row>
    <row r="19" spans="1:9" x14ac:dyDescent="0.35">
      <c r="A19" s="25" t="s">
        <v>258</v>
      </c>
      <c r="B19" s="34" t="s">
        <v>149</v>
      </c>
      <c r="C19" s="36">
        <v>930</v>
      </c>
      <c r="D19" s="36">
        <v>55</v>
      </c>
      <c r="E19" s="36">
        <v>190</v>
      </c>
      <c r="F19" s="36">
        <v>685</v>
      </c>
      <c r="G19" s="37">
        <v>0.06</v>
      </c>
      <c r="H19" s="37">
        <v>0.21</v>
      </c>
      <c r="I19" s="37">
        <v>0.74</v>
      </c>
    </row>
    <row r="20" spans="1:9" x14ac:dyDescent="0.35">
      <c r="A20" s="25" t="s">
        <v>258</v>
      </c>
      <c r="B20" s="34" t="s">
        <v>150</v>
      </c>
      <c r="C20" s="36">
        <v>490</v>
      </c>
      <c r="D20" s="36">
        <v>30</v>
      </c>
      <c r="E20" s="36">
        <v>55</v>
      </c>
      <c r="F20" s="36">
        <v>405</v>
      </c>
      <c r="G20" s="37">
        <v>0.06</v>
      </c>
      <c r="H20" s="37">
        <v>0.12</v>
      </c>
      <c r="I20" s="37">
        <v>0.83</v>
      </c>
    </row>
    <row r="21" spans="1:9" x14ac:dyDescent="0.35">
      <c r="A21" s="25" t="s">
        <v>258</v>
      </c>
      <c r="B21" s="34" t="s">
        <v>151</v>
      </c>
      <c r="C21" s="36">
        <v>1095</v>
      </c>
      <c r="D21" s="36">
        <v>410</v>
      </c>
      <c r="E21" s="36">
        <v>325</v>
      </c>
      <c r="F21" s="36">
        <v>360</v>
      </c>
      <c r="G21" s="37">
        <v>0.37</v>
      </c>
      <c r="H21" s="37">
        <v>0.28999999999999998</v>
      </c>
      <c r="I21" s="37">
        <v>0.33</v>
      </c>
    </row>
    <row r="22" spans="1:9" x14ac:dyDescent="0.35">
      <c r="A22" s="25" t="s">
        <v>258</v>
      </c>
      <c r="B22" s="34" t="s">
        <v>152</v>
      </c>
      <c r="C22" s="36">
        <v>415</v>
      </c>
      <c r="D22" s="36">
        <v>25</v>
      </c>
      <c r="E22" s="36">
        <v>75</v>
      </c>
      <c r="F22" s="36">
        <v>315</v>
      </c>
      <c r="G22" s="37">
        <v>0.06</v>
      </c>
      <c r="H22" s="37">
        <v>0.18</v>
      </c>
      <c r="I22" s="37">
        <v>0.76</v>
      </c>
    </row>
    <row r="23" spans="1:9" x14ac:dyDescent="0.35">
      <c r="A23" s="25" t="s">
        <v>258</v>
      </c>
      <c r="B23" s="34" t="s">
        <v>153</v>
      </c>
      <c r="C23" s="36">
        <v>120</v>
      </c>
      <c r="D23" s="36">
        <v>25</v>
      </c>
      <c r="E23" s="36">
        <v>5</v>
      </c>
      <c r="F23" s="36">
        <v>85</v>
      </c>
      <c r="G23" s="37">
        <v>0.22</v>
      </c>
      <c r="H23" s="37">
        <v>0.06</v>
      </c>
      <c r="I23" s="37">
        <v>0.73</v>
      </c>
    </row>
    <row r="24" spans="1:9" x14ac:dyDescent="0.35">
      <c r="A24" s="25" t="s">
        <v>258</v>
      </c>
      <c r="B24" s="34" t="s">
        <v>154</v>
      </c>
      <c r="C24" s="36">
        <v>2580</v>
      </c>
      <c r="D24" s="36">
        <v>1070</v>
      </c>
      <c r="E24" s="36">
        <v>640</v>
      </c>
      <c r="F24" s="36">
        <v>870</v>
      </c>
      <c r="G24" s="37">
        <v>0.41</v>
      </c>
      <c r="H24" s="37">
        <v>0.25</v>
      </c>
      <c r="I24" s="37">
        <v>0.34</v>
      </c>
    </row>
    <row r="25" spans="1:9" x14ac:dyDescent="0.35">
      <c r="A25" s="25" t="s">
        <v>258</v>
      </c>
      <c r="B25" s="34" t="s">
        <v>155</v>
      </c>
      <c r="C25" s="36">
        <v>3940</v>
      </c>
      <c r="D25" s="36">
        <v>225</v>
      </c>
      <c r="E25" s="36">
        <v>1670</v>
      </c>
      <c r="F25" s="36">
        <v>2045</v>
      </c>
      <c r="G25" s="37">
        <v>0.06</v>
      </c>
      <c r="H25" s="37">
        <v>0.42</v>
      </c>
      <c r="I25" s="37">
        <v>0.52</v>
      </c>
    </row>
    <row r="26" spans="1:9" x14ac:dyDescent="0.35">
      <c r="A26" s="25" t="s">
        <v>258</v>
      </c>
      <c r="B26" s="34" t="s">
        <v>156</v>
      </c>
      <c r="C26" s="36">
        <v>335</v>
      </c>
      <c r="D26" s="36">
        <v>55</v>
      </c>
      <c r="E26" s="36">
        <v>65</v>
      </c>
      <c r="F26" s="36">
        <v>215</v>
      </c>
      <c r="G26" s="37">
        <v>0.16</v>
      </c>
      <c r="H26" s="37">
        <v>0.2</v>
      </c>
      <c r="I26" s="37">
        <v>0.64</v>
      </c>
    </row>
    <row r="27" spans="1:9" x14ac:dyDescent="0.35">
      <c r="A27" s="25" t="s">
        <v>258</v>
      </c>
      <c r="B27" s="34" t="s">
        <v>157</v>
      </c>
      <c r="C27" s="36">
        <v>70</v>
      </c>
      <c r="D27" s="36">
        <v>20</v>
      </c>
      <c r="E27" s="36">
        <v>15</v>
      </c>
      <c r="F27" s="36">
        <v>35</v>
      </c>
      <c r="G27" s="37">
        <v>0.26</v>
      </c>
      <c r="H27" s="37">
        <v>0.22</v>
      </c>
      <c r="I27" s="37">
        <v>0.51</v>
      </c>
    </row>
    <row r="28" spans="1:9" x14ac:dyDescent="0.35">
      <c r="A28" s="25" t="s">
        <v>258</v>
      </c>
      <c r="B28" s="34" t="s">
        <v>158</v>
      </c>
      <c r="C28" s="36">
        <v>140</v>
      </c>
      <c r="D28" s="36">
        <v>60</v>
      </c>
      <c r="E28" s="36">
        <v>10</v>
      </c>
      <c r="F28" s="36">
        <v>70</v>
      </c>
      <c r="G28" s="37">
        <v>0.42</v>
      </c>
      <c r="H28" s="37">
        <v>0.08</v>
      </c>
      <c r="I28" s="37">
        <v>0.5</v>
      </c>
    </row>
    <row r="29" spans="1:9" x14ac:dyDescent="0.35">
      <c r="A29" s="25" t="s">
        <v>258</v>
      </c>
      <c r="B29" s="34" t="s">
        <v>159</v>
      </c>
      <c r="C29" s="36">
        <v>1760</v>
      </c>
      <c r="D29" s="36">
        <v>150</v>
      </c>
      <c r="E29" s="36">
        <v>785</v>
      </c>
      <c r="F29" s="36">
        <v>825</v>
      </c>
      <c r="G29" s="37">
        <v>0.09</v>
      </c>
      <c r="H29" s="37">
        <v>0.45</v>
      </c>
      <c r="I29" s="37">
        <v>0.47</v>
      </c>
    </row>
    <row r="30" spans="1:9" x14ac:dyDescent="0.35">
      <c r="A30" s="52" t="s">
        <v>259</v>
      </c>
      <c r="B30" s="50" t="s">
        <v>60</v>
      </c>
      <c r="C30" s="49">
        <v>48885</v>
      </c>
      <c r="D30" s="49">
        <v>3980</v>
      </c>
      <c r="E30" s="49">
        <v>23205</v>
      </c>
      <c r="F30" s="49">
        <v>21695</v>
      </c>
      <c r="G30" s="65">
        <v>0.08</v>
      </c>
      <c r="H30" s="65">
        <v>0.47</v>
      </c>
      <c r="I30" s="65">
        <v>0.44</v>
      </c>
    </row>
    <row r="31" spans="1:9" x14ac:dyDescent="0.35">
      <c r="A31" s="25" t="s">
        <v>259</v>
      </c>
      <c r="B31" s="34" t="s">
        <v>139</v>
      </c>
      <c r="C31" s="36">
        <v>15</v>
      </c>
      <c r="D31" s="36">
        <v>5</v>
      </c>
      <c r="E31" s="36">
        <v>5</v>
      </c>
      <c r="F31" s="36">
        <v>5</v>
      </c>
      <c r="G31" s="37">
        <v>0.2</v>
      </c>
      <c r="H31" s="37">
        <v>0.4</v>
      </c>
      <c r="I31" s="37">
        <v>0.4</v>
      </c>
    </row>
    <row r="32" spans="1:9" x14ac:dyDescent="0.35">
      <c r="A32" s="25" t="s">
        <v>259</v>
      </c>
      <c r="B32" s="34" t="s">
        <v>140</v>
      </c>
      <c r="C32" s="36">
        <v>260</v>
      </c>
      <c r="D32" s="36">
        <v>165</v>
      </c>
      <c r="E32" s="36">
        <v>20</v>
      </c>
      <c r="F32" s="36">
        <v>80</v>
      </c>
      <c r="G32" s="37">
        <v>0.63</v>
      </c>
      <c r="H32" s="37">
        <v>7.0000000000000007E-2</v>
      </c>
      <c r="I32" s="37">
        <v>0.3</v>
      </c>
    </row>
    <row r="33" spans="1:9" x14ac:dyDescent="0.35">
      <c r="A33" s="25" t="s">
        <v>259</v>
      </c>
      <c r="B33" s="34" t="s">
        <v>141</v>
      </c>
      <c r="C33" s="36">
        <v>125</v>
      </c>
      <c r="D33" s="36">
        <v>20</v>
      </c>
      <c r="E33" s="36">
        <v>30</v>
      </c>
      <c r="F33" s="36">
        <v>75</v>
      </c>
      <c r="G33" s="37">
        <v>0.17</v>
      </c>
      <c r="H33" s="37">
        <v>0.25</v>
      </c>
      <c r="I33" s="37">
        <v>0.57999999999999996</v>
      </c>
    </row>
    <row r="34" spans="1:9" x14ac:dyDescent="0.35">
      <c r="A34" s="25" t="s">
        <v>259</v>
      </c>
      <c r="B34" s="34" t="s">
        <v>142</v>
      </c>
      <c r="C34" s="36">
        <v>1235</v>
      </c>
      <c r="D34" s="36">
        <v>30</v>
      </c>
      <c r="E34" s="36">
        <v>330</v>
      </c>
      <c r="F34" s="36">
        <v>875</v>
      </c>
      <c r="G34" s="37">
        <v>0.02</v>
      </c>
      <c r="H34" s="37">
        <v>0.27</v>
      </c>
      <c r="I34" s="37">
        <v>0.71</v>
      </c>
    </row>
    <row r="35" spans="1:9" x14ac:dyDescent="0.35">
      <c r="A35" s="25" t="s">
        <v>259</v>
      </c>
      <c r="B35" s="34" t="s">
        <v>143</v>
      </c>
      <c r="C35" s="36">
        <v>34820</v>
      </c>
      <c r="D35" s="36">
        <v>2415</v>
      </c>
      <c r="E35" s="36">
        <v>18520</v>
      </c>
      <c r="F35" s="36">
        <v>13885</v>
      </c>
      <c r="G35" s="37">
        <v>7.0000000000000007E-2</v>
      </c>
      <c r="H35" s="37">
        <v>0.53</v>
      </c>
      <c r="I35" s="37">
        <v>0.4</v>
      </c>
    </row>
    <row r="36" spans="1:9" x14ac:dyDescent="0.35">
      <c r="A36" s="25" t="s">
        <v>259</v>
      </c>
      <c r="B36" s="34" t="s">
        <v>144</v>
      </c>
      <c r="C36" s="36">
        <v>1265</v>
      </c>
      <c r="D36" s="36">
        <v>250</v>
      </c>
      <c r="E36" s="36">
        <v>450</v>
      </c>
      <c r="F36" s="36">
        <v>565</v>
      </c>
      <c r="G36" s="37">
        <v>0.2</v>
      </c>
      <c r="H36" s="37">
        <v>0.36</v>
      </c>
      <c r="I36" s="37">
        <v>0.45</v>
      </c>
    </row>
    <row r="37" spans="1:9" x14ac:dyDescent="0.35">
      <c r="A37" s="25" t="s">
        <v>259</v>
      </c>
      <c r="B37" s="34" t="s">
        <v>145</v>
      </c>
      <c r="C37" s="36">
        <v>465</v>
      </c>
      <c r="D37" s="36">
        <v>95</v>
      </c>
      <c r="E37" s="36">
        <v>190</v>
      </c>
      <c r="F37" s="36">
        <v>180</v>
      </c>
      <c r="G37" s="37">
        <v>0.2</v>
      </c>
      <c r="H37" s="37">
        <v>0.41</v>
      </c>
      <c r="I37" s="37">
        <v>0.39</v>
      </c>
    </row>
    <row r="38" spans="1:9" x14ac:dyDescent="0.35">
      <c r="A38" s="25" t="s">
        <v>259</v>
      </c>
      <c r="B38" s="34" t="s">
        <v>146</v>
      </c>
      <c r="C38" s="36">
        <v>715</v>
      </c>
      <c r="D38" s="36">
        <v>25</v>
      </c>
      <c r="E38" s="36">
        <v>285</v>
      </c>
      <c r="F38" s="36">
        <v>410</v>
      </c>
      <c r="G38" s="37">
        <v>0.03</v>
      </c>
      <c r="H38" s="37">
        <v>0.39</v>
      </c>
      <c r="I38" s="37">
        <v>0.56999999999999995</v>
      </c>
    </row>
    <row r="39" spans="1:9" x14ac:dyDescent="0.35">
      <c r="A39" s="25" t="s">
        <v>259</v>
      </c>
      <c r="B39" s="34" t="s">
        <v>147</v>
      </c>
      <c r="C39" s="36">
        <v>210</v>
      </c>
      <c r="D39" s="36">
        <v>35</v>
      </c>
      <c r="E39" s="36">
        <v>50</v>
      </c>
      <c r="F39" s="36">
        <v>120</v>
      </c>
      <c r="G39" s="37">
        <v>0.18</v>
      </c>
      <c r="H39" s="37">
        <v>0.25</v>
      </c>
      <c r="I39" s="37">
        <v>0.56999999999999995</v>
      </c>
    </row>
    <row r="40" spans="1:9" x14ac:dyDescent="0.35">
      <c r="A40" s="25" t="s">
        <v>259</v>
      </c>
      <c r="B40" s="34" t="s">
        <v>148</v>
      </c>
      <c r="C40" s="36">
        <v>785</v>
      </c>
      <c r="D40" s="36">
        <v>50</v>
      </c>
      <c r="E40" s="36">
        <v>180</v>
      </c>
      <c r="F40" s="36">
        <v>555</v>
      </c>
      <c r="G40" s="37">
        <v>0.06</v>
      </c>
      <c r="H40" s="37">
        <v>0.23</v>
      </c>
      <c r="I40" s="37">
        <v>0.71</v>
      </c>
    </row>
    <row r="41" spans="1:9" x14ac:dyDescent="0.35">
      <c r="A41" s="25" t="s">
        <v>259</v>
      </c>
      <c r="B41" s="34" t="s">
        <v>149</v>
      </c>
      <c r="C41" s="36">
        <v>690</v>
      </c>
      <c r="D41" s="36">
        <v>30</v>
      </c>
      <c r="E41" s="36">
        <v>150</v>
      </c>
      <c r="F41" s="36">
        <v>510</v>
      </c>
      <c r="G41" s="37">
        <v>0.04</v>
      </c>
      <c r="H41" s="37">
        <v>0.22</v>
      </c>
      <c r="I41" s="37">
        <v>0.74</v>
      </c>
    </row>
    <row r="42" spans="1:9" x14ac:dyDescent="0.35">
      <c r="A42" s="25" t="s">
        <v>259</v>
      </c>
      <c r="B42" s="34" t="s">
        <v>150</v>
      </c>
      <c r="C42" s="36">
        <v>315</v>
      </c>
      <c r="D42" s="36">
        <v>15</v>
      </c>
      <c r="E42" s="36">
        <v>35</v>
      </c>
      <c r="F42" s="36">
        <v>260</v>
      </c>
      <c r="G42" s="37">
        <v>0.05</v>
      </c>
      <c r="H42" s="37">
        <v>0.11</v>
      </c>
      <c r="I42" s="37">
        <v>0.83</v>
      </c>
    </row>
    <row r="43" spans="1:9" x14ac:dyDescent="0.35">
      <c r="A43" s="25" t="s">
        <v>259</v>
      </c>
      <c r="B43" s="34" t="s">
        <v>151</v>
      </c>
      <c r="C43" s="36">
        <v>740</v>
      </c>
      <c r="D43" s="36">
        <v>225</v>
      </c>
      <c r="E43" s="36">
        <v>260</v>
      </c>
      <c r="F43" s="36">
        <v>255</v>
      </c>
      <c r="G43" s="37">
        <v>0.31</v>
      </c>
      <c r="H43" s="37">
        <v>0.35</v>
      </c>
      <c r="I43" s="37">
        <v>0.34</v>
      </c>
    </row>
    <row r="44" spans="1:9" x14ac:dyDescent="0.35">
      <c r="A44" s="25" t="s">
        <v>259</v>
      </c>
      <c r="B44" s="34" t="s">
        <v>152</v>
      </c>
      <c r="C44" s="36">
        <v>305</v>
      </c>
      <c r="D44" s="36">
        <v>15</v>
      </c>
      <c r="E44" s="36">
        <v>60</v>
      </c>
      <c r="F44" s="36">
        <v>235</v>
      </c>
      <c r="G44" s="37">
        <v>0.04</v>
      </c>
      <c r="H44" s="37">
        <v>0.19</v>
      </c>
      <c r="I44" s="37">
        <v>0.76</v>
      </c>
    </row>
    <row r="45" spans="1:9" x14ac:dyDescent="0.35">
      <c r="A45" s="25" t="s">
        <v>259</v>
      </c>
      <c r="B45" s="34" t="s">
        <v>153</v>
      </c>
      <c r="C45" s="36">
        <v>45</v>
      </c>
      <c r="D45" s="36">
        <v>5</v>
      </c>
      <c r="E45" s="36" t="s">
        <v>108</v>
      </c>
      <c r="F45" s="36">
        <v>40</v>
      </c>
      <c r="G45" s="37" t="s">
        <v>108</v>
      </c>
      <c r="H45" s="37" t="s">
        <v>108</v>
      </c>
      <c r="I45" s="37">
        <v>0.91</v>
      </c>
    </row>
    <row r="46" spans="1:9" x14ac:dyDescent="0.35">
      <c r="A46" s="25" t="s">
        <v>259</v>
      </c>
      <c r="B46" s="34" t="s">
        <v>154</v>
      </c>
      <c r="C46" s="36">
        <v>960</v>
      </c>
      <c r="D46" s="36">
        <v>185</v>
      </c>
      <c r="E46" s="36">
        <v>190</v>
      </c>
      <c r="F46" s="36">
        <v>585</v>
      </c>
      <c r="G46" s="37">
        <v>0.19</v>
      </c>
      <c r="H46" s="37">
        <v>0.2</v>
      </c>
      <c r="I46" s="37">
        <v>0.61</v>
      </c>
    </row>
    <row r="47" spans="1:9" x14ac:dyDescent="0.35">
      <c r="A47" s="25" t="s">
        <v>259</v>
      </c>
      <c r="B47" s="34" t="s">
        <v>155</v>
      </c>
      <c r="C47" s="36">
        <v>3810</v>
      </c>
      <c r="D47" s="36">
        <v>190</v>
      </c>
      <c r="E47" s="36">
        <v>1625</v>
      </c>
      <c r="F47" s="36">
        <v>1995</v>
      </c>
      <c r="G47" s="37">
        <v>0.05</v>
      </c>
      <c r="H47" s="37">
        <v>0.43</v>
      </c>
      <c r="I47" s="37">
        <v>0.52</v>
      </c>
    </row>
    <row r="48" spans="1:9" x14ac:dyDescent="0.35">
      <c r="A48" s="25" t="s">
        <v>259</v>
      </c>
      <c r="B48" s="34" t="s">
        <v>156</v>
      </c>
      <c r="C48" s="36">
        <v>230</v>
      </c>
      <c r="D48" s="36">
        <v>30</v>
      </c>
      <c r="E48" s="36">
        <v>45</v>
      </c>
      <c r="F48" s="36">
        <v>155</v>
      </c>
      <c r="G48" s="37">
        <v>0.13</v>
      </c>
      <c r="H48" s="37">
        <v>0.19</v>
      </c>
      <c r="I48" s="37">
        <v>0.68</v>
      </c>
    </row>
    <row r="49" spans="1:9" x14ac:dyDescent="0.35">
      <c r="A49" s="25" t="s">
        <v>259</v>
      </c>
      <c r="B49" s="34" t="s">
        <v>157</v>
      </c>
      <c r="C49" s="36">
        <v>40</v>
      </c>
      <c r="D49" s="36">
        <v>5</v>
      </c>
      <c r="E49" s="36">
        <v>10</v>
      </c>
      <c r="F49" s="36">
        <v>25</v>
      </c>
      <c r="G49" s="37">
        <v>0.13</v>
      </c>
      <c r="H49" s="37">
        <v>0.26</v>
      </c>
      <c r="I49" s="37">
        <v>0.62</v>
      </c>
    </row>
    <row r="50" spans="1:9" x14ac:dyDescent="0.35">
      <c r="A50" s="25" t="s">
        <v>259</v>
      </c>
      <c r="B50" s="34" t="s">
        <v>158</v>
      </c>
      <c r="C50" s="36">
        <v>135</v>
      </c>
      <c r="D50" s="36">
        <v>55</v>
      </c>
      <c r="E50" s="36">
        <v>10</v>
      </c>
      <c r="F50" s="36">
        <v>70</v>
      </c>
      <c r="G50" s="37">
        <v>0.39</v>
      </c>
      <c r="H50" s="37">
        <v>0.08</v>
      </c>
      <c r="I50" s="37">
        <v>0.53</v>
      </c>
    </row>
    <row r="51" spans="1:9" x14ac:dyDescent="0.35">
      <c r="A51" s="25" t="s">
        <v>259</v>
      </c>
      <c r="B51" s="34" t="s">
        <v>159</v>
      </c>
      <c r="C51" s="36">
        <v>1715</v>
      </c>
      <c r="D51" s="36">
        <v>145</v>
      </c>
      <c r="E51" s="36">
        <v>760</v>
      </c>
      <c r="F51" s="36">
        <v>810</v>
      </c>
      <c r="G51" s="37">
        <v>0.08</v>
      </c>
      <c r="H51" s="37">
        <v>0.44</v>
      </c>
      <c r="I51" s="37">
        <v>0.47</v>
      </c>
    </row>
    <row r="52" spans="1:9" x14ac:dyDescent="0.35">
      <c r="A52" s="52" t="s">
        <v>260</v>
      </c>
      <c r="B52" s="50" t="s">
        <v>60</v>
      </c>
      <c r="C52" s="49">
        <v>38590</v>
      </c>
      <c r="D52" s="49">
        <v>5985</v>
      </c>
      <c r="E52" s="49">
        <v>25405</v>
      </c>
      <c r="F52" s="49">
        <v>7200</v>
      </c>
      <c r="G52" s="65">
        <v>0.16</v>
      </c>
      <c r="H52" s="65">
        <v>0.66</v>
      </c>
      <c r="I52" s="65">
        <v>0.19</v>
      </c>
    </row>
    <row r="53" spans="1:9" x14ac:dyDescent="0.35">
      <c r="A53" s="25" t="s">
        <v>260</v>
      </c>
      <c r="B53" s="34" t="s">
        <v>139</v>
      </c>
      <c r="C53" s="36">
        <v>5</v>
      </c>
      <c r="D53" s="36">
        <v>5</v>
      </c>
      <c r="E53" s="36">
        <v>5</v>
      </c>
      <c r="F53" s="36">
        <v>0</v>
      </c>
      <c r="G53" s="37">
        <v>0.43</v>
      </c>
      <c r="H53" s="37">
        <v>0.56999999999999995</v>
      </c>
      <c r="I53" s="37">
        <v>0</v>
      </c>
    </row>
    <row r="54" spans="1:9" x14ac:dyDescent="0.35">
      <c r="A54" s="25" t="s">
        <v>260</v>
      </c>
      <c r="B54" s="34" t="s">
        <v>140</v>
      </c>
      <c r="C54" s="36">
        <v>205</v>
      </c>
      <c r="D54" s="36">
        <v>145</v>
      </c>
      <c r="E54" s="36">
        <v>35</v>
      </c>
      <c r="F54" s="36">
        <v>25</v>
      </c>
      <c r="G54" s="37">
        <v>0.7</v>
      </c>
      <c r="H54" s="37">
        <v>0.18</v>
      </c>
      <c r="I54" s="37">
        <v>0.12</v>
      </c>
    </row>
    <row r="55" spans="1:9" x14ac:dyDescent="0.35">
      <c r="A55" s="25" t="s">
        <v>260</v>
      </c>
      <c r="B55" s="34" t="s">
        <v>141</v>
      </c>
      <c r="C55" s="36">
        <v>85</v>
      </c>
      <c r="D55" s="36">
        <v>20</v>
      </c>
      <c r="E55" s="36">
        <v>15</v>
      </c>
      <c r="F55" s="36">
        <v>50</v>
      </c>
      <c r="G55" s="37">
        <v>0.23</v>
      </c>
      <c r="H55" s="37">
        <v>0.19</v>
      </c>
      <c r="I55" s="37">
        <v>0.57999999999999996</v>
      </c>
    </row>
    <row r="56" spans="1:9" x14ac:dyDescent="0.35">
      <c r="A56" s="25" t="s">
        <v>260</v>
      </c>
      <c r="B56" s="34" t="s">
        <v>142</v>
      </c>
      <c r="C56" s="36">
        <v>2155</v>
      </c>
      <c r="D56" s="36">
        <v>45</v>
      </c>
      <c r="E56" s="36">
        <v>155</v>
      </c>
      <c r="F56" s="36">
        <v>1960</v>
      </c>
      <c r="G56" s="37">
        <v>0.02</v>
      </c>
      <c r="H56" s="37">
        <v>7.0000000000000007E-2</v>
      </c>
      <c r="I56" s="37">
        <v>0.91</v>
      </c>
    </row>
    <row r="57" spans="1:9" x14ac:dyDescent="0.35">
      <c r="A57" s="25" t="s">
        <v>260</v>
      </c>
      <c r="B57" s="34" t="s">
        <v>143</v>
      </c>
      <c r="C57" s="36">
        <v>30170</v>
      </c>
      <c r="D57" s="36">
        <v>3250</v>
      </c>
      <c r="E57" s="36">
        <v>23320</v>
      </c>
      <c r="F57" s="36">
        <v>3595</v>
      </c>
      <c r="G57" s="37">
        <v>0.11</v>
      </c>
      <c r="H57" s="37">
        <v>0.77</v>
      </c>
      <c r="I57" s="37">
        <v>0.12</v>
      </c>
    </row>
    <row r="58" spans="1:9" x14ac:dyDescent="0.35">
      <c r="A58" s="25" t="s">
        <v>260</v>
      </c>
      <c r="B58" s="34" t="s">
        <v>144</v>
      </c>
      <c r="C58" s="36">
        <v>1790</v>
      </c>
      <c r="D58" s="36">
        <v>1090</v>
      </c>
      <c r="E58" s="36">
        <v>485</v>
      </c>
      <c r="F58" s="36">
        <v>215</v>
      </c>
      <c r="G58" s="37">
        <v>0.61</v>
      </c>
      <c r="H58" s="37">
        <v>0.27</v>
      </c>
      <c r="I58" s="37">
        <v>0.12</v>
      </c>
    </row>
    <row r="59" spans="1:9" x14ac:dyDescent="0.35">
      <c r="A59" s="25" t="s">
        <v>260</v>
      </c>
      <c r="B59" s="34" t="s">
        <v>145</v>
      </c>
      <c r="C59" s="36">
        <v>355</v>
      </c>
      <c r="D59" s="36">
        <v>110</v>
      </c>
      <c r="E59" s="36">
        <v>200</v>
      </c>
      <c r="F59" s="36">
        <v>45</v>
      </c>
      <c r="G59" s="37">
        <v>0.32</v>
      </c>
      <c r="H59" s="37">
        <v>0.56000000000000005</v>
      </c>
      <c r="I59" s="37">
        <v>0.12</v>
      </c>
    </row>
    <row r="60" spans="1:9" x14ac:dyDescent="0.35">
      <c r="A60" s="25" t="s">
        <v>260</v>
      </c>
      <c r="B60" s="34" t="s">
        <v>146</v>
      </c>
      <c r="C60" s="36">
        <v>660</v>
      </c>
      <c r="D60" s="36">
        <v>15</v>
      </c>
      <c r="E60" s="36">
        <v>435</v>
      </c>
      <c r="F60" s="36">
        <v>210</v>
      </c>
      <c r="G60" s="37">
        <v>0.02</v>
      </c>
      <c r="H60" s="37">
        <v>0.66</v>
      </c>
      <c r="I60" s="37">
        <v>0.32</v>
      </c>
    </row>
    <row r="61" spans="1:9" x14ac:dyDescent="0.35">
      <c r="A61" s="25" t="s">
        <v>260</v>
      </c>
      <c r="B61" s="34" t="s">
        <v>147</v>
      </c>
      <c r="C61" s="36">
        <v>70</v>
      </c>
      <c r="D61" s="36">
        <v>30</v>
      </c>
      <c r="E61" s="36">
        <v>20</v>
      </c>
      <c r="F61" s="36">
        <v>20</v>
      </c>
      <c r="G61" s="37">
        <v>0.44</v>
      </c>
      <c r="H61" s="37">
        <v>0.28000000000000003</v>
      </c>
      <c r="I61" s="37">
        <v>0.28000000000000003</v>
      </c>
    </row>
    <row r="62" spans="1:9" x14ac:dyDescent="0.35">
      <c r="A62" s="25" t="s">
        <v>260</v>
      </c>
      <c r="B62" s="34" t="s">
        <v>148</v>
      </c>
      <c r="C62" s="36">
        <v>200</v>
      </c>
      <c r="D62" s="36">
        <v>50</v>
      </c>
      <c r="E62" s="36">
        <v>35</v>
      </c>
      <c r="F62" s="36">
        <v>115</v>
      </c>
      <c r="G62" s="37">
        <v>0.26</v>
      </c>
      <c r="H62" s="37">
        <v>0.18</v>
      </c>
      <c r="I62" s="37">
        <v>0.56000000000000005</v>
      </c>
    </row>
    <row r="63" spans="1:9" x14ac:dyDescent="0.35">
      <c r="A63" s="25" t="s">
        <v>260</v>
      </c>
      <c r="B63" s="34" t="s">
        <v>149</v>
      </c>
      <c r="C63" s="36">
        <v>240</v>
      </c>
      <c r="D63" s="36">
        <v>25</v>
      </c>
      <c r="E63" s="36">
        <v>40</v>
      </c>
      <c r="F63" s="36">
        <v>175</v>
      </c>
      <c r="G63" s="37">
        <v>0.1</v>
      </c>
      <c r="H63" s="37">
        <v>0.17</v>
      </c>
      <c r="I63" s="37">
        <v>0.73</v>
      </c>
    </row>
    <row r="64" spans="1:9" x14ac:dyDescent="0.35">
      <c r="A64" s="25" t="s">
        <v>260</v>
      </c>
      <c r="B64" s="34" t="s">
        <v>150</v>
      </c>
      <c r="C64" s="36">
        <v>175</v>
      </c>
      <c r="D64" s="36">
        <v>10</v>
      </c>
      <c r="E64" s="36">
        <v>20</v>
      </c>
      <c r="F64" s="36">
        <v>145</v>
      </c>
      <c r="G64" s="37">
        <v>0.06</v>
      </c>
      <c r="H64" s="37">
        <v>0.12</v>
      </c>
      <c r="I64" s="37">
        <v>0.82</v>
      </c>
    </row>
    <row r="65" spans="1:9" x14ac:dyDescent="0.35">
      <c r="A65" s="25" t="s">
        <v>260</v>
      </c>
      <c r="B65" s="34" t="s">
        <v>151</v>
      </c>
      <c r="C65" s="36">
        <v>355</v>
      </c>
      <c r="D65" s="36">
        <v>185</v>
      </c>
      <c r="E65" s="36">
        <v>65</v>
      </c>
      <c r="F65" s="36">
        <v>110</v>
      </c>
      <c r="G65" s="37">
        <v>0.51</v>
      </c>
      <c r="H65" s="37">
        <v>0.18</v>
      </c>
      <c r="I65" s="37">
        <v>0.31</v>
      </c>
    </row>
    <row r="66" spans="1:9" x14ac:dyDescent="0.35">
      <c r="A66" s="25" t="s">
        <v>260</v>
      </c>
      <c r="B66" s="34" t="s">
        <v>152</v>
      </c>
      <c r="C66" s="36">
        <v>110</v>
      </c>
      <c r="D66" s="36">
        <v>10</v>
      </c>
      <c r="E66" s="36">
        <v>20</v>
      </c>
      <c r="F66" s="36">
        <v>80</v>
      </c>
      <c r="G66" s="37">
        <v>0.11</v>
      </c>
      <c r="H66" s="37">
        <v>0.16</v>
      </c>
      <c r="I66" s="37">
        <v>0.73</v>
      </c>
    </row>
    <row r="67" spans="1:9" x14ac:dyDescent="0.35">
      <c r="A67" s="25" t="s">
        <v>260</v>
      </c>
      <c r="B67" s="34" t="s">
        <v>153</v>
      </c>
      <c r="C67" s="36">
        <v>75</v>
      </c>
      <c r="D67" s="36">
        <v>25</v>
      </c>
      <c r="E67" s="36">
        <v>5</v>
      </c>
      <c r="F67" s="36">
        <v>45</v>
      </c>
      <c r="G67" s="37">
        <v>0.31</v>
      </c>
      <c r="H67" s="37">
        <v>0.08</v>
      </c>
      <c r="I67" s="37">
        <v>0.61</v>
      </c>
    </row>
    <row r="68" spans="1:9" x14ac:dyDescent="0.35">
      <c r="A68" s="25" t="s">
        <v>260</v>
      </c>
      <c r="B68" s="34" t="s">
        <v>154</v>
      </c>
      <c r="C68" s="36">
        <v>1625</v>
      </c>
      <c r="D68" s="36">
        <v>885</v>
      </c>
      <c r="E68" s="36">
        <v>455</v>
      </c>
      <c r="F68" s="36">
        <v>285</v>
      </c>
      <c r="G68" s="37">
        <v>0.55000000000000004</v>
      </c>
      <c r="H68" s="37">
        <v>0.28000000000000003</v>
      </c>
      <c r="I68" s="37">
        <v>0.17</v>
      </c>
    </row>
    <row r="69" spans="1:9" x14ac:dyDescent="0.35">
      <c r="A69" s="25" t="s">
        <v>260</v>
      </c>
      <c r="B69" s="34" t="s">
        <v>155</v>
      </c>
      <c r="C69" s="36">
        <v>130</v>
      </c>
      <c r="D69" s="36">
        <v>35</v>
      </c>
      <c r="E69" s="36">
        <v>45</v>
      </c>
      <c r="F69" s="36">
        <v>50</v>
      </c>
      <c r="G69" s="37">
        <v>0.26</v>
      </c>
      <c r="H69" s="37">
        <v>0.35</v>
      </c>
      <c r="I69" s="37">
        <v>0.39</v>
      </c>
    </row>
    <row r="70" spans="1:9" x14ac:dyDescent="0.35">
      <c r="A70" s="25" t="s">
        <v>260</v>
      </c>
      <c r="B70" s="34" t="s">
        <v>156</v>
      </c>
      <c r="C70" s="36">
        <v>105</v>
      </c>
      <c r="D70" s="36">
        <v>25</v>
      </c>
      <c r="E70" s="36">
        <v>25</v>
      </c>
      <c r="F70" s="36">
        <v>55</v>
      </c>
      <c r="G70" s="37">
        <v>0.22</v>
      </c>
      <c r="H70" s="37">
        <v>0.22</v>
      </c>
      <c r="I70" s="37">
        <v>0.55000000000000004</v>
      </c>
    </row>
    <row r="71" spans="1:9" x14ac:dyDescent="0.35">
      <c r="A71" s="25" t="s">
        <v>260</v>
      </c>
      <c r="B71" s="34" t="s">
        <v>157</v>
      </c>
      <c r="C71" s="36">
        <v>35</v>
      </c>
      <c r="D71" s="36">
        <v>15</v>
      </c>
      <c r="E71" s="36">
        <v>5</v>
      </c>
      <c r="F71" s="36">
        <v>15</v>
      </c>
      <c r="G71" s="37">
        <v>0.42</v>
      </c>
      <c r="H71" s="37">
        <v>0.18</v>
      </c>
      <c r="I71" s="37">
        <v>0.39</v>
      </c>
    </row>
    <row r="72" spans="1:9" x14ac:dyDescent="0.35">
      <c r="A72" s="25" t="s">
        <v>260</v>
      </c>
      <c r="B72" s="34" t="s">
        <v>158</v>
      </c>
      <c r="C72" s="36">
        <v>5</v>
      </c>
      <c r="D72" s="36">
        <v>5</v>
      </c>
      <c r="E72" s="36" t="s">
        <v>108</v>
      </c>
      <c r="F72" s="36">
        <v>0</v>
      </c>
      <c r="G72" s="37" t="s">
        <v>108</v>
      </c>
      <c r="H72" s="37" t="s">
        <v>108</v>
      </c>
      <c r="I72" s="37">
        <v>0</v>
      </c>
    </row>
    <row r="73" spans="1:9" x14ac:dyDescent="0.35">
      <c r="A73" s="25" t="s">
        <v>260</v>
      </c>
      <c r="B73" s="34" t="s">
        <v>159</v>
      </c>
      <c r="C73" s="36">
        <v>45</v>
      </c>
      <c r="D73" s="36">
        <v>10</v>
      </c>
      <c r="E73" s="36">
        <v>25</v>
      </c>
      <c r="F73" s="36">
        <v>10</v>
      </c>
      <c r="G73" s="37">
        <v>0.21</v>
      </c>
      <c r="H73" s="37">
        <v>0.53</v>
      </c>
      <c r="I73" s="37">
        <v>0.26</v>
      </c>
    </row>
    <row r="75" spans="1:9" x14ac:dyDescent="0.35">
      <c r="A75" s="4" t="s">
        <v>347</v>
      </c>
    </row>
    <row r="76" spans="1:9" ht="31" x14ac:dyDescent="0.35">
      <c r="A76" s="44" t="s">
        <v>246</v>
      </c>
      <c r="B76" s="43" t="s">
        <v>132</v>
      </c>
      <c r="C76" s="43" t="s">
        <v>278</v>
      </c>
      <c r="D76" s="43" t="s">
        <v>288</v>
      </c>
      <c r="E76" s="43" t="s">
        <v>289</v>
      </c>
      <c r="F76" s="43" t="s">
        <v>282</v>
      </c>
      <c r="G76" s="43" t="s">
        <v>290</v>
      </c>
      <c r="H76" s="43" t="s">
        <v>291</v>
      </c>
      <c r="I76" s="43" t="s">
        <v>286</v>
      </c>
    </row>
    <row r="77" spans="1:9" x14ac:dyDescent="0.35">
      <c r="A77" s="45" t="s">
        <v>258</v>
      </c>
      <c r="B77" s="47" t="s">
        <v>60</v>
      </c>
      <c r="C77" s="46">
        <v>64990</v>
      </c>
      <c r="D77" s="46">
        <v>5670</v>
      </c>
      <c r="E77" s="46">
        <v>41840</v>
      </c>
      <c r="F77" s="46">
        <v>17480</v>
      </c>
      <c r="G77" s="65">
        <v>0.09</v>
      </c>
      <c r="H77" s="65">
        <v>0.64</v>
      </c>
      <c r="I77" s="65">
        <v>0.27</v>
      </c>
    </row>
    <row r="78" spans="1:9" x14ac:dyDescent="0.35">
      <c r="A78" s="25" t="s">
        <v>258</v>
      </c>
      <c r="B78" s="34" t="s">
        <v>334</v>
      </c>
      <c r="C78" s="36">
        <v>35735</v>
      </c>
      <c r="D78" s="36">
        <v>3225</v>
      </c>
      <c r="E78" s="36">
        <v>22940</v>
      </c>
      <c r="F78" s="36">
        <v>9570</v>
      </c>
      <c r="G78" s="37">
        <v>0.09</v>
      </c>
      <c r="H78" s="37">
        <v>0.64</v>
      </c>
      <c r="I78" s="37">
        <v>0.27</v>
      </c>
    </row>
    <row r="79" spans="1:9" x14ac:dyDescent="0.35">
      <c r="A79" s="25" t="s">
        <v>258</v>
      </c>
      <c r="B79" s="34" t="s">
        <v>335</v>
      </c>
      <c r="C79" s="36">
        <v>10845</v>
      </c>
      <c r="D79" s="36">
        <v>345</v>
      </c>
      <c r="E79" s="36">
        <v>7570</v>
      </c>
      <c r="F79" s="36">
        <v>2930</v>
      </c>
      <c r="G79" s="37">
        <v>0.03</v>
      </c>
      <c r="H79" s="37">
        <v>0.7</v>
      </c>
      <c r="I79" s="37">
        <v>0.27</v>
      </c>
    </row>
    <row r="80" spans="1:9" x14ac:dyDescent="0.35">
      <c r="A80" s="25" t="s">
        <v>258</v>
      </c>
      <c r="B80" s="34" t="s">
        <v>336</v>
      </c>
      <c r="C80" s="36">
        <v>18405</v>
      </c>
      <c r="D80" s="36">
        <v>2100</v>
      </c>
      <c r="E80" s="36">
        <v>11330</v>
      </c>
      <c r="F80" s="36">
        <v>4975</v>
      </c>
      <c r="G80" s="37">
        <v>0.11</v>
      </c>
      <c r="H80" s="37">
        <v>0.62</v>
      </c>
      <c r="I80" s="37">
        <v>0.27</v>
      </c>
    </row>
    <row r="81" spans="1:9" x14ac:dyDescent="0.35">
      <c r="A81" s="52" t="s">
        <v>259</v>
      </c>
      <c r="B81" s="50" t="s">
        <v>60</v>
      </c>
      <c r="C81" s="49">
        <v>34820</v>
      </c>
      <c r="D81" s="49">
        <v>2415</v>
      </c>
      <c r="E81" s="49">
        <v>18520</v>
      </c>
      <c r="F81" s="49">
        <v>13885</v>
      </c>
      <c r="G81" s="65">
        <v>7.0000000000000007E-2</v>
      </c>
      <c r="H81" s="65">
        <v>0.53</v>
      </c>
      <c r="I81" s="65">
        <v>0.4</v>
      </c>
    </row>
    <row r="82" spans="1:9" x14ac:dyDescent="0.35">
      <c r="A82" s="25" t="s">
        <v>259</v>
      </c>
      <c r="B82" s="34" t="s">
        <v>334</v>
      </c>
      <c r="C82" s="36">
        <v>20195</v>
      </c>
      <c r="D82" s="36">
        <v>1695</v>
      </c>
      <c r="E82" s="36">
        <v>10640</v>
      </c>
      <c r="F82" s="36">
        <v>7860</v>
      </c>
      <c r="G82" s="37">
        <v>0.08</v>
      </c>
      <c r="H82" s="37">
        <v>0.53</v>
      </c>
      <c r="I82" s="37">
        <v>0.39</v>
      </c>
    </row>
    <row r="83" spans="1:9" x14ac:dyDescent="0.35">
      <c r="A83" s="25" t="s">
        <v>259</v>
      </c>
      <c r="B83" s="34" t="s">
        <v>335</v>
      </c>
      <c r="C83" s="36">
        <v>7210</v>
      </c>
      <c r="D83" s="36">
        <v>260</v>
      </c>
      <c r="E83" s="36">
        <v>4250</v>
      </c>
      <c r="F83" s="36">
        <v>2695</v>
      </c>
      <c r="G83" s="37">
        <v>0.04</v>
      </c>
      <c r="H83" s="37">
        <v>0.59</v>
      </c>
      <c r="I83" s="37">
        <v>0.37</v>
      </c>
    </row>
    <row r="84" spans="1:9" x14ac:dyDescent="0.35">
      <c r="A84" s="25" t="s">
        <v>259</v>
      </c>
      <c r="B84" s="34" t="s">
        <v>336</v>
      </c>
      <c r="C84" s="36">
        <v>7420</v>
      </c>
      <c r="D84" s="36">
        <v>460</v>
      </c>
      <c r="E84" s="36">
        <v>3630</v>
      </c>
      <c r="F84" s="36">
        <v>3325</v>
      </c>
      <c r="G84" s="37">
        <v>0.06</v>
      </c>
      <c r="H84" s="37">
        <v>0.49</v>
      </c>
      <c r="I84" s="37">
        <v>0.45</v>
      </c>
    </row>
    <row r="85" spans="1:9" x14ac:dyDescent="0.35">
      <c r="A85" s="52" t="s">
        <v>260</v>
      </c>
      <c r="B85" s="50" t="s">
        <v>60</v>
      </c>
      <c r="C85" s="49">
        <v>30170</v>
      </c>
      <c r="D85" s="49">
        <v>3250</v>
      </c>
      <c r="E85" s="49">
        <v>23320</v>
      </c>
      <c r="F85" s="49">
        <v>3595</v>
      </c>
      <c r="G85" s="65">
        <v>0.11</v>
      </c>
      <c r="H85" s="65">
        <v>0.77</v>
      </c>
      <c r="I85" s="65">
        <v>0.12</v>
      </c>
    </row>
    <row r="86" spans="1:9" x14ac:dyDescent="0.35">
      <c r="A86" s="25" t="s">
        <v>260</v>
      </c>
      <c r="B86" s="34" t="s">
        <v>334</v>
      </c>
      <c r="C86" s="36">
        <v>15540</v>
      </c>
      <c r="D86" s="36">
        <v>1530</v>
      </c>
      <c r="E86" s="36">
        <v>12300</v>
      </c>
      <c r="F86" s="36">
        <v>1710</v>
      </c>
      <c r="G86" s="37">
        <v>0.1</v>
      </c>
      <c r="H86" s="37">
        <v>0.79</v>
      </c>
      <c r="I86" s="37">
        <v>0.11</v>
      </c>
    </row>
    <row r="87" spans="1:9" x14ac:dyDescent="0.35">
      <c r="A87" s="25" t="s">
        <v>260</v>
      </c>
      <c r="B87" s="34" t="s">
        <v>335</v>
      </c>
      <c r="C87" s="36">
        <v>3640</v>
      </c>
      <c r="D87" s="36">
        <v>85</v>
      </c>
      <c r="E87" s="36">
        <v>3320</v>
      </c>
      <c r="F87" s="36">
        <v>235</v>
      </c>
      <c r="G87" s="37">
        <v>0.02</v>
      </c>
      <c r="H87" s="37">
        <v>0.91</v>
      </c>
      <c r="I87" s="37">
        <v>0.06</v>
      </c>
    </row>
    <row r="88" spans="1:9" x14ac:dyDescent="0.35">
      <c r="A88" s="25" t="s">
        <v>260</v>
      </c>
      <c r="B88" s="34" t="s">
        <v>336</v>
      </c>
      <c r="C88" s="36">
        <v>10990</v>
      </c>
      <c r="D88" s="36">
        <v>1640</v>
      </c>
      <c r="E88" s="36">
        <v>7700</v>
      </c>
      <c r="F88" s="36">
        <v>1650</v>
      </c>
      <c r="G88" s="37">
        <v>0.15</v>
      </c>
      <c r="H88" s="37">
        <v>0.7</v>
      </c>
      <c r="I88" s="37">
        <v>0.15</v>
      </c>
    </row>
    <row r="89" spans="1:9" x14ac:dyDescent="0.35">
      <c r="A89" t="s">
        <v>29</v>
      </c>
      <c r="B89" s="91" t="s">
        <v>394</v>
      </c>
    </row>
    <row r="90" spans="1:9" x14ac:dyDescent="0.35">
      <c r="A90" t="s">
        <v>30</v>
      </c>
      <c r="B90" s="94" t="s">
        <v>395</v>
      </c>
    </row>
    <row r="91" spans="1:9" x14ac:dyDescent="0.35">
      <c r="A91" t="s">
        <v>31</v>
      </c>
      <c r="B91" s="94" t="s">
        <v>396</v>
      </c>
    </row>
    <row r="92" spans="1:9" x14ac:dyDescent="0.35">
      <c r="A92" t="s">
        <v>32</v>
      </c>
      <c r="B92" s="94" t="s">
        <v>397</v>
      </c>
    </row>
    <row r="93" spans="1:9" x14ac:dyDescent="0.35">
      <c r="A93" t="s">
        <v>33</v>
      </c>
      <c r="B93" s="94" t="s">
        <v>504</v>
      </c>
    </row>
    <row r="94" spans="1:9" x14ac:dyDescent="0.35">
      <c r="A94" t="s">
        <v>34</v>
      </c>
      <c r="B94" s="103" t="s">
        <v>457</v>
      </c>
    </row>
    <row r="95" spans="1:9" x14ac:dyDescent="0.35">
      <c r="A95" t="s">
        <v>35</v>
      </c>
      <c r="B95" s="94" t="s">
        <v>497</v>
      </c>
    </row>
  </sheetData>
  <conditionalFormatting sqref="G8:G73">
    <cfRule type="dataBar" priority="3">
      <dataBar>
        <cfvo type="num" val="0"/>
        <cfvo type="num" val="1"/>
        <color theme="7" tint="0.39997558519241921"/>
      </dataBar>
      <extLst>
        <ext xmlns:x14="http://schemas.microsoft.com/office/spreadsheetml/2009/9/main" uri="{B025F937-C7B1-47D3-B67F-A62EFF666E3E}">
          <x14:id>{8180D73D-2959-462B-A59D-B8AC4470549C}</x14:id>
        </ext>
      </extLst>
    </cfRule>
  </conditionalFormatting>
  <conditionalFormatting sqref="G77:G88">
    <cfRule type="dataBar" priority="6">
      <dataBar>
        <cfvo type="num" val="0"/>
        <cfvo type="num" val="1"/>
        <color theme="7" tint="0.39997558519241921"/>
      </dataBar>
      <extLst>
        <ext xmlns:x14="http://schemas.microsoft.com/office/spreadsheetml/2009/9/main" uri="{B025F937-C7B1-47D3-B67F-A62EFF666E3E}">
          <x14:id>{640981B2-8E13-4D4A-885A-CD5CA8D27972}</x14:id>
        </ext>
      </extLst>
    </cfRule>
  </conditionalFormatting>
  <conditionalFormatting sqref="H8:H73">
    <cfRule type="dataBar" priority="2">
      <dataBar>
        <cfvo type="num" val="0"/>
        <cfvo type="num" val="1"/>
        <color theme="7" tint="0.39997558519241921"/>
      </dataBar>
      <extLst>
        <ext xmlns:x14="http://schemas.microsoft.com/office/spreadsheetml/2009/9/main" uri="{B025F937-C7B1-47D3-B67F-A62EFF666E3E}">
          <x14:id>{5D16AF2C-D189-496F-AD1F-A9DF756CE94F}</x14:id>
        </ext>
      </extLst>
    </cfRule>
  </conditionalFormatting>
  <conditionalFormatting sqref="H77:H88">
    <cfRule type="dataBar" priority="5">
      <dataBar>
        <cfvo type="num" val="0"/>
        <cfvo type="num" val="1"/>
        <color theme="7" tint="0.39997558519241921"/>
      </dataBar>
      <extLst>
        <ext xmlns:x14="http://schemas.microsoft.com/office/spreadsheetml/2009/9/main" uri="{B025F937-C7B1-47D3-B67F-A62EFF666E3E}">
          <x14:id>{DEF69A43-0B97-4DC0-ACBE-C947406D3A9D}</x14:id>
        </ext>
      </extLst>
    </cfRule>
  </conditionalFormatting>
  <conditionalFormatting sqref="I8:I73">
    <cfRule type="dataBar" priority="1">
      <dataBar>
        <cfvo type="num" val="0"/>
        <cfvo type="num" val="1"/>
        <color theme="7" tint="0.39997558519241921"/>
      </dataBar>
      <extLst>
        <ext xmlns:x14="http://schemas.microsoft.com/office/spreadsheetml/2009/9/main" uri="{B025F937-C7B1-47D3-B67F-A62EFF666E3E}">
          <x14:id>{950D5478-0B70-493B-A82E-BEAA92920D11}</x14:id>
        </ext>
      </extLst>
    </cfRule>
  </conditionalFormatting>
  <conditionalFormatting sqref="I77:I88">
    <cfRule type="dataBar" priority="4">
      <dataBar>
        <cfvo type="num" val="0"/>
        <cfvo type="num" val="1"/>
        <color theme="7" tint="0.39997558519241921"/>
      </dataBar>
      <extLst>
        <ext xmlns:x14="http://schemas.microsoft.com/office/spreadsheetml/2009/9/main" uri="{B025F937-C7B1-47D3-B67F-A62EFF666E3E}">
          <x14:id>{DB1C2F2E-0984-4227-8EB4-F65BEEC7A744}</x14:id>
        </ext>
      </extLst>
    </cfRule>
  </conditionalFormatting>
  <pageMargins left="0.7" right="0.7" top="0.75" bottom="0.75" header="0.3" footer="0.3"/>
  <pageSetup paperSize="9" orientation="portrait" horizontalDpi="300" verticalDpi="300"/>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8180D73D-2959-462B-A59D-B8AC4470549C}">
            <x14:dataBar minLength="0" maxLength="100" gradient="0">
              <x14:cfvo type="num">
                <xm:f>0</xm:f>
              </x14:cfvo>
              <x14:cfvo type="num">
                <xm:f>1</xm:f>
              </x14:cfvo>
              <x14:negativeFillColor rgb="FFFF0000"/>
              <x14:axisColor rgb="FF000000"/>
            </x14:dataBar>
          </x14:cfRule>
          <xm:sqref>G8:G73</xm:sqref>
        </x14:conditionalFormatting>
        <x14:conditionalFormatting xmlns:xm="http://schemas.microsoft.com/office/excel/2006/main">
          <x14:cfRule type="dataBar" id="{640981B2-8E13-4D4A-885A-CD5CA8D27972}">
            <x14:dataBar minLength="0" maxLength="100" gradient="0">
              <x14:cfvo type="num">
                <xm:f>0</xm:f>
              </x14:cfvo>
              <x14:cfvo type="num">
                <xm:f>1</xm:f>
              </x14:cfvo>
              <x14:negativeFillColor rgb="FFFF0000"/>
              <x14:axisColor rgb="FF000000"/>
            </x14:dataBar>
          </x14:cfRule>
          <xm:sqref>G77:G88</xm:sqref>
        </x14:conditionalFormatting>
        <x14:conditionalFormatting xmlns:xm="http://schemas.microsoft.com/office/excel/2006/main">
          <x14:cfRule type="dataBar" id="{5D16AF2C-D189-496F-AD1F-A9DF756CE94F}">
            <x14:dataBar minLength="0" maxLength="100" gradient="0">
              <x14:cfvo type="num">
                <xm:f>0</xm:f>
              </x14:cfvo>
              <x14:cfvo type="num">
                <xm:f>1</xm:f>
              </x14:cfvo>
              <x14:negativeFillColor rgb="FFFF0000"/>
              <x14:axisColor rgb="FF000000"/>
            </x14:dataBar>
          </x14:cfRule>
          <xm:sqref>H8:H73</xm:sqref>
        </x14:conditionalFormatting>
        <x14:conditionalFormatting xmlns:xm="http://schemas.microsoft.com/office/excel/2006/main">
          <x14:cfRule type="dataBar" id="{DEF69A43-0B97-4DC0-ACBE-C947406D3A9D}">
            <x14:dataBar minLength="0" maxLength="100" gradient="0">
              <x14:cfvo type="num">
                <xm:f>0</xm:f>
              </x14:cfvo>
              <x14:cfvo type="num">
                <xm:f>1</xm:f>
              </x14:cfvo>
              <x14:negativeFillColor rgb="FFFF0000"/>
              <x14:axisColor rgb="FF000000"/>
            </x14:dataBar>
          </x14:cfRule>
          <xm:sqref>H77:H88</xm:sqref>
        </x14:conditionalFormatting>
        <x14:conditionalFormatting xmlns:xm="http://schemas.microsoft.com/office/excel/2006/main">
          <x14:cfRule type="dataBar" id="{950D5478-0B70-493B-A82E-BEAA92920D11}">
            <x14:dataBar minLength="0" maxLength="100" gradient="0">
              <x14:cfvo type="num">
                <xm:f>0</xm:f>
              </x14:cfvo>
              <x14:cfvo type="num">
                <xm:f>1</xm:f>
              </x14:cfvo>
              <x14:negativeFillColor rgb="FFFF0000"/>
              <x14:axisColor rgb="FF000000"/>
            </x14:dataBar>
          </x14:cfRule>
          <xm:sqref>I8:I73</xm:sqref>
        </x14:conditionalFormatting>
        <x14:conditionalFormatting xmlns:xm="http://schemas.microsoft.com/office/excel/2006/main">
          <x14:cfRule type="dataBar" id="{DB1C2F2E-0984-4227-8EB4-F65BEEC7A744}">
            <x14:dataBar minLength="0" maxLength="100" gradient="0">
              <x14:cfvo type="num">
                <xm:f>0</xm:f>
              </x14:cfvo>
              <x14:cfvo type="num">
                <xm:f>1</xm:f>
              </x14:cfvo>
              <x14:negativeFillColor rgb="FFFF0000"/>
              <x14:axisColor rgb="FF000000"/>
            </x14:dataBar>
          </x14:cfRule>
          <xm:sqref>I77:I88</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75983-7BB3-46D9-9A76-EE2F53AD4A73}">
  <dimension ref="A1:AK15"/>
  <sheetViews>
    <sheetView showGridLines="0" workbookViewId="0"/>
  </sheetViews>
  <sheetFormatPr defaultColWidth="11.08203125" defaultRowHeight="15.5" x14ac:dyDescent="0.35"/>
  <cols>
    <col min="1" max="2" width="34.08203125" style="7" customWidth="1"/>
    <col min="3" max="3" width="20.58203125" style="7" customWidth="1"/>
    <col min="4" max="16384" width="11.08203125" style="7"/>
  </cols>
  <sheetData>
    <row r="1" spans="1:37" ht="21" x14ac:dyDescent="0.5">
      <c r="A1" s="5" t="s">
        <v>398</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row>
    <row r="2" spans="1:37" x14ac:dyDescent="0.35">
      <c r="A2" s="8" t="s">
        <v>389</v>
      </c>
      <c r="B2" s="9"/>
      <c r="C2" s="9"/>
      <c r="D2" s="9"/>
      <c r="E2" s="9"/>
      <c r="F2" s="9"/>
      <c r="G2" s="9"/>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1:37" x14ac:dyDescent="0.35">
      <c r="A3" s="10" t="s">
        <v>46</v>
      </c>
      <c r="B3" s="9"/>
      <c r="C3" s="9"/>
      <c r="D3" s="9"/>
      <c r="E3" s="9"/>
      <c r="F3" s="9"/>
      <c r="G3" s="9"/>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row>
    <row r="4" spans="1:37" x14ac:dyDescent="0.35">
      <c r="A4" s="9" t="s">
        <v>390</v>
      </c>
      <c r="B4" s="9"/>
      <c r="C4" s="9"/>
      <c r="D4" s="9"/>
      <c r="E4" s="9"/>
      <c r="F4" s="9"/>
      <c r="G4" s="9"/>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row>
    <row r="5" spans="1:37" ht="78.75" customHeight="1" x14ac:dyDescent="0.35">
      <c r="A5" s="11" t="s">
        <v>391</v>
      </c>
      <c r="B5" s="12" t="s">
        <v>399</v>
      </c>
      <c r="C5" s="9"/>
      <c r="D5" s="9"/>
      <c r="E5" s="9"/>
      <c r="F5" s="9"/>
      <c r="G5" s="6"/>
      <c r="H5" s="6"/>
      <c r="I5" s="6"/>
      <c r="J5" s="6"/>
      <c r="K5" s="6"/>
      <c r="L5" s="6"/>
      <c r="M5" s="6"/>
      <c r="N5" s="6"/>
      <c r="O5" s="6"/>
      <c r="P5" s="6"/>
      <c r="Q5" s="6"/>
      <c r="R5" s="6"/>
      <c r="S5" s="6"/>
      <c r="T5" s="6"/>
      <c r="U5" s="6"/>
      <c r="V5" s="6"/>
      <c r="W5" s="6"/>
      <c r="X5" s="6"/>
      <c r="Y5" s="6"/>
      <c r="Z5" s="6"/>
      <c r="AA5" s="6"/>
      <c r="AB5" s="6"/>
      <c r="AC5" s="6"/>
      <c r="AD5" s="6"/>
      <c r="AE5" s="6"/>
      <c r="AF5" s="6"/>
      <c r="AG5" s="6"/>
    </row>
    <row r="6" spans="1:37" x14ac:dyDescent="0.35">
      <c r="A6" s="13" t="s">
        <v>258</v>
      </c>
      <c r="B6" s="14">
        <v>87475</v>
      </c>
      <c r="C6" s="9"/>
      <c r="D6" s="9"/>
      <c r="E6" s="9"/>
      <c r="F6" s="9"/>
      <c r="G6" s="6"/>
      <c r="H6" s="6"/>
      <c r="I6" s="6"/>
      <c r="J6" s="6"/>
      <c r="K6" s="6"/>
      <c r="L6" s="6"/>
      <c r="M6" s="6"/>
      <c r="N6" s="6"/>
      <c r="O6" s="6"/>
      <c r="P6" s="6"/>
      <c r="Q6" s="6"/>
      <c r="R6" s="6"/>
      <c r="S6" s="6"/>
      <c r="T6" s="6"/>
      <c r="U6" s="6"/>
      <c r="V6" s="6"/>
      <c r="W6" s="6"/>
      <c r="X6" s="6"/>
      <c r="Y6" s="6"/>
      <c r="Z6" s="6"/>
      <c r="AA6" s="6"/>
      <c r="AB6" s="6"/>
      <c r="AC6" s="6"/>
      <c r="AD6" s="6"/>
      <c r="AE6" s="6"/>
      <c r="AF6" s="6"/>
      <c r="AG6" s="6"/>
    </row>
    <row r="7" spans="1:37" x14ac:dyDescent="0.35">
      <c r="A7" s="15" t="s">
        <v>392</v>
      </c>
      <c r="B7" s="16">
        <v>185</v>
      </c>
      <c r="C7" s="17"/>
      <c r="D7" s="17"/>
      <c r="E7" s="17"/>
      <c r="F7" s="17"/>
      <c r="G7" s="6"/>
      <c r="H7" s="6"/>
      <c r="I7" s="6"/>
      <c r="J7" s="6"/>
      <c r="K7" s="6"/>
      <c r="L7" s="6"/>
      <c r="M7" s="6"/>
      <c r="N7" s="6"/>
      <c r="O7" s="6"/>
      <c r="P7" s="6"/>
      <c r="Q7" s="6"/>
      <c r="R7" s="6"/>
      <c r="S7" s="6"/>
      <c r="T7" s="6"/>
      <c r="U7" s="6"/>
      <c r="V7" s="6"/>
      <c r="W7" s="6"/>
      <c r="X7" s="6"/>
      <c r="Y7" s="6"/>
      <c r="Z7" s="6"/>
      <c r="AA7" s="6"/>
      <c r="AB7" s="6"/>
      <c r="AC7" s="6"/>
      <c r="AD7" s="6"/>
      <c r="AE7" s="6"/>
      <c r="AF7" s="6"/>
      <c r="AG7" s="6"/>
    </row>
    <row r="8" spans="1:37" x14ac:dyDescent="0.35">
      <c r="A8" s="18" t="s">
        <v>393</v>
      </c>
      <c r="B8" s="19">
        <v>87285</v>
      </c>
      <c r="C8" s="9"/>
      <c r="D8" s="9"/>
      <c r="E8" s="9"/>
      <c r="F8" s="9"/>
      <c r="G8" s="6"/>
      <c r="H8" s="6"/>
      <c r="I8" s="6"/>
      <c r="J8" s="6"/>
      <c r="K8" s="6"/>
      <c r="L8" s="6"/>
      <c r="M8" s="6"/>
      <c r="N8" s="6"/>
      <c r="O8" s="6"/>
      <c r="P8" s="6"/>
      <c r="Q8" s="6"/>
      <c r="R8" s="6"/>
      <c r="S8" s="6"/>
      <c r="T8" s="6"/>
      <c r="U8" s="6"/>
      <c r="V8" s="6"/>
      <c r="W8" s="6"/>
      <c r="X8" s="6"/>
      <c r="Y8" s="6"/>
      <c r="Z8" s="6"/>
      <c r="AA8" s="6"/>
      <c r="AB8" s="6"/>
      <c r="AC8" s="6"/>
      <c r="AD8" s="6"/>
      <c r="AE8" s="6"/>
      <c r="AF8" s="6"/>
      <c r="AG8" s="6"/>
    </row>
    <row r="9" spans="1:37" x14ac:dyDescent="0.35">
      <c r="A9" s="20" t="s">
        <v>29</v>
      </c>
      <c r="B9" s="20" t="s">
        <v>394</v>
      </c>
      <c r="C9" s="20"/>
      <c r="D9" s="20"/>
      <c r="E9" s="20"/>
      <c r="F9" s="20"/>
      <c r="G9" s="20"/>
    </row>
    <row r="10" spans="1:37" x14ac:dyDescent="0.35">
      <c r="A10" s="21" t="s">
        <v>30</v>
      </c>
      <c r="B10" s="22" t="s">
        <v>395</v>
      </c>
      <c r="C10" s="20"/>
      <c r="D10" s="20"/>
      <c r="E10" s="20"/>
      <c r="F10" s="20"/>
      <c r="G10" s="20"/>
    </row>
    <row r="11" spans="1:37" x14ac:dyDescent="0.35">
      <c r="A11" s="21" t="s">
        <v>31</v>
      </c>
      <c r="B11" s="23" t="s">
        <v>396</v>
      </c>
      <c r="C11" s="20"/>
      <c r="D11" s="20"/>
      <c r="E11" s="20"/>
      <c r="F11" s="20"/>
      <c r="G11" s="20"/>
    </row>
    <row r="12" spans="1:37" x14ac:dyDescent="0.35">
      <c r="A12" s="21" t="s">
        <v>32</v>
      </c>
      <c r="B12" s="21" t="s">
        <v>397</v>
      </c>
      <c r="C12" s="20"/>
      <c r="D12" s="20"/>
      <c r="E12" s="20"/>
      <c r="F12" s="20"/>
      <c r="G12" s="20"/>
    </row>
    <row r="13" spans="1:37" x14ac:dyDescent="0.35">
      <c r="A13" s="21"/>
      <c r="B13" s="21"/>
      <c r="C13" s="20"/>
      <c r="D13" s="20"/>
      <c r="E13" s="20"/>
      <c r="F13" s="20"/>
      <c r="G13" s="20"/>
    </row>
    <row r="14" spans="1:37" x14ac:dyDescent="0.35">
      <c r="A14" s="20"/>
      <c r="B14" s="20"/>
      <c r="C14" s="20"/>
      <c r="D14" s="20"/>
      <c r="E14" s="20"/>
      <c r="F14" s="20"/>
      <c r="G14" s="20"/>
    </row>
    <row r="15" spans="1:37" x14ac:dyDescent="0.35">
      <c r="A15" s="20"/>
      <c r="B15" s="20"/>
      <c r="C15" s="20"/>
      <c r="D15" s="20"/>
      <c r="E15" s="20"/>
      <c r="F15" s="20"/>
      <c r="G15" s="20"/>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21"/>
  <sheetViews>
    <sheetView showGridLines="0" workbookViewId="0"/>
  </sheetViews>
  <sheetFormatPr defaultColWidth="10.6640625" defaultRowHeight="15.5" x14ac:dyDescent="0.35"/>
  <cols>
    <col min="1" max="1" width="23" customWidth="1"/>
    <col min="2" max="3" width="20.6640625" customWidth="1"/>
  </cols>
  <sheetData>
    <row r="1" spans="1:3" ht="19.5" x14ac:dyDescent="0.45">
      <c r="A1" s="2" t="s">
        <v>507</v>
      </c>
    </row>
    <row r="2" spans="1:3" x14ac:dyDescent="0.35">
      <c r="A2" t="s">
        <v>45</v>
      </c>
    </row>
    <row r="3" spans="1:3" x14ac:dyDescent="0.35">
      <c r="A3" t="s">
        <v>46</v>
      </c>
    </row>
    <row r="4" spans="1:3" x14ac:dyDescent="0.35">
      <c r="A4" t="s">
        <v>432</v>
      </c>
    </row>
    <row r="5" spans="1:3" x14ac:dyDescent="0.35">
      <c r="A5" t="s">
        <v>47</v>
      </c>
    </row>
    <row r="6" spans="1:3" ht="46.5" x14ac:dyDescent="0.35">
      <c r="A6" s="44" t="s">
        <v>348</v>
      </c>
      <c r="B6" s="43" t="s">
        <v>349</v>
      </c>
      <c r="C6" s="43" t="s">
        <v>329</v>
      </c>
    </row>
    <row r="7" spans="1:3" x14ac:dyDescent="0.35">
      <c r="A7" s="45" t="s">
        <v>60</v>
      </c>
      <c r="B7" s="46">
        <v>87475</v>
      </c>
      <c r="C7" s="65">
        <v>1</v>
      </c>
    </row>
    <row r="8" spans="1:3" x14ac:dyDescent="0.35">
      <c r="A8" s="25" t="s">
        <v>350</v>
      </c>
      <c r="B8" s="36">
        <v>2830</v>
      </c>
      <c r="C8" s="37">
        <v>0.03</v>
      </c>
    </row>
    <row r="9" spans="1:3" x14ac:dyDescent="0.35">
      <c r="A9" s="25" t="s">
        <v>351</v>
      </c>
      <c r="B9" s="36">
        <v>4050</v>
      </c>
      <c r="C9" s="37">
        <v>0.05</v>
      </c>
    </row>
    <row r="10" spans="1:3" x14ac:dyDescent="0.35">
      <c r="A10" s="25" t="s">
        <v>352</v>
      </c>
      <c r="B10" s="36">
        <v>11880</v>
      </c>
      <c r="C10" s="37">
        <v>0.14000000000000001</v>
      </c>
    </row>
    <row r="11" spans="1:3" x14ac:dyDescent="0.35">
      <c r="A11" s="25" t="s">
        <v>353</v>
      </c>
      <c r="B11" s="36">
        <v>22605</v>
      </c>
      <c r="C11" s="37">
        <v>0.26</v>
      </c>
    </row>
    <row r="12" spans="1:3" x14ac:dyDescent="0.35">
      <c r="A12" s="25" t="s">
        <v>354</v>
      </c>
      <c r="B12" s="36">
        <v>45660</v>
      </c>
      <c r="C12" s="37">
        <v>0.52</v>
      </c>
    </row>
    <row r="13" spans="1:3" x14ac:dyDescent="0.35">
      <c r="A13" s="25" t="s">
        <v>355</v>
      </c>
      <c r="B13" s="36">
        <v>445</v>
      </c>
      <c r="C13" s="37">
        <v>0.01</v>
      </c>
    </row>
    <row r="14" spans="1:3" x14ac:dyDescent="0.35">
      <c r="A14" s="25" t="s">
        <v>356</v>
      </c>
      <c r="B14" s="36">
        <v>0</v>
      </c>
      <c r="C14" s="37">
        <v>0</v>
      </c>
    </row>
    <row r="15" spans="1:3" x14ac:dyDescent="0.35">
      <c r="A15" s="25" t="s">
        <v>357</v>
      </c>
      <c r="B15" s="36">
        <v>0</v>
      </c>
      <c r="C15" s="81">
        <v>0</v>
      </c>
    </row>
    <row r="16" spans="1:3" x14ac:dyDescent="0.35">
      <c r="A16" t="s">
        <v>29</v>
      </c>
      <c r="B16" s="91" t="s">
        <v>394</v>
      </c>
    </row>
    <row r="17" spans="1:2" x14ac:dyDescent="0.35">
      <c r="A17" t="s">
        <v>30</v>
      </c>
      <c r="B17" s="94" t="s">
        <v>445</v>
      </c>
    </row>
    <row r="18" spans="1:2" x14ac:dyDescent="0.35">
      <c r="A18" t="s">
        <v>31</v>
      </c>
      <c r="B18" s="102" t="s">
        <v>395</v>
      </c>
    </row>
    <row r="19" spans="1:2" x14ac:dyDescent="0.35">
      <c r="A19" t="s">
        <v>32</v>
      </c>
      <c r="B19" s="104" t="s">
        <v>396</v>
      </c>
    </row>
    <row r="20" spans="1:2" x14ac:dyDescent="0.35">
      <c r="A20" t="s">
        <v>33</v>
      </c>
      <c r="B20" s="92" t="s">
        <v>397</v>
      </c>
    </row>
    <row r="21" spans="1:2" x14ac:dyDescent="0.35">
      <c r="A21" t="s">
        <v>34</v>
      </c>
      <c r="B21" s="94" t="s">
        <v>506</v>
      </c>
    </row>
  </sheetData>
  <conditionalFormatting sqref="C7:C15">
    <cfRule type="dataBar" priority="1">
      <dataBar>
        <cfvo type="num" val="0"/>
        <cfvo type="num" val="1"/>
        <color theme="7" tint="0.39997558519241921"/>
      </dataBar>
      <extLst>
        <ext xmlns:x14="http://schemas.microsoft.com/office/spreadsheetml/2009/9/main" uri="{B025F937-C7B1-47D3-B67F-A62EFF666E3E}">
          <x14:id>{B3A8420F-DE37-4DC2-B81D-51633731604F}</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B3A8420F-DE37-4DC2-B81D-51633731604F}">
            <x14:dataBar minLength="0" maxLength="100" gradient="0">
              <x14:cfvo type="num">
                <xm:f>0</xm:f>
              </x14:cfvo>
              <x14:cfvo type="num">
                <xm:f>1</xm:f>
              </x14:cfvo>
              <x14:negativeFillColor rgb="FFFF0000"/>
              <x14:axisColor rgb="FF000000"/>
            </x14:dataBar>
          </x14:cfRule>
          <xm:sqref>C7:C15</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46"/>
  <sheetViews>
    <sheetView showGridLines="0" workbookViewId="0"/>
  </sheetViews>
  <sheetFormatPr defaultColWidth="10.6640625" defaultRowHeight="15.5" x14ac:dyDescent="0.35"/>
  <cols>
    <col min="1" max="3" width="20.6640625" customWidth="1"/>
  </cols>
  <sheetData>
    <row r="1" spans="1:3" ht="19.5" x14ac:dyDescent="0.45">
      <c r="A1" s="2" t="s">
        <v>358</v>
      </c>
    </row>
    <row r="2" spans="1:3" x14ac:dyDescent="0.35">
      <c r="A2" t="s">
        <v>45</v>
      </c>
    </row>
    <row r="3" spans="1:3" x14ac:dyDescent="0.35">
      <c r="A3" t="s">
        <v>46</v>
      </c>
    </row>
    <row r="4" spans="1:3" x14ac:dyDescent="0.35">
      <c r="A4" t="s">
        <v>425</v>
      </c>
    </row>
    <row r="5" spans="1:3" x14ac:dyDescent="0.35">
      <c r="A5" t="s">
        <v>47</v>
      </c>
    </row>
    <row r="6" spans="1:3" ht="81" customHeight="1" x14ac:dyDescent="0.35">
      <c r="A6" s="44" t="s">
        <v>359</v>
      </c>
      <c r="B6" s="43" t="s">
        <v>360</v>
      </c>
      <c r="C6" s="43" t="s">
        <v>329</v>
      </c>
    </row>
    <row r="7" spans="1:3" x14ac:dyDescent="0.35">
      <c r="A7" s="45" t="s">
        <v>60</v>
      </c>
      <c r="B7" s="46">
        <v>87475</v>
      </c>
      <c r="C7" s="65">
        <v>1</v>
      </c>
    </row>
    <row r="8" spans="1:3" x14ac:dyDescent="0.35">
      <c r="A8" s="25" t="s">
        <v>184</v>
      </c>
      <c r="B8" s="36">
        <v>2640</v>
      </c>
      <c r="C8" s="37">
        <v>0.03</v>
      </c>
    </row>
    <row r="9" spans="1:3" x14ac:dyDescent="0.35">
      <c r="A9" s="25" t="s">
        <v>185</v>
      </c>
      <c r="B9" s="36">
        <v>3325</v>
      </c>
      <c r="C9" s="37">
        <v>0.04</v>
      </c>
    </row>
    <row r="10" spans="1:3" x14ac:dyDescent="0.35">
      <c r="A10" s="25" t="s">
        <v>186</v>
      </c>
      <c r="B10" s="36">
        <v>1665</v>
      </c>
      <c r="C10" s="37">
        <v>0.02</v>
      </c>
    </row>
    <row r="11" spans="1:3" x14ac:dyDescent="0.35">
      <c r="A11" s="25" t="s">
        <v>187</v>
      </c>
      <c r="B11" s="36">
        <v>1175</v>
      </c>
      <c r="C11" s="37">
        <v>0.01</v>
      </c>
    </row>
    <row r="12" spans="1:3" x14ac:dyDescent="0.35">
      <c r="A12" s="25" t="s">
        <v>188</v>
      </c>
      <c r="B12" s="36">
        <v>960</v>
      </c>
      <c r="C12" s="37">
        <v>0.01</v>
      </c>
    </row>
    <row r="13" spans="1:3" x14ac:dyDescent="0.35">
      <c r="A13" s="25" t="s">
        <v>189</v>
      </c>
      <c r="B13" s="36">
        <v>2560</v>
      </c>
      <c r="C13" s="37">
        <v>0.03</v>
      </c>
    </row>
    <row r="14" spans="1:3" x14ac:dyDescent="0.35">
      <c r="A14" s="25" t="s">
        <v>190</v>
      </c>
      <c r="B14" s="36">
        <v>2615</v>
      </c>
      <c r="C14" s="37">
        <v>0.03</v>
      </c>
    </row>
    <row r="15" spans="1:3" x14ac:dyDescent="0.35">
      <c r="A15" s="25" t="s">
        <v>191</v>
      </c>
      <c r="B15" s="36">
        <v>2105</v>
      </c>
      <c r="C15" s="37">
        <v>0.02</v>
      </c>
    </row>
    <row r="16" spans="1:3" x14ac:dyDescent="0.35">
      <c r="A16" s="25" t="s">
        <v>192</v>
      </c>
      <c r="B16" s="36">
        <v>1430</v>
      </c>
      <c r="C16" s="37">
        <v>0.02</v>
      </c>
    </row>
    <row r="17" spans="1:3" x14ac:dyDescent="0.35">
      <c r="A17" s="25" t="s">
        <v>193</v>
      </c>
      <c r="B17" s="36">
        <v>1670</v>
      </c>
      <c r="C17" s="37">
        <v>0.02</v>
      </c>
    </row>
    <row r="18" spans="1:3" x14ac:dyDescent="0.35">
      <c r="A18" s="25" t="s">
        <v>194</v>
      </c>
      <c r="B18" s="36">
        <v>1430</v>
      </c>
      <c r="C18" s="37">
        <v>0.02</v>
      </c>
    </row>
    <row r="19" spans="1:3" x14ac:dyDescent="0.35">
      <c r="A19" s="25" t="s">
        <v>195</v>
      </c>
      <c r="B19" s="36">
        <v>5555</v>
      </c>
      <c r="C19" s="37">
        <v>0.06</v>
      </c>
    </row>
    <row r="20" spans="1:3" x14ac:dyDescent="0.35">
      <c r="A20" s="25" t="s">
        <v>196</v>
      </c>
      <c r="B20" s="36">
        <v>2755</v>
      </c>
      <c r="C20" s="37">
        <v>0.03</v>
      </c>
    </row>
    <row r="21" spans="1:3" x14ac:dyDescent="0.35">
      <c r="A21" s="25" t="s">
        <v>197</v>
      </c>
      <c r="B21" s="36">
        <v>6545</v>
      </c>
      <c r="C21" s="37">
        <v>7.0000000000000007E-2</v>
      </c>
    </row>
    <row r="22" spans="1:3" x14ac:dyDescent="0.35">
      <c r="A22" s="25" t="s">
        <v>198</v>
      </c>
      <c r="B22" s="36">
        <v>12390</v>
      </c>
      <c r="C22" s="37">
        <v>0.14000000000000001</v>
      </c>
    </row>
    <row r="23" spans="1:3" x14ac:dyDescent="0.35">
      <c r="A23" s="25" t="s">
        <v>199</v>
      </c>
      <c r="B23" s="36">
        <v>3170</v>
      </c>
      <c r="C23" s="37">
        <v>0.04</v>
      </c>
    </row>
    <row r="24" spans="1:3" x14ac:dyDescent="0.35">
      <c r="A24" s="25" t="s">
        <v>200</v>
      </c>
      <c r="B24" s="36">
        <v>1475</v>
      </c>
      <c r="C24" s="37">
        <v>0.02</v>
      </c>
    </row>
    <row r="25" spans="1:3" x14ac:dyDescent="0.35">
      <c r="A25" s="25" t="s">
        <v>201</v>
      </c>
      <c r="B25" s="36">
        <v>2180</v>
      </c>
      <c r="C25" s="37">
        <v>0.02</v>
      </c>
    </row>
    <row r="26" spans="1:3" x14ac:dyDescent="0.35">
      <c r="A26" s="25" t="s">
        <v>202</v>
      </c>
      <c r="B26" s="36">
        <v>1370</v>
      </c>
      <c r="C26" s="37">
        <v>0.02</v>
      </c>
    </row>
    <row r="27" spans="1:3" x14ac:dyDescent="0.35">
      <c r="A27" s="25" t="s">
        <v>203</v>
      </c>
      <c r="B27" s="36">
        <v>190</v>
      </c>
      <c r="C27" s="37">
        <v>0</v>
      </c>
    </row>
    <row r="28" spans="1:3" x14ac:dyDescent="0.35">
      <c r="A28" s="25" t="s">
        <v>204</v>
      </c>
      <c r="B28" s="36">
        <v>2340</v>
      </c>
      <c r="C28" s="37">
        <v>0.03</v>
      </c>
    </row>
    <row r="29" spans="1:3" x14ac:dyDescent="0.35">
      <c r="A29" s="25" t="s">
        <v>205</v>
      </c>
      <c r="B29" s="36">
        <v>6350</v>
      </c>
      <c r="C29" s="37">
        <v>7.0000000000000007E-2</v>
      </c>
    </row>
    <row r="30" spans="1:3" x14ac:dyDescent="0.35">
      <c r="A30" s="25" t="s">
        <v>206</v>
      </c>
      <c r="B30" s="36">
        <v>235</v>
      </c>
      <c r="C30" s="37">
        <v>0</v>
      </c>
    </row>
    <row r="31" spans="1:3" x14ac:dyDescent="0.35">
      <c r="A31" s="25" t="s">
        <v>207</v>
      </c>
      <c r="B31" s="36">
        <v>2325</v>
      </c>
      <c r="C31" s="37">
        <v>0.03</v>
      </c>
    </row>
    <row r="32" spans="1:3" x14ac:dyDescent="0.35">
      <c r="A32" s="25" t="s">
        <v>208</v>
      </c>
      <c r="B32" s="36">
        <v>2685</v>
      </c>
      <c r="C32" s="37">
        <v>0.03</v>
      </c>
    </row>
    <row r="33" spans="1:3" x14ac:dyDescent="0.35">
      <c r="A33" s="25" t="s">
        <v>209</v>
      </c>
      <c r="B33" s="36">
        <v>1365</v>
      </c>
      <c r="C33" s="37">
        <v>0.02</v>
      </c>
    </row>
    <row r="34" spans="1:3" x14ac:dyDescent="0.35">
      <c r="A34" s="25" t="s">
        <v>210</v>
      </c>
      <c r="B34" s="36">
        <v>290</v>
      </c>
      <c r="C34" s="37">
        <v>0</v>
      </c>
    </row>
    <row r="35" spans="1:3" x14ac:dyDescent="0.35">
      <c r="A35" s="25" t="s">
        <v>211</v>
      </c>
      <c r="B35" s="36">
        <v>1565</v>
      </c>
      <c r="C35" s="37">
        <v>0.02</v>
      </c>
    </row>
    <row r="36" spans="1:3" x14ac:dyDescent="0.35">
      <c r="A36" s="25" t="s">
        <v>212</v>
      </c>
      <c r="B36" s="36">
        <v>6200</v>
      </c>
      <c r="C36" s="37">
        <v>7.0000000000000007E-2</v>
      </c>
    </row>
    <row r="37" spans="1:3" x14ac:dyDescent="0.35">
      <c r="A37" s="25" t="s">
        <v>213</v>
      </c>
      <c r="B37" s="36">
        <v>1150</v>
      </c>
      <c r="C37" s="37">
        <v>0.01</v>
      </c>
    </row>
    <row r="38" spans="1:3" x14ac:dyDescent="0.35">
      <c r="A38" s="25" t="s">
        <v>214</v>
      </c>
      <c r="B38" s="36">
        <v>1760</v>
      </c>
      <c r="C38" s="37">
        <v>0.02</v>
      </c>
    </row>
    <row r="39" spans="1:3" x14ac:dyDescent="0.35">
      <c r="A39" s="25" t="s">
        <v>215</v>
      </c>
      <c r="B39" s="36">
        <v>3830</v>
      </c>
      <c r="C39" s="37">
        <v>0.04</v>
      </c>
    </row>
    <row r="40" spans="1:3" x14ac:dyDescent="0.35">
      <c r="A40" s="25" t="s">
        <v>216</v>
      </c>
      <c r="B40" s="36">
        <v>170</v>
      </c>
      <c r="C40" s="81">
        <v>0</v>
      </c>
    </row>
    <row r="41" spans="1:3" x14ac:dyDescent="0.35">
      <c r="A41" t="s">
        <v>29</v>
      </c>
      <c r="B41" s="91" t="s">
        <v>394</v>
      </c>
    </row>
    <row r="42" spans="1:3" x14ac:dyDescent="0.35">
      <c r="A42" t="s">
        <v>30</v>
      </c>
      <c r="B42" s="94" t="s">
        <v>445</v>
      </c>
    </row>
    <row r="43" spans="1:3" x14ac:dyDescent="0.35">
      <c r="A43" t="s">
        <v>31</v>
      </c>
      <c r="B43" s="94" t="s">
        <v>481</v>
      </c>
    </row>
    <row r="44" spans="1:3" x14ac:dyDescent="0.35">
      <c r="A44" t="s">
        <v>32</v>
      </c>
      <c r="B44" s="102" t="s">
        <v>395</v>
      </c>
    </row>
    <row r="45" spans="1:3" x14ac:dyDescent="0.35">
      <c r="A45" t="s">
        <v>33</v>
      </c>
      <c r="B45" s="104" t="s">
        <v>396</v>
      </c>
    </row>
    <row r="46" spans="1:3" x14ac:dyDescent="0.35">
      <c r="A46" t="s">
        <v>34</v>
      </c>
      <c r="B46" s="92" t="s">
        <v>397</v>
      </c>
    </row>
  </sheetData>
  <conditionalFormatting sqref="C7:C40">
    <cfRule type="dataBar" priority="1">
      <dataBar>
        <cfvo type="num" val="0"/>
        <cfvo type="num" val="1"/>
        <color theme="7" tint="0.39997558519241921"/>
      </dataBar>
      <extLst>
        <ext xmlns:x14="http://schemas.microsoft.com/office/spreadsheetml/2009/9/main" uri="{B025F937-C7B1-47D3-B67F-A62EFF666E3E}">
          <x14:id>{D3D13E98-25C4-4D21-B795-D58D9EAF1EBE}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3D13E98-25C4-4D21-B795-D58D9EAF1EBE}">
            <x14:dataBar minLength="0" maxLength="100" gradient="0">
              <x14:cfvo type="num">
                <xm:f>0</xm:f>
              </x14:cfvo>
              <x14:cfvo type="num">
                <xm:f>1</xm:f>
              </x14:cfvo>
              <x14:negativeFillColor rgb="FFFF0000"/>
              <x14:axisColor rgb="FF000000"/>
            </x14:dataBar>
          </x14:cfRule>
          <xm:sqref>C7:C40</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153"/>
  <sheetViews>
    <sheetView showGridLines="0" zoomScaleNormal="100" workbookViewId="0"/>
  </sheetViews>
  <sheetFormatPr defaultColWidth="10.6640625" defaultRowHeight="15.5" x14ac:dyDescent="0.35"/>
  <cols>
    <col min="1" max="1" width="20.6640625" customWidth="1"/>
    <col min="2" max="2" width="22.1640625" customWidth="1"/>
    <col min="3" max="13" width="20.6640625" customWidth="1"/>
  </cols>
  <sheetData>
    <row r="1" spans="1:11" ht="19.5" x14ac:dyDescent="0.45">
      <c r="A1" s="2" t="s">
        <v>361</v>
      </c>
    </row>
    <row r="2" spans="1:11" x14ac:dyDescent="0.35">
      <c r="A2" s="108" t="s">
        <v>540</v>
      </c>
    </row>
    <row r="3" spans="1:11" x14ac:dyDescent="0.35">
      <c r="A3" t="s">
        <v>45</v>
      </c>
    </row>
    <row r="4" spans="1:11" x14ac:dyDescent="0.35">
      <c r="A4" t="s">
        <v>46</v>
      </c>
    </row>
    <row r="5" spans="1:11" x14ac:dyDescent="0.35">
      <c r="A5" s="53" t="s">
        <v>541</v>
      </c>
    </row>
    <row r="6" spans="1:11" x14ac:dyDescent="0.35">
      <c r="A6" t="s">
        <v>47</v>
      </c>
    </row>
    <row r="7" spans="1:11" ht="77.5" x14ac:dyDescent="0.35">
      <c r="A7" s="44" t="s">
        <v>246</v>
      </c>
      <c r="B7" s="43" t="s">
        <v>362</v>
      </c>
      <c r="C7" s="43" t="s">
        <v>363</v>
      </c>
      <c r="D7" s="43" t="s">
        <v>364</v>
      </c>
      <c r="E7" s="43" t="s">
        <v>365</v>
      </c>
      <c r="F7" s="43" t="s">
        <v>366</v>
      </c>
      <c r="G7" s="43" t="s">
        <v>367</v>
      </c>
      <c r="H7" s="43" t="s">
        <v>368</v>
      </c>
      <c r="I7" s="43" t="s">
        <v>369</v>
      </c>
      <c r="J7" s="43" t="s">
        <v>370</v>
      </c>
      <c r="K7" s="43" t="s">
        <v>371</v>
      </c>
    </row>
    <row r="8" spans="1:11" x14ac:dyDescent="0.35">
      <c r="A8" s="45" t="s">
        <v>258</v>
      </c>
      <c r="B8" s="47" t="s">
        <v>60</v>
      </c>
      <c r="C8" s="46">
        <v>5880</v>
      </c>
      <c r="D8" s="46">
        <v>5645</v>
      </c>
      <c r="E8" s="46">
        <v>2020</v>
      </c>
      <c r="F8" s="46">
        <v>3355</v>
      </c>
      <c r="G8" s="46">
        <v>265</v>
      </c>
      <c r="H8" s="71">
        <v>0.36</v>
      </c>
      <c r="I8" s="71">
        <v>0.59</v>
      </c>
      <c r="J8" s="71">
        <v>0.05</v>
      </c>
      <c r="K8" s="71">
        <v>0.9</v>
      </c>
    </row>
    <row r="9" spans="1:11" x14ac:dyDescent="0.35">
      <c r="A9" s="25" t="s">
        <v>258</v>
      </c>
      <c r="B9" s="34" t="s">
        <v>64</v>
      </c>
      <c r="C9" s="36">
        <v>5</v>
      </c>
      <c r="D9" s="36">
        <v>0</v>
      </c>
      <c r="E9" s="36">
        <v>0</v>
      </c>
      <c r="F9" s="36">
        <v>0</v>
      </c>
      <c r="G9" s="36">
        <v>0</v>
      </c>
      <c r="H9" s="37" t="s">
        <v>62</v>
      </c>
      <c r="I9" s="37" t="s">
        <v>62</v>
      </c>
      <c r="J9" s="37" t="s">
        <v>62</v>
      </c>
      <c r="K9" s="37">
        <v>0</v>
      </c>
    </row>
    <row r="10" spans="1:11" x14ac:dyDescent="0.35">
      <c r="A10" s="25" t="s">
        <v>258</v>
      </c>
      <c r="B10" s="34" t="s">
        <v>65</v>
      </c>
      <c r="C10" s="36">
        <v>5</v>
      </c>
      <c r="D10" s="36" t="s">
        <v>108</v>
      </c>
      <c r="E10" s="36">
        <v>0</v>
      </c>
      <c r="F10" s="36" t="s">
        <v>108</v>
      </c>
      <c r="G10" s="36">
        <v>0</v>
      </c>
      <c r="H10" s="37">
        <v>0</v>
      </c>
      <c r="I10" s="37" t="s">
        <v>108</v>
      </c>
      <c r="J10" s="37">
        <v>0</v>
      </c>
      <c r="K10" s="37">
        <v>1</v>
      </c>
    </row>
    <row r="11" spans="1:11" x14ac:dyDescent="0.35">
      <c r="A11" s="25" t="s">
        <v>258</v>
      </c>
      <c r="B11" s="34" t="s">
        <v>66</v>
      </c>
      <c r="C11" s="36">
        <v>5</v>
      </c>
      <c r="D11" s="36">
        <v>10</v>
      </c>
      <c r="E11" s="36">
        <v>5</v>
      </c>
      <c r="F11" s="36">
        <v>5</v>
      </c>
      <c r="G11" s="36">
        <v>0</v>
      </c>
      <c r="H11" s="37">
        <v>0.3</v>
      </c>
      <c r="I11" s="37">
        <v>0.7</v>
      </c>
      <c r="J11" s="37">
        <v>0</v>
      </c>
      <c r="K11" s="37">
        <v>1</v>
      </c>
    </row>
    <row r="12" spans="1:11" x14ac:dyDescent="0.35">
      <c r="A12" s="25" t="s">
        <v>258</v>
      </c>
      <c r="B12" s="34" t="s">
        <v>67</v>
      </c>
      <c r="C12" s="36">
        <v>5</v>
      </c>
      <c r="D12" s="36">
        <v>5</v>
      </c>
      <c r="E12" s="36">
        <v>0</v>
      </c>
      <c r="F12" s="36">
        <v>5</v>
      </c>
      <c r="G12" s="36">
        <v>0</v>
      </c>
      <c r="H12" s="37">
        <v>0</v>
      </c>
      <c r="I12" s="37">
        <v>1</v>
      </c>
      <c r="J12" s="37">
        <v>0</v>
      </c>
      <c r="K12" s="37">
        <v>1</v>
      </c>
    </row>
    <row r="13" spans="1:11" x14ac:dyDescent="0.35">
      <c r="A13" s="25" t="s">
        <v>258</v>
      </c>
      <c r="B13" s="34" t="s">
        <v>68</v>
      </c>
      <c r="C13" s="36">
        <v>15</v>
      </c>
      <c r="D13" s="36">
        <v>5</v>
      </c>
      <c r="E13" s="36" t="s">
        <v>108</v>
      </c>
      <c r="F13" s="36">
        <v>5</v>
      </c>
      <c r="G13" s="36" t="s">
        <v>108</v>
      </c>
      <c r="H13" s="37" t="s">
        <v>108</v>
      </c>
      <c r="I13" s="37" t="s">
        <v>108</v>
      </c>
      <c r="J13" s="37" t="s">
        <v>108</v>
      </c>
      <c r="K13" s="37">
        <v>1</v>
      </c>
    </row>
    <row r="14" spans="1:11" x14ac:dyDescent="0.35">
      <c r="A14" s="25" t="s">
        <v>258</v>
      </c>
      <c r="B14" s="34" t="s">
        <v>69</v>
      </c>
      <c r="C14" s="36">
        <v>40</v>
      </c>
      <c r="D14" s="36">
        <v>10</v>
      </c>
      <c r="E14" s="36" t="s">
        <v>108</v>
      </c>
      <c r="F14" s="36">
        <v>10</v>
      </c>
      <c r="G14" s="36">
        <v>0</v>
      </c>
      <c r="H14" s="37" t="s">
        <v>108</v>
      </c>
      <c r="I14" s="37" t="s">
        <v>108</v>
      </c>
      <c r="J14" s="37">
        <v>0</v>
      </c>
      <c r="K14" s="37">
        <v>0.91</v>
      </c>
    </row>
    <row r="15" spans="1:11" x14ac:dyDescent="0.35">
      <c r="A15" s="25" t="s">
        <v>258</v>
      </c>
      <c r="B15" s="34" t="s">
        <v>70</v>
      </c>
      <c r="C15" s="36">
        <v>65</v>
      </c>
      <c r="D15" s="36">
        <v>40</v>
      </c>
      <c r="E15" s="36">
        <v>5</v>
      </c>
      <c r="F15" s="36">
        <v>35</v>
      </c>
      <c r="G15" s="36">
        <v>0</v>
      </c>
      <c r="H15" s="37">
        <v>0.1</v>
      </c>
      <c r="I15" s="37">
        <v>0.9</v>
      </c>
      <c r="J15" s="37">
        <v>0</v>
      </c>
      <c r="K15" s="37">
        <v>1</v>
      </c>
    </row>
    <row r="16" spans="1:11" x14ac:dyDescent="0.35">
      <c r="A16" s="25" t="s">
        <v>258</v>
      </c>
      <c r="B16" s="34" t="s">
        <v>71</v>
      </c>
      <c r="C16" s="36">
        <v>50</v>
      </c>
      <c r="D16" s="36">
        <v>50</v>
      </c>
      <c r="E16" s="36" t="s">
        <v>108</v>
      </c>
      <c r="F16" s="36">
        <v>45</v>
      </c>
      <c r="G16" s="36">
        <v>0</v>
      </c>
      <c r="H16" s="37" t="s">
        <v>108</v>
      </c>
      <c r="I16" s="37" t="s">
        <v>108</v>
      </c>
      <c r="J16" s="37">
        <v>0</v>
      </c>
      <c r="K16" s="37">
        <v>0.96</v>
      </c>
    </row>
    <row r="17" spans="1:11" x14ac:dyDescent="0.35">
      <c r="A17" s="25" t="s">
        <v>258</v>
      </c>
      <c r="B17" s="34" t="s">
        <v>72</v>
      </c>
      <c r="C17" s="36">
        <v>60</v>
      </c>
      <c r="D17" s="36">
        <v>70</v>
      </c>
      <c r="E17" s="36">
        <v>5</v>
      </c>
      <c r="F17" s="36">
        <v>60</v>
      </c>
      <c r="G17" s="36" t="s">
        <v>108</v>
      </c>
      <c r="H17" s="37" t="s">
        <v>108</v>
      </c>
      <c r="I17" s="37">
        <v>0.89</v>
      </c>
      <c r="J17" s="37" t="s">
        <v>108</v>
      </c>
      <c r="K17" s="37">
        <v>0.94</v>
      </c>
    </row>
    <row r="18" spans="1:11" x14ac:dyDescent="0.35">
      <c r="A18" s="25" t="s">
        <v>258</v>
      </c>
      <c r="B18" s="34" t="s">
        <v>73</v>
      </c>
      <c r="C18" s="36">
        <v>75</v>
      </c>
      <c r="D18" s="36">
        <v>55</v>
      </c>
      <c r="E18" s="36">
        <v>5</v>
      </c>
      <c r="F18" s="36">
        <v>45</v>
      </c>
      <c r="G18" s="36">
        <v>5</v>
      </c>
      <c r="H18" s="37">
        <v>7.0000000000000007E-2</v>
      </c>
      <c r="I18" s="37">
        <v>0.85</v>
      </c>
      <c r="J18" s="37">
        <v>7.0000000000000007E-2</v>
      </c>
      <c r="K18" s="37">
        <v>0.98</v>
      </c>
    </row>
    <row r="19" spans="1:11" x14ac:dyDescent="0.35">
      <c r="A19" s="25" t="s">
        <v>258</v>
      </c>
      <c r="B19" s="34" t="s">
        <v>74</v>
      </c>
      <c r="C19" s="36">
        <v>80</v>
      </c>
      <c r="D19" s="36">
        <v>75</v>
      </c>
      <c r="E19" s="36">
        <v>5</v>
      </c>
      <c r="F19" s="36">
        <v>70</v>
      </c>
      <c r="G19" s="36">
        <v>5</v>
      </c>
      <c r="H19" s="37">
        <v>0.05</v>
      </c>
      <c r="I19" s="37">
        <v>0.89</v>
      </c>
      <c r="J19" s="37">
        <v>0.05</v>
      </c>
      <c r="K19" s="37">
        <v>0.99</v>
      </c>
    </row>
    <row r="20" spans="1:11" x14ac:dyDescent="0.35">
      <c r="A20" s="25" t="s">
        <v>258</v>
      </c>
      <c r="B20" s="34" t="s">
        <v>75</v>
      </c>
      <c r="C20" s="36">
        <v>100</v>
      </c>
      <c r="D20" s="36">
        <v>95</v>
      </c>
      <c r="E20" s="36">
        <v>10</v>
      </c>
      <c r="F20" s="36">
        <v>80</v>
      </c>
      <c r="G20" s="36">
        <v>5</v>
      </c>
      <c r="H20" s="37">
        <v>0.1</v>
      </c>
      <c r="I20" s="37">
        <v>0.85</v>
      </c>
      <c r="J20" s="37">
        <v>0.05</v>
      </c>
      <c r="K20" s="37">
        <v>1</v>
      </c>
    </row>
    <row r="21" spans="1:11" x14ac:dyDescent="0.35">
      <c r="A21" s="25" t="s">
        <v>258</v>
      </c>
      <c r="B21" s="34" t="s">
        <v>76</v>
      </c>
      <c r="C21" s="36">
        <v>120</v>
      </c>
      <c r="D21" s="36">
        <v>75</v>
      </c>
      <c r="E21" s="36">
        <v>5</v>
      </c>
      <c r="F21" s="36">
        <v>70</v>
      </c>
      <c r="G21" s="36" t="s">
        <v>108</v>
      </c>
      <c r="H21" s="37" t="s">
        <v>108</v>
      </c>
      <c r="I21" s="37">
        <v>0.92</v>
      </c>
      <c r="J21" s="37" t="s">
        <v>108</v>
      </c>
      <c r="K21" s="37">
        <v>0.99</v>
      </c>
    </row>
    <row r="22" spans="1:11" x14ac:dyDescent="0.35">
      <c r="A22" s="25" t="s">
        <v>258</v>
      </c>
      <c r="B22" s="34" t="s">
        <v>77</v>
      </c>
      <c r="C22" s="36">
        <v>125</v>
      </c>
      <c r="D22" s="36">
        <v>115</v>
      </c>
      <c r="E22" s="36">
        <v>10</v>
      </c>
      <c r="F22" s="36">
        <v>95</v>
      </c>
      <c r="G22" s="36">
        <v>5</v>
      </c>
      <c r="H22" s="37">
        <v>0.11</v>
      </c>
      <c r="I22" s="37">
        <v>0.84</v>
      </c>
      <c r="J22" s="37">
        <v>0.05</v>
      </c>
      <c r="K22" s="37">
        <v>0.96</v>
      </c>
    </row>
    <row r="23" spans="1:11" x14ac:dyDescent="0.35">
      <c r="A23" s="25" t="s">
        <v>258</v>
      </c>
      <c r="B23" s="34" t="s">
        <v>78</v>
      </c>
      <c r="C23" s="36">
        <v>110</v>
      </c>
      <c r="D23" s="36">
        <v>120</v>
      </c>
      <c r="E23" s="36">
        <v>20</v>
      </c>
      <c r="F23" s="36">
        <v>95</v>
      </c>
      <c r="G23" s="36">
        <v>5</v>
      </c>
      <c r="H23" s="37">
        <v>0.18</v>
      </c>
      <c r="I23" s="37">
        <v>0.8</v>
      </c>
      <c r="J23" s="37">
        <v>0.03</v>
      </c>
      <c r="K23" s="37">
        <v>0.99</v>
      </c>
    </row>
    <row r="24" spans="1:11" x14ac:dyDescent="0.35">
      <c r="A24" s="25" t="s">
        <v>258</v>
      </c>
      <c r="B24" s="34" t="s">
        <v>79</v>
      </c>
      <c r="C24" s="36">
        <v>65</v>
      </c>
      <c r="D24" s="36">
        <v>110</v>
      </c>
      <c r="E24" s="36">
        <v>20</v>
      </c>
      <c r="F24" s="36">
        <v>95</v>
      </c>
      <c r="G24" s="36" t="s">
        <v>108</v>
      </c>
      <c r="H24" s="37" t="s">
        <v>108</v>
      </c>
      <c r="I24" s="37">
        <v>0.83</v>
      </c>
      <c r="J24" s="37" t="s">
        <v>108</v>
      </c>
      <c r="K24" s="37">
        <v>0.99</v>
      </c>
    </row>
    <row r="25" spans="1:11" x14ac:dyDescent="0.35">
      <c r="A25" s="25" t="s">
        <v>258</v>
      </c>
      <c r="B25" s="34" t="s">
        <v>80</v>
      </c>
      <c r="C25" s="36">
        <v>80</v>
      </c>
      <c r="D25" s="36">
        <v>70</v>
      </c>
      <c r="E25" s="36">
        <v>15</v>
      </c>
      <c r="F25" s="36">
        <v>55</v>
      </c>
      <c r="G25" s="36">
        <v>5</v>
      </c>
      <c r="H25" s="37">
        <v>0.19</v>
      </c>
      <c r="I25" s="37">
        <v>0.77</v>
      </c>
      <c r="J25" s="37">
        <v>0.04</v>
      </c>
      <c r="K25" s="37">
        <v>0.98</v>
      </c>
    </row>
    <row r="26" spans="1:11" x14ac:dyDescent="0.35">
      <c r="A26" s="25" t="s">
        <v>258</v>
      </c>
      <c r="B26" s="34" t="s">
        <v>81</v>
      </c>
      <c r="C26" s="36">
        <v>110</v>
      </c>
      <c r="D26" s="36">
        <v>80</v>
      </c>
      <c r="E26" s="36">
        <v>5</v>
      </c>
      <c r="F26" s="36">
        <v>65</v>
      </c>
      <c r="G26" s="36">
        <v>5</v>
      </c>
      <c r="H26" s="37">
        <v>0.09</v>
      </c>
      <c r="I26" s="37">
        <v>0.83</v>
      </c>
      <c r="J26" s="37">
        <v>0.09</v>
      </c>
      <c r="K26" s="37">
        <v>0.95</v>
      </c>
    </row>
    <row r="27" spans="1:11" x14ac:dyDescent="0.35">
      <c r="A27" s="25" t="s">
        <v>258</v>
      </c>
      <c r="B27" s="34" t="s">
        <v>82</v>
      </c>
      <c r="C27" s="36">
        <v>120</v>
      </c>
      <c r="D27" s="36">
        <v>95</v>
      </c>
      <c r="E27" s="36">
        <v>10</v>
      </c>
      <c r="F27" s="36">
        <v>75</v>
      </c>
      <c r="G27" s="36">
        <v>10</v>
      </c>
      <c r="H27" s="37">
        <v>0.13</v>
      </c>
      <c r="I27" s="37">
        <v>0.78</v>
      </c>
      <c r="J27" s="37">
        <v>0.1</v>
      </c>
      <c r="K27" s="37">
        <v>0.99</v>
      </c>
    </row>
    <row r="28" spans="1:11" x14ac:dyDescent="0.35">
      <c r="A28" s="25" t="s">
        <v>258</v>
      </c>
      <c r="B28" s="34" t="s">
        <v>83</v>
      </c>
      <c r="C28" s="36">
        <v>100</v>
      </c>
      <c r="D28" s="36">
        <v>95</v>
      </c>
      <c r="E28" s="36">
        <v>15</v>
      </c>
      <c r="F28" s="36">
        <v>75</v>
      </c>
      <c r="G28" s="36">
        <v>5</v>
      </c>
      <c r="H28" s="37">
        <v>0.17</v>
      </c>
      <c r="I28" s="37">
        <v>0.78</v>
      </c>
      <c r="J28" s="37">
        <v>0.04</v>
      </c>
      <c r="K28" s="37">
        <v>1</v>
      </c>
    </row>
    <row r="29" spans="1:11" x14ac:dyDescent="0.35">
      <c r="A29" s="25" t="s">
        <v>258</v>
      </c>
      <c r="B29" s="34" t="s">
        <v>84</v>
      </c>
      <c r="C29" s="36">
        <v>150</v>
      </c>
      <c r="D29" s="36">
        <v>115</v>
      </c>
      <c r="E29" s="36">
        <v>20</v>
      </c>
      <c r="F29" s="36">
        <v>90</v>
      </c>
      <c r="G29" s="36" t="s">
        <v>108</v>
      </c>
      <c r="H29" s="37" t="s">
        <v>108</v>
      </c>
      <c r="I29" s="37">
        <v>0.8</v>
      </c>
      <c r="J29" s="37" t="s">
        <v>108</v>
      </c>
      <c r="K29" s="37">
        <v>1</v>
      </c>
    </row>
    <row r="30" spans="1:11" x14ac:dyDescent="0.35">
      <c r="A30" s="25" t="s">
        <v>258</v>
      </c>
      <c r="B30" s="34" t="s">
        <v>85</v>
      </c>
      <c r="C30" s="36">
        <v>195</v>
      </c>
      <c r="D30" s="36">
        <v>125</v>
      </c>
      <c r="E30" s="36">
        <v>20</v>
      </c>
      <c r="F30" s="36">
        <v>95</v>
      </c>
      <c r="G30" s="36">
        <v>10</v>
      </c>
      <c r="H30" s="37">
        <v>0.14000000000000001</v>
      </c>
      <c r="I30" s="37">
        <v>0.77</v>
      </c>
      <c r="J30" s="37">
        <v>0.09</v>
      </c>
      <c r="K30" s="37">
        <v>0.96</v>
      </c>
    </row>
    <row r="31" spans="1:11" x14ac:dyDescent="0.35">
      <c r="A31" s="25" t="s">
        <v>258</v>
      </c>
      <c r="B31" s="34" t="s">
        <v>86</v>
      </c>
      <c r="C31" s="36">
        <v>205</v>
      </c>
      <c r="D31" s="36">
        <v>210</v>
      </c>
      <c r="E31" s="36">
        <v>50</v>
      </c>
      <c r="F31" s="36">
        <v>150</v>
      </c>
      <c r="G31" s="36">
        <v>10</v>
      </c>
      <c r="H31" s="37">
        <v>0.23</v>
      </c>
      <c r="I31" s="37">
        <v>0.72</v>
      </c>
      <c r="J31" s="37">
        <v>0.05</v>
      </c>
      <c r="K31" s="37">
        <v>0.99</v>
      </c>
    </row>
    <row r="32" spans="1:11" x14ac:dyDescent="0.35">
      <c r="A32" s="25" t="s">
        <v>258</v>
      </c>
      <c r="B32" s="34" t="s">
        <v>87</v>
      </c>
      <c r="C32" s="36">
        <v>220</v>
      </c>
      <c r="D32" s="36">
        <v>195</v>
      </c>
      <c r="E32" s="36">
        <v>60</v>
      </c>
      <c r="F32" s="36">
        <v>130</v>
      </c>
      <c r="G32" s="36">
        <v>10</v>
      </c>
      <c r="H32" s="37">
        <v>0.28999999999999998</v>
      </c>
      <c r="I32" s="37">
        <v>0.65</v>
      </c>
      <c r="J32" s="37">
        <v>0.06</v>
      </c>
      <c r="K32" s="37">
        <v>0.98</v>
      </c>
    </row>
    <row r="33" spans="1:11" x14ac:dyDescent="0.35">
      <c r="A33" s="25" t="s">
        <v>258</v>
      </c>
      <c r="B33" s="34" t="s">
        <v>88</v>
      </c>
      <c r="C33" s="36">
        <v>185</v>
      </c>
      <c r="D33" s="36">
        <v>195</v>
      </c>
      <c r="E33" s="36">
        <v>55</v>
      </c>
      <c r="F33" s="36">
        <v>120</v>
      </c>
      <c r="G33" s="36">
        <v>15</v>
      </c>
      <c r="H33" s="37">
        <v>0.28000000000000003</v>
      </c>
      <c r="I33" s="37">
        <v>0.63</v>
      </c>
      <c r="J33" s="37">
        <v>0.08</v>
      </c>
      <c r="K33" s="37">
        <v>0.98</v>
      </c>
    </row>
    <row r="34" spans="1:11" x14ac:dyDescent="0.35">
      <c r="A34" s="25" t="s">
        <v>258</v>
      </c>
      <c r="B34" s="34" t="s">
        <v>89</v>
      </c>
      <c r="C34" s="36">
        <v>220</v>
      </c>
      <c r="D34" s="36">
        <v>210</v>
      </c>
      <c r="E34" s="36">
        <v>60</v>
      </c>
      <c r="F34" s="36">
        <v>135</v>
      </c>
      <c r="G34" s="36">
        <v>15</v>
      </c>
      <c r="H34" s="37">
        <v>0.28000000000000003</v>
      </c>
      <c r="I34" s="37">
        <v>0.64</v>
      </c>
      <c r="J34" s="37">
        <v>0.08</v>
      </c>
      <c r="K34" s="37">
        <v>0.93</v>
      </c>
    </row>
    <row r="35" spans="1:11" x14ac:dyDescent="0.35">
      <c r="A35" s="25" t="s">
        <v>258</v>
      </c>
      <c r="B35" s="34" t="s">
        <v>90</v>
      </c>
      <c r="C35" s="36">
        <v>230</v>
      </c>
      <c r="D35" s="36">
        <v>230</v>
      </c>
      <c r="E35" s="36">
        <v>60</v>
      </c>
      <c r="F35" s="36">
        <v>160</v>
      </c>
      <c r="G35" s="36">
        <v>10</v>
      </c>
      <c r="H35" s="37">
        <v>0.26</v>
      </c>
      <c r="I35" s="37">
        <v>0.69</v>
      </c>
      <c r="J35" s="37">
        <v>0.05</v>
      </c>
      <c r="K35" s="37">
        <v>0.95</v>
      </c>
    </row>
    <row r="36" spans="1:11" x14ac:dyDescent="0.35">
      <c r="A36" s="25" t="s">
        <v>258</v>
      </c>
      <c r="B36" s="34" t="s">
        <v>91</v>
      </c>
      <c r="C36" s="36">
        <v>210</v>
      </c>
      <c r="D36" s="36">
        <v>135</v>
      </c>
      <c r="E36" s="36">
        <v>45</v>
      </c>
      <c r="F36" s="36">
        <v>85</v>
      </c>
      <c r="G36" s="36">
        <v>5</v>
      </c>
      <c r="H36" s="37">
        <v>0.33</v>
      </c>
      <c r="I36" s="37">
        <v>0.61</v>
      </c>
      <c r="J36" s="37">
        <v>0.05</v>
      </c>
      <c r="K36" s="37">
        <v>0.91</v>
      </c>
    </row>
    <row r="37" spans="1:11" x14ac:dyDescent="0.35">
      <c r="A37" s="25" t="s">
        <v>258</v>
      </c>
      <c r="B37" s="34" t="s">
        <v>92</v>
      </c>
      <c r="C37" s="36">
        <v>230</v>
      </c>
      <c r="D37" s="36">
        <v>140</v>
      </c>
      <c r="E37" s="36">
        <v>50</v>
      </c>
      <c r="F37" s="36">
        <v>85</v>
      </c>
      <c r="G37" s="36">
        <v>5</v>
      </c>
      <c r="H37" s="37">
        <v>0.36</v>
      </c>
      <c r="I37" s="37">
        <v>0.6</v>
      </c>
      <c r="J37" s="37">
        <v>0.04</v>
      </c>
      <c r="K37" s="37">
        <v>0.51</v>
      </c>
    </row>
    <row r="38" spans="1:11" x14ac:dyDescent="0.35">
      <c r="A38" s="25" t="s">
        <v>258</v>
      </c>
      <c r="B38" s="34" t="s">
        <v>93</v>
      </c>
      <c r="C38" s="36">
        <v>290</v>
      </c>
      <c r="D38" s="36">
        <v>255</v>
      </c>
      <c r="E38" s="36">
        <v>90</v>
      </c>
      <c r="F38" s="36">
        <v>145</v>
      </c>
      <c r="G38" s="36">
        <v>20</v>
      </c>
      <c r="H38" s="37">
        <v>0.36</v>
      </c>
      <c r="I38" s="37">
        <v>0.56999999999999995</v>
      </c>
      <c r="J38" s="37">
        <v>7.0000000000000007E-2</v>
      </c>
      <c r="K38" s="37">
        <v>0.55000000000000004</v>
      </c>
    </row>
    <row r="39" spans="1:11" x14ac:dyDescent="0.35">
      <c r="A39" s="25" t="s">
        <v>258</v>
      </c>
      <c r="B39" s="34" t="s">
        <v>94</v>
      </c>
      <c r="C39" s="36">
        <v>255</v>
      </c>
      <c r="D39" s="36">
        <v>240</v>
      </c>
      <c r="E39" s="36">
        <v>110</v>
      </c>
      <c r="F39" s="36">
        <v>125</v>
      </c>
      <c r="G39" s="36">
        <v>5</v>
      </c>
      <c r="H39" s="37">
        <v>0.46</v>
      </c>
      <c r="I39" s="37">
        <v>0.52</v>
      </c>
      <c r="J39" s="37">
        <v>0.02</v>
      </c>
      <c r="K39" s="37">
        <v>0.74</v>
      </c>
    </row>
    <row r="40" spans="1:11" x14ac:dyDescent="0.35">
      <c r="A40" s="25" t="s">
        <v>258</v>
      </c>
      <c r="B40" s="34" t="s">
        <v>95</v>
      </c>
      <c r="C40" s="36">
        <v>300</v>
      </c>
      <c r="D40" s="36">
        <v>350</v>
      </c>
      <c r="E40" s="36">
        <v>165</v>
      </c>
      <c r="F40" s="36">
        <v>175</v>
      </c>
      <c r="G40" s="36">
        <v>10</v>
      </c>
      <c r="H40" s="37">
        <v>0.47</v>
      </c>
      <c r="I40" s="37">
        <v>0.5</v>
      </c>
      <c r="J40" s="37">
        <v>0.03</v>
      </c>
      <c r="K40" s="37">
        <v>0.78</v>
      </c>
    </row>
    <row r="41" spans="1:11" x14ac:dyDescent="0.35">
      <c r="A41" s="25" t="s">
        <v>258</v>
      </c>
      <c r="B41" s="34" t="s">
        <v>96</v>
      </c>
      <c r="C41" s="36">
        <v>285</v>
      </c>
      <c r="D41" s="36">
        <v>275</v>
      </c>
      <c r="E41" s="36">
        <v>145</v>
      </c>
      <c r="F41" s="36">
        <v>125</v>
      </c>
      <c r="G41" s="36">
        <v>10</v>
      </c>
      <c r="H41" s="37">
        <v>0.52</v>
      </c>
      <c r="I41" s="37">
        <v>0.44</v>
      </c>
      <c r="J41" s="37">
        <v>0.04</v>
      </c>
      <c r="K41" s="37">
        <v>0.83</v>
      </c>
    </row>
    <row r="42" spans="1:11" x14ac:dyDescent="0.35">
      <c r="A42" s="25" t="s">
        <v>258</v>
      </c>
      <c r="B42" s="34" t="s">
        <v>97</v>
      </c>
      <c r="C42" s="36">
        <v>300</v>
      </c>
      <c r="D42" s="36">
        <v>355</v>
      </c>
      <c r="E42" s="36">
        <v>180</v>
      </c>
      <c r="F42" s="36">
        <v>160</v>
      </c>
      <c r="G42" s="36">
        <v>15</v>
      </c>
      <c r="H42" s="37">
        <v>0.51</v>
      </c>
      <c r="I42" s="37">
        <v>0.46</v>
      </c>
      <c r="J42" s="37">
        <v>0.04</v>
      </c>
      <c r="K42" s="37">
        <v>0.87</v>
      </c>
    </row>
    <row r="43" spans="1:11" x14ac:dyDescent="0.35">
      <c r="A43" s="25" t="s">
        <v>258</v>
      </c>
      <c r="B43" s="34" t="s">
        <v>98</v>
      </c>
      <c r="C43" s="36">
        <v>265</v>
      </c>
      <c r="D43" s="36">
        <v>300</v>
      </c>
      <c r="E43" s="36">
        <v>160</v>
      </c>
      <c r="F43" s="36">
        <v>125</v>
      </c>
      <c r="G43" s="36">
        <v>15</v>
      </c>
      <c r="H43" s="37">
        <v>0.53</v>
      </c>
      <c r="I43" s="37">
        <v>0.42</v>
      </c>
      <c r="J43" s="37">
        <v>0.05</v>
      </c>
      <c r="K43" s="37">
        <v>0.94</v>
      </c>
    </row>
    <row r="44" spans="1:11" x14ac:dyDescent="0.35">
      <c r="A44" s="25" t="s">
        <v>258</v>
      </c>
      <c r="B44" s="34" t="s">
        <v>99</v>
      </c>
      <c r="C44" s="36">
        <v>220</v>
      </c>
      <c r="D44" s="36">
        <v>255</v>
      </c>
      <c r="E44" s="36">
        <v>140</v>
      </c>
      <c r="F44" s="36">
        <v>95</v>
      </c>
      <c r="G44" s="36">
        <v>20</v>
      </c>
      <c r="H44" s="37">
        <v>0.55000000000000004</v>
      </c>
      <c r="I44" s="37">
        <v>0.37</v>
      </c>
      <c r="J44" s="37">
        <v>0.08</v>
      </c>
      <c r="K44" s="37">
        <v>0.96</v>
      </c>
    </row>
    <row r="45" spans="1:11" x14ac:dyDescent="0.35">
      <c r="A45" s="25" t="s">
        <v>258</v>
      </c>
      <c r="B45" s="34" t="s">
        <v>100</v>
      </c>
      <c r="C45" s="36">
        <v>205</v>
      </c>
      <c r="D45" s="36">
        <v>265</v>
      </c>
      <c r="E45" s="36">
        <v>145</v>
      </c>
      <c r="F45" s="36">
        <v>110</v>
      </c>
      <c r="G45" s="36">
        <v>10</v>
      </c>
      <c r="H45" s="37">
        <v>0.54</v>
      </c>
      <c r="I45" s="37">
        <v>0.42</v>
      </c>
      <c r="J45" s="37">
        <v>0.03</v>
      </c>
      <c r="K45" s="37">
        <v>0.94</v>
      </c>
    </row>
    <row r="46" spans="1:11" x14ac:dyDescent="0.35">
      <c r="A46" s="25" t="s">
        <v>258</v>
      </c>
      <c r="B46" s="34" t="s">
        <v>101</v>
      </c>
      <c r="C46" s="36">
        <v>190</v>
      </c>
      <c r="D46" s="36">
        <v>240</v>
      </c>
      <c r="E46" s="36">
        <v>125</v>
      </c>
      <c r="F46" s="36">
        <v>105</v>
      </c>
      <c r="G46" s="36">
        <v>10</v>
      </c>
      <c r="H46" s="37">
        <v>0.52</v>
      </c>
      <c r="I46" s="37">
        <v>0.44</v>
      </c>
      <c r="J46" s="37">
        <v>0.04</v>
      </c>
      <c r="K46" s="37">
        <v>0.9</v>
      </c>
    </row>
    <row r="47" spans="1:11" x14ac:dyDescent="0.35">
      <c r="A47" s="25" t="s">
        <v>258</v>
      </c>
      <c r="B47" s="34" t="s">
        <v>102</v>
      </c>
      <c r="C47" s="36">
        <v>225</v>
      </c>
      <c r="D47" s="36">
        <v>210</v>
      </c>
      <c r="E47" s="36">
        <v>120</v>
      </c>
      <c r="F47" s="36">
        <v>80</v>
      </c>
      <c r="G47" s="36">
        <v>10</v>
      </c>
      <c r="H47" s="37">
        <v>0.56999999999999995</v>
      </c>
      <c r="I47" s="37">
        <v>0.38</v>
      </c>
      <c r="J47" s="37">
        <v>0.05</v>
      </c>
      <c r="K47" s="37">
        <v>0.95</v>
      </c>
    </row>
    <row r="48" spans="1:11" x14ac:dyDescent="0.35">
      <c r="A48" s="25" t="s">
        <v>258</v>
      </c>
      <c r="B48" s="34" t="s">
        <v>103</v>
      </c>
      <c r="C48" s="36">
        <v>165</v>
      </c>
      <c r="D48" s="36">
        <v>170</v>
      </c>
      <c r="E48" s="36">
        <v>85</v>
      </c>
      <c r="F48" s="36">
        <v>85</v>
      </c>
      <c r="G48" s="36">
        <v>5</v>
      </c>
      <c r="H48" s="37">
        <v>0.49</v>
      </c>
      <c r="I48" s="37">
        <v>0.49</v>
      </c>
      <c r="J48" s="37">
        <v>0.02</v>
      </c>
      <c r="K48" s="37">
        <v>0.98</v>
      </c>
    </row>
    <row r="49" spans="1:11" x14ac:dyDescent="0.35">
      <c r="A49" s="52" t="s">
        <v>259</v>
      </c>
      <c r="B49" s="50" t="s">
        <v>60</v>
      </c>
      <c r="C49" s="49">
        <v>4680</v>
      </c>
      <c r="D49" s="49">
        <v>4500</v>
      </c>
      <c r="E49" s="49">
        <v>1625</v>
      </c>
      <c r="F49" s="49">
        <v>2695</v>
      </c>
      <c r="G49" s="49">
        <v>185</v>
      </c>
      <c r="H49" s="65">
        <v>0.36</v>
      </c>
      <c r="I49" s="65">
        <v>0.6</v>
      </c>
      <c r="J49" s="65">
        <v>0.04</v>
      </c>
      <c r="K49" s="65">
        <v>0.9</v>
      </c>
    </row>
    <row r="50" spans="1:11" x14ac:dyDescent="0.35">
      <c r="A50" s="25" t="s">
        <v>259</v>
      </c>
      <c r="B50" s="34" t="s">
        <v>64</v>
      </c>
      <c r="C50" s="36">
        <v>5</v>
      </c>
      <c r="D50" s="36">
        <v>0</v>
      </c>
      <c r="E50" s="36">
        <v>0</v>
      </c>
      <c r="F50" s="36">
        <v>0</v>
      </c>
      <c r="G50" s="36">
        <v>0</v>
      </c>
      <c r="H50" s="37" t="s">
        <v>62</v>
      </c>
      <c r="I50" s="37" t="s">
        <v>62</v>
      </c>
      <c r="J50" s="37" t="s">
        <v>62</v>
      </c>
      <c r="K50" s="37">
        <v>0</v>
      </c>
    </row>
    <row r="51" spans="1:11" x14ac:dyDescent="0.35">
      <c r="A51" s="25" t="s">
        <v>259</v>
      </c>
      <c r="B51" s="34" t="s">
        <v>65</v>
      </c>
      <c r="C51" s="36">
        <v>5</v>
      </c>
      <c r="D51" s="36" t="s">
        <v>108</v>
      </c>
      <c r="E51" s="36">
        <v>0</v>
      </c>
      <c r="F51" s="36" t="s">
        <v>108</v>
      </c>
      <c r="G51" s="36">
        <v>0</v>
      </c>
      <c r="H51" s="37">
        <v>0</v>
      </c>
      <c r="I51" s="37" t="s">
        <v>108</v>
      </c>
      <c r="J51" s="37">
        <v>0</v>
      </c>
      <c r="K51" s="37">
        <v>1</v>
      </c>
    </row>
    <row r="52" spans="1:11" x14ac:dyDescent="0.35">
      <c r="A52" s="25" t="s">
        <v>259</v>
      </c>
      <c r="B52" s="34" t="s">
        <v>66</v>
      </c>
      <c r="C52" s="36">
        <v>5</v>
      </c>
      <c r="D52" s="36">
        <v>10</v>
      </c>
      <c r="E52" s="36">
        <v>5</v>
      </c>
      <c r="F52" s="36">
        <v>5</v>
      </c>
      <c r="G52" s="36">
        <v>0</v>
      </c>
      <c r="H52" s="37">
        <v>0.3</v>
      </c>
      <c r="I52" s="37">
        <v>0.7</v>
      </c>
      <c r="J52" s="37">
        <v>0</v>
      </c>
      <c r="K52" s="37">
        <v>1</v>
      </c>
    </row>
    <row r="53" spans="1:11" x14ac:dyDescent="0.35">
      <c r="A53" s="25" t="s">
        <v>259</v>
      </c>
      <c r="B53" s="34" t="s">
        <v>67</v>
      </c>
      <c r="C53" s="36">
        <v>5</v>
      </c>
      <c r="D53" s="36">
        <v>5</v>
      </c>
      <c r="E53" s="36">
        <v>0</v>
      </c>
      <c r="F53" s="36">
        <v>5</v>
      </c>
      <c r="G53" s="36">
        <v>0</v>
      </c>
      <c r="H53" s="37">
        <v>0</v>
      </c>
      <c r="I53" s="37">
        <v>1</v>
      </c>
      <c r="J53" s="37">
        <v>0</v>
      </c>
      <c r="K53" s="37">
        <v>1</v>
      </c>
    </row>
    <row r="54" spans="1:11" x14ac:dyDescent="0.35">
      <c r="A54" s="25" t="s">
        <v>259</v>
      </c>
      <c r="B54" s="34" t="s">
        <v>68</v>
      </c>
      <c r="C54" s="36">
        <v>15</v>
      </c>
      <c r="D54" s="36">
        <v>5</v>
      </c>
      <c r="E54" s="36" t="s">
        <v>108</v>
      </c>
      <c r="F54" s="36">
        <v>5</v>
      </c>
      <c r="G54" s="36" t="s">
        <v>108</v>
      </c>
      <c r="H54" s="37" t="s">
        <v>108</v>
      </c>
      <c r="I54" s="37" t="s">
        <v>108</v>
      </c>
      <c r="J54" s="37" t="s">
        <v>108</v>
      </c>
      <c r="K54" s="37">
        <v>1</v>
      </c>
    </row>
    <row r="55" spans="1:11" x14ac:dyDescent="0.35">
      <c r="A55" s="25" t="s">
        <v>259</v>
      </c>
      <c r="B55" s="34" t="s">
        <v>69</v>
      </c>
      <c r="C55" s="36">
        <v>40</v>
      </c>
      <c r="D55" s="36">
        <v>10</v>
      </c>
      <c r="E55" s="36" t="s">
        <v>108</v>
      </c>
      <c r="F55" s="36">
        <v>10</v>
      </c>
      <c r="G55" s="36">
        <v>0</v>
      </c>
      <c r="H55" s="37" t="s">
        <v>108</v>
      </c>
      <c r="I55" s="37" t="s">
        <v>108</v>
      </c>
      <c r="J55" s="37">
        <v>0</v>
      </c>
      <c r="K55" s="37">
        <v>0.91</v>
      </c>
    </row>
    <row r="56" spans="1:11" x14ac:dyDescent="0.35">
      <c r="A56" s="25" t="s">
        <v>259</v>
      </c>
      <c r="B56" s="34" t="s">
        <v>70</v>
      </c>
      <c r="C56" s="36">
        <v>65</v>
      </c>
      <c r="D56" s="36">
        <v>40</v>
      </c>
      <c r="E56" s="36">
        <v>5</v>
      </c>
      <c r="F56" s="36">
        <v>35</v>
      </c>
      <c r="G56" s="36">
        <v>0</v>
      </c>
      <c r="H56" s="37">
        <v>0.1</v>
      </c>
      <c r="I56" s="37">
        <v>0.9</v>
      </c>
      <c r="J56" s="37">
        <v>0</v>
      </c>
      <c r="K56" s="37">
        <v>1</v>
      </c>
    </row>
    <row r="57" spans="1:11" x14ac:dyDescent="0.35">
      <c r="A57" s="25" t="s">
        <v>259</v>
      </c>
      <c r="B57" s="34" t="s">
        <v>71</v>
      </c>
      <c r="C57" s="36">
        <v>45</v>
      </c>
      <c r="D57" s="36">
        <v>45</v>
      </c>
      <c r="E57" s="36" t="s">
        <v>108</v>
      </c>
      <c r="F57" s="36">
        <v>45</v>
      </c>
      <c r="G57" s="36">
        <v>0</v>
      </c>
      <c r="H57" s="37" t="s">
        <v>108</v>
      </c>
      <c r="I57" s="37" t="s">
        <v>108</v>
      </c>
      <c r="J57" s="37">
        <v>0</v>
      </c>
      <c r="K57" s="37">
        <v>0.96</v>
      </c>
    </row>
    <row r="58" spans="1:11" x14ac:dyDescent="0.35">
      <c r="A58" s="25" t="s">
        <v>259</v>
      </c>
      <c r="B58" s="34" t="s">
        <v>72</v>
      </c>
      <c r="C58" s="36">
        <v>50</v>
      </c>
      <c r="D58" s="36">
        <v>70</v>
      </c>
      <c r="E58" s="36">
        <v>5</v>
      </c>
      <c r="F58" s="36">
        <v>60</v>
      </c>
      <c r="G58" s="36" t="s">
        <v>108</v>
      </c>
      <c r="H58" s="37" t="s">
        <v>108</v>
      </c>
      <c r="I58" s="37">
        <v>0.88</v>
      </c>
      <c r="J58" s="37" t="s">
        <v>108</v>
      </c>
      <c r="K58" s="37">
        <v>0.94</v>
      </c>
    </row>
    <row r="59" spans="1:11" x14ac:dyDescent="0.35">
      <c r="A59" s="25" t="s">
        <v>259</v>
      </c>
      <c r="B59" s="34" t="s">
        <v>73</v>
      </c>
      <c r="C59" s="36">
        <v>60</v>
      </c>
      <c r="D59" s="36">
        <v>45</v>
      </c>
      <c r="E59" s="36">
        <v>5</v>
      </c>
      <c r="F59" s="36">
        <v>35</v>
      </c>
      <c r="G59" s="36" t="s">
        <v>108</v>
      </c>
      <c r="H59" s="37" t="s">
        <v>108</v>
      </c>
      <c r="I59" s="37">
        <v>0.86</v>
      </c>
      <c r="J59" s="37" t="s">
        <v>108</v>
      </c>
      <c r="K59" s="37">
        <v>0.98</v>
      </c>
    </row>
    <row r="60" spans="1:11" x14ac:dyDescent="0.35">
      <c r="A60" s="25" t="s">
        <v>259</v>
      </c>
      <c r="B60" s="34" t="s">
        <v>74</v>
      </c>
      <c r="C60" s="36">
        <v>65</v>
      </c>
      <c r="D60" s="36">
        <v>65</v>
      </c>
      <c r="E60" s="36" t="s">
        <v>108</v>
      </c>
      <c r="F60" s="36">
        <v>60</v>
      </c>
      <c r="G60" s="36" t="s">
        <v>108</v>
      </c>
      <c r="H60" s="37" t="s">
        <v>108</v>
      </c>
      <c r="I60" s="37" t="s">
        <v>108</v>
      </c>
      <c r="J60" s="37" t="s">
        <v>108</v>
      </c>
      <c r="K60" s="37">
        <v>0.98</v>
      </c>
    </row>
    <row r="61" spans="1:11" x14ac:dyDescent="0.35">
      <c r="A61" s="25" t="s">
        <v>259</v>
      </c>
      <c r="B61" s="34" t="s">
        <v>75</v>
      </c>
      <c r="C61" s="36">
        <v>65</v>
      </c>
      <c r="D61" s="36">
        <v>85</v>
      </c>
      <c r="E61" s="36">
        <v>5</v>
      </c>
      <c r="F61" s="36">
        <v>75</v>
      </c>
      <c r="G61" s="36">
        <v>5</v>
      </c>
      <c r="H61" s="37">
        <v>0.08</v>
      </c>
      <c r="I61" s="37">
        <v>0.87</v>
      </c>
      <c r="J61" s="37">
        <v>0.05</v>
      </c>
      <c r="K61" s="37">
        <v>1</v>
      </c>
    </row>
    <row r="62" spans="1:11" x14ac:dyDescent="0.35">
      <c r="A62" s="25" t="s">
        <v>259</v>
      </c>
      <c r="B62" s="34" t="s">
        <v>76</v>
      </c>
      <c r="C62" s="36">
        <v>85</v>
      </c>
      <c r="D62" s="36">
        <v>55</v>
      </c>
      <c r="E62" s="36">
        <v>5</v>
      </c>
      <c r="F62" s="36">
        <v>50</v>
      </c>
      <c r="G62" s="36" t="s">
        <v>108</v>
      </c>
      <c r="H62" s="37" t="s">
        <v>108</v>
      </c>
      <c r="I62" s="37">
        <v>0.91</v>
      </c>
      <c r="J62" s="37" t="s">
        <v>108</v>
      </c>
      <c r="K62" s="37">
        <v>0.98</v>
      </c>
    </row>
    <row r="63" spans="1:11" x14ac:dyDescent="0.35">
      <c r="A63" s="25" t="s">
        <v>259</v>
      </c>
      <c r="B63" s="34" t="s">
        <v>77</v>
      </c>
      <c r="C63" s="36">
        <v>80</v>
      </c>
      <c r="D63" s="36">
        <v>70</v>
      </c>
      <c r="E63" s="36">
        <v>10</v>
      </c>
      <c r="F63" s="36">
        <v>60</v>
      </c>
      <c r="G63" s="36" t="s">
        <v>108</v>
      </c>
      <c r="H63" s="37" t="s">
        <v>108</v>
      </c>
      <c r="I63" s="37">
        <v>0.86</v>
      </c>
      <c r="J63" s="37" t="s">
        <v>108</v>
      </c>
      <c r="K63" s="37">
        <v>0.97</v>
      </c>
    </row>
    <row r="64" spans="1:11" x14ac:dyDescent="0.35">
      <c r="A64" s="25" t="s">
        <v>259</v>
      </c>
      <c r="B64" s="34" t="s">
        <v>78</v>
      </c>
      <c r="C64" s="36">
        <v>80</v>
      </c>
      <c r="D64" s="36">
        <v>85</v>
      </c>
      <c r="E64" s="36">
        <v>15</v>
      </c>
      <c r="F64" s="36">
        <v>65</v>
      </c>
      <c r="G64" s="36">
        <v>0</v>
      </c>
      <c r="H64" s="37">
        <v>0.2</v>
      </c>
      <c r="I64" s="37">
        <v>0.8</v>
      </c>
      <c r="J64" s="37">
        <v>0</v>
      </c>
      <c r="K64" s="37">
        <v>0.99</v>
      </c>
    </row>
    <row r="65" spans="1:11" x14ac:dyDescent="0.35">
      <c r="A65" s="25" t="s">
        <v>259</v>
      </c>
      <c r="B65" s="34" t="s">
        <v>79</v>
      </c>
      <c r="C65" s="36">
        <v>50</v>
      </c>
      <c r="D65" s="36">
        <v>80</v>
      </c>
      <c r="E65" s="36">
        <v>15</v>
      </c>
      <c r="F65" s="36">
        <v>65</v>
      </c>
      <c r="G65" s="36" t="s">
        <v>108</v>
      </c>
      <c r="H65" s="37" t="s">
        <v>108</v>
      </c>
      <c r="I65" s="37">
        <v>0.78</v>
      </c>
      <c r="J65" s="37" t="s">
        <v>108</v>
      </c>
      <c r="K65" s="37">
        <v>0.99</v>
      </c>
    </row>
    <row r="66" spans="1:11" x14ac:dyDescent="0.35">
      <c r="A66" s="25" t="s">
        <v>259</v>
      </c>
      <c r="B66" s="34" t="s">
        <v>80</v>
      </c>
      <c r="C66" s="36">
        <v>60</v>
      </c>
      <c r="D66" s="36">
        <v>50</v>
      </c>
      <c r="E66" s="36">
        <v>10</v>
      </c>
      <c r="F66" s="36">
        <v>40</v>
      </c>
      <c r="G66" s="36" t="s">
        <v>108</v>
      </c>
      <c r="H66" s="37" t="s">
        <v>108</v>
      </c>
      <c r="I66" s="37">
        <v>0.8</v>
      </c>
      <c r="J66" s="37" t="s">
        <v>108</v>
      </c>
      <c r="K66" s="37">
        <v>1</v>
      </c>
    </row>
    <row r="67" spans="1:11" x14ac:dyDescent="0.35">
      <c r="A67" s="25" t="s">
        <v>259</v>
      </c>
      <c r="B67" s="34" t="s">
        <v>81</v>
      </c>
      <c r="C67" s="36">
        <v>85</v>
      </c>
      <c r="D67" s="36">
        <v>55</v>
      </c>
      <c r="E67" s="36">
        <v>5</v>
      </c>
      <c r="F67" s="36">
        <v>45</v>
      </c>
      <c r="G67" s="36">
        <v>5</v>
      </c>
      <c r="H67" s="37">
        <v>0.09</v>
      </c>
      <c r="I67" s="37">
        <v>0.79</v>
      </c>
      <c r="J67" s="37">
        <v>0.13</v>
      </c>
      <c r="K67" s="37">
        <v>0.98</v>
      </c>
    </row>
    <row r="68" spans="1:11" x14ac:dyDescent="0.35">
      <c r="A68" s="25" t="s">
        <v>259</v>
      </c>
      <c r="B68" s="34" t="s">
        <v>82</v>
      </c>
      <c r="C68" s="36">
        <v>90</v>
      </c>
      <c r="D68" s="36">
        <v>70</v>
      </c>
      <c r="E68" s="36">
        <v>10</v>
      </c>
      <c r="F68" s="36">
        <v>50</v>
      </c>
      <c r="G68" s="36">
        <v>10</v>
      </c>
      <c r="H68" s="37">
        <v>0.15</v>
      </c>
      <c r="I68" s="37">
        <v>0.73</v>
      </c>
      <c r="J68" s="37">
        <v>0.11</v>
      </c>
      <c r="K68" s="37">
        <v>0.98</v>
      </c>
    </row>
    <row r="69" spans="1:11" x14ac:dyDescent="0.35">
      <c r="A69" s="25" t="s">
        <v>259</v>
      </c>
      <c r="B69" s="34" t="s">
        <v>83</v>
      </c>
      <c r="C69" s="36">
        <v>80</v>
      </c>
      <c r="D69" s="36">
        <v>70</v>
      </c>
      <c r="E69" s="36">
        <v>15</v>
      </c>
      <c r="F69" s="36">
        <v>50</v>
      </c>
      <c r="G69" s="36">
        <v>5</v>
      </c>
      <c r="H69" s="37">
        <v>0.2</v>
      </c>
      <c r="I69" s="37">
        <v>0.75</v>
      </c>
      <c r="J69" s="37">
        <v>0.04</v>
      </c>
      <c r="K69" s="37">
        <v>1</v>
      </c>
    </row>
    <row r="70" spans="1:11" x14ac:dyDescent="0.35">
      <c r="A70" s="25" t="s">
        <v>259</v>
      </c>
      <c r="B70" s="34" t="s">
        <v>84</v>
      </c>
      <c r="C70" s="36">
        <v>110</v>
      </c>
      <c r="D70" s="36">
        <v>90</v>
      </c>
      <c r="E70" s="36">
        <v>15</v>
      </c>
      <c r="F70" s="36">
        <v>75</v>
      </c>
      <c r="G70" s="36">
        <v>0</v>
      </c>
      <c r="H70" s="37">
        <v>0.18</v>
      </c>
      <c r="I70" s="37">
        <v>0.82</v>
      </c>
      <c r="J70" s="37">
        <v>0</v>
      </c>
      <c r="K70" s="37">
        <v>1</v>
      </c>
    </row>
    <row r="71" spans="1:11" x14ac:dyDescent="0.35">
      <c r="A71" s="25" t="s">
        <v>259</v>
      </c>
      <c r="B71" s="34" t="s">
        <v>85</v>
      </c>
      <c r="C71" s="36">
        <v>140</v>
      </c>
      <c r="D71" s="36">
        <v>100</v>
      </c>
      <c r="E71" s="36">
        <v>15</v>
      </c>
      <c r="F71" s="36">
        <v>75</v>
      </c>
      <c r="G71" s="36">
        <v>10</v>
      </c>
      <c r="H71" s="37">
        <v>0.16</v>
      </c>
      <c r="I71" s="37">
        <v>0.76</v>
      </c>
      <c r="J71" s="37">
        <v>0.08</v>
      </c>
      <c r="K71" s="37">
        <v>0.97</v>
      </c>
    </row>
    <row r="72" spans="1:11" x14ac:dyDescent="0.35">
      <c r="A72" s="25" t="s">
        <v>259</v>
      </c>
      <c r="B72" s="34" t="s">
        <v>86</v>
      </c>
      <c r="C72" s="36">
        <v>110</v>
      </c>
      <c r="D72" s="36">
        <v>140</v>
      </c>
      <c r="E72" s="36">
        <v>30</v>
      </c>
      <c r="F72" s="36">
        <v>105</v>
      </c>
      <c r="G72" s="36">
        <v>5</v>
      </c>
      <c r="H72" s="37">
        <v>0.21</v>
      </c>
      <c r="I72" s="37">
        <v>0.76</v>
      </c>
      <c r="J72" s="37">
        <v>0.04</v>
      </c>
      <c r="K72" s="37">
        <v>1</v>
      </c>
    </row>
    <row r="73" spans="1:11" x14ac:dyDescent="0.35">
      <c r="A73" s="25" t="s">
        <v>259</v>
      </c>
      <c r="B73" s="34" t="s">
        <v>87</v>
      </c>
      <c r="C73" s="36">
        <v>130</v>
      </c>
      <c r="D73" s="36">
        <v>130</v>
      </c>
      <c r="E73" s="36">
        <v>35</v>
      </c>
      <c r="F73" s="36">
        <v>85</v>
      </c>
      <c r="G73" s="36">
        <v>5</v>
      </c>
      <c r="H73" s="37">
        <v>0.28999999999999998</v>
      </c>
      <c r="I73" s="37">
        <v>0.66</v>
      </c>
      <c r="J73" s="37">
        <v>0.05</v>
      </c>
      <c r="K73" s="37">
        <v>0.97</v>
      </c>
    </row>
    <row r="74" spans="1:11" x14ac:dyDescent="0.35">
      <c r="A74" s="25" t="s">
        <v>259</v>
      </c>
      <c r="B74" s="34" t="s">
        <v>88</v>
      </c>
      <c r="C74" s="36">
        <v>140</v>
      </c>
      <c r="D74" s="36">
        <v>105</v>
      </c>
      <c r="E74" s="36">
        <v>30</v>
      </c>
      <c r="F74" s="36">
        <v>65</v>
      </c>
      <c r="G74" s="36">
        <v>5</v>
      </c>
      <c r="H74" s="37">
        <v>0.31</v>
      </c>
      <c r="I74" s="37">
        <v>0.63</v>
      </c>
      <c r="J74" s="37">
        <v>0.06</v>
      </c>
      <c r="K74" s="37">
        <v>0.98</v>
      </c>
    </row>
    <row r="75" spans="1:11" x14ac:dyDescent="0.35">
      <c r="A75" s="25" t="s">
        <v>259</v>
      </c>
      <c r="B75" s="34" t="s">
        <v>89</v>
      </c>
      <c r="C75" s="36">
        <v>185</v>
      </c>
      <c r="D75" s="36">
        <v>150</v>
      </c>
      <c r="E75" s="36">
        <v>40</v>
      </c>
      <c r="F75" s="36">
        <v>100</v>
      </c>
      <c r="G75" s="36">
        <v>15</v>
      </c>
      <c r="H75" s="37">
        <v>0.26</v>
      </c>
      <c r="I75" s="37">
        <v>0.65</v>
      </c>
      <c r="J75" s="37">
        <v>0.09</v>
      </c>
      <c r="K75" s="37">
        <v>0.93</v>
      </c>
    </row>
    <row r="76" spans="1:11" x14ac:dyDescent="0.35">
      <c r="A76" s="25" t="s">
        <v>259</v>
      </c>
      <c r="B76" s="34" t="s">
        <v>90</v>
      </c>
      <c r="C76" s="36">
        <v>185</v>
      </c>
      <c r="D76" s="36">
        <v>190</v>
      </c>
      <c r="E76" s="36">
        <v>50</v>
      </c>
      <c r="F76" s="36">
        <v>130</v>
      </c>
      <c r="G76" s="36">
        <v>10</v>
      </c>
      <c r="H76" s="37">
        <v>0.26</v>
      </c>
      <c r="I76" s="37">
        <v>0.69</v>
      </c>
      <c r="J76" s="37">
        <v>0.05</v>
      </c>
      <c r="K76" s="37">
        <v>0.96</v>
      </c>
    </row>
    <row r="77" spans="1:11" x14ac:dyDescent="0.35">
      <c r="A77" s="25" t="s">
        <v>259</v>
      </c>
      <c r="B77" s="34" t="s">
        <v>91</v>
      </c>
      <c r="C77" s="36">
        <v>170</v>
      </c>
      <c r="D77" s="36">
        <v>100</v>
      </c>
      <c r="E77" s="36">
        <v>30</v>
      </c>
      <c r="F77" s="36">
        <v>65</v>
      </c>
      <c r="G77" s="36">
        <v>5</v>
      </c>
      <c r="H77" s="37">
        <v>0.31</v>
      </c>
      <c r="I77" s="37">
        <v>0.65</v>
      </c>
      <c r="J77" s="37">
        <v>0.04</v>
      </c>
      <c r="K77" s="37">
        <v>0.92</v>
      </c>
    </row>
    <row r="78" spans="1:11" x14ac:dyDescent="0.35">
      <c r="A78" s="25" t="s">
        <v>259</v>
      </c>
      <c r="B78" s="34" t="s">
        <v>92</v>
      </c>
      <c r="C78" s="36">
        <v>190</v>
      </c>
      <c r="D78" s="36">
        <v>110</v>
      </c>
      <c r="E78" s="36">
        <v>40</v>
      </c>
      <c r="F78" s="36">
        <v>70</v>
      </c>
      <c r="G78" s="36">
        <v>5</v>
      </c>
      <c r="H78" s="37">
        <v>0.36</v>
      </c>
      <c r="I78" s="37">
        <v>0.62</v>
      </c>
      <c r="J78" s="37">
        <v>0.03</v>
      </c>
      <c r="K78" s="37">
        <v>0.53</v>
      </c>
    </row>
    <row r="79" spans="1:11" x14ac:dyDescent="0.35">
      <c r="A79" s="25" t="s">
        <v>259</v>
      </c>
      <c r="B79" s="34" t="s">
        <v>93</v>
      </c>
      <c r="C79" s="36">
        <v>250</v>
      </c>
      <c r="D79" s="36">
        <v>205</v>
      </c>
      <c r="E79" s="36">
        <v>70</v>
      </c>
      <c r="F79" s="36">
        <v>120</v>
      </c>
      <c r="G79" s="36">
        <v>15</v>
      </c>
      <c r="H79" s="37">
        <v>0.34</v>
      </c>
      <c r="I79" s="37">
        <v>0.6</v>
      </c>
      <c r="J79" s="37">
        <v>0.06</v>
      </c>
      <c r="K79" s="37">
        <v>0.56000000000000005</v>
      </c>
    </row>
    <row r="80" spans="1:11" x14ac:dyDescent="0.35">
      <c r="A80" s="25" t="s">
        <v>259</v>
      </c>
      <c r="B80" s="34" t="s">
        <v>94</v>
      </c>
      <c r="C80" s="36">
        <v>230</v>
      </c>
      <c r="D80" s="36">
        <v>200</v>
      </c>
      <c r="E80" s="36">
        <v>90</v>
      </c>
      <c r="F80" s="36">
        <v>105</v>
      </c>
      <c r="G80" s="36">
        <v>5</v>
      </c>
      <c r="H80" s="37">
        <v>0.46</v>
      </c>
      <c r="I80" s="37">
        <v>0.53</v>
      </c>
      <c r="J80" s="37">
        <v>0.01</v>
      </c>
      <c r="K80" s="37">
        <v>0.73</v>
      </c>
    </row>
    <row r="81" spans="1:11" x14ac:dyDescent="0.35">
      <c r="A81" s="25" t="s">
        <v>259</v>
      </c>
      <c r="B81" s="34" t="s">
        <v>95</v>
      </c>
      <c r="C81" s="36">
        <v>265</v>
      </c>
      <c r="D81" s="36">
        <v>295</v>
      </c>
      <c r="E81" s="36">
        <v>135</v>
      </c>
      <c r="F81" s="36">
        <v>155</v>
      </c>
      <c r="G81" s="36">
        <v>10</v>
      </c>
      <c r="H81" s="37">
        <v>0.45</v>
      </c>
      <c r="I81" s="37">
        <v>0.52</v>
      </c>
      <c r="J81" s="37">
        <v>0.03</v>
      </c>
      <c r="K81" s="37">
        <v>0.79</v>
      </c>
    </row>
    <row r="82" spans="1:11" x14ac:dyDescent="0.35">
      <c r="A82" s="25" t="s">
        <v>259</v>
      </c>
      <c r="B82" s="34" t="s">
        <v>96</v>
      </c>
      <c r="C82" s="36">
        <v>245</v>
      </c>
      <c r="D82" s="36">
        <v>255</v>
      </c>
      <c r="E82" s="36">
        <v>130</v>
      </c>
      <c r="F82" s="36">
        <v>110</v>
      </c>
      <c r="G82" s="36">
        <v>10</v>
      </c>
      <c r="H82" s="37">
        <v>0.52</v>
      </c>
      <c r="I82" s="37">
        <v>0.44</v>
      </c>
      <c r="J82" s="37">
        <v>0.04</v>
      </c>
      <c r="K82" s="37">
        <v>0.84</v>
      </c>
    </row>
    <row r="83" spans="1:11" x14ac:dyDescent="0.35">
      <c r="A83" s="25" t="s">
        <v>259</v>
      </c>
      <c r="B83" s="34" t="s">
        <v>97</v>
      </c>
      <c r="C83" s="36">
        <v>275</v>
      </c>
      <c r="D83" s="36">
        <v>320</v>
      </c>
      <c r="E83" s="36">
        <v>160</v>
      </c>
      <c r="F83" s="36">
        <v>150</v>
      </c>
      <c r="G83" s="36">
        <v>10</v>
      </c>
      <c r="H83" s="37">
        <v>0.5</v>
      </c>
      <c r="I83" s="37">
        <v>0.47</v>
      </c>
      <c r="J83" s="37">
        <v>0.03</v>
      </c>
      <c r="K83" s="37">
        <v>0.86</v>
      </c>
    </row>
    <row r="84" spans="1:11" x14ac:dyDescent="0.35">
      <c r="A84" s="25" t="s">
        <v>259</v>
      </c>
      <c r="B84" s="34" t="s">
        <v>98</v>
      </c>
      <c r="C84" s="36">
        <v>225</v>
      </c>
      <c r="D84" s="36">
        <v>260</v>
      </c>
      <c r="E84" s="36">
        <v>135</v>
      </c>
      <c r="F84" s="36">
        <v>115</v>
      </c>
      <c r="G84" s="36">
        <v>10</v>
      </c>
      <c r="H84" s="37">
        <v>0.52</v>
      </c>
      <c r="I84" s="37">
        <v>0.43</v>
      </c>
      <c r="J84" s="37">
        <v>0.04</v>
      </c>
      <c r="K84" s="37">
        <v>0.94</v>
      </c>
    </row>
    <row r="85" spans="1:11" x14ac:dyDescent="0.35">
      <c r="A85" s="25" t="s">
        <v>259</v>
      </c>
      <c r="B85" s="34" t="s">
        <v>99</v>
      </c>
      <c r="C85" s="36">
        <v>185</v>
      </c>
      <c r="D85" s="36">
        <v>220</v>
      </c>
      <c r="E85" s="36">
        <v>120</v>
      </c>
      <c r="F85" s="36">
        <v>85</v>
      </c>
      <c r="G85" s="36">
        <v>15</v>
      </c>
      <c r="H85" s="37">
        <v>0.54</v>
      </c>
      <c r="I85" s="37">
        <v>0.4</v>
      </c>
      <c r="J85" s="37">
        <v>0.06</v>
      </c>
      <c r="K85" s="37">
        <v>0.96</v>
      </c>
    </row>
    <row r="86" spans="1:11" x14ac:dyDescent="0.35">
      <c r="A86" s="25" t="s">
        <v>259</v>
      </c>
      <c r="B86" s="34" t="s">
        <v>100</v>
      </c>
      <c r="C86" s="36">
        <v>170</v>
      </c>
      <c r="D86" s="36">
        <v>230</v>
      </c>
      <c r="E86" s="36">
        <v>120</v>
      </c>
      <c r="F86" s="36">
        <v>100</v>
      </c>
      <c r="G86" s="36">
        <v>10</v>
      </c>
      <c r="H86" s="37">
        <v>0.53</v>
      </c>
      <c r="I86" s="37">
        <v>0.43</v>
      </c>
      <c r="J86" s="37">
        <v>0.04</v>
      </c>
      <c r="K86" s="37">
        <v>0.94</v>
      </c>
    </row>
    <row r="87" spans="1:11" x14ac:dyDescent="0.35">
      <c r="A87" s="25" t="s">
        <v>259</v>
      </c>
      <c r="B87" s="34" t="s">
        <v>101</v>
      </c>
      <c r="C87" s="36">
        <v>140</v>
      </c>
      <c r="D87" s="36">
        <v>195</v>
      </c>
      <c r="E87" s="36">
        <v>95</v>
      </c>
      <c r="F87" s="36">
        <v>95</v>
      </c>
      <c r="G87" s="36">
        <v>10</v>
      </c>
      <c r="H87" s="37">
        <v>0.48</v>
      </c>
      <c r="I87" s="37">
        <v>0.48</v>
      </c>
      <c r="J87" s="37">
        <v>0.04</v>
      </c>
      <c r="K87" s="37">
        <v>0.91</v>
      </c>
    </row>
    <row r="88" spans="1:11" x14ac:dyDescent="0.35">
      <c r="A88" s="25" t="s">
        <v>259</v>
      </c>
      <c r="B88" s="34" t="s">
        <v>102</v>
      </c>
      <c r="C88" s="36">
        <v>175</v>
      </c>
      <c r="D88" s="36">
        <v>160</v>
      </c>
      <c r="E88" s="36">
        <v>85</v>
      </c>
      <c r="F88" s="36">
        <v>60</v>
      </c>
      <c r="G88" s="36">
        <v>10</v>
      </c>
      <c r="H88" s="37">
        <v>0.54</v>
      </c>
      <c r="I88" s="37">
        <v>0.39</v>
      </c>
      <c r="J88" s="37">
        <v>0.06</v>
      </c>
      <c r="K88" s="37">
        <v>0.95</v>
      </c>
    </row>
    <row r="89" spans="1:11" x14ac:dyDescent="0.35">
      <c r="A89" s="25" t="s">
        <v>259</v>
      </c>
      <c r="B89" s="34" t="s">
        <v>103</v>
      </c>
      <c r="C89" s="36">
        <v>115</v>
      </c>
      <c r="D89" s="36">
        <v>130</v>
      </c>
      <c r="E89" s="36">
        <v>70</v>
      </c>
      <c r="F89" s="36">
        <v>60</v>
      </c>
      <c r="G89" s="36" t="s">
        <v>108</v>
      </c>
      <c r="H89" s="37">
        <v>0.53</v>
      </c>
      <c r="I89" s="37" t="s">
        <v>108</v>
      </c>
      <c r="J89" s="37" t="s">
        <v>108</v>
      </c>
      <c r="K89" s="37">
        <v>0.97</v>
      </c>
    </row>
    <row r="90" spans="1:11" x14ac:dyDescent="0.35">
      <c r="A90" s="52" t="s">
        <v>260</v>
      </c>
      <c r="B90" s="50" t="s">
        <v>60</v>
      </c>
      <c r="C90" s="49">
        <v>1200</v>
      </c>
      <c r="D90" s="49">
        <v>1140</v>
      </c>
      <c r="E90" s="49">
        <v>395</v>
      </c>
      <c r="F90" s="49">
        <v>660</v>
      </c>
      <c r="G90" s="49">
        <v>85</v>
      </c>
      <c r="H90" s="65">
        <v>0.35</v>
      </c>
      <c r="I90" s="65">
        <v>0.57999999999999996</v>
      </c>
      <c r="J90" s="65">
        <v>7.0000000000000007E-2</v>
      </c>
      <c r="K90" s="65">
        <v>0.91</v>
      </c>
    </row>
    <row r="91" spans="1:11" x14ac:dyDescent="0.35">
      <c r="A91" s="25" t="s">
        <v>260</v>
      </c>
      <c r="B91" s="34" t="s">
        <v>64</v>
      </c>
      <c r="C91" s="36">
        <v>0</v>
      </c>
      <c r="D91" s="36">
        <v>0</v>
      </c>
      <c r="E91" s="36">
        <v>0</v>
      </c>
      <c r="F91" s="36">
        <v>0</v>
      </c>
      <c r="G91" s="36">
        <v>0</v>
      </c>
      <c r="H91" s="37" t="s">
        <v>62</v>
      </c>
      <c r="I91" s="37" t="s">
        <v>62</v>
      </c>
      <c r="J91" s="37" t="s">
        <v>62</v>
      </c>
      <c r="K91" s="37">
        <v>0</v>
      </c>
    </row>
    <row r="92" spans="1:11" x14ac:dyDescent="0.35">
      <c r="A92" s="25" t="s">
        <v>260</v>
      </c>
      <c r="B92" s="34" t="s">
        <v>65</v>
      </c>
      <c r="C92" s="36">
        <v>0</v>
      </c>
      <c r="D92" s="36">
        <v>0</v>
      </c>
      <c r="E92" s="36">
        <v>0</v>
      </c>
      <c r="F92" s="36">
        <v>0</v>
      </c>
      <c r="G92" s="36">
        <v>0</v>
      </c>
      <c r="H92" s="37" t="s">
        <v>62</v>
      </c>
      <c r="I92" s="37" t="s">
        <v>62</v>
      </c>
      <c r="J92" s="37" t="s">
        <v>62</v>
      </c>
      <c r="K92" s="37">
        <v>0</v>
      </c>
    </row>
    <row r="93" spans="1:11" x14ac:dyDescent="0.35">
      <c r="A93" s="25" t="s">
        <v>260</v>
      </c>
      <c r="B93" s="34" t="s">
        <v>66</v>
      </c>
      <c r="C93" s="36">
        <v>0</v>
      </c>
      <c r="D93" s="36">
        <v>0</v>
      </c>
      <c r="E93" s="36">
        <v>0</v>
      </c>
      <c r="F93" s="36">
        <v>0</v>
      </c>
      <c r="G93" s="36">
        <v>0</v>
      </c>
      <c r="H93" s="37" t="s">
        <v>62</v>
      </c>
      <c r="I93" s="37" t="s">
        <v>62</v>
      </c>
      <c r="J93" s="37" t="s">
        <v>62</v>
      </c>
      <c r="K93" s="37">
        <v>0</v>
      </c>
    </row>
    <row r="94" spans="1:11" x14ac:dyDescent="0.35">
      <c r="A94" s="25" t="s">
        <v>260</v>
      </c>
      <c r="B94" s="34" t="s">
        <v>67</v>
      </c>
      <c r="C94" s="36">
        <v>0</v>
      </c>
      <c r="D94" s="36">
        <v>0</v>
      </c>
      <c r="E94" s="36">
        <v>0</v>
      </c>
      <c r="F94" s="36">
        <v>0</v>
      </c>
      <c r="G94" s="36">
        <v>0</v>
      </c>
      <c r="H94" s="37" t="s">
        <v>62</v>
      </c>
      <c r="I94" s="37" t="s">
        <v>62</v>
      </c>
      <c r="J94" s="37" t="s">
        <v>62</v>
      </c>
      <c r="K94" s="37">
        <v>0</v>
      </c>
    </row>
    <row r="95" spans="1:11" x14ac:dyDescent="0.35">
      <c r="A95" s="25" t="s">
        <v>260</v>
      </c>
      <c r="B95" s="34" t="s">
        <v>68</v>
      </c>
      <c r="C95" s="36">
        <v>0</v>
      </c>
      <c r="D95" s="36">
        <v>0</v>
      </c>
      <c r="E95" s="36">
        <v>0</v>
      </c>
      <c r="F95" s="36">
        <v>0</v>
      </c>
      <c r="G95" s="36">
        <v>0</v>
      </c>
      <c r="H95" s="37" t="s">
        <v>62</v>
      </c>
      <c r="I95" s="37" t="s">
        <v>62</v>
      </c>
      <c r="J95" s="37" t="s">
        <v>62</v>
      </c>
      <c r="K95" s="37">
        <v>0</v>
      </c>
    </row>
    <row r="96" spans="1:11" x14ac:dyDescent="0.35">
      <c r="A96" s="25" t="s">
        <v>260</v>
      </c>
      <c r="B96" s="34" t="s">
        <v>69</v>
      </c>
      <c r="C96" s="36">
        <v>0</v>
      </c>
      <c r="D96" s="36">
        <v>0</v>
      </c>
      <c r="E96" s="36">
        <v>0</v>
      </c>
      <c r="F96" s="36">
        <v>0</v>
      </c>
      <c r="G96" s="36">
        <v>0</v>
      </c>
      <c r="H96" s="37" t="s">
        <v>62</v>
      </c>
      <c r="I96" s="37" t="s">
        <v>62</v>
      </c>
      <c r="J96" s="37" t="s">
        <v>62</v>
      </c>
      <c r="K96" s="37">
        <v>0</v>
      </c>
    </row>
    <row r="97" spans="1:11" x14ac:dyDescent="0.35">
      <c r="A97" s="25" t="s">
        <v>260</v>
      </c>
      <c r="B97" s="34" t="s">
        <v>70</v>
      </c>
      <c r="C97" s="36" t="s">
        <v>108</v>
      </c>
      <c r="D97" s="36">
        <v>0</v>
      </c>
      <c r="E97" s="36">
        <v>0</v>
      </c>
      <c r="F97" s="36">
        <v>0</v>
      </c>
      <c r="G97" s="36">
        <v>0</v>
      </c>
      <c r="H97" s="37" t="s">
        <v>62</v>
      </c>
      <c r="I97" s="37" t="s">
        <v>62</v>
      </c>
      <c r="J97" s="37" t="s">
        <v>62</v>
      </c>
      <c r="K97" s="37">
        <v>0</v>
      </c>
    </row>
    <row r="98" spans="1:11" x14ac:dyDescent="0.35">
      <c r="A98" s="25" t="s">
        <v>260</v>
      </c>
      <c r="B98" s="34" t="s">
        <v>71</v>
      </c>
      <c r="C98" s="36">
        <v>5</v>
      </c>
      <c r="D98" s="36" t="s">
        <v>108</v>
      </c>
      <c r="E98" s="36">
        <v>0</v>
      </c>
      <c r="F98" s="36" t="s">
        <v>108</v>
      </c>
      <c r="G98" s="36">
        <v>0</v>
      </c>
      <c r="H98" s="37">
        <v>0</v>
      </c>
      <c r="I98" s="37" t="s">
        <v>108</v>
      </c>
      <c r="J98" s="37">
        <v>0</v>
      </c>
      <c r="K98" s="37">
        <v>1</v>
      </c>
    </row>
    <row r="99" spans="1:11" x14ac:dyDescent="0.35">
      <c r="A99" s="25" t="s">
        <v>260</v>
      </c>
      <c r="B99" s="34" t="s">
        <v>72</v>
      </c>
      <c r="C99" s="36">
        <v>5</v>
      </c>
      <c r="D99" s="36" t="s">
        <v>108</v>
      </c>
      <c r="E99" s="36">
        <v>0</v>
      </c>
      <c r="F99" s="36" t="s">
        <v>108</v>
      </c>
      <c r="G99" s="36">
        <v>0</v>
      </c>
      <c r="H99" s="37">
        <v>0</v>
      </c>
      <c r="I99" s="37" t="s">
        <v>108</v>
      </c>
      <c r="J99" s="37">
        <v>0</v>
      </c>
      <c r="K99" s="37">
        <v>1</v>
      </c>
    </row>
    <row r="100" spans="1:11" x14ac:dyDescent="0.35">
      <c r="A100" s="25" t="s">
        <v>260</v>
      </c>
      <c r="B100" s="34" t="s">
        <v>73</v>
      </c>
      <c r="C100" s="36">
        <v>10</v>
      </c>
      <c r="D100" s="36">
        <v>10</v>
      </c>
      <c r="E100" s="36">
        <v>0</v>
      </c>
      <c r="F100" s="36">
        <v>10</v>
      </c>
      <c r="G100" s="36" t="s">
        <v>108</v>
      </c>
      <c r="H100" s="37">
        <v>0</v>
      </c>
      <c r="I100" s="37" t="s">
        <v>108</v>
      </c>
      <c r="J100" s="37" t="s">
        <v>108</v>
      </c>
      <c r="K100" s="37">
        <v>1</v>
      </c>
    </row>
    <row r="101" spans="1:11" x14ac:dyDescent="0.35">
      <c r="A101" s="25" t="s">
        <v>260</v>
      </c>
      <c r="B101" s="34" t="s">
        <v>74</v>
      </c>
      <c r="C101" s="36">
        <v>10</v>
      </c>
      <c r="D101" s="36">
        <v>10</v>
      </c>
      <c r="E101" s="36" t="s">
        <v>108</v>
      </c>
      <c r="F101" s="36">
        <v>5</v>
      </c>
      <c r="G101" s="36">
        <v>5</v>
      </c>
      <c r="H101" s="37" t="s">
        <v>108</v>
      </c>
      <c r="I101" s="37">
        <v>0.55000000000000004</v>
      </c>
      <c r="J101" s="37" t="s">
        <v>108</v>
      </c>
      <c r="K101" s="37">
        <v>1</v>
      </c>
    </row>
    <row r="102" spans="1:11" x14ac:dyDescent="0.35">
      <c r="A102" s="25" t="s">
        <v>260</v>
      </c>
      <c r="B102" s="34" t="s">
        <v>75</v>
      </c>
      <c r="C102" s="36">
        <v>30</v>
      </c>
      <c r="D102" s="36">
        <v>10</v>
      </c>
      <c r="E102" s="36" t="s">
        <v>108</v>
      </c>
      <c r="F102" s="36">
        <v>5</v>
      </c>
      <c r="G102" s="36" t="s">
        <v>108</v>
      </c>
      <c r="H102" s="37" t="s">
        <v>108</v>
      </c>
      <c r="I102" s="37" t="s">
        <v>108</v>
      </c>
      <c r="J102" s="37" t="s">
        <v>108</v>
      </c>
      <c r="K102" s="37">
        <v>1</v>
      </c>
    </row>
    <row r="103" spans="1:11" x14ac:dyDescent="0.35">
      <c r="A103" s="25" t="s">
        <v>260</v>
      </c>
      <c r="B103" s="34" t="s">
        <v>76</v>
      </c>
      <c r="C103" s="36">
        <v>35</v>
      </c>
      <c r="D103" s="36">
        <v>20</v>
      </c>
      <c r="E103" s="36" t="s">
        <v>108</v>
      </c>
      <c r="F103" s="36">
        <v>20</v>
      </c>
      <c r="G103" s="36">
        <v>0</v>
      </c>
      <c r="H103" s="37" t="s">
        <v>108</v>
      </c>
      <c r="I103" s="37" t="s">
        <v>108</v>
      </c>
      <c r="J103" s="37">
        <v>0</v>
      </c>
      <c r="K103" s="37">
        <v>1</v>
      </c>
    </row>
    <row r="104" spans="1:11" x14ac:dyDescent="0.35">
      <c r="A104" s="25" t="s">
        <v>260</v>
      </c>
      <c r="B104" s="34" t="s">
        <v>77</v>
      </c>
      <c r="C104" s="36">
        <v>45</v>
      </c>
      <c r="D104" s="36">
        <v>45</v>
      </c>
      <c r="E104" s="36">
        <v>5</v>
      </c>
      <c r="F104" s="36">
        <v>35</v>
      </c>
      <c r="G104" s="36">
        <v>5</v>
      </c>
      <c r="H104" s="37">
        <v>0.09</v>
      </c>
      <c r="I104" s="37">
        <v>0.82</v>
      </c>
      <c r="J104" s="37">
        <v>0.09</v>
      </c>
      <c r="K104" s="37">
        <v>0.95</v>
      </c>
    </row>
    <row r="105" spans="1:11" x14ac:dyDescent="0.35">
      <c r="A105" s="25" t="s">
        <v>260</v>
      </c>
      <c r="B105" s="34" t="s">
        <v>78</v>
      </c>
      <c r="C105" s="36">
        <v>30</v>
      </c>
      <c r="D105" s="36">
        <v>35</v>
      </c>
      <c r="E105" s="36">
        <v>5</v>
      </c>
      <c r="F105" s="36">
        <v>30</v>
      </c>
      <c r="G105" s="36">
        <v>5</v>
      </c>
      <c r="H105" s="37">
        <v>0.11</v>
      </c>
      <c r="I105" s="37">
        <v>0.81</v>
      </c>
      <c r="J105" s="37">
        <v>0.08</v>
      </c>
      <c r="K105" s="37">
        <v>1</v>
      </c>
    </row>
    <row r="106" spans="1:11" x14ac:dyDescent="0.35">
      <c r="A106" s="25" t="s">
        <v>260</v>
      </c>
      <c r="B106" s="34" t="s">
        <v>79</v>
      </c>
      <c r="C106" s="36">
        <v>15</v>
      </c>
      <c r="D106" s="36">
        <v>30</v>
      </c>
      <c r="E106" s="36" t="s">
        <v>108</v>
      </c>
      <c r="F106" s="36">
        <v>30</v>
      </c>
      <c r="G106" s="36">
        <v>0</v>
      </c>
      <c r="H106" s="37" t="s">
        <v>108</v>
      </c>
      <c r="I106" s="37" t="s">
        <v>108</v>
      </c>
      <c r="J106" s="37">
        <v>0</v>
      </c>
      <c r="K106" s="37">
        <v>1</v>
      </c>
    </row>
    <row r="107" spans="1:11" x14ac:dyDescent="0.35">
      <c r="A107" s="25" t="s">
        <v>260</v>
      </c>
      <c r="B107" s="34" t="s">
        <v>80</v>
      </c>
      <c r="C107" s="36">
        <v>20</v>
      </c>
      <c r="D107" s="36">
        <v>20</v>
      </c>
      <c r="E107" s="36">
        <v>5</v>
      </c>
      <c r="F107" s="36">
        <v>15</v>
      </c>
      <c r="G107" s="36" t="s">
        <v>108</v>
      </c>
      <c r="H107" s="37" t="s">
        <v>108</v>
      </c>
      <c r="I107" s="37">
        <v>0.68</v>
      </c>
      <c r="J107" s="37" t="s">
        <v>108</v>
      </c>
      <c r="K107" s="37">
        <v>0.94</v>
      </c>
    </row>
    <row r="108" spans="1:11" x14ac:dyDescent="0.35">
      <c r="A108" s="25" t="s">
        <v>260</v>
      </c>
      <c r="B108" s="34" t="s">
        <v>81</v>
      </c>
      <c r="C108" s="36">
        <v>25</v>
      </c>
      <c r="D108" s="36">
        <v>25</v>
      </c>
      <c r="E108" s="36" t="s">
        <v>108</v>
      </c>
      <c r="F108" s="36">
        <v>20</v>
      </c>
      <c r="G108" s="36">
        <v>0</v>
      </c>
      <c r="H108" s="37" t="s">
        <v>108</v>
      </c>
      <c r="I108" s="37" t="s">
        <v>108</v>
      </c>
      <c r="J108" s="37">
        <v>0</v>
      </c>
      <c r="K108" s="37">
        <v>0.88</v>
      </c>
    </row>
    <row r="109" spans="1:11" x14ac:dyDescent="0.35">
      <c r="A109" s="25" t="s">
        <v>260</v>
      </c>
      <c r="B109" s="34" t="s">
        <v>82</v>
      </c>
      <c r="C109" s="36">
        <v>35</v>
      </c>
      <c r="D109" s="36">
        <v>25</v>
      </c>
      <c r="E109" s="36" t="s">
        <v>108</v>
      </c>
      <c r="F109" s="36">
        <v>20</v>
      </c>
      <c r="G109" s="36" t="s">
        <v>108</v>
      </c>
      <c r="H109" s="37" t="s">
        <v>108</v>
      </c>
      <c r="I109" s="37" t="s">
        <v>108</v>
      </c>
      <c r="J109" s="37" t="s">
        <v>108</v>
      </c>
      <c r="K109" s="37">
        <v>1</v>
      </c>
    </row>
    <row r="110" spans="1:11" x14ac:dyDescent="0.35">
      <c r="A110" s="25" t="s">
        <v>260</v>
      </c>
      <c r="B110" s="34" t="s">
        <v>83</v>
      </c>
      <c r="C110" s="36">
        <v>20</v>
      </c>
      <c r="D110" s="36">
        <v>25</v>
      </c>
      <c r="E110" s="36" t="s">
        <v>108</v>
      </c>
      <c r="F110" s="36">
        <v>20</v>
      </c>
      <c r="G110" s="36" t="s">
        <v>108</v>
      </c>
      <c r="H110" s="37" t="s">
        <v>108</v>
      </c>
      <c r="I110" s="37" t="s">
        <v>108</v>
      </c>
      <c r="J110" s="37" t="s">
        <v>108</v>
      </c>
      <c r="K110" s="37">
        <v>1</v>
      </c>
    </row>
    <row r="111" spans="1:11" x14ac:dyDescent="0.35">
      <c r="A111" s="25" t="s">
        <v>260</v>
      </c>
      <c r="B111" s="34" t="s">
        <v>84</v>
      </c>
      <c r="C111" s="36">
        <v>45</v>
      </c>
      <c r="D111" s="36">
        <v>25</v>
      </c>
      <c r="E111" s="36">
        <v>5</v>
      </c>
      <c r="F111" s="36">
        <v>15</v>
      </c>
      <c r="G111" s="36" t="s">
        <v>108</v>
      </c>
      <c r="H111" s="37" t="s">
        <v>108</v>
      </c>
      <c r="I111" s="37">
        <v>0.71</v>
      </c>
      <c r="J111" s="37" t="s">
        <v>108</v>
      </c>
      <c r="K111" s="37">
        <v>1</v>
      </c>
    </row>
    <row r="112" spans="1:11" x14ac:dyDescent="0.35">
      <c r="A112" s="25" t="s">
        <v>260</v>
      </c>
      <c r="B112" s="34" t="s">
        <v>85</v>
      </c>
      <c r="C112" s="36">
        <v>55</v>
      </c>
      <c r="D112" s="36">
        <v>25</v>
      </c>
      <c r="E112" s="36" t="s">
        <v>108</v>
      </c>
      <c r="F112" s="36">
        <v>20</v>
      </c>
      <c r="G112" s="36">
        <v>5</v>
      </c>
      <c r="H112" s="37" t="s">
        <v>108</v>
      </c>
      <c r="I112" s="37">
        <v>0.81</v>
      </c>
      <c r="J112" s="37" t="s">
        <v>108</v>
      </c>
      <c r="K112" s="37">
        <v>0.96</v>
      </c>
    </row>
    <row r="113" spans="1:11" x14ac:dyDescent="0.35">
      <c r="A113" s="25" t="s">
        <v>260</v>
      </c>
      <c r="B113" s="34" t="s">
        <v>86</v>
      </c>
      <c r="C113" s="36">
        <v>95</v>
      </c>
      <c r="D113" s="36">
        <v>70</v>
      </c>
      <c r="E113" s="36">
        <v>20</v>
      </c>
      <c r="F113" s="36">
        <v>45</v>
      </c>
      <c r="G113" s="36">
        <v>5</v>
      </c>
      <c r="H113" s="37">
        <v>0.28000000000000003</v>
      </c>
      <c r="I113" s="37">
        <v>0.64</v>
      </c>
      <c r="J113" s="37">
        <v>0.09</v>
      </c>
      <c r="K113" s="37">
        <v>0.97</v>
      </c>
    </row>
    <row r="114" spans="1:11" x14ac:dyDescent="0.35">
      <c r="A114" s="25" t="s">
        <v>260</v>
      </c>
      <c r="B114" s="34" t="s">
        <v>87</v>
      </c>
      <c r="C114" s="36">
        <v>90</v>
      </c>
      <c r="D114" s="36">
        <v>70</v>
      </c>
      <c r="E114" s="36">
        <v>20</v>
      </c>
      <c r="F114" s="36">
        <v>45</v>
      </c>
      <c r="G114" s="36">
        <v>5</v>
      </c>
      <c r="H114" s="37">
        <v>0.31</v>
      </c>
      <c r="I114" s="37">
        <v>0.63</v>
      </c>
      <c r="J114" s="37">
        <v>0.06</v>
      </c>
      <c r="K114" s="37">
        <v>1</v>
      </c>
    </row>
    <row r="115" spans="1:11" x14ac:dyDescent="0.35">
      <c r="A115" s="25" t="s">
        <v>260</v>
      </c>
      <c r="B115" s="34" t="s">
        <v>88</v>
      </c>
      <c r="C115" s="36">
        <v>45</v>
      </c>
      <c r="D115" s="36">
        <v>90</v>
      </c>
      <c r="E115" s="36">
        <v>25</v>
      </c>
      <c r="F115" s="36">
        <v>55</v>
      </c>
      <c r="G115" s="36">
        <v>10</v>
      </c>
      <c r="H115" s="37">
        <v>0.26</v>
      </c>
      <c r="I115" s="37">
        <v>0.63</v>
      </c>
      <c r="J115" s="37">
        <v>0.11</v>
      </c>
      <c r="K115" s="37">
        <v>0.97</v>
      </c>
    </row>
    <row r="116" spans="1:11" x14ac:dyDescent="0.35">
      <c r="A116" s="25" t="s">
        <v>260</v>
      </c>
      <c r="B116" s="34" t="s">
        <v>89</v>
      </c>
      <c r="C116" s="36">
        <v>40</v>
      </c>
      <c r="D116" s="36">
        <v>60</v>
      </c>
      <c r="E116" s="36">
        <v>20</v>
      </c>
      <c r="F116" s="36">
        <v>35</v>
      </c>
      <c r="G116" s="36">
        <v>5</v>
      </c>
      <c r="H116" s="37">
        <v>0.33</v>
      </c>
      <c r="I116" s="37">
        <v>0.6</v>
      </c>
      <c r="J116" s="37">
        <v>7.0000000000000007E-2</v>
      </c>
      <c r="K116" s="37">
        <v>0.91</v>
      </c>
    </row>
    <row r="117" spans="1:11" x14ac:dyDescent="0.35">
      <c r="A117" s="25" t="s">
        <v>260</v>
      </c>
      <c r="B117" s="34" t="s">
        <v>90</v>
      </c>
      <c r="C117" s="36">
        <v>50</v>
      </c>
      <c r="D117" s="36">
        <v>40</v>
      </c>
      <c r="E117" s="36">
        <v>10</v>
      </c>
      <c r="F117" s="36">
        <v>25</v>
      </c>
      <c r="G117" s="36" t="s">
        <v>108</v>
      </c>
      <c r="H117" s="37" t="s">
        <v>108</v>
      </c>
      <c r="I117" s="37">
        <v>0.68</v>
      </c>
      <c r="J117" s="37" t="s">
        <v>108</v>
      </c>
      <c r="K117" s="37">
        <v>0.94</v>
      </c>
    </row>
    <row r="118" spans="1:11" x14ac:dyDescent="0.35">
      <c r="A118" s="25" t="s">
        <v>260</v>
      </c>
      <c r="B118" s="34" t="s">
        <v>91</v>
      </c>
      <c r="C118" s="36">
        <v>35</v>
      </c>
      <c r="D118" s="36">
        <v>35</v>
      </c>
      <c r="E118" s="36">
        <v>15</v>
      </c>
      <c r="F118" s="36">
        <v>15</v>
      </c>
      <c r="G118" s="36">
        <v>5</v>
      </c>
      <c r="H118" s="37">
        <v>0.39</v>
      </c>
      <c r="I118" s="37">
        <v>0.52</v>
      </c>
      <c r="J118" s="37">
        <v>0.09</v>
      </c>
      <c r="K118" s="37">
        <v>0.87</v>
      </c>
    </row>
    <row r="119" spans="1:11" x14ac:dyDescent="0.35">
      <c r="A119" s="25" t="s">
        <v>260</v>
      </c>
      <c r="B119" s="34" t="s">
        <v>92</v>
      </c>
      <c r="C119" s="36">
        <v>40</v>
      </c>
      <c r="D119" s="36">
        <v>30</v>
      </c>
      <c r="E119" s="36">
        <v>10</v>
      </c>
      <c r="F119" s="36">
        <v>15</v>
      </c>
      <c r="G119" s="36">
        <v>5</v>
      </c>
      <c r="H119" s="37">
        <v>0.37</v>
      </c>
      <c r="I119" s="37">
        <v>0.53</v>
      </c>
      <c r="J119" s="37">
        <v>0.1</v>
      </c>
      <c r="K119" s="37">
        <v>0.44</v>
      </c>
    </row>
    <row r="120" spans="1:11" x14ac:dyDescent="0.35">
      <c r="A120" s="25" t="s">
        <v>260</v>
      </c>
      <c r="B120" s="34" t="s">
        <v>93</v>
      </c>
      <c r="C120" s="36">
        <v>40</v>
      </c>
      <c r="D120" s="36">
        <v>50</v>
      </c>
      <c r="E120" s="36">
        <v>20</v>
      </c>
      <c r="F120" s="36">
        <v>20</v>
      </c>
      <c r="G120" s="36">
        <v>5</v>
      </c>
      <c r="H120" s="37">
        <v>0.43</v>
      </c>
      <c r="I120" s="37">
        <v>0.45</v>
      </c>
      <c r="J120" s="37">
        <v>0.12</v>
      </c>
      <c r="K120" s="37">
        <v>0.49</v>
      </c>
    </row>
    <row r="121" spans="1:11" x14ac:dyDescent="0.35">
      <c r="A121" s="25" t="s">
        <v>260</v>
      </c>
      <c r="B121" s="34" t="s">
        <v>94</v>
      </c>
      <c r="C121" s="36">
        <v>30</v>
      </c>
      <c r="D121" s="36">
        <v>40</v>
      </c>
      <c r="E121" s="36">
        <v>20</v>
      </c>
      <c r="F121" s="36">
        <v>20</v>
      </c>
      <c r="G121" s="36" t="s">
        <v>108</v>
      </c>
      <c r="H121" s="37" t="s">
        <v>108</v>
      </c>
      <c r="I121" s="37" t="s">
        <v>108</v>
      </c>
      <c r="J121" s="37" t="s">
        <v>108</v>
      </c>
      <c r="K121" s="37">
        <v>0.76</v>
      </c>
    </row>
    <row r="122" spans="1:11" x14ac:dyDescent="0.35">
      <c r="A122" s="25" t="s">
        <v>260</v>
      </c>
      <c r="B122" s="34" t="s">
        <v>95</v>
      </c>
      <c r="C122" s="36">
        <v>35</v>
      </c>
      <c r="D122" s="36">
        <v>55</v>
      </c>
      <c r="E122" s="36">
        <v>30</v>
      </c>
      <c r="F122" s="36">
        <v>20</v>
      </c>
      <c r="G122" s="36" t="s">
        <v>108</v>
      </c>
      <c r="H122" s="37">
        <v>0.57999999999999996</v>
      </c>
      <c r="I122" s="37" t="s">
        <v>108</v>
      </c>
      <c r="J122" s="37" t="s">
        <v>108</v>
      </c>
      <c r="K122" s="37">
        <v>0.74</v>
      </c>
    </row>
    <row r="123" spans="1:11" x14ac:dyDescent="0.35">
      <c r="A123" s="25" t="s">
        <v>260</v>
      </c>
      <c r="B123" s="34" t="s">
        <v>96</v>
      </c>
      <c r="C123" s="36">
        <v>35</v>
      </c>
      <c r="D123" s="36">
        <v>25</v>
      </c>
      <c r="E123" s="36">
        <v>10</v>
      </c>
      <c r="F123" s="36">
        <v>10</v>
      </c>
      <c r="G123" s="36" t="s">
        <v>108</v>
      </c>
      <c r="H123" s="37" t="s">
        <v>108</v>
      </c>
      <c r="I123" s="37" t="s">
        <v>108</v>
      </c>
      <c r="J123" s="37" t="s">
        <v>108</v>
      </c>
      <c r="K123" s="37">
        <v>0.77</v>
      </c>
    </row>
    <row r="124" spans="1:11" x14ac:dyDescent="0.35">
      <c r="A124" s="25" t="s">
        <v>260</v>
      </c>
      <c r="B124" s="34" t="s">
        <v>97</v>
      </c>
      <c r="C124" s="36">
        <v>30</v>
      </c>
      <c r="D124" s="36">
        <v>35</v>
      </c>
      <c r="E124" s="36">
        <v>20</v>
      </c>
      <c r="F124" s="36">
        <v>15</v>
      </c>
      <c r="G124" s="36">
        <v>5</v>
      </c>
      <c r="H124" s="37">
        <v>0.54</v>
      </c>
      <c r="I124" s="37">
        <v>0.35</v>
      </c>
      <c r="J124" s="37">
        <v>0.11</v>
      </c>
      <c r="K124" s="37">
        <v>1</v>
      </c>
    </row>
    <row r="125" spans="1:11" x14ac:dyDescent="0.35">
      <c r="A125" s="25" t="s">
        <v>260</v>
      </c>
      <c r="B125" s="34" t="s">
        <v>98</v>
      </c>
      <c r="C125" s="36">
        <v>40</v>
      </c>
      <c r="D125" s="36">
        <v>40</v>
      </c>
      <c r="E125" s="36">
        <v>20</v>
      </c>
      <c r="F125" s="36">
        <v>15</v>
      </c>
      <c r="G125" s="36">
        <v>5</v>
      </c>
      <c r="H125" s="37">
        <v>0.54</v>
      </c>
      <c r="I125" s="37">
        <v>0.36</v>
      </c>
      <c r="J125" s="37">
        <v>0.1</v>
      </c>
      <c r="K125" s="37">
        <v>0.91</v>
      </c>
    </row>
    <row r="126" spans="1:11" x14ac:dyDescent="0.35">
      <c r="A126" s="25" t="s">
        <v>260</v>
      </c>
      <c r="B126" s="34" t="s">
        <v>99</v>
      </c>
      <c r="C126" s="36">
        <v>35</v>
      </c>
      <c r="D126" s="36">
        <v>35</v>
      </c>
      <c r="E126" s="36">
        <v>20</v>
      </c>
      <c r="F126" s="36">
        <v>5</v>
      </c>
      <c r="G126" s="36">
        <v>5</v>
      </c>
      <c r="H126" s="37">
        <v>0.63</v>
      </c>
      <c r="I126" s="37">
        <v>0.2</v>
      </c>
      <c r="J126" s="37">
        <v>0.17</v>
      </c>
      <c r="K126" s="37">
        <v>0.97</v>
      </c>
    </row>
    <row r="127" spans="1:11" x14ac:dyDescent="0.35">
      <c r="A127" s="25" t="s">
        <v>260</v>
      </c>
      <c r="B127" s="34" t="s">
        <v>100</v>
      </c>
      <c r="C127" s="36">
        <v>40</v>
      </c>
      <c r="D127" s="36">
        <v>35</v>
      </c>
      <c r="E127" s="36">
        <v>25</v>
      </c>
      <c r="F127" s="36">
        <v>10</v>
      </c>
      <c r="G127" s="36">
        <v>0</v>
      </c>
      <c r="H127" s="37">
        <v>0.66</v>
      </c>
      <c r="I127" s="37">
        <v>0.34</v>
      </c>
      <c r="J127" s="37">
        <v>0</v>
      </c>
      <c r="K127" s="37">
        <v>0.97</v>
      </c>
    </row>
    <row r="128" spans="1:11" x14ac:dyDescent="0.35">
      <c r="A128" s="25" t="s">
        <v>260</v>
      </c>
      <c r="B128" s="34" t="s">
        <v>101</v>
      </c>
      <c r="C128" s="36">
        <v>45</v>
      </c>
      <c r="D128" s="36">
        <v>45</v>
      </c>
      <c r="E128" s="36">
        <v>30</v>
      </c>
      <c r="F128" s="36">
        <v>10</v>
      </c>
      <c r="G128" s="36" t="s">
        <v>108</v>
      </c>
      <c r="H128" s="37">
        <v>0.71</v>
      </c>
      <c r="I128" s="37" t="s">
        <v>108</v>
      </c>
      <c r="J128" s="37" t="s">
        <v>108</v>
      </c>
      <c r="K128" s="37">
        <v>0.88</v>
      </c>
    </row>
    <row r="129" spans="1:11" x14ac:dyDescent="0.35">
      <c r="A129" s="25" t="s">
        <v>260</v>
      </c>
      <c r="B129" s="34" t="s">
        <v>102</v>
      </c>
      <c r="C129" s="36">
        <v>50</v>
      </c>
      <c r="D129" s="36">
        <v>50</v>
      </c>
      <c r="E129" s="36">
        <v>30</v>
      </c>
      <c r="F129" s="36">
        <v>15</v>
      </c>
      <c r="G129" s="36" t="s">
        <v>108</v>
      </c>
      <c r="H129" s="37">
        <v>0.64</v>
      </c>
      <c r="I129" s="37" t="s">
        <v>108</v>
      </c>
      <c r="J129" s="37" t="s">
        <v>108</v>
      </c>
      <c r="K129" s="37">
        <v>0.96</v>
      </c>
    </row>
    <row r="130" spans="1:11" x14ac:dyDescent="0.35">
      <c r="A130" s="25" t="s">
        <v>260</v>
      </c>
      <c r="B130" s="34" t="s">
        <v>103</v>
      </c>
      <c r="C130" s="36">
        <v>50</v>
      </c>
      <c r="D130" s="36">
        <v>40</v>
      </c>
      <c r="E130" s="36">
        <v>15</v>
      </c>
      <c r="F130" s="36">
        <v>25</v>
      </c>
      <c r="G130" s="36" t="s">
        <v>108</v>
      </c>
      <c r="H130" s="37" t="s">
        <v>108</v>
      </c>
      <c r="I130" s="37">
        <v>0.56000000000000005</v>
      </c>
      <c r="J130" s="37" t="s">
        <v>108</v>
      </c>
      <c r="K130" s="37">
        <v>1</v>
      </c>
    </row>
    <row r="131" spans="1:11" x14ac:dyDescent="0.35">
      <c r="A131" s="41" t="s">
        <v>258</v>
      </c>
      <c r="B131" s="38" t="s">
        <v>372</v>
      </c>
      <c r="C131" s="39">
        <v>145</v>
      </c>
      <c r="D131" s="39">
        <v>70</v>
      </c>
      <c r="E131" s="39">
        <v>10</v>
      </c>
      <c r="F131" s="39">
        <v>60</v>
      </c>
      <c r="G131" s="39" t="s">
        <v>108</v>
      </c>
      <c r="H131" s="70" t="s">
        <v>108</v>
      </c>
      <c r="I131" s="70">
        <v>0.83</v>
      </c>
      <c r="J131" s="70" t="s">
        <v>108</v>
      </c>
      <c r="K131" s="70">
        <v>0.99</v>
      </c>
    </row>
    <row r="132" spans="1:11" x14ac:dyDescent="0.35">
      <c r="A132" s="40" t="s">
        <v>258</v>
      </c>
      <c r="B132" s="33" t="s">
        <v>373</v>
      </c>
      <c r="C132" s="35">
        <v>1085</v>
      </c>
      <c r="D132" s="35">
        <v>1005</v>
      </c>
      <c r="E132" s="35">
        <v>115</v>
      </c>
      <c r="F132" s="35">
        <v>845</v>
      </c>
      <c r="G132" s="35">
        <v>45</v>
      </c>
      <c r="H132" s="69">
        <v>0.11</v>
      </c>
      <c r="I132" s="69">
        <v>0.84</v>
      </c>
      <c r="J132" s="69">
        <v>0.04</v>
      </c>
      <c r="K132" s="69">
        <v>0.98</v>
      </c>
    </row>
    <row r="133" spans="1:11" x14ac:dyDescent="0.35">
      <c r="A133" s="40" t="s">
        <v>258</v>
      </c>
      <c r="B133" s="33" t="s">
        <v>374</v>
      </c>
      <c r="C133" s="35">
        <v>2495</v>
      </c>
      <c r="D133" s="35">
        <v>2145</v>
      </c>
      <c r="E133" s="35">
        <v>635</v>
      </c>
      <c r="F133" s="35">
        <v>1390</v>
      </c>
      <c r="G133" s="35">
        <v>120</v>
      </c>
      <c r="H133" s="69">
        <v>0.3</v>
      </c>
      <c r="I133" s="69">
        <v>0.65</v>
      </c>
      <c r="J133" s="69">
        <v>0.06</v>
      </c>
      <c r="K133" s="69">
        <v>0.86</v>
      </c>
    </row>
    <row r="134" spans="1:11" x14ac:dyDescent="0.35">
      <c r="A134" s="45" t="s">
        <v>258</v>
      </c>
      <c r="B134" s="47" t="s">
        <v>375</v>
      </c>
      <c r="C134" s="46">
        <v>2160</v>
      </c>
      <c r="D134" s="46">
        <v>2425</v>
      </c>
      <c r="E134" s="46">
        <v>1260</v>
      </c>
      <c r="F134" s="46">
        <v>1060</v>
      </c>
      <c r="G134" s="46">
        <v>100</v>
      </c>
      <c r="H134" s="71">
        <v>0.52</v>
      </c>
      <c r="I134" s="71">
        <v>0.44</v>
      </c>
      <c r="J134" s="71">
        <v>0.04</v>
      </c>
      <c r="K134" s="71">
        <v>0.9</v>
      </c>
    </row>
    <row r="135" spans="1:11" x14ac:dyDescent="0.35">
      <c r="A135" s="40" t="s">
        <v>259</v>
      </c>
      <c r="B135" s="33" t="s">
        <v>372</v>
      </c>
      <c r="C135" s="35">
        <v>145</v>
      </c>
      <c r="D135" s="35">
        <v>70</v>
      </c>
      <c r="E135" s="35">
        <v>10</v>
      </c>
      <c r="F135" s="35">
        <v>60</v>
      </c>
      <c r="G135" s="35" t="s">
        <v>108</v>
      </c>
      <c r="H135" s="69" t="s">
        <v>108</v>
      </c>
      <c r="I135" s="69">
        <v>0.83</v>
      </c>
      <c r="J135" s="69" t="s">
        <v>108</v>
      </c>
      <c r="K135" s="69">
        <v>0.99</v>
      </c>
    </row>
    <row r="136" spans="1:11" x14ac:dyDescent="0.35">
      <c r="A136" s="40" t="s">
        <v>259</v>
      </c>
      <c r="B136" s="33" t="s">
        <v>373</v>
      </c>
      <c r="C136" s="35">
        <v>815</v>
      </c>
      <c r="D136" s="35">
        <v>775</v>
      </c>
      <c r="E136" s="35">
        <v>95</v>
      </c>
      <c r="F136" s="35">
        <v>655</v>
      </c>
      <c r="G136" s="35">
        <v>30</v>
      </c>
      <c r="H136" s="69">
        <v>0.12</v>
      </c>
      <c r="I136" s="69">
        <v>0.84</v>
      </c>
      <c r="J136" s="69">
        <v>0.04</v>
      </c>
      <c r="K136" s="69">
        <v>0.98</v>
      </c>
    </row>
    <row r="137" spans="1:11" x14ac:dyDescent="0.35">
      <c r="A137" s="40" t="s">
        <v>259</v>
      </c>
      <c r="B137" s="33" t="s">
        <v>374</v>
      </c>
      <c r="C137" s="35">
        <v>1920</v>
      </c>
      <c r="D137" s="35">
        <v>1595</v>
      </c>
      <c r="E137" s="35">
        <v>470</v>
      </c>
      <c r="F137" s="35">
        <v>1050</v>
      </c>
      <c r="G137" s="35">
        <v>75</v>
      </c>
      <c r="H137" s="69">
        <v>0.28999999999999998</v>
      </c>
      <c r="I137" s="69">
        <v>0.66</v>
      </c>
      <c r="J137" s="69">
        <v>0.05</v>
      </c>
      <c r="K137" s="69">
        <v>0.85</v>
      </c>
    </row>
    <row r="138" spans="1:11" x14ac:dyDescent="0.35">
      <c r="A138" s="45" t="s">
        <v>259</v>
      </c>
      <c r="B138" s="47" t="s">
        <v>375</v>
      </c>
      <c r="C138" s="46">
        <v>1800</v>
      </c>
      <c r="D138" s="46">
        <v>2065</v>
      </c>
      <c r="E138" s="46">
        <v>1050</v>
      </c>
      <c r="F138" s="46">
        <v>930</v>
      </c>
      <c r="G138" s="46">
        <v>80</v>
      </c>
      <c r="H138" s="69">
        <v>0.51</v>
      </c>
      <c r="I138" s="69">
        <v>0.45</v>
      </c>
      <c r="J138" s="69">
        <v>0.04</v>
      </c>
      <c r="K138" s="69">
        <v>0.89</v>
      </c>
    </row>
    <row r="139" spans="1:11" x14ac:dyDescent="0.35">
      <c r="A139" s="40" t="s">
        <v>260</v>
      </c>
      <c r="B139" s="33" t="s">
        <v>372</v>
      </c>
      <c r="C139" s="35" t="s">
        <v>108</v>
      </c>
      <c r="D139" s="35">
        <v>0</v>
      </c>
      <c r="E139" s="35">
        <v>0</v>
      </c>
      <c r="F139" s="35">
        <v>0</v>
      </c>
      <c r="G139" s="35">
        <v>0</v>
      </c>
      <c r="H139" s="70" t="s">
        <v>62</v>
      </c>
      <c r="I139" s="70" t="s">
        <v>62</v>
      </c>
      <c r="J139" s="70" t="s">
        <v>62</v>
      </c>
      <c r="K139" s="70">
        <v>0</v>
      </c>
    </row>
    <row r="140" spans="1:11" x14ac:dyDescent="0.35">
      <c r="A140" s="40" t="s">
        <v>260</v>
      </c>
      <c r="B140" s="33" t="s">
        <v>373</v>
      </c>
      <c r="C140" s="35">
        <v>270</v>
      </c>
      <c r="D140" s="35">
        <v>230</v>
      </c>
      <c r="E140" s="35">
        <v>20</v>
      </c>
      <c r="F140" s="35">
        <v>195</v>
      </c>
      <c r="G140" s="35">
        <v>15</v>
      </c>
      <c r="H140" s="69">
        <v>0.09</v>
      </c>
      <c r="I140" s="69">
        <v>0.84</v>
      </c>
      <c r="J140" s="69">
        <v>7.0000000000000007E-2</v>
      </c>
      <c r="K140" s="69">
        <v>0.97</v>
      </c>
    </row>
    <row r="141" spans="1:11" x14ac:dyDescent="0.35">
      <c r="A141" s="40" t="s">
        <v>260</v>
      </c>
      <c r="B141" s="33" t="s">
        <v>374</v>
      </c>
      <c r="C141" s="35">
        <v>570</v>
      </c>
      <c r="D141" s="35">
        <v>550</v>
      </c>
      <c r="E141" s="35">
        <v>165</v>
      </c>
      <c r="F141" s="35">
        <v>340</v>
      </c>
      <c r="G141" s="35">
        <v>45</v>
      </c>
      <c r="H141" s="69">
        <v>0.3</v>
      </c>
      <c r="I141" s="69">
        <v>0.61</v>
      </c>
      <c r="J141" s="69">
        <v>0.08</v>
      </c>
      <c r="K141" s="69">
        <v>0.88</v>
      </c>
    </row>
    <row r="142" spans="1:11" x14ac:dyDescent="0.35">
      <c r="A142" s="40" t="s">
        <v>260</v>
      </c>
      <c r="B142" s="33" t="s">
        <v>375</v>
      </c>
      <c r="C142" s="35">
        <v>360</v>
      </c>
      <c r="D142" s="35">
        <v>360</v>
      </c>
      <c r="E142" s="35">
        <v>210</v>
      </c>
      <c r="F142" s="35">
        <v>130</v>
      </c>
      <c r="G142" s="35">
        <v>20</v>
      </c>
      <c r="H142" s="71">
        <v>0.57999999999999996</v>
      </c>
      <c r="I142" s="71">
        <v>0.36</v>
      </c>
      <c r="J142" s="71">
        <v>0.06</v>
      </c>
      <c r="K142" s="71">
        <v>0.91</v>
      </c>
    </row>
    <row r="143" spans="1:11" x14ac:dyDescent="0.35">
      <c r="A143" t="s">
        <v>29</v>
      </c>
      <c r="B143" s="91" t="s">
        <v>394</v>
      </c>
    </row>
    <row r="144" spans="1:11" x14ac:dyDescent="0.35">
      <c r="A144" t="s">
        <v>30</v>
      </c>
      <c r="B144" s="95" t="s">
        <v>445</v>
      </c>
    </row>
    <row r="145" spans="1:2" x14ac:dyDescent="0.35">
      <c r="A145" t="s">
        <v>31</v>
      </c>
      <c r="B145" s="95" t="s">
        <v>444</v>
      </c>
    </row>
    <row r="146" spans="1:2" x14ac:dyDescent="0.35">
      <c r="A146" t="s">
        <v>32</v>
      </c>
      <c r="B146" s="95" t="s">
        <v>508</v>
      </c>
    </row>
    <row r="147" spans="1:2" x14ac:dyDescent="0.35">
      <c r="A147" t="s">
        <v>33</v>
      </c>
      <c r="B147" s="96" t="s">
        <v>526</v>
      </c>
    </row>
    <row r="148" spans="1:2" x14ac:dyDescent="0.35">
      <c r="A148" t="s">
        <v>34</v>
      </c>
      <c r="B148" s="96" t="s">
        <v>531</v>
      </c>
    </row>
    <row r="149" spans="1:2" x14ac:dyDescent="0.35">
      <c r="A149" t="s">
        <v>35</v>
      </c>
      <c r="B149" s="96" t="s">
        <v>532</v>
      </c>
    </row>
    <row r="150" spans="1:2" x14ac:dyDescent="0.35">
      <c r="A150" t="s">
        <v>36</v>
      </c>
      <c r="B150" s="96" t="s">
        <v>509</v>
      </c>
    </row>
    <row r="151" spans="1:2" x14ac:dyDescent="0.35">
      <c r="A151" t="s">
        <v>37</v>
      </c>
      <c r="B151" s="105" t="s">
        <v>537</v>
      </c>
    </row>
    <row r="152" spans="1:2" x14ac:dyDescent="0.35">
      <c r="A152" t="s">
        <v>38</v>
      </c>
      <c r="B152" s="105" t="s">
        <v>539</v>
      </c>
    </row>
    <row r="153" spans="1:2" x14ac:dyDescent="0.35">
      <c r="A153" t="s">
        <v>39</v>
      </c>
      <c r="B153" s="105" t="s">
        <v>510</v>
      </c>
    </row>
  </sheetData>
  <conditionalFormatting sqref="H8:H130">
    <cfRule type="dataBar" priority="15">
      <dataBar>
        <cfvo type="num" val="0"/>
        <cfvo type="num" val="1"/>
        <color theme="7" tint="0.39997558519241921"/>
      </dataBar>
      <extLst>
        <ext xmlns:x14="http://schemas.microsoft.com/office/spreadsheetml/2009/9/main" uri="{B025F937-C7B1-47D3-B67F-A62EFF666E3E}">
          <x14:id>{5FF7A375-475F-4F76-969C-C982EAA796E6}</x14:id>
        </ext>
      </extLst>
    </cfRule>
    <cfRule type="dataBar" priority="16">
      <dataBar>
        <cfvo type="num" val="0"/>
        <cfvo type="num" val="&quot;`&quot;"/>
        <color theme="7" tint="0.39997558519241921"/>
      </dataBar>
      <extLst>
        <ext xmlns:x14="http://schemas.microsoft.com/office/spreadsheetml/2009/9/main" uri="{B025F937-C7B1-47D3-B67F-A62EFF666E3E}">
          <x14:id>{406779AA-C639-43F7-B893-EF6EB5AE3C01}</x14:id>
        </ext>
      </extLst>
    </cfRule>
  </conditionalFormatting>
  <conditionalFormatting sqref="H131:H142">
    <cfRule type="dataBar" priority="13">
      <dataBar>
        <cfvo type="num" val="0"/>
        <cfvo type="num" val="1"/>
        <color theme="7" tint="0.39997558519241921"/>
      </dataBar>
      <extLst>
        <ext xmlns:x14="http://schemas.microsoft.com/office/spreadsheetml/2009/9/main" uri="{B025F937-C7B1-47D3-B67F-A62EFF666E3E}">
          <x14:id>{1FDDC97B-80E8-4EF1-99D0-14A62971D1E2}</x14:id>
        </ext>
      </extLst>
    </cfRule>
    <cfRule type="dataBar" priority="14">
      <dataBar>
        <cfvo type="num" val="0"/>
        <cfvo type="num" val="&quot;`&quot;"/>
        <color theme="7" tint="0.39997558519241921"/>
      </dataBar>
      <extLst>
        <ext xmlns:x14="http://schemas.microsoft.com/office/spreadsheetml/2009/9/main" uri="{B025F937-C7B1-47D3-B67F-A62EFF666E3E}">
          <x14:id>{F2EF770C-8EC9-471B-AB60-D5569BBEDC48}</x14:id>
        </ext>
      </extLst>
    </cfRule>
  </conditionalFormatting>
  <conditionalFormatting sqref="I8:I130">
    <cfRule type="dataBar" priority="11">
      <dataBar>
        <cfvo type="num" val="0"/>
        <cfvo type="num" val="1"/>
        <color theme="7" tint="0.39997558519241921"/>
      </dataBar>
      <extLst>
        <ext xmlns:x14="http://schemas.microsoft.com/office/spreadsheetml/2009/9/main" uri="{B025F937-C7B1-47D3-B67F-A62EFF666E3E}">
          <x14:id>{C28DAB40-6C73-41AE-AAAD-0BA9D3BBE28A}</x14:id>
        </ext>
      </extLst>
    </cfRule>
    <cfRule type="dataBar" priority="12">
      <dataBar>
        <cfvo type="num" val="0"/>
        <cfvo type="num" val="&quot;`&quot;"/>
        <color theme="7" tint="0.39997558519241921"/>
      </dataBar>
      <extLst>
        <ext xmlns:x14="http://schemas.microsoft.com/office/spreadsheetml/2009/9/main" uri="{B025F937-C7B1-47D3-B67F-A62EFF666E3E}">
          <x14:id>{F7BEBB3D-DA4B-49D7-931D-FAABEB1AD9AF}</x14:id>
        </ext>
      </extLst>
    </cfRule>
  </conditionalFormatting>
  <conditionalFormatting sqref="I131:I142">
    <cfRule type="dataBar" priority="9">
      <dataBar>
        <cfvo type="num" val="0"/>
        <cfvo type="num" val="1"/>
        <color theme="7" tint="0.39997558519241921"/>
      </dataBar>
      <extLst>
        <ext xmlns:x14="http://schemas.microsoft.com/office/spreadsheetml/2009/9/main" uri="{B025F937-C7B1-47D3-B67F-A62EFF666E3E}">
          <x14:id>{20A6E1F5-4A82-44A4-B14B-029B63877437}</x14:id>
        </ext>
      </extLst>
    </cfRule>
    <cfRule type="dataBar" priority="10">
      <dataBar>
        <cfvo type="num" val="0"/>
        <cfvo type="num" val="&quot;`&quot;"/>
        <color theme="7" tint="0.39997558519241921"/>
      </dataBar>
      <extLst>
        <ext xmlns:x14="http://schemas.microsoft.com/office/spreadsheetml/2009/9/main" uri="{B025F937-C7B1-47D3-B67F-A62EFF666E3E}">
          <x14:id>{504841E8-7394-4C29-BF87-EA6FE2EC907B}</x14:id>
        </ext>
      </extLst>
    </cfRule>
  </conditionalFormatting>
  <conditionalFormatting sqref="J8:J130">
    <cfRule type="dataBar" priority="7">
      <dataBar>
        <cfvo type="num" val="0"/>
        <cfvo type="num" val="1"/>
        <color theme="7" tint="0.39997558519241921"/>
      </dataBar>
      <extLst>
        <ext xmlns:x14="http://schemas.microsoft.com/office/spreadsheetml/2009/9/main" uri="{B025F937-C7B1-47D3-B67F-A62EFF666E3E}">
          <x14:id>{8650F198-8ADB-4D1B-B4EE-37B18F35A13E}</x14:id>
        </ext>
      </extLst>
    </cfRule>
    <cfRule type="dataBar" priority="8">
      <dataBar>
        <cfvo type="num" val="0"/>
        <cfvo type="num" val="&quot;`&quot;"/>
        <color theme="7" tint="0.39997558519241921"/>
      </dataBar>
      <extLst>
        <ext xmlns:x14="http://schemas.microsoft.com/office/spreadsheetml/2009/9/main" uri="{B025F937-C7B1-47D3-B67F-A62EFF666E3E}">
          <x14:id>{A9E1C491-F87D-4CA5-AAA5-FFC291E8A3EF}</x14:id>
        </ext>
      </extLst>
    </cfRule>
  </conditionalFormatting>
  <conditionalFormatting sqref="J131:J142">
    <cfRule type="dataBar" priority="5">
      <dataBar>
        <cfvo type="num" val="0"/>
        <cfvo type="num" val="1"/>
        <color theme="7" tint="0.39997558519241921"/>
      </dataBar>
      <extLst>
        <ext xmlns:x14="http://schemas.microsoft.com/office/spreadsheetml/2009/9/main" uri="{B025F937-C7B1-47D3-B67F-A62EFF666E3E}">
          <x14:id>{F20B8A17-C168-4F41-BA1B-FFCA64FB78A7}</x14:id>
        </ext>
      </extLst>
    </cfRule>
    <cfRule type="dataBar" priority="6">
      <dataBar>
        <cfvo type="num" val="0"/>
        <cfvo type="num" val="&quot;`&quot;"/>
        <color theme="7" tint="0.39997558519241921"/>
      </dataBar>
      <extLst>
        <ext xmlns:x14="http://schemas.microsoft.com/office/spreadsheetml/2009/9/main" uri="{B025F937-C7B1-47D3-B67F-A62EFF666E3E}">
          <x14:id>{ACC0E98E-A5C3-4D6A-82FF-97BCF2D903DA}</x14:id>
        </ext>
      </extLst>
    </cfRule>
  </conditionalFormatting>
  <conditionalFormatting sqref="K8:K130">
    <cfRule type="dataBar" priority="3">
      <dataBar>
        <cfvo type="num" val="0"/>
        <cfvo type="num" val="1"/>
        <color theme="7" tint="0.39997558519241921"/>
      </dataBar>
      <extLst>
        <ext xmlns:x14="http://schemas.microsoft.com/office/spreadsheetml/2009/9/main" uri="{B025F937-C7B1-47D3-B67F-A62EFF666E3E}">
          <x14:id>{75ECE74B-B144-4671-8A28-75F5D8DC72DC}</x14:id>
        </ext>
      </extLst>
    </cfRule>
    <cfRule type="dataBar" priority="4">
      <dataBar>
        <cfvo type="num" val="0"/>
        <cfvo type="num" val="&quot;`&quot;"/>
        <color theme="7" tint="0.39997558519241921"/>
      </dataBar>
      <extLst>
        <ext xmlns:x14="http://schemas.microsoft.com/office/spreadsheetml/2009/9/main" uri="{B025F937-C7B1-47D3-B67F-A62EFF666E3E}">
          <x14:id>{C1E5C5C0-9072-4F74-BCF4-46CC2D1BCD49}</x14:id>
        </ext>
      </extLst>
    </cfRule>
  </conditionalFormatting>
  <conditionalFormatting sqref="K131:K142">
    <cfRule type="dataBar" priority="1">
      <dataBar>
        <cfvo type="num" val="0"/>
        <cfvo type="num" val="1"/>
        <color theme="7" tint="0.39997558519241921"/>
      </dataBar>
      <extLst>
        <ext xmlns:x14="http://schemas.microsoft.com/office/spreadsheetml/2009/9/main" uri="{B025F937-C7B1-47D3-B67F-A62EFF666E3E}">
          <x14:id>{A587E46D-2093-4C34-8094-954DD74B414A}</x14:id>
        </ext>
      </extLst>
    </cfRule>
    <cfRule type="dataBar" priority="2">
      <dataBar>
        <cfvo type="num" val="0"/>
        <cfvo type="num" val="&quot;`&quot;"/>
        <color theme="7" tint="0.39997558519241921"/>
      </dataBar>
      <extLst>
        <ext xmlns:x14="http://schemas.microsoft.com/office/spreadsheetml/2009/9/main" uri="{B025F937-C7B1-47D3-B67F-A62EFF666E3E}">
          <x14:id>{B902A982-A78B-4E8B-BA72-A6F22AA7270E}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5FF7A375-475F-4F76-969C-C982EAA796E6}">
            <x14:dataBar minLength="0" maxLength="100" gradient="0">
              <x14:cfvo type="num">
                <xm:f>0</xm:f>
              </x14:cfvo>
              <x14:cfvo type="num">
                <xm:f>1</xm:f>
              </x14:cfvo>
              <x14:negativeFillColor rgb="FFFF0000"/>
              <x14:axisColor rgb="FF000000"/>
            </x14:dataBar>
          </x14:cfRule>
          <x14:cfRule type="dataBar" id="{406779AA-C639-43F7-B893-EF6EB5AE3C01}">
            <x14:dataBar minLength="0" maxLength="100" gradient="0">
              <x14:cfvo type="num">
                <xm:f>0</xm:f>
              </x14:cfvo>
              <x14:cfvo type="num">
                <xm:f>"`"</xm:f>
              </x14:cfvo>
              <x14:negativeFillColor rgb="FFFF0000"/>
              <x14:axisColor rgb="FF000000"/>
            </x14:dataBar>
          </x14:cfRule>
          <xm:sqref>H8:H130</xm:sqref>
        </x14:conditionalFormatting>
        <x14:conditionalFormatting xmlns:xm="http://schemas.microsoft.com/office/excel/2006/main">
          <x14:cfRule type="dataBar" id="{1FDDC97B-80E8-4EF1-99D0-14A62971D1E2}">
            <x14:dataBar minLength="0" maxLength="100" gradient="0">
              <x14:cfvo type="num">
                <xm:f>0</xm:f>
              </x14:cfvo>
              <x14:cfvo type="num">
                <xm:f>1</xm:f>
              </x14:cfvo>
              <x14:negativeFillColor rgb="FFFF0000"/>
              <x14:axisColor rgb="FF000000"/>
            </x14:dataBar>
          </x14:cfRule>
          <x14:cfRule type="dataBar" id="{F2EF770C-8EC9-471B-AB60-D5569BBEDC48}">
            <x14:dataBar minLength="0" maxLength="100" gradient="0">
              <x14:cfvo type="num">
                <xm:f>0</xm:f>
              </x14:cfvo>
              <x14:cfvo type="num">
                <xm:f>"`"</xm:f>
              </x14:cfvo>
              <x14:negativeFillColor rgb="FFFF0000"/>
              <x14:axisColor rgb="FF000000"/>
            </x14:dataBar>
          </x14:cfRule>
          <xm:sqref>H131:H142</xm:sqref>
        </x14:conditionalFormatting>
        <x14:conditionalFormatting xmlns:xm="http://schemas.microsoft.com/office/excel/2006/main">
          <x14:cfRule type="dataBar" id="{C28DAB40-6C73-41AE-AAAD-0BA9D3BBE28A}">
            <x14:dataBar minLength="0" maxLength="100" gradient="0">
              <x14:cfvo type="num">
                <xm:f>0</xm:f>
              </x14:cfvo>
              <x14:cfvo type="num">
                <xm:f>1</xm:f>
              </x14:cfvo>
              <x14:negativeFillColor rgb="FFFF0000"/>
              <x14:axisColor rgb="FF000000"/>
            </x14:dataBar>
          </x14:cfRule>
          <x14:cfRule type="dataBar" id="{F7BEBB3D-DA4B-49D7-931D-FAABEB1AD9AF}">
            <x14:dataBar minLength="0" maxLength="100" gradient="0">
              <x14:cfvo type="num">
                <xm:f>0</xm:f>
              </x14:cfvo>
              <x14:cfvo type="num">
                <xm:f>"`"</xm:f>
              </x14:cfvo>
              <x14:negativeFillColor rgb="FFFF0000"/>
              <x14:axisColor rgb="FF000000"/>
            </x14:dataBar>
          </x14:cfRule>
          <xm:sqref>I8:I130</xm:sqref>
        </x14:conditionalFormatting>
        <x14:conditionalFormatting xmlns:xm="http://schemas.microsoft.com/office/excel/2006/main">
          <x14:cfRule type="dataBar" id="{20A6E1F5-4A82-44A4-B14B-029B63877437}">
            <x14:dataBar minLength="0" maxLength="100" gradient="0">
              <x14:cfvo type="num">
                <xm:f>0</xm:f>
              </x14:cfvo>
              <x14:cfvo type="num">
                <xm:f>1</xm:f>
              </x14:cfvo>
              <x14:negativeFillColor rgb="FFFF0000"/>
              <x14:axisColor rgb="FF000000"/>
            </x14:dataBar>
          </x14:cfRule>
          <x14:cfRule type="dataBar" id="{504841E8-7394-4C29-BF87-EA6FE2EC907B}">
            <x14:dataBar minLength="0" maxLength="100" gradient="0">
              <x14:cfvo type="num">
                <xm:f>0</xm:f>
              </x14:cfvo>
              <x14:cfvo type="num">
                <xm:f>"`"</xm:f>
              </x14:cfvo>
              <x14:negativeFillColor rgb="FFFF0000"/>
              <x14:axisColor rgb="FF000000"/>
            </x14:dataBar>
          </x14:cfRule>
          <xm:sqref>I131:I142</xm:sqref>
        </x14:conditionalFormatting>
        <x14:conditionalFormatting xmlns:xm="http://schemas.microsoft.com/office/excel/2006/main">
          <x14:cfRule type="dataBar" id="{8650F198-8ADB-4D1B-B4EE-37B18F35A13E}">
            <x14:dataBar minLength="0" maxLength="100" gradient="0">
              <x14:cfvo type="num">
                <xm:f>0</xm:f>
              </x14:cfvo>
              <x14:cfvo type="num">
                <xm:f>1</xm:f>
              </x14:cfvo>
              <x14:negativeFillColor rgb="FFFF0000"/>
              <x14:axisColor rgb="FF000000"/>
            </x14:dataBar>
          </x14:cfRule>
          <x14:cfRule type="dataBar" id="{A9E1C491-F87D-4CA5-AAA5-FFC291E8A3EF}">
            <x14:dataBar minLength="0" maxLength="100" gradient="0">
              <x14:cfvo type="num">
                <xm:f>0</xm:f>
              </x14:cfvo>
              <x14:cfvo type="num">
                <xm:f>"`"</xm:f>
              </x14:cfvo>
              <x14:negativeFillColor rgb="FFFF0000"/>
              <x14:axisColor rgb="FF000000"/>
            </x14:dataBar>
          </x14:cfRule>
          <xm:sqref>J8:J130</xm:sqref>
        </x14:conditionalFormatting>
        <x14:conditionalFormatting xmlns:xm="http://schemas.microsoft.com/office/excel/2006/main">
          <x14:cfRule type="dataBar" id="{F20B8A17-C168-4F41-BA1B-FFCA64FB78A7}">
            <x14:dataBar minLength="0" maxLength="100" gradient="0">
              <x14:cfvo type="num">
                <xm:f>0</xm:f>
              </x14:cfvo>
              <x14:cfvo type="num">
                <xm:f>1</xm:f>
              </x14:cfvo>
              <x14:negativeFillColor rgb="FFFF0000"/>
              <x14:axisColor rgb="FF000000"/>
            </x14:dataBar>
          </x14:cfRule>
          <x14:cfRule type="dataBar" id="{ACC0E98E-A5C3-4D6A-82FF-97BCF2D903DA}">
            <x14:dataBar minLength="0" maxLength="100" gradient="0">
              <x14:cfvo type="num">
                <xm:f>0</xm:f>
              </x14:cfvo>
              <x14:cfvo type="num">
                <xm:f>"`"</xm:f>
              </x14:cfvo>
              <x14:negativeFillColor rgb="FFFF0000"/>
              <x14:axisColor rgb="FF000000"/>
            </x14:dataBar>
          </x14:cfRule>
          <xm:sqref>J131:J142</xm:sqref>
        </x14:conditionalFormatting>
        <x14:conditionalFormatting xmlns:xm="http://schemas.microsoft.com/office/excel/2006/main">
          <x14:cfRule type="dataBar" id="{75ECE74B-B144-4671-8A28-75F5D8DC72DC}">
            <x14:dataBar minLength="0" maxLength="100" gradient="0">
              <x14:cfvo type="num">
                <xm:f>0</xm:f>
              </x14:cfvo>
              <x14:cfvo type="num">
                <xm:f>1</xm:f>
              </x14:cfvo>
              <x14:negativeFillColor rgb="FFFF0000"/>
              <x14:axisColor rgb="FF000000"/>
            </x14:dataBar>
          </x14:cfRule>
          <x14:cfRule type="dataBar" id="{C1E5C5C0-9072-4F74-BCF4-46CC2D1BCD49}">
            <x14:dataBar minLength="0" maxLength="100" gradient="0">
              <x14:cfvo type="num">
                <xm:f>0</xm:f>
              </x14:cfvo>
              <x14:cfvo type="num">
                <xm:f>"`"</xm:f>
              </x14:cfvo>
              <x14:negativeFillColor rgb="FFFF0000"/>
              <x14:axisColor rgb="FF000000"/>
            </x14:dataBar>
          </x14:cfRule>
          <xm:sqref>K8:K130</xm:sqref>
        </x14:conditionalFormatting>
        <x14:conditionalFormatting xmlns:xm="http://schemas.microsoft.com/office/excel/2006/main">
          <x14:cfRule type="dataBar" id="{A587E46D-2093-4C34-8094-954DD74B414A}">
            <x14:dataBar minLength="0" maxLength="100" gradient="0">
              <x14:cfvo type="num">
                <xm:f>0</xm:f>
              </x14:cfvo>
              <x14:cfvo type="num">
                <xm:f>1</xm:f>
              </x14:cfvo>
              <x14:negativeFillColor rgb="FFFF0000"/>
              <x14:axisColor rgb="FF000000"/>
            </x14:dataBar>
          </x14:cfRule>
          <x14:cfRule type="dataBar" id="{B902A982-A78B-4E8B-BA72-A6F22AA7270E}">
            <x14:dataBar minLength="0" maxLength="100" gradient="0">
              <x14:cfvo type="num">
                <xm:f>0</xm:f>
              </x14:cfvo>
              <x14:cfvo type="num">
                <xm:f>"`"</xm:f>
              </x14:cfvo>
              <x14:negativeFillColor rgb="FFFF0000"/>
              <x14:axisColor rgb="FF000000"/>
            </x14:dataBar>
          </x14:cfRule>
          <xm:sqref>K131:K142</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57"/>
  <sheetViews>
    <sheetView showGridLines="0" workbookViewId="0"/>
  </sheetViews>
  <sheetFormatPr defaultColWidth="10.6640625" defaultRowHeight="15.5" x14ac:dyDescent="0.35"/>
  <cols>
    <col min="1" max="1" width="21.6640625" customWidth="1"/>
    <col min="2" max="7" width="20.6640625" customWidth="1"/>
  </cols>
  <sheetData>
    <row r="1" spans="1:7" ht="19.5" x14ac:dyDescent="0.45">
      <c r="A1" s="2" t="s">
        <v>376</v>
      </c>
    </row>
    <row r="2" spans="1:7" x14ac:dyDescent="0.35">
      <c r="A2" t="s">
        <v>45</v>
      </c>
    </row>
    <row r="3" spans="1:7" x14ac:dyDescent="0.35">
      <c r="A3" t="s">
        <v>46</v>
      </c>
    </row>
    <row r="4" spans="1:7" x14ac:dyDescent="0.35">
      <c r="A4" t="s">
        <v>433</v>
      </c>
    </row>
    <row r="5" spans="1:7" x14ac:dyDescent="0.35">
      <c r="A5" t="s">
        <v>47</v>
      </c>
    </row>
    <row r="6" spans="1:7" ht="46.5" x14ac:dyDescent="0.35">
      <c r="A6" s="44" t="s">
        <v>377</v>
      </c>
      <c r="B6" s="43" t="s">
        <v>378</v>
      </c>
      <c r="C6" s="43" t="s">
        <v>379</v>
      </c>
      <c r="D6" s="43" t="s">
        <v>380</v>
      </c>
      <c r="E6" s="43" t="s">
        <v>381</v>
      </c>
      <c r="F6" s="43" t="s">
        <v>382</v>
      </c>
      <c r="G6" s="43" t="s">
        <v>383</v>
      </c>
    </row>
    <row r="7" spans="1:7" x14ac:dyDescent="0.35">
      <c r="A7" s="45" t="s">
        <v>60</v>
      </c>
      <c r="B7" s="46">
        <v>710</v>
      </c>
      <c r="C7" s="46">
        <v>220</v>
      </c>
      <c r="D7" s="46">
        <v>130</v>
      </c>
      <c r="E7" s="46">
        <v>90</v>
      </c>
      <c r="F7" s="71">
        <v>0.59</v>
      </c>
      <c r="G7" s="71">
        <v>0.41</v>
      </c>
    </row>
    <row r="8" spans="1:7" x14ac:dyDescent="0.35">
      <c r="A8" s="25" t="s">
        <v>69</v>
      </c>
      <c r="B8" s="36" t="s">
        <v>108</v>
      </c>
      <c r="C8" s="36">
        <v>0</v>
      </c>
      <c r="D8" s="36">
        <v>0</v>
      </c>
      <c r="E8" s="36">
        <v>0</v>
      </c>
      <c r="F8" s="37">
        <v>0</v>
      </c>
      <c r="G8" s="37">
        <v>0</v>
      </c>
    </row>
    <row r="9" spans="1:7" x14ac:dyDescent="0.35">
      <c r="A9" s="25" t="s">
        <v>70</v>
      </c>
      <c r="B9" s="36" t="s">
        <v>108</v>
      </c>
      <c r="C9" s="36">
        <v>0</v>
      </c>
      <c r="D9" s="36">
        <v>0</v>
      </c>
      <c r="E9" s="36">
        <v>0</v>
      </c>
      <c r="F9" s="37">
        <v>0</v>
      </c>
      <c r="G9" s="37">
        <v>0</v>
      </c>
    </row>
    <row r="10" spans="1:7" x14ac:dyDescent="0.35">
      <c r="A10" s="25" t="s">
        <v>71</v>
      </c>
      <c r="B10" s="36">
        <v>0</v>
      </c>
      <c r="C10" s="36">
        <v>0</v>
      </c>
      <c r="D10" s="36">
        <v>0</v>
      </c>
      <c r="E10" s="36">
        <v>0</v>
      </c>
      <c r="F10" s="37">
        <v>0</v>
      </c>
      <c r="G10" s="37">
        <v>0</v>
      </c>
    </row>
    <row r="11" spans="1:7" x14ac:dyDescent="0.35">
      <c r="A11" s="25" t="s">
        <v>72</v>
      </c>
      <c r="B11" s="36" t="s">
        <v>108</v>
      </c>
      <c r="C11" s="36" t="s">
        <v>108</v>
      </c>
      <c r="D11" s="36" t="s">
        <v>108</v>
      </c>
      <c r="E11" s="36">
        <v>0</v>
      </c>
      <c r="F11" s="37" t="s">
        <v>108</v>
      </c>
      <c r="G11" s="37" t="s">
        <v>108</v>
      </c>
    </row>
    <row r="12" spans="1:7" x14ac:dyDescent="0.35">
      <c r="A12" s="25" t="s">
        <v>73</v>
      </c>
      <c r="B12" s="36" t="s">
        <v>108</v>
      </c>
      <c r="C12" s="36">
        <v>0</v>
      </c>
      <c r="D12" s="36">
        <v>0</v>
      </c>
      <c r="E12" s="36">
        <v>0</v>
      </c>
      <c r="F12" s="37">
        <v>0</v>
      </c>
      <c r="G12" s="37">
        <v>0</v>
      </c>
    </row>
    <row r="13" spans="1:7" x14ac:dyDescent="0.35">
      <c r="A13" s="25" t="s">
        <v>74</v>
      </c>
      <c r="B13" s="36">
        <v>5</v>
      </c>
      <c r="C13" s="36">
        <v>0</v>
      </c>
      <c r="D13" s="36">
        <v>0</v>
      </c>
      <c r="E13" s="36">
        <v>0</v>
      </c>
      <c r="F13" s="37">
        <v>0</v>
      </c>
      <c r="G13" s="37">
        <v>0</v>
      </c>
    </row>
    <row r="14" spans="1:7" x14ac:dyDescent="0.35">
      <c r="A14" s="25" t="s">
        <v>75</v>
      </c>
      <c r="B14" s="36" t="s">
        <v>108</v>
      </c>
      <c r="C14" s="36" t="s">
        <v>108</v>
      </c>
      <c r="D14" s="36">
        <v>0</v>
      </c>
      <c r="E14" s="36" t="s">
        <v>108</v>
      </c>
      <c r="F14" s="37" t="s">
        <v>108</v>
      </c>
      <c r="G14" s="37" t="s">
        <v>108</v>
      </c>
    </row>
    <row r="15" spans="1:7" x14ac:dyDescent="0.35">
      <c r="A15" s="25" t="s">
        <v>76</v>
      </c>
      <c r="B15" s="36">
        <v>5</v>
      </c>
      <c r="C15" s="36" t="s">
        <v>108</v>
      </c>
      <c r="D15" s="36" t="s">
        <v>108</v>
      </c>
      <c r="E15" s="36">
        <v>0</v>
      </c>
      <c r="F15" s="37" t="s">
        <v>108</v>
      </c>
      <c r="G15" s="37" t="s">
        <v>108</v>
      </c>
    </row>
    <row r="16" spans="1:7" x14ac:dyDescent="0.35">
      <c r="A16" s="25" t="s">
        <v>77</v>
      </c>
      <c r="B16" s="36" t="s">
        <v>108</v>
      </c>
      <c r="C16" s="36">
        <v>5</v>
      </c>
      <c r="D16" s="36" t="s">
        <v>108</v>
      </c>
      <c r="E16" s="36" t="s">
        <v>108</v>
      </c>
      <c r="F16" s="37" t="s">
        <v>108</v>
      </c>
      <c r="G16" s="37" t="s">
        <v>108</v>
      </c>
    </row>
    <row r="17" spans="1:7" x14ac:dyDescent="0.35">
      <c r="A17" s="25" t="s">
        <v>78</v>
      </c>
      <c r="B17" s="36">
        <v>5</v>
      </c>
      <c r="C17" s="36" t="s">
        <v>108</v>
      </c>
      <c r="D17" s="36" t="s">
        <v>108</v>
      </c>
      <c r="E17" s="36">
        <v>0</v>
      </c>
      <c r="F17" s="37" t="s">
        <v>108</v>
      </c>
      <c r="G17" s="37" t="s">
        <v>108</v>
      </c>
    </row>
    <row r="18" spans="1:7" x14ac:dyDescent="0.35">
      <c r="A18" s="25" t="s">
        <v>79</v>
      </c>
      <c r="B18" s="36">
        <v>5</v>
      </c>
      <c r="C18" s="36" t="s">
        <v>108</v>
      </c>
      <c r="D18" s="36" t="s">
        <v>108</v>
      </c>
      <c r="E18" s="36">
        <v>0</v>
      </c>
      <c r="F18" s="37" t="s">
        <v>108</v>
      </c>
      <c r="G18" s="37" t="s">
        <v>108</v>
      </c>
    </row>
    <row r="19" spans="1:7" x14ac:dyDescent="0.35">
      <c r="A19" s="25" t="s">
        <v>80</v>
      </c>
      <c r="B19" s="36">
        <v>10</v>
      </c>
      <c r="C19" s="36" t="s">
        <v>108</v>
      </c>
      <c r="D19" s="36" t="s">
        <v>108</v>
      </c>
      <c r="E19" s="36">
        <v>0</v>
      </c>
      <c r="F19" s="37" t="s">
        <v>108</v>
      </c>
      <c r="G19" s="37" t="s">
        <v>108</v>
      </c>
    </row>
    <row r="20" spans="1:7" x14ac:dyDescent="0.35">
      <c r="A20" s="25" t="s">
        <v>81</v>
      </c>
      <c r="B20" s="36">
        <v>5</v>
      </c>
      <c r="C20" s="36">
        <v>0</v>
      </c>
      <c r="D20" s="36">
        <v>0</v>
      </c>
      <c r="E20" s="36">
        <v>0</v>
      </c>
      <c r="F20" s="37">
        <v>0</v>
      </c>
      <c r="G20" s="37">
        <v>0</v>
      </c>
    </row>
    <row r="21" spans="1:7" x14ac:dyDescent="0.35">
      <c r="A21" s="25" t="s">
        <v>82</v>
      </c>
      <c r="B21" s="36">
        <v>5</v>
      </c>
      <c r="C21" s="36">
        <v>5</v>
      </c>
      <c r="D21" s="36">
        <v>5</v>
      </c>
      <c r="E21" s="36">
        <v>0</v>
      </c>
      <c r="F21" s="37">
        <v>1</v>
      </c>
      <c r="G21" s="37">
        <v>0</v>
      </c>
    </row>
    <row r="22" spans="1:7" x14ac:dyDescent="0.35">
      <c r="A22" s="25" t="s">
        <v>83</v>
      </c>
      <c r="B22" s="36">
        <v>5</v>
      </c>
      <c r="C22" s="36">
        <v>5</v>
      </c>
      <c r="D22" s="36">
        <v>5</v>
      </c>
      <c r="E22" s="36" t="s">
        <v>108</v>
      </c>
      <c r="F22" s="37" t="s">
        <v>108</v>
      </c>
      <c r="G22" s="37" t="s">
        <v>108</v>
      </c>
    </row>
    <row r="23" spans="1:7" x14ac:dyDescent="0.35">
      <c r="A23" s="25" t="s">
        <v>84</v>
      </c>
      <c r="B23" s="36">
        <v>5</v>
      </c>
      <c r="C23" s="36" t="s">
        <v>108</v>
      </c>
      <c r="D23" s="36" t="s">
        <v>108</v>
      </c>
      <c r="E23" s="36">
        <v>0</v>
      </c>
      <c r="F23" s="37" t="s">
        <v>108</v>
      </c>
      <c r="G23" s="37" t="s">
        <v>108</v>
      </c>
    </row>
    <row r="24" spans="1:7" x14ac:dyDescent="0.35">
      <c r="A24" s="25" t="s">
        <v>85</v>
      </c>
      <c r="B24" s="36">
        <v>5</v>
      </c>
      <c r="C24" s="36">
        <v>0</v>
      </c>
      <c r="D24" s="36">
        <v>0</v>
      </c>
      <c r="E24" s="36">
        <v>0</v>
      </c>
      <c r="F24" s="37">
        <v>0</v>
      </c>
      <c r="G24" s="37">
        <v>0</v>
      </c>
    </row>
    <row r="25" spans="1:7" x14ac:dyDescent="0.35">
      <c r="A25" s="25" t="s">
        <v>86</v>
      </c>
      <c r="B25" s="36">
        <v>10</v>
      </c>
      <c r="C25" s="36" t="s">
        <v>108</v>
      </c>
      <c r="D25" s="36" t="s">
        <v>108</v>
      </c>
      <c r="E25" s="36">
        <v>0</v>
      </c>
      <c r="F25" s="37" t="s">
        <v>108</v>
      </c>
      <c r="G25" s="37" t="s">
        <v>108</v>
      </c>
    </row>
    <row r="26" spans="1:7" x14ac:dyDescent="0.35">
      <c r="A26" s="25" t="s">
        <v>87</v>
      </c>
      <c r="B26" s="36">
        <v>15</v>
      </c>
      <c r="C26" s="36">
        <v>5</v>
      </c>
      <c r="D26" s="36">
        <v>5</v>
      </c>
      <c r="E26" s="36" t="s">
        <v>108</v>
      </c>
      <c r="F26" s="37" t="s">
        <v>108</v>
      </c>
      <c r="G26" s="37" t="s">
        <v>108</v>
      </c>
    </row>
    <row r="27" spans="1:7" x14ac:dyDescent="0.35">
      <c r="A27" s="25" t="s">
        <v>88</v>
      </c>
      <c r="B27" s="36">
        <v>20</v>
      </c>
      <c r="C27" s="36">
        <v>5</v>
      </c>
      <c r="D27" s="36">
        <v>5</v>
      </c>
      <c r="E27" s="36">
        <v>0</v>
      </c>
      <c r="F27" s="37">
        <v>1</v>
      </c>
      <c r="G27" s="37">
        <v>0</v>
      </c>
    </row>
    <row r="28" spans="1:7" x14ac:dyDescent="0.35">
      <c r="A28" s="25" t="s">
        <v>89</v>
      </c>
      <c r="B28" s="36">
        <v>10</v>
      </c>
      <c r="C28" s="36">
        <v>5</v>
      </c>
      <c r="D28" s="36">
        <v>5</v>
      </c>
      <c r="E28" s="36" t="s">
        <v>108</v>
      </c>
      <c r="F28" s="37" t="s">
        <v>108</v>
      </c>
      <c r="G28" s="37" t="s">
        <v>108</v>
      </c>
    </row>
    <row r="29" spans="1:7" x14ac:dyDescent="0.35">
      <c r="A29" s="25" t="s">
        <v>90</v>
      </c>
      <c r="B29" s="36">
        <v>30</v>
      </c>
      <c r="C29" s="36">
        <v>5</v>
      </c>
      <c r="D29" s="36" t="s">
        <v>108</v>
      </c>
      <c r="E29" s="36" t="s">
        <v>108</v>
      </c>
      <c r="F29" s="37" t="s">
        <v>108</v>
      </c>
      <c r="G29" s="37" t="s">
        <v>108</v>
      </c>
    </row>
    <row r="30" spans="1:7" x14ac:dyDescent="0.35">
      <c r="A30" s="25" t="s">
        <v>91</v>
      </c>
      <c r="B30" s="36">
        <v>20</v>
      </c>
      <c r="C30" s="36">
        <v>10</v>
      </c>
      <c r="D30" s="36">
        <v>5</v>
      </c>
      <c r="E30" s="36">
        <v>5</v>
      </c>
      <c r="F30" s="37">
        <v>0.44</v>
      </c>
      <c r="G30" s="37">
        <v>0.56000000000000005</v>
      </c>
    </row>
    <row r="31" spans="1:7" x14ac:dyDescent="0.35">
      <c r="A31" s="25" t="s">
        <v>92</v>
      </c>
      <c r="B31" s="36">
        <v>20</v>
      </c>
      <c r="C31" s="36">
        <v>5</v>
      </c>
      <c r="D31" s="36" t="s">
        <v>108</v>
      </c>
      <c r="E31" s="36">
        <v>5</v>
      </c>
      <c r="F31" s="37" t="s">
        <v>108</v>
      </c>
      <c r="G31" s="37" t="s">
        <v>108</v>
      </c>
    </row>
    <row r="32" spans="1:7" x14ac:dyDescent="0.35">
      <c r="A32" s="25" t="s">
        <v>93</v>
      </c>
      <c r="B32" s="36">
        <v>40</v>
      </c>
      <c r="C32" s="36">
        <v>5</v>
      </c>
      <c r="D32" s="36">
        <v>5</v>
      </c>
      <c r="E32" s="36">
        <v>0</v>
      </c>
      <c r="F32" s="37">
        <v>1</v>
      </c>
      <c r="G32" s="37">
        <v>0</v>
      </c>
    </row>
    <row r="33" spans="1:7" x14ac:dyDescent="0.35">
      <c r="A33" s="25" t="s">
        <v>94</v>
      </c>
      <c r="B33" s="36">
        <v>25</v>
      </c>
      <c r="C33" s="36">
        <v>15</v>
      </c>
      <c r="D33" s="36">
        <v>10</v>
      </c>
      <c r="E33" s="36">
        <v>5</v>
      </c>
      <c r="F33" s="37">
        <v>0.56999999999999995</v>
      </c>
      <c r="G33" s="37">
        <v>0.43</v>
      </c>
    </row>
    <row r="34" spans="1:7" x14ac:dyDescent="0.35">
      <c r="A34" s="25" t="s">
        <v>95</v>
      </c>
      <c r="B34" s="36">
        <v>45</v>
      </c>
      <c r="C34" s="36">
        <v>5</v>
      </c>
      <c r="D34" s="36">
        <v>5</v>
      </c>
      <c r="E34" s="36">
        <v>0</v>
      </c>
      <c r="F34" s="37">
        <v>1</v>
      </c>
      <c r="G34" s="37">
        <v>0</v>
      </c>
    </row>
    <row r="35" spans="1:7" x14ac:dyDescent="0.35">
      <c r="A35" s="25" t="s">
        <v>96</v>
      </c>
      <c r="B35" s="36">
        <v>40</v>
      </c>
      <c r="C35" s="36">
        <v>10</v>
      </c>
      <c r="D35" s="36">
        <v>5</v>
      </c>
      <c r="E35" s="36" t="s">
        <v>108</v>
      </c>
      <c r="F35" s="37" t="s">
        <v>108</v>
      </c>
      <c r="G35" s="37" t="s">
        <v>108</v>
      </c>
    </row>
    <row r="36" spans="1:7" x14ac:dyDescent="0.35">
      <c r="A36" s="25" t="s">
        <v>97</v>
      </c>
      <c r="B36" s="36">
        <v>60</v>
      </c>
      <c r="C36" s="36">
        <v>15</v>
      </c>
      <c r="D36" s="36">
        <v>10</v>
      </c>
      <c r="E36" s="36">
        <v>5</v>
      </c>
      <c r="F36" s="37">
        <v>0.69</v>
      </c>
      <c r="G36" s="37">
        <v>0.31</v>
      </c>
    </row>
    <row r="37" spans="1:7" x14ac:dyDescent="0.35">
      <c r="A37" s="25" t="s">
        <v>98</v>
      </c>
      <c r="B37" s="36">
        <v>75</v>
      </c>
      <c r="C37" s="36">
        <v>25</v>
      </c>
      <c r="D37" s="36">
        <v>10</v>
      </c>
      <c r="E37" s="36">
        <v>15</v>
      </c>
      <c r="F37" s="37">
        <v>0.42</v>
      </c>
      <c r="G37" s="37">
        <v>0.57999999999999996</v>
      </c>
    </row>
    <row r="38" spans="1:7" x14ac:dyDescent="0.35">
      <c r="A38" s="25" t="s">
        <v>99</v>
      </c>
      <c r="B38" s="36">
        <v>55</v>
      </c>
      <c r="C38" s="36">
        <v>20</v>
      </c>
      <c r="D38" s="36">
        <v>10</v>
      </c>
      <c r="E38" s="36">
        <v>10</v>
      </c>
      <c r="F38" s="37">
        <v>0.55000000000000004</v>
      </c>
      <c r="G38" s="37">
        <v>0.45</v>
      </c>
    </row>
    <row r="39" spans="1:7" x14ac:dyDescent="0.35">
      <c r="A39" s="25" t="s">
        <v>100</v>
      </c>
      <c r="B39" s="36">
        <v>55</v>
      </c>
      <c r="C39" s="36">
        <v>10</v>
      </c>
      <c r="D39" s="36">
        <v>5</v>
      </c>
      <c r="E39" s="36">
        <v>5</v>
      </c>
      <c r="F39" s="37">
        <v>0.45</v>
      </c>
      <c r="G39" s="37">
        <v>0.55000000000000004</v>
      </c>
    </row>
    <row r="40" spans="1:7" x14ac:dyDescent="0.35">
      <c r="A40" s="25" t="s">
        <v>101</v>
      </c>
      <c r="B40" s="36">
        <v>60</v>
      </c>
      <c r="C40" s="36">
        <v>20</v>
      </c>
      <c r="D40" s="36">
        <v>10</v>
      </c>
      <c r="E40" s="36">
        <v>10</v>
      </c>
      <c r="F40" s="37">
        <v>0.45</v>
      </c>
      <c r="G40" s="37">
        <v>0.55000000000000004</v>
      </c>
    </row>
    <row r="41" spans="1:7" x14ac:dyDescent="0.35">
      <c r="A41" s="25" t="s">
        <v>102</v>
      </c>
      <c r="B41" s="36">
        <v>40</v>
      </c>
      <c r="C41" s="36">
        <v>25</v>
      </c>
      <c r="D41" s="36">
        <v>15</v>
      </c>
      <c r="E41" s="36">
        <v>10</v>
      </c>
      <c r="F41" s="37">
        <v>0.54</v>
      </c>
      <c r="G41" s="37">
        <v>0.46</v>
      </c>
    </row>
    <row r="42" spans="1:7" x14ac:dyDescent="0.35">
      <c r="A42" s="25" t="s">
        <v>103</v>
      </c>
      <c r="B42" s="36">
        <v>35</v>
      </c>
      <c r="C42" s="36">
        <v>25</v>
      </c>
      <c r="D42" s="36">
        <v>15</v>
      </c>
      <c r="E42" s="36">
        <v>10</v>
      </c>
      <c r="F42" s="37">
        <v>0.54</v>
      </c>
      <c r="G42" s="37">
        <v>0.46</v>
      </c>
    </row>
    <row r="43" spans="1:7" x14ac:dyDescent="0.35">
      <c r="A43" s="41" t="s">
        <v>372</v>
      </c>
      <c r="B43" s="39" t="s">
        <v>108</v>
      </c>
      <c r="C43" s="39">
        <v>0</v>
      </c>
      <c r="D43" s="39">
        <v>0</v>
      </c>
      <c r="E43" s="39">
        <v>0</v>
      </c>
      <c r="F43" s="70">
        <v>0</v>
      </c>
      <c r="G43" s="70">
        <v>0</v>
      </c>
    </row>
    <row r="44" spans="1:7" x14ac:dyDescent="0.35">
      <c r="A44" s="40" t="s">
        <v>373</v>
      </c>
      <c r="B44" s="35">
        <v>40</v>
      </c>
      <c r="C44" s="35">
        <v>15</v>
      </c>
      <c r="D44" s="35">
        <v>10</v>
      </c>
      <c r="E44" s="35">
        <v>5</v>
      </c>
      <c r="F44" s="69">
        <v>0.79</v>
      </c>
      <c r="G44" s="69">
        <v>0.21</v>
      </c>
    </row>
    <row r="45" spans="1:7" x14ac:dyDescent="0.35">
      <c r="A45" s="40" t="s">
        <v>374</v>
      </c>
      <c r="B45" s="35">
        <v>205</v>
      </c>
      <c r="C45" s="35">
        <v>55</v>
      </c>
      <c r="D45" s="35">
        <v>35</v>
      </c>
      <c r="E45" s="35">
        <v>20</v>
      </c>
      <c r="F45" s="69">
        <v>0.64</v>
      </c>
      <c r="G45" s="69">
        <v>0.36</v>
      </c>
    </row>
    <row r="46" spans="1:7" x14ac:dyDescent="0.35">
      <c r="A46" s="40" t="s">
        <v>375</v>
      </c>
      <c r="B46" s="35">
        <v>465</v>
      </c>
      <c r="C46" s="35">
        <v>155</v>
      </c>
      <c r="D46" s="35">
        <v>85</v>
      </c>
      <c r="E46" s="35">
        <v>70</v>
      </c>
      <c r="F46" s="71">
        <v>0.56000000000000005</v>
      </c>
      <c r="G46" s="71">
        <v>0.44</v>
      </c>
    </row>
    <row r="47" spans="1:7" x14ac:dyDescent="0.35">
      <c r="A47" t="s">
        <v>29</v>
      </c>
      <c r="B47" s="91" t="s">
        <v>394</v>
      </c>
    </row>
    <row r="48" spans="1:7" x14ac:dyDescent="0.35">
      <c r="A48" t="s">
        <v>30</v>
      </c>
      <c r="B48" s="94" t="s">
        <v>445</v>
      </c>
    </row>
    <row r="49" spans="1:2" x14ac:dyDescent="0.35">
      <c r="A49" t="s">
        <v>31</v>
      </c>
      <c r="B49" s="94" t="s">
        <v>444</v>
      </c>
    </row>
    <row r="50" spans="1:2" x14ac:dyDescent="0.35">
      <c r="A50" t="s">
        <v>32</v>
      </c>
      <c r="B50" s="94" t="s">
        <v>511</v>
      </c>
    </row>
    <row r="51" spans="1:2" x14ac:dyDescent="0.35">
      <c r="A51" t="s">
        <v>33</v>
      </c>
      <c r="B51" s="94" t="s">
        <v>527</v>
      </c>
    </row>
    <row r="52" spans="1:2" x14ac:dyDescent="0.35">
      <c r="A52" t="s">
        <v>34</v>
      </c>
      <c r="B52" s="94" t="s">
        <v>533</v>
      </c>
    </row>
    <row r="53" spans="1:2" x14ac:dyDescent="0.35">
      <c r="A53" t="s">
        <v>35</v>
      </c>
      <c r="B53" s="106" t="s">
        <v>512</v>
      </c>
    </row>
    <row r="54" spans="1:2" x14ac:dyDescent="0.35">
      <c r="A54" t="s">
        <v>36</v>
      </c>
      <c r="B54" s="94" t="s">
        <v>513</v>
      </c>
    </row>
    <row r="55" spans="1:2" x14ac:dyDescent="0.35">
      <c r="A55" t="s">
        <v>37</v>
      </c>
      <c r="B55" s="94" t="s">
        <v>534</v>
      </c>
    </row>
    <row r="56" spans="1:2" x14ac:dyDescent="0.35">
      <c r="A56" t="s">
        <v>38</v>
      </c>
      <c r="B56" s="94" t="s">
        <v>514</v>
      </c>
    </row>
    <row r="57" spans="1:2" x14ac:dyDescent="0.35">
      <c r="A57" t="s">
        <v>39</v>
      </c>
      <c r="B57" s="53" t="s">
        <v>538</v>
      </c>
    </row>
  </sheetData>
  <conditionalFormatting sqref="F7:F42">
    <cfRule type="dataBar" priority="7">
      <dataBar>
        <cfvo type="num" val="0"/>
        <cfvo type="num" val="1"/>
        <color theme="7" tint="0.39997558519241921"/>
      </dataBar>
      <extLst>
        <ext xmlns:x14="http://schemas.microsoft.com/office/spreadsheetml/2009/9/main" uri="{B025F937-C7B1-47D3-B67F-A62EFF666E3E}">
          <x14:id>{FD6DC105-AD45-4A81-8319-2173E865B347}</x14:id>
        </ext>
      </extLst>
    </cfRule>
    <cfRule type="dataBar" priority="8">
      <dataBar>
        <cfvo type="num" val="0"/>
        <cfvo type="num" val="&quot;`&quot;"/>
        <color theme="7" tint="0.39997558519241921"/>
      </dataBar>
      <extLst>
        <ext xmlns:x14="http://schemas.microsoft.com/office/spreadsheetml/2009/9/main" uri="{B025F937-C7B1-47D3-B67F-A62EFF666E3E}">
          <x14:id>{A3FD16F6-DE06-4C47-8289-5553F0A3B1A6}</x14:id>
        </ext>
      </extLst>
    </cfRule>
  </conditionalFormatting>
  <conditionalFormatting sqref="F43:F46">
    <cfRule type="dataBar" priority="5">
      <dataBar>
        <cfvo type="num" val="0"/>
        <cfvo type="num" val="1"/>
        <color theme="7" tint="0.39997558519241921"/>
      </dataBar>
      <extLst>
        <ext xmlns:x14="http://schemas.microsoft.com/office/spreadsheetml/2009/9/main" uri="{B025F937-C7B1-47D3-B67F-A62EFF666E3E}">
          <x14:id>{EB341F5F-6A9B-4A4B-B2B9-4972B00C9D30}</x14:id>
        </ext>
      </extLst>
    </cfRule>
    <cfRule type="dataBar" priority="6">
      <dataBar>
        <cfvo type="num" val="0"/>
        <cfvo type="num" val="&quot;`&quot;"/>
        <color theme="7" tint="0.39997558519241921"/>
      </dataBar>
      <extLst>
        <ext xmlns:x14="http://schemas.microsoft.com/office/spreadsheetml/2009/9/main" uri="{B025F937-C7B1-47D3-B67F-A62EFF666E3E}">
          <x14:id>{D4792FE3-2441-4D0E-BD15-EF5A35D007E5}</x14:id>
        </ext>
      </extLst>
    </cfRule>
  </conditionalFormatting>
  <conditionalFormatting sqref="G7:G42">
    <cfRule type="dataBar" priority="3">
      <dataBar>
        <cfvo type="num" val="0"/>
        <cfvo type="num" val="1"/>
        <color theme="7" tint="0.39997558519241921"/>
      </dataBar>
      <extLst>
        <ext xmlns:x14="http://schemas.microsoft.com/office/spreadsheetml/2009/9/main" uri="{B025F937-C7B1-47D3-B67F-A62EFF666E3E}">
          <x14:id>{35378077-3AF9-4FB4-8AA3-ECA416ECB3C6}</x14:id>
        </ext>
      </extLst>
    </cfRule>
    <cfRule type="dataBar" priority="4">
      <dataBar>
        <cfvo type="num" val="0"/>
        <cfvo type="num" val="&quot;`&quot;"/>
        <color theme="7" tint="0.39997558519241921"/>
      </dataBar>
      <extLst>
        <ext xmlns:x14="http://schemas.microsoft.com/office/spreadsheetml/2009/9/main" uri="{B025F937-C7B1-47D3-B67F-A62EFF666E3E}">
          <x14:id>{E979A373-BF80-4860-9346-9838038A04AA}</x14:id>
        </ext>
      </extLst>
    </cfRule>
  </conditionalFormatting>
  <conditionalFormatting sqref="G43:G46">
    <cfRule type="dataBar" priority="1">
      <dataBar>
        <cfvo type="num" val="0"/>
        <cfvo type="num" val="1"/>
        <color theme="7" tint="0.39997558519241921"/>
      </dataBar>
      <extLst>
        <ext xmlns:x14="http://schemas.microsoft.com/office/spreadsheetml/2009/9/main" uri="{B025F937-C7B1-47D3-B67F-A62EFF666E3E}">
          <x14:id>{A4A1284F-B52D-4D59-AF47-CE981C533F9F}</x14:id>
        </ext>
      </extLst>
    </cfRule>
    <cfRule type="dataBar" priority="2">
      <dataBar>
        <cfvo type="num" val="0"/>
        <cfvo type="num" val="&quot;`&quot;"/>
        <color theme="7" tint="0.39997558519241921"/>
      </dataBar>
      <extLst>
        <ext xmlns:x14="http://schemas.microsoft.com/office/spreadsheetml/2009/9/main" uri="{B025F937-C7B1-47D3-B67F-A62EFF666E3E}">
          <x14:id>{0BDC4DF4-F787-4BE0-95AD-11693A098C57}</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D6DC105-AD45-4A81-8319-2173E865B347}">
            <x14:dataBar minLength="0" maxLength="100" gradient="0">
              <x14:cfvo type="num">
                <xm:f>0</xm:f>
              </x14:cfvo>
              <x14:cfvo type="num">
                <xm:f>1</xm:f>
              </x14:cfvo>
              <x14:negativeFillColor rgb="FFFF0000"/>
              <x14:axisColor rgb="FF000000"/>
            </x14:dataBar>
          </x14:cfRule>
          <x14:cfRule type="dataBar" id="{A3FD16F6-DE06-4C47-8289-5553F0A3B1A6}">
            <x14:dataBar minLength="0" maxLength="100" gradient="0">
              <x14:cfvo type="num">
                <xm:f>0</xm:f>
              </x14:cfvo>
              <x14:cfvo type="num">
                <xm:f>"`"</xm:f>
              </x14:cfvo>
              <x14:negativeFillColor rgb="FFFF0000"/>
              <x14:axisColor rgb="FF000000"/>
            </x14:dataBar>
          </x14:cfRule>
          <xm:sqref>F7:F42</xm:sqref>
        </x14:conditionalFormatting>
        <x14:conditionalFormatting xmlns:xm="http://schemas.microsoft.com/office/excel/2006/main">
          <x14:cfRule type="dataBar" id="{EB341F5F-6A9B-4A4B-B2B9-4972B00C9D30}">
            <x14:dataBar minLength="0" maxLength="100" gradient="0">
              <x14:cfvo type="num">
                <xm:f>0</xm:f>
              </x14:cfvo>
              <x14:cfvo type="num">
                <xm:f>1</xm:f>
              </x14:cfvo>
              <x14:negativeFillColor rgb="FFFF0000"/>
              <x14:axisColor rgb="FF000000"/>
            </x14:dataBar>
          </x14:cfRule>
          <x14:cfRule type="dataBar" id="{D4792FE3-2441-4D0E-BD15-EF5A35D007E5}">
            <x14:dataBar minLength="0" maxLength="100" gradient="0">
              <x14:cfvo type="num">
                <xm:f>0</xm:f>
              </x14:cfvo>
              <x14:cfvo type="num">
                <xm:f>"`"</xm:f>
              </x14:cfvo>
              <x14:negativeFillColor rgb="FFFF0000"/>
              <x14:axisColor rgb="FF000000"/>
            </x14:dataBar>
          </x14:cfRule>
          <xm:sqref>F43:F46</xm:sqref>
        </x14:conditionalFormatting>
        <x14:conditionalFormatting xmlns:xm="http://schemas.microsoft.com/office/excel/2006/main">
          <x14:cfRule type="dataBar" id="{35378077-3AF9-4FB4-8AA3-ECA416ECB3C6}">
            <x14:dataBar minLength="0" maxLength="100" gradient="0">
              <x14:cfvo type="num">
                <xm:f>0</xm:f>
              </x14:cfvo>
              <x14:cfvo type="num">
                <xm:f>1</xm:f>
              </x14:cfvo>
              <x14:negativeFillColor rgb="FFFF0000"/>
              <x14:axisColor rgb="FF000000"/>
            </x14:dataBar>
          </x14:cfRule>
          <x14:cfRule type="dataBar" id="{E979A373-BF80-4860-9346-9838038A04AA}">
            <x14:dataBar minLength="0" maxLength="100" gradient="0">
              <x14:cfvo type="num">
                <xm:f>0</xm:f>
              </x14:cfvo>
              <x14:cfvo type="num">
                <xm:f>"`"</xm:f>
              </x14:cfvo>
              <x14:negativeFillColor rgb="FFFF0000"/>
              <x14:axisColor rgb="FF000000"/>
            </x14:dataBar>
          </x14:cfRule>
          <xm:sqref>G7:G42</xm:sqref>
        </x14:conditionalFormatting>
        <x14:conditionalFormatting xmlns:xm="http://schemas.microsoft.com/office/excel/2006/main">
          <x14:cfRule type="dataBar" id="{A4A1284F-B52D-4D59-AF47-CE981C533F9F}">
            <x14:dataBar minLength="0" maxLength="100" gradient="0">
              <x14:cfvo type="num">
                <xm:f>0</xm:f>
              </x14:cfvo>
              <x14:cfvo type="num">
                <xm:f>1</xm:f>
              </x14:cfvo>
              <x14:negativeFillColor rgb="FFFF0000"/>
              <x14:axisColor rgb="FF000000"/>
            </x14:dataBar>
          </x14:cfRule>
          <x14:cfRule type="dataBar" id="{0BDC4DF4-F787-4BE0-95AD-11693A098C57}">
            <x14:dataBar minLength="0" maxLength="100" gradient="0">
              <x14:cfvo type="num">
                <xm:f>0</xm:f>
              </x14:cfvo>
              <x14:cfvo type="num">
                <xm:f>"`"</xm:f>
              </x14:cfvo>
              <x14:negativeFillColor rgb="FFFF0000"/>
              <x14:axisColor rgb="FF000000"/>
            </x14:dataBar>
          </x14:cfRule>
          <xm:sqref>G43:G46</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143"/>
  <sheetViews>
    <sheetView showGridLines="0" zoomScaleNormal="100" workbookViewId="0"/>
  </sheetViews>
  <sheetFormatPr defaultColWidth="10.6640625" defaultRowHeight="15.5" x14ac:dyDescent="0.35"/>
  <cols>
    <col min="1" max="1" width="23.58203125" customWidth="1"/>
    <col min="2" max="9" width="20.6640625" customWidth="1"/>
  </cols>
  <sheetData>
    <row r="1" spans="1:9" ht="19.5" x14ac:dyDescent="0.45">
      <c r="A1" s="2" t="s">
        <v>384</v>
      </c>
    </row>
    <row r="2" spans="1:9" x14ac:dyDescent="0.35">
      <c r="A2" t="s">
        <v>45</v>
      </c>
    </row>
    <row r="3" spans="1:9" x14ac:dyDescent="0.35">
      <c r="A3" t="s">
        <v>46</v>
      </c>
    </row>
    <row r="4" spans="1:9" x14ac:dyDescent="0.35">
      <c r="A4" s="53" t="s">
        <v>420</v>
      </c>
    </row>
    <row r="5" spans="1:9" x14ac:dyDescent="0.35">
      <c r="A5" t="s">
        <v>47</v>
      </c>
    </row>
    <row r="6" spans="1:9" ht="31" x14ac:dyDescent="0.35">
      <c r="A6" s="44" t="s">
        <v>411</v>
      </c>
      <c r="B6" s="64" t="s">
        <v>412</v>
      </c>
      <c r="C6" s="43" t="s">
        <v>413</v>
      </c>
      <c r="D6" s="64" t="s">
        <v>414</v>
      </c>
      <c r="E6" s="43" t="s">
        <v>415</v>
      </c>
      <c r="F6" s="64" t="s">
        <v>416</v>
      </c>
      <c r="G6" s="43" t="s">
        <v>417</v>
      </c>
      <c r="H6" s="64" t="s">
        <v>418</v>
      </c>
      <c r="I6" s="64" t="s">
        <v>419</v>
      </c>
    </row>
    <row r="7" spans="1:9" x14ac:dyDescent="0.35">
      <c r="A7" s="45" t="s">
        <v>60</v>
      </c>
      <c r="B7" s="47" t="s">
        <v>60</v>
      </c>
      <c r="C7" s="46">
        <v>19395</v>
      </c>
      <c r="D7" s="46">
        <v>540</v>
      </c>
      <c r="E7" s="46">
        <v>7215</v>
      </c>
      <c r="F7" s="46">
        <v>11645</v>
      </c>
      <c r="G7" s="71">
        <v>0.03</v>
      </c>
      <c r="H7" s="71">
        <v>0.37</v>
      </c>
      <c r="I7" s="71">
        <v>0.6</v>
      </c>
    </row>
    <row r="8" spans="1:9" x14ac:dyDescent="0.35">
      <c r="A8" s="58" t="s">
        <v>60</v>
      </c>
      <c r="B8" s="30" t="s">
        <v>66</v>
      </c>
      <c r="C8" s="59" t="s">
        <v>108</v>
      </c>
      <c r="D8" s="59">
        <v>0</v>
      </c>
      <c r="E8" s="59" t="s">
        <v>108</v>
      </c>
      <c r="F8" s="59">
        <v>0</v>
      </c>
      <c r="G8" s="37">
        <v>0</v>
      </c>
      <c r="H8" s="37" t="s">
        <v>108</v>
      </c>
      <c r="I8" s="37">
        <v>0</v>
      </c>
    </row>
    <row r="9" spans="1:9" x14ac:dyDescent="0.35">
      <c r="A9" s="58" t="s">
        <v>60</v>
      </c>
      <c r="B9" s="30" t="s">
        <v>67</v>
      </c>
      <c r="C9" s="59" t="s">
        <v>108</v>
      </c>
      <c r="D9" s="59">
        <v>0</v>
      </c>
      <c r="E9" s="59" t="s">
        <v>108</v>
      </c>
      <c r="F9" s="59">
        <v>0</v>
      </c>
      <c r="G9" s="37">
        <v>0</v>
      </c>
      <c r="H9" s="37" t="s">
        <v>108</v>
      </c>
      <c r="I9" s="37">
        <v>0</v>
      </c>
    </row>
    <row r="10" spans="1:9" x14ac:dyDescent="0.35">
      <c r="A10" s="58" t="s">
        <v>60</v>
      </c>
      <c r="B10" s="30" t="s">
        <v>68</v>
      </c>
      <c r="C10" s="59">
        <v>5</v>
      </c>
      <c r="D10" s="59">
        <v>0</v>
      </c>
      <c r="E10" s="59">
        <v>5</v>
      </c>
      <c r="F10" s="59" t="s">
        <v>108</v>
      </c>
      <c r="G10" s="37">
        <v>0</v>
      </c>
      <c r="H10" s="37" t="s">
        <v>108</v>
      </c>
      <c r="I10" s="37" t="s">
        <v>108</v>
      </c>
    </row>
    <row r="11" spans="1:9" x14ac:dyDescent="0.35">
      <c r="A11" s="58" t="s">
        <v>60</v>
      </c>
      <c r="B11" s="30" t="s">
        <v>69</v>
      </c>
      <c r="C11" s="59">
        <v>10</v>
      </c>
      <c r="D11" s="59">
        <v>0</v>
      </c>
      <c r="E11" s="59" t="s">
        <v>108</v>
      </c>
      <c r="F11" s="59">
        <v>5</v>
      </c>
      <c r="G11" s="37">
        <v>0</v>
      </c>
      <c r="H11" s="37" t="s">
        <v>108</v>
      </c>
      <c r="I11" s="37" t="s">
        <v>108</v>
      </c>
    </row>
    <row r="12" spans="1:9" x14ac:dyDescent="0.35">
      <c r="A12" s="58" t="s">
        <v>60</v>
      </c>
      <c r="B12" s="30" t="s">
        <v>70</v>
      </c>
      <c r="C12" s="59">
        <v>10</v>
      </c>
      <c r="D12" s="59">
        <v>0</v>
      </c>
      <c r="E12" s="59">
        <v>5</v>
      </c>
      <c r="F12" s="59" t="s">
        <v>108</v>
      </c>
      <c r="G12" s="37">
        <v>0</v>
      </c>
      <c r="H12" s="37" t="s">
        <v>108</v>
      </c>
      <c r="I12" s="37" t="s">
        <v>108</v>
      </c>
    </row>
    <row r="13" spans="1:9" x14ac:dyDescent="0.35">
      <c r="A13" s="58" t="s">
        <v>60</v>
      </c>
      <c r="B13" s="30" t="s">
        <v>71</v>
      </c>
      <c r="C13" s="59">
        <v>15</v>
      </c>
      <c r="D13" s="59" t="s">
        <v>108</v>
      </c>
      <c r="E13" s="59">
        <v>10</v>
      </c>
      <c r="F13" s="59">
        <v>5</v>
      </c>
      <c r="G13" s="37" t="s">
        <v>108</v>
      </c>
      <c r="H13" s="37">
        <v>0.59</v>
      </c>
      <c r="I13" s="37" t="s">
        <v>108</v>
      </c>
    </row>
    <row r="14" spans="1:9" x14ac:dyDescent="0.35">
      <c r="A14" s="58" t="s">
        <v>60</v>
      </c>
      <c r="B14" s="30" t="s">
        <v>72</v>
      </c>
      <c r="C14" s="59">
        <v>35</v>
      </c>
      <c r="D14" s="59">
        <v>5</v>
      </c>
      <c r="E14" s="59">
        <v>20</v>
      </c>
      <c r="F14" s="59">
        <v>10</v>
      </c>
      <c r="G14" s="37">
        <v>0.08</v>
      </c>
      <c r="H14" s="37">
        <v>0.57999999999999996</v>
      </c>
      <c r="I14" s="37">
        <v>0.33</v>
      </c>
    </row>
    <row r="15" spans="1:9" x14ac:dyDescent="0.35">
      <c r="A15" s="58" t="s">
        <v>60</v>
      </c>
      <c r="B15" s="30" t="s">
        <v>73</v>
      </c>
      <c r="C15" s="59">
        <v>40</v>
      </c>
      <c r="D15" s="59">
        <v>5</v>
      </c>
      <c r="E15" s="59">
        <v>25</v>
      </c>
      <c r="F15" s="59">
        <v>15</v>
      </c>
      <c r="G15" s="37">
        <v>0.1</v>
      </c>
      <c r="H15" s="37">
        <v>0.59</v>
      </c>
      <c r="I15" s="37">
        <v>0.32</v>
      </c>
    </row>
    <row r="16" spans="1:9" x14ac:dyDescent="0.35">
      <c r="A16" s="58" t="s">
        <v>60</v>
      </c>
      <c r="B16" s="30" t="s">
        <v>74</v>
      </c>
      <c r="C16" s="59">
        <v>50</v>
      </c>
      <c r="D16" s="59">
        <v>5</v>
      </c>
      <c r="E16" s="59">
        <v>30</v>
      </c>
      <c r="F16" s="59">
        <v>15</v>
      </c>
      <c r="G16" s="37">
        <v>0.08</v>
      </c>
      <c r="H16" s="37">
        <v>0.6</v>
      </c>
      <c r="I16" s="37">
        <v>0.31</v>
      </c>
    </row>
    <row r="17" spans="1:9" x14ac:dyDescent="0.35">
      <c r="A17" s="58" t="s">
        <v>60</v>
      </c>
      <c r="B17" s="30" t="s">
        <v>75</v>
      </c>
      <c r="C17" s="59">
        <v>65</v>
      </c>
      <c r="D17" s="59" t="s">
        <v>108</v>
      </c>
      <c r="E17" s="59">
        <v>40</v>
      </c>
      <c r="F17" s="59">
        <v>25</v>
      </c>
      <c r="G17" s="37" t="s">
        <v>108</v>
      </c>
      <c r="H17" s="37">
        <v>0.6</v>
      </c>
      <c r="I17" s="37" t="s">
        <v>108</v>
      </c>
    </row>
    <row r="18" spans="1:9" x14ac:dyDescent="0.35">
      <c r="A18" s="58" t="s">
        <v>60</v>
      </c>
      <c r="B18" s="30" t="s">
        <v>76</v>
      </c>
      <c r="C18" s="59">
        <v>90</v>
      </c>
      <c r="D18" s="59" t="s">
        <v>108</v>
      </c>
      <c r="E18" s="59">
        <v>60</v>
      </c>
      <c r="F18" s="59">
        <v>30</v>
      </c>
      <c r="G18" s="37" t="s">
        <v>108</v>
      </c>
      <c r="H18" s="37">
        <v>0.66</v>
      </c>
      <c r="I18" s="37" t="s">
        <v>108</v>
      </c>
    </row>
    <row r="19" spans="1:9" x14ac:dyDescent="0.35">
      <c r="A19" s="58" t="s">
        <v>60</v>
      </c>
      <c r="B19" s="30" t="s">
        <v>77</v>
      </c>
      <c r="C19" s="59">
        <v>85</v>
      </c>
      <c r="D19" s="59">
        <v>5</v>
      </c>
      <c r="E19" s="59">
        <v>65</v>
      </c>
      <c r="F19" s="59">
        <v>20</v>
      </c>
      <c r="G19" s="37">
        <v>0.05</v>
      </c>
      <c r="H19" s="37">
        <v>0.74</v>
      </c>
      <c r="I19" s="37">
        <v>0.22</v>
      </c>
    </row>
    <row r="20" spans="1:9" x14ac:dyDescent="0.35">
      <c r="A20" s="58" t="s">
        <v>60</v>
      </c>
      <c r="B20" s="30" t="s">
        <v>78</v>
      </c>
      <c r="C20" s="59">
        <v>100</v>
      </c>
      <c r="D20" s="59">
        <v>5</v>
      </c>
      <c r="E20" s="59">
        <v>70</v>
      </c>
      <c r="F20" s="59">
        <v>30</v>
      </c>
      <c r="G20" s="37">
        <v>0.03</v>
      </c>
      <c r="H20" s="37">
        <v>0.68</v>
      </c>
      <c r="I20" s="37">
        <v>0.28999999999999998</v>
      </c>
    </row>
    <row r="21" spans="1:9" x14ac:dyDescent="0.35">
      <c r="A21" s="58" t="s">
        <v>60</v>
      </c>
      <c r="B21" s="30" t="s">
        <v>79</v>
      </c>
      <c r="C21" s="59">
        <v>75</v>
      </c>
      <c r="D21" s="59" t="s">
        <v>108</v>
      </c>
      <c r="E21" s="59">
        <v>45</v>
      </c>
      <c r="F21" s="59">
        <v>30</v>
      </c>
      <c r="G21" s="37" t="s">
        <v>108</v>
      </c>
      <c r="H21" s="37">
        <v>0.59</v>
      </c>
      <c r="I21" s="37" t="s">
        <v>108</v>
      </c>
    </row>
    <row r="22" spans="1:9" x14ac:dyDescent="0.35">
      <c r="A22" s="58" t="s">
        <v>60</v>
      </c>
      <c r="B22" s="30" t="s">
        <v>80</v>
      </c>
      <c r="C22" s="59">
        <v>135</v>
      </c>
      <c r="D22" s="59" t="s">
        <v>108</v>
      </c>
      <c r="E22" s="59">
        <v>95</v>
      </c>
      <c r="F22" s="59">
        <v>40</v>
      </c>
      <c r="G22" s="37" t="s">
        <v>108</v>
      </c>
      <c r="H22" s="37">
        <v>0.7</v>
      </c>
      <c r="I22" s="37" t="s">
        <v>108</v>
      </c>
    </row>
    <row r="23" spans="1:9" x14ac:dyDescent="0.35">
      <c r="A23" s="58" t="s">
        <v>60</v>
      </c>
      <c r="B23" s="30" t="s">
        <v>81</v>
      </c>
      <c r="C23" s="59">
        <v>155</v>
      </c>
      <c r="D23" s="59">
        <v>5</v>
      </c>
      <c r="E23" s="59">
        <v>100</v>
      </c>
      <c r="F23" s="59">
        <v>50</v>
      </c>
      <c r="G23" s="37">
        <v>0.04</v>
      </c>
      <c r="H23" s="37">
        <v>0.65</v>
      </c>
      <c r="I23" s="37">
        <v>0.31</v>
      </c>
    </row>
    <row r="24" spans="1:9" x14ac:dyDescent="0.35">
      <c r="A24" s="58" t="s">
        <v>60</v>
      </c>
      <c r="B24" s="30" t="s">
        <v>82</v>
      </c>
      <c r="C24" s="59">
        <v>275</v>
      </c>
      <c r="D24" s="59">
        <v>5</v>
      </c>
      <c r="E24" s="59">
        <v>175</v>
      </c>
      <c r="F24" s="59">
        <v>95</v>
      </c>
      <c r="G24" s="37">
        <v>0.02</v>
      </c>
      <c r="H24" s="37">
        <v>0.64</v>
      </c>
      <c r="I24" s="37">
        <v>0.34</v>
      </c>
    </row>
    <row r="25" spans="1:9" x14ac:dyDescent="0.35">
      <c r="A25" s="58" t="s">
        <v>60</v>
      </c>
      <c r="B25" s="30" t="s">
        <v>83</v>
      </c>
      <c r="C25" s="59">
        <v>250</v>
      </c>
      <c r="D25" s="59">
        <v>5</v>
      </c>
      <c r="E25" s="59">
        <v>130</v>
      </c>
      <c r="F25" s="59">
        <v>120</v>
      </c>
      <c r="G25" s="37">
        <v>0.02</v>
      </c>
      <c r="H25" s="37">
        <v>0.51</v>
      </c>
      <c r="I25" s="37">
        <v>0.47</v>
      </c>
    </row>
    <row r="26" spans="1:9" x14ac:dyDescent="0.35">
      <c r="A26" s="58" t="s">
        <v>60</v>
      </c>
      <c r="B26" s="30" t="s">
        <v>84</v>
      </c>
      <c r="C26" s="59">
        <v>410</v>
      </c>
      <c r="D26" s="59">
        <v>10</v>
      </c>
      <c r="E26" s="59">
        <v>245</v>
      </c>
      <c r="F26" s="59">
        <v>155</v>
      </c>
      <c r="G26" s="37">
        <v>0.02</v>
      </c>
      <c r="H26" s="37">
        <v>0.6</v>
      </c>
      <c r="I26" s="37">
        <v>0.38</v>
      </c>
    </row>
    <row r="27" spans="1:9" x14ac:dyDescent="0.35">
      <c r="A27" s="58" t="s">
        <v>60</v>
      </c>
      <c r="B27" s="30" t="s">
        <v>85</v>
      </c>
      <c r="C27" s="59">
        <v>530</v>
      </c>
      <c r="D27" s="59">
        <v>5</v>
      </c>
      <c r="E27" s="59">
        <v>260</v>
      </c>
      <c r="F27" s="59">
        <v>265</v>
      </c>
      <c r="G27" s="37">
        <v>0.01</v>
      </c>
      <c r="H27" s="37">
        <v>0.49</v>
      </c>
      <c r="I27" s="37">
        <v>0.5</v>
      </c>
    </row>
    <row r="28" spans="1:9" x14ac:dyDescent="0.35">
      <c r="A28" s="58" t="s">
        <v>60</v>
      </c>
      <c r="B28" s="30" t="s">
        <v>86</v>
      </c>
      <c r="C28" s="59">
        <v>485</v>
      </c>
      <c r="D28" s="59">
        <v>5</v>
      </c>
      <c r="E28" s="59">
        <v>225</v>
      </c>
      <c r="F28" s="59">
        <v>255</v>
      </c>
      <c r="G28" s="37">
        <v>0.01</v>
      </c>
      <c r="H28" s="37">
        <v>0.46</v>
      </c>
      <c r="I28" s="37">
        <v>0.53</v>
      </c>
    </row>
    <row r="29" spans="1:9" x14ac:dyDescent="0.35">
      <c r="A29" s="58" t="s">
        <v>60</v>
      </c>
      <c r="B29" s="30" t="s">
        <v>87</v>
      </c>
      <c r="C29" s="59">
        <v>415</v>
      </c>
      <c r="D29" s="59">
        <v>10</v>
      </c>
      <c r="E29" s="59">
        <v>245</v>
      </c>
      <c r="F29" s="59">
        <v>155</v>
      </c>
      <c r="G29" s="37">
        <v>0.02</v>
      </c>
      <c r="H29" s="37">
        <v>0.6</v>
      </c>
      <c r="I29" s="37">
        <v>0.38</v>
      </c>
    </row>
    <row r="30" spans="1:9" x14ac:dyDescent="0.35">
      <c r="A30" s="58" t="s">
        <v>60</v>
      </c>
      <c r="B30" s="30" t="s">
        <v>88</v>
      </c>
      <c r="C30" s="59">
        <v>505</v>
      </c>
      <c r="D30" s="59">
        <v>5</v>
      </c>
      <c r="E30" s="59">
        <v>290</v>
      </c>
      <c r="F30" s="59">
        <v>210</v>
      </c>
      <c r="G30" s="37">
        <v>0.01</v>
      </c>
      <c r="H30" s="37">
        <v>0.56999999999999995</v>
      </c>
      <c r="I30" s="37">
        <v>0.41</v>
      </c>
    </row>
    <row r="31" spans="1:9" x14ac:dyDescent="0.35">
      <c r="A31" s="58" t="s">
        <v>60</v>
      </c>
      <c r="B31" s="30" t="s">
        <v>89</v>
      </c>
      <c r="C31" s="59">
        <v>640</v>
      </c>
      <c r="D31" s="59">
        <v>15</v>
      </c>
      <c r="E31" s="59">
        <v>420</v>
      </c>
      <c r="F31" s="59">
        <v>205</v>
      </c>
      <c r="G31" s="37">
        <v>0.02</v>
      </c>
      <c r="H31" s="37">
        <v>0.66</v>
      </c>
      <c r="I31" s="37">
        <v>0.32</v>
      </c>
    </row>
    <row r="32" spans="1:9" x14ac:dyDescent="0.35">
      <c r="A32" s="58" t="s">
        <v>60</v>
      </c>
      <c r="B32" s="30" t="s">
        <v>90</v>
      </c>
      <c r="C32" s="59">
        <v>750</v>
      </c>
      <c r="D32" s="59">
        <v>20</v>
      </c>
      <c r="E32" s="59">
        <v>465</v>
      </c>
      <c r="F32" s="59">
        <v>265</v>
      </c>
      <c r="G32" s="37">
        <v>0.03</v>
      </c>
      <c r="H32" s="37">
        <v>0.62</v>
      </c>
      <c r="I32" s="37">
        <v>0.35</v>
      </c>
    </row>
    <row r="33" spans="1:9" x14ac:dyDescent="0.35">
      <c r="A33" s="58" t="s">
        <v>60</v>
      </c>
      <c r="B33" s="30" t="s">
        <v>91</v>
      </c>
      <c r="C33" s="59">
        <v>570</v>
      </c>
      <c r="D33" s="59">
        <v>10</v>
      </c>
      <c r="E33" s="59">
        <v>265</v>
      </c>
      <c r="F33" s="59">
        <v>290</v>
      </c>
      <c r="G33" s="37">
        <v>0.02</v>
      </c>
      <c r="H33" s="37">
        <v>0.47</v>
      </c>
      <c r="I33" s="37">
        <v>0.51</v>
      </c>
    </row>
    <row r="34" spans="1:9" x14ac:dyDescent="0.35">
      <c r="A34" s="58" t="s">
        <v>60</v>
      </c>
      <c r="B34" s="30" t="s">
        <v>92</v>
      </c>
      <c r="C34" s="59">
        <v>950</v>
      </c>
      <c r="D34" s="59">
        <v>15</v>
      </c>
      <c r="E34" s="59">
        <v>380</v>
      </c>
      <c r="F34" s="59">
        <v>555</v>
      </c>
      <c r="G34" s="37">
        <v>0.01</v>
      </c>
      <c r="H34" s="37">
        <v>0.4</v>
      </c>
      <c r="I34" s="37">
        <v>0.57999999999999996</v>
      </c>
    </row>
    <row r="35" spans="1:9" x14ac:dyDescent="0.35">
      <c r="A35" s="58" t="s">
        <v>60</v>
      </c>
      <c r="B35" s="30" t="s">
        <v>93</v>
      </c>
      <c r="C35" s="59">
        <v>1065</v>
      </c>
      <c r="D35" s="59">
        <v>10</v>
      </c>
      <c r="E35" s="59">
        <v>270</v>
      </c>
      <c r="F35" s="59">
        <v>785</v>
      </c>
      <c r="G35" s="37">
        <v>0.01</v>
      </c>
      <c r="H35" s="37">
        <v>0.25</v>
      </c>
      <c r="I35" s="37">
        <v>0.74</v>
      </c>
    </row>
    <row r="36" spans="1:9" x14ac:dyDescent="0.35">
      <c r="A36" s="58" t="s">
        <v>60</v>
      </c>
      <c r="B36" s="30" t="s">
        <v>94</v>
      </c>
      <c r="C36" s="59">
        <v>885</v>
      </c>
      <c r="D36" s="59">
        <v>25</v>
      </c>
      <c r="E36" s="59">
        <v>250</v>
      </c>
      <c r="F36" s="59">
        <v>610</v>
      </c>
      <c r="G36" s="37">
        <v>0.03</v>
      </c>
      <c r="H36" s="37">
        <v>0.28000000000000003</v>
      </c>
      <c r="I36" s="37">
        <v>0.69</v>
      </c>
    </row>
    <row r="37" spans="1:9" x14ac:dyDescent="0.35">
      <c r="A37" s="58" t="s">
        <v>60</v>
      </c>
      <c r="B37" s="30" t="s">
        <v>95</v>
      </c>
      <c r="C37" s="59">
        <v>820</v>
      </c>
      <c r="D37" s="59">
        <v>10</v>
      </c>
      <c r="E37" s="59">
        <v>260</v>
      </c>
      <c r="F37" s="59">
        <v>555</v>
      </c>
      <c r="G37" s="37">
        <v>0.01</v>
      </c>
      <c r="H37" s="37">
        <v>0.32</v>
      </c>
      <c r="I37" s="37">
        <v>0.67</v>
      </c>
    </row>
    <row r="38" spans="1:9" x14ac:dyDescent="0.35">
      <c r="A38" s="58" t="s">
        <v>60</v>
      </c>
      <c r="B38" s="30" t="s">
        <v>96</v>
      </c>
      <c r="C38" s="59">
        <v>815</v>
      </c>
      <c r="D38" s="59">
        <v>20</v>
      </c>
      <c r="E38" s="59">
        <v>280</v>
      </c>
      <c r="F38" s="59">
        <v>510</v>
      </c>
      <c r="G38" s="37">
        <v>0.03</v>
      </c>
      <c r="H38" s="37">
        <v>0.35</v>
      </c>
      <c r="I38" s="37">
        <v>0.63</v>
      </c>
    </row>
    <row r="39" spans="1:9" x14ac:dyDescent="0.35">
      <c r="A39" s="58" t="s">
        <v>60</v>
      </c>
      <c r="B39" s="30" t="s">
        <v>97</v>
      </c>
      <c r="C39" s="59">
        <v>900</v>
      </c>
      <c r="D39" s="59">
        <v>35</v>
      </c>
      <c r="E39" s="59">
        <v>270</v>
      </c>
      <c r="F39" s="59">
        <v>595</v>
      </c>
      <c r="G39" s="37">
        <v>0.04</v>
      </c>
      <c r="H39" s="37">
        <v>0.3</v>
      </c>
      <c r="I39" s="37">
        <v>0.66</v>
      </c>
    </row>
    <row r="40" spans="1:9" x14ac:dyDescent="0.35">
      <c r="A40" s="58" t="s">
        <v>60</v>
      </c>
      <c r="B40" s="30" t="s">
        <v>98</v>
      </c>
      <c r="C40" s="59">
        <v>950</v>
      </c>
      <c r="D40" s="59">
        <v>30</v>
      </c>
      <c r="E40" s="59">
        <v>295</v>
      </c>
      <c r="F40" s="59">
        <v>630</v>
      </c>
      <c r="G40" s="37">
        <v>0.03</v>
      </c>
      <c r="H40" s="37">
        <v>0.31</v>
      </c>
      <c r="I40" s="37">
        <v>0.66</v>
      </c>
    </row>
    <row r="41" spans="1:9" x14ac:dyDescent="0.35">
      <c r="A41" s="58" t="s">
        <v>60</v>
      </c>
      <c r="B41" s="30" t="s">
        <v>99</v>
      </c>
      <c r="C41" s="59">
        <v>1195</v>
      </c>
      <c r="D41" s="59">
        <v>45</v>
      </c>
      <c r="E41" s="59">
        <v>325</v>
      </c>
      <c r="F41" s="59">
        <v>825</v>
      </c>
      <c r="G41" s="37">
        <v>0.04</v>
      </c>
      <c r="H41" s="37">
        <v>0.27</v>
      </c>
      <c r="I41" s="37">
        <v>0.69</v>
      </c>
    </row>
    <row r="42" spans="1:9" x14ac:dyDescent="0.35">
      <c r="A42" s="58" t="s">
        <v>60</v>
      </c>
      <c r="B42" s="30" t="s">
        <v>100</v>
      </c>
      <c r="C42" s="59">
        <v>1435</v>
      </c>
      <c r="D42" s="59">
        <v>45</v>
      </c>
      <c r="E42" s="59">
        <v>255</v>
      </c>
      <c r="F42" s="59">
        <v>1135</v>
      </c>
      <c r="G42" s="37">
        <v>0.03</v>
      </c>
      <c r="H42" s="37">
        <v>0.18</v>
      </c>
      <c r="I42" s="37">
        <v>0.79</v>
      </c>
    </row>
    <row r="43" spans="1:9" x14ac:dyDescent="0.35">
      <c r="A43" s="58" t="s">
        <v>60</v>
      </c>
      <c r="B43" s="30" t="s">
        <v>101</v>
      </c>
      <c r="C43" s="59">
        <v>1480</v>
      </c>
      <c r="D43" s="59">
        <v>60</v>
      </c>
      <c r="E43" s="59">
        <v>425</v>
      </c>
      <c r="F43" s="59">
        <v>995</v>
      </c>
      <c r="G43" s="37">
        <v>0.04</v>
      </c>
      <c r="H43" s="37">
        <v>0.28999999999999998</v>
      </c>
      <c r="I43" s="37">
        <v>0.67</v>
      </c>
    </row>
    <row r="44" spans="1:9" x14ac:dyDescent="0.35">
      <c r="A44" s="58" t="s">
        <v>60</v>
      </c>
      <c r="B44" s="30" t="s">
        <v>102</v>
      </c>
      <c r="C44" s="59">
        <v>1650</v>
      </c>
      <c r="D44" s="59">
        <v>60</v>
      </c>
      <c r="E44" s="59">
        <v>445</v>
      </c>
      <c r="F44" s="59">
        <v>1150</v>
      </c>
      <c r="G44" s="37">
        <v>0.04</v>
      </c>
      <c r="H44" s="37">
        <v>0.27</v>
      </c>
      <c r="I44" s="37">
        <v>0.7</v>
      </c>
    </row>
    <row r="45" spans="1:9" x14ac:dyDescent="0.35">
      <c r="A45" s="58" t="s">
        <v>60</v>
      </c>
      <c r="B45" s="30" t="s">
        <v>103</v>
      </c>
      <c r="C45" s="59">
        <v>1545</v>
      </c>
      <c r="D45" s="59">
        <v>55</v>
      </c>
      <c r="E45" s="59">
        <v>475</v>
      </c>
      <c r="F45" s="59">
        <v>1020</v>
      </c>
      <c r="G45" s="37">
        <v>0.03</v>
      </c>
      <c r="H45" s="37">
        <v>0.31</v>
      </c>
      <c r="I45" s="37">
        <v>0.66</v>
      </c>
    </row>
    <row r="46" spans="1:9" x14ac:dyDescent="0.35">
      <c r="A46" s="52" t="s">
        <v>385</v>
      </c>
      <c r="B46" s="50" t="s">
        <v>60</v>
      </c>
      <c r="C46" s="49">
        <v>13540</v>
      </c>
      <c r="D46" s="49">
        <v>330</v>
      </c>
      <c r="E46" s="49">
        <v>3990</v>
      </c>
      <c r="F46" s="49">
        <v>9220</v>
      </c>
      <c r="G46" s="65">
        <v>0.02</v>
      </c>
      <c r="H46" s="65">
        <v>0.28999999999999998</v>
      </c>
      <c r="I46" s="65">
        <v>0.68</v>
      </c>
    </row>
    <row r="47" spans="1:9" x14ac:dyDescent="0.35">
      <c r="A47" s="25" t="s">
        <v>385</v>
      </c>
      <c r="B47" s="34" t="s">
        <v>66</v>
      </c>
      <c r="C47" s="36">
        <v>0</v>
      </c>
      <c r="D47" s="36">
        <v>0</v>
      </c>
      <c r="E47" s="36">
        <v>0</v>
      </c>
      <c r="F47" s="36">
        <v>0</v>
      </c>
      <c r="G47" s="37" t="s">
        <v>62</v>
      </c>
      <c r="H47" s="37" t="s">
        <v>62</v>
      </c>
      <c r="I47" s="37" t="s">
        <v>62</v>
      </c>
    </row>
    <row r="48" spans="1:9" x14ac:dyDescent="0.35">
      <c r="A48" s="25" t="s">
        <v>385</v>
      </c>
      <c r="B48" s="34" t="s">
        <v>67</v>
      </c>
      <c r="C48" s="36">
        <v>0</v>
      </c>
      <c r="D48" s="36">
        <v>0</v>
      </c>
      <c r="E48" s="36">
        <v>0</v>
      </c>
      <c r="F48" s="36">
        <v>0</v>
      </c>
      <c r="G48" s="37" t="s">
        <v>62</v>
      </c>
      <c r="H48" s="37" t="s">
        <v>62</v>
      </c>
      <c r="I48" s="37" t="s">
        <v>62</v>
      </c>
    </row>
    <row r="49" spans="1:9" x14ac:dyDescent="0.35">
      <c r="A49" s="25" t="s">
        <v>385</v>
      </c>
      <c r="B49" s="34" t="s">
        <v>68</v>
      </c>
      <c r="C49" s="36" t="s">
        <v>108</v>
      </c>
      <c r="D49" s="36">
        <v>0</v>
      </c>
      <c r="E49" s="36" t="s">
        <v>108</v>
      </c>
      <c r="F49" s="36" t="s">
        <v>108</v>
      </c>
      <c r="G49" s="37">
        <v>0</v>
      </c>
      <c r="H49" s="37" t="s">
        <v>108</v>
      </c>
      <c r="I49" s="37" t="s">
        <v>108</v>
      </c>
    </row>
    <row r="50" spans="1:9" x14ac:dyDescent="0.35">
      <c r="A50" s="25" t="s">
        <v>385</v>
      </c>
      <c r="B50" s="34" t="s">
        <v>69</v>
      </c>
      <c r="C50" s="36">
        <v>0</v>
      </c>
      <c r="D50" s="36">
        <v>0</v>
      </c>
      <c r="E50" s="36">
        <v>0</v>
      </c>
      <c r="F50" s="36">
        <v>0</v>
      </c>
      <c r="G50" s="37" t="s">
        <v>62</v>
      </c>
      <c r="H50" s="37" t="s">
        <v>62</v>
      </c>
      <c r="I50" s="37" t="s">
        <v>62</v>
      </c>
    </row>
    <row r="51" spans="1:9" x14ac:dyDescent="0.35">
      <c r="A51" s="25" t="s">
        <v>385</v>
      </c>
      <c r="B51" s="34" t="s">
        <v>70</v>
      </c>
      <c r="C51" s="36" t="s">
        <v>108</v>
      </c>
      <c r="D51" s="36">
        <v>0</v>
      </c>
      <c r="E51" s="36" t="s">
        <v>108</v>
      </c>
      <c r="F51" s="36" t="s">
        <v>108</v>
      </c>
      <c r="G51" s="37">
        <v>0</v>
      </c>
      <c r="H51" s="37" t="s">
        <v>108</v>
      </c>
      <c r="I51" s="37" t="s">
        <v>108</v>
      </c>
    </row>
    <row r="52" spans="1:9" x14ac:dyDescent="0.35">
      <c r="A52" s="25" t="s">
        <v>385</v>
      </c>
      <c r="B52" s="34" t="s">
        <v>71</v>
      </c>
      <c r="C52" s="36">
        <v>10</v>
      </c>
      <c r="D52" s="36">
        <v>0</v>
      </c>
      <c r="E52" s="36">
        <v>5</v>
      </c>
      <c r="F52" s="36">
        <v>5</v>
      </c>
      <c r="G52" s="37">
        <v>0</v>
      </c>
      <c r="H52" s="37">
        <v>0.63</v>
      </c>
      <c r="I52" s="37">
        <v>0.38</v>
      </c>
    </row>
    <row r="53" spans="1:9" x14ac:dyDescent="0.35">
      <c r="A53" s="25" t="s">
        <v>385</v>
      </c>
      <c r="B53" s="34" t="s">
        <v>72</v>
      </c>
      <c r="C53" s="36">
        <v>15</v>
      </c>
      <c r="D53" s="36" t="s">
        <v>108</v>
      </c>
      <c r="E53" s="36">
        <v>10</v>
      </c>
      <c r="F53" s="36">
        <v>5</v>
      </c>
      <c r="G53" s="37" t="s">
        <v>108</v>
      </c>
      <c r="H53" s="37">
        <v>0.69</v>
      </c>
      <c r="I53" s="37" t="s">
        <v>108</v>
      </c>
    </row>
    <row r="54" spans="1:9" x14ac:dyDescent="0.35">
      <c r="A54" s="25" t="s">
        <v>385</v>
      </c>
      <c r="B54" s="34" t="s">
        <v>73</v>
      </c>
      <c r="C54" s="36">
        <v>15</v>
      </c>
      <c r="D54" s="36">
        <v>0</v>
      </c>
      <c r="E54" s="36">
        <v>10</v>
      </c>
      <c r="F54" s="36">
        <v>5</v>
      </c>
      <c r="G54" s="37">
        <v>0</v>
      </c>
      <c r="H54" s="37">
        <v>0.71</v>
      </c>
      <c r="I54" s="37">
        <v>0.28999999999999998</v>
      </c>
    </row>
    <row r="55" spans="1:9" x14ac:dyDescent="0.35">
      <c r="A55" s="25" t="s">
        <v>385</v>
      </c>
      <c r="B55" s="34" t="s">
        <v>74</v>
      </c>
      <c r="C55" s="36">
        <v>25</v>
      </c>
      <c r="D55" s="36">
        <v>0</v>
      </c>
      <c r="E55" s="36">
        <v>15</v>
      </c>
      <c r="F55" s="36">
        <v>5</v>
      </c>
      <c r="G55" s="37">
        <v>0</v>
      </c>
      <c r="H55" s="37">
        <v>0.71</v>
      </c>
      <c r="I55" s="37">
        <v>0.28999999999999998</v>
      </c>
    </row>
    <row r="56" spans="1:9" x14ac:dyDescent="0.35">
      <c r="A56" s="25" t="s">
        <v>385</v>
      </c>
      <c r="B56" s="34" t="s">
        <v>75</v>
      </c>
      <c r="C56" s="36">
        <v>20</v>
      </c>
      <c r="D56" s="36">
        <v>0</v>
      </c>
      <c r="E56" s="36">
        <v>15</v>
      </c>
      <c r="F56" s="36">
        <v>5</v>
      </c>
      <c r="G56" s="37">
        <v>0</v>
      </c>
      <c r="H56" s="37">
        <v>0.67</v>
      </c>
      <c r="I56" s="37">
        <v>0.33</v>
      </c>
    </row>
    <row r="57" spans="1:9" x14ac:dyDescent="0.35">
      <c r="A57" s="25" t="s">
        <v>385</v>
      </c>
      <c r="B57" s="34" t="s">
        <v>76</v>
      </c>
      <c r="C57" s="36">
        <v>45</v>
      </c>
      <c r="D57" s="36">
        <v>0</v>
      </c>
      <c r="E57" s="36">
        <v>35</v>
      </c>
      <c r="F57" s="36">
        <v>10</v>
      </c>
      <c r="G57" s="37">
        <v>0</v>
      </c>
      <c r="H57" s="37">
        <v>0.76</v>
      </c>
      <c r="I57" s="37">
        <v>0.24</v>
      </c>
    </row>
    <row r="58" spans="1:9" x14ac:dyDescent="0.35">
      <c r="A58" s="25" t="s">
        <v>385</v>
      </c>
      <c r="B58" s="34" t="s">
        <v>77</v>
      </c>
      <c r="C58" s="36">
        <v>45</v>
      </c>
      <c r="D58" s="36" t="s">
        <v>108</v>
      </c>
      <c r="E58" s="36">
        <v>35</v>
      </c>
      <c r="F58" s="36">
        <v>10</v>
      </c>
      <c r="G58" s="37" t="s">
        <v>108</v>
      </c>
      <c r="H58" s="37">
        <v>0.76</v>
      </c>
      <c r="I58" s="37" t="s">
        <v>108</v>
      </c>
    </row>
    <row r="59" spans="1:9" x14ac:dyDescent="0.35">
      <c r="A59" s="25" t="s">
        <v>385</v>
      </c>
      <c r="B59" s="34" t="s">
        <v>78</v>
      </c>
      <c r="C59" s="36">
        <v>45</v>
      </c>
      <c r="D59" s="36">
        <v>0</v>
      </c>
      <c r="E59" s="36">
        <v>35</v>
      </c>
      <c r="F59" s="36">
        <v>10</v>
      </c>
      <c r="G59" s="37">
        <v>0</v>
      </c>
      <c r="H59" s="37">
        <v>0.75</v>
      </c>
      <c r="I59" s="37">
        <v>0.25</v>
      </c>
    </row>
    <row r="60" spans="1:9" x14ac:dyDescent="0.35">
      <c r="A60" s="25" t="s">
        <v>385</v>
      </c>
      <c r="B60" s="34" t="s">
        <v>79</v>
      </c>
      <c r="C60" s="36">
        <v>30</v>
      </c>
      <c r="D60" s="36">
        <v>0</v>
      </c>
      <c r="E60" s="36">
        <v>20</v>
      </c>
      <c r="F60" s="36">
        <v>15</v>
      </c>
      <c r="G60" s="37">
        <v>0</v>
      </c>
      <c r="H60" s="37">
        <v>0.57999999999999996</v>
      </c>
      <c r="I60" s="37">
        <v>0.42</v>
      </c>
    </row>
    <row r="61" spans="1:9" x14ac:dyDescent="0.35">
      <c r="A61" s="25" t="s">
        <v>385</v>
      </c>
      <c r="B61" s="34" t="s">
        <v>80</v>
      </c>
      <c r="C61" s="36">
        <v>40</v>
      </c>
      <c r="D61" s="36">
        <v>0</v>
      </c>
      <c r="E61" s="36">
        <v>25</v>
      </c>
      <c r="F61" s="36">
        <v>10</v>
      </c>
      <c r="G61" s="37">
        <v>0</v>
      </c>
      <c r="H61" s="37">
        <v>0.71</v>
      </c>
      <c r="I61" s="37">
        <v>0.28999999999999998</v>
      </c>
    </row>
    <row r="62" spans="1:9" x14ac:dyDescent="0.35">
      <c r="A62" s="25" t="s">
        <v>385</v>
      </c>
      <c r="B62" s="34" t="s">
        <v>81</v>
      </c>
      <c r="C62" s="36">
        <v>55</v>
      </c>
      <c r="D62" s="36" t="s">
        <v>108</v>
      </c>
      <c r="E62" s="36">
        <v>35</v>
      </c>
      <c r="F62" s="36">
        <v>15</v>
      </c>
      <c r="G62" s="37" t="s">
        <v>108</v>
      </c>
      <c r="H62" s="37">
        <v>0.7</v>
      </c>
      <c r="I62" s="37" t="s">
        <v>108</v>
      </c>
    </row>
    <row r="63" spans="1:9" x14ac:dyDescent="0.35">
      <c r="A63" s="25" t="s">
        <v>385</v>
      </c>
      <c r="B63" s="34" t="s">
        <v>82</v>
      </c>
      <c r="C63" s="36">
        <v>80</v>
      </c>
      <c r="D63" s="36" t="s">
        <v>108</v>
      </c>
      <c r="E63" s="36">
        <v>45</v>
      </c>
      <c r="F63" s="36">
        <v>35</v>
      </c>
      <c r="G63" s="37" t="s">
        <v>108</v>
      </c>
      <c r="H63" s="37">
        <v>0.57999999999999996</v>
      </c>
      <c r="I63" s="37" t="s">
        <v>108</v>
      </c>
    </row>
    <row r="64" spans="1:9" x14ac:dyDescent="0.35">
      <c r="A64" s="25" t="s">
        <v>385</v>
      </c>
      <c r="B64" s="34" t="s">
        <v>83</v>
      </c>
      <c r="C64" s="36">
        <v>110</v>
      </c>
      <c r="D64" s="36">
        <v>0</v>
      </c>
      <c r="E64" s="36">
        <v>45</v>
      </c>
      <c r="F64" s="36">
        <v>65</v>
      </c>
      <c r="G64" s="37">
        <v>0</v>
      </c>
      <c r="H64" s="37">
        <v>0.41</v>
      </c>
      <c r="I64" s="37">
        <v>0.59</v>
      </c>
    </row>
    <row r="65" spans="1:9" x14ac:dyDescent="0.35">
      <c r="A65" s="25" t="s">
        <v>385</v>
      </c>
      <c r="B65" s="34" t="s">
        <v>84</v>
      </c>
      <c r="C65" s="36">
        <v>145</v>
      </c>
      <c r="D65" s="36">
        <v>0</v>
      </c>
      <c r="E65" s="36">
        <v>85</v>
      </c>
      <c r="F65" s="36">
        <v>60</v>
      </c>
      <c r="G65" s="37">
        <v>0</v>
      </c>
      <c r="H65" s="37">
        <v>0.57999999999999996</v>
      </c>
      <c r="I65" s="37">
        <v>0.42</v>
      </c>
    </row>
    <row r="66" spans="1:9" x14ac:dyDescent="0.35">
      <c r="A66" s="25" t="s">
        <v>385</v>
      </c>
      <c r="B66" s="34" t="s">
        <v>85</v>
      </c>
      <c r="C66" s="36">
        <v>280</v>
      </c>
      <c r="D66" s="36" t="s">
        <v>108</v>
      </c>
      <c r="E66" s="36">
        <v>85</v>
      </c>
      <c r="F66" s="36">
        <v>195</v>
      </c>
      <c r="G66" s="37" t="s">
        <v>108</v>
      </c>
      <c r="H66" s="37" t="s">
        <v>108</v>
      </c>
      <c r="I66" s="37">
        <v>0.69</v>
      </c>
    </row>
    <row r="67" spans="1:9" x14ac:dyDescent="0.35">
      <c r="A67" s="25" t="s">
        <v>385</v>
      </c>
      <c r="B67" s="34" t="s">
        <v>86</v>
      </c>
      <c r="C67" s="36">
        <v>245</v>
      </c>
      <c r="D67" s="36" t="s">
        <v>108</v>
      </c>
      <c r="E67" s="36">
        <v>75</v>
      </c>
      <c r="F67" s="36">
        <v>170</v>
      </c>
      <c r="G67" s="37" t="s">
        <v>108</v>
      </c>
      <c r="H67" s="37" t="s">
        <v>108</v>
      </c>
      <c r="I67" s="37">
        <v>0.7</v>
      </c>
    </row>
    <row r="68" spans="1:9" x14ac:dyDescent="0.35">
      <c r="A68" s="25" t="s">
        <v>385</v>
      </c>
      <c r="B68" s="34" t="s">
        <v>87</v>
      </c>
      <c r="C68" s="36">
        <v>125</v>
      </c>
      <c r="D68" s="36" t="s">
        <v>108</v>
      </c>
      <c r="E68" s="36">
        <v>80</v>
      </c>
      <c r="F68" s="36">
        <v>45</v>
      </c>
      <c r="G68" s="37" t="s">
        <v>108</v>
      </c>
      <c r="H68" s="37">
        <v>0.63</v>
      </c>
      <c r="I68" s="37" t="s">
        <v>108</v>
      </c>
    </row>
    <row r="69" spans="1:9" x14ac:dyDescent="0.35">
      <c r="A69" s="25" t="s">
        <v>385</v>
      </c>
      <c r="B69" s="34" t="s">
        <v>88</v>
      </c>
      <c r="C69" s="36">
        <v>195</v>
      </c>
      <c r="D69" s="36" t="s">
        <v>108</v>
      </c>
      <c r="E69" s="36">
        <v>100</v>
      </c>
      <c r="F69" s="36">
        <v>90</v>
      </c>
      <c r="G69" s="37" t="s">
        <v>108</v>
      </c>
      <c r="H69" s="37">
        <v>0.52</v>
      </c>
      <c r="I69" s="37" t="s">
        <v>108</v>
      </c>
    </row>
    <row r="70" spans="1:9" x14ac:dyDescent="0.35">
      <c r="A70" s="25" t="s">
        <v>385</v>
      </c>
      <c r="B70" s="34" t="s">
        <v>89</v>
      </c>
      <c r="C70" s="36">
        <v>330</v>
      </c>
      <c r="D70" s="36">
        <v>5</v>
      </c>
      <c r="E70" s="36">
        <v>240</v>
      </c>
      <c r="F70" s="36">
        <v>85</v>
      </c>
      <c r="G70" s="37">
        <v>0.01</v>
      </c>
      <c r="H70" s="37">
        <v>0.74</v>
      </c>
      <c r="I70" s="37">
        <v>0.26</v>
      </c>
    </row>
    <row r="71" spans="1:9" x14ac:dyDescent="0.35">
      <c r="A71" s="25" t="s">
        <v>385</v>
      </c>
      <c r="B71" s="34" t="s">
        <v>90</v>
      </c>
      <c r="C71" s="36">
        <v>315</v>
      </c>
      <c r="D71" s="36">
        <v>5</v>
      </c>
      <c r="E71" s="36">
        <v>230</v>
      </c>
      <c r="F71" s="36">
        <v>75</v>
      </c>
      <c r="G71" s="37">
        <v>0.01</v>
      </c>
      <c r="H71" s="37">
        <v>0.74</v>
      </c>
      <c r="I71" s="37">
        <v>0.25</v>
      </c>
    </row>
    <row r="72" spans="1:9" x14ac:dyDescent="0.35">
      <c r="A72" s="25" t="s">
        <v>385</v>
      </c>
      <c r="B72" s="34" t="s">
        <v>91</v>
      </c>
      <c r="C72" s="36">
        <v>240</v>
      </c>
      <c r="D72" s="36">
        <v>0</v>
      </c>
      <c r="E72" s="36">
        <v>105</v>
      </c>
      <c r="F72" s="36">
        <v>135</v>
      </c>
      <c r="G72" s="37">
        <v>0</v>
      </c>
      <c r="H72" s="37">
        <v>0.43</v>
      </c>
      <c r="I72" s="37">
        <v>0.56999999999999995</v>
      </c>
    </row>
    <row r="73" spans="1:9" x14ac:dyDescent="0.35">
      <c r="A73" s="25" t="s">
        <v>385</v>
      </c>
      <c r="B73" s="34" t="s">
        <v>92</v>
      </c>
      <c r="C73" s="36">
        <v>590</v>
      </c>
      <c r="D73" s="36">
        <v>5</v>
      </c>
      <c r="E73" s="36">
        <v>180</v>
      </c>
      <c r="F73" s="36">
        <v>410</v>
      </c>
      <c r="G73" s="37">
        <v>0.01</v>
      </c>
      <c r="H73" s="37">
        <v>0.3</v>
      </c>
      <c r="I73" s="37">
        <v>0.69</v>
      </c>
    </row>
    <row r="74" spans="1:9" x14ac:dyDescent="0.35">
      <c r="A74" s="25" t="s">
        <v>385</v>
      </c>
      <c r="B74" s="34" t="s">
        <v>93</v>
      </c>
      <c r="C74" s="36">
        <v>870</v>
      </c>
      <c r="D74" s="36">
        <v>5</v>
      </c>
      <c r="E74" s="36">
        <v>160</v>
      </c>
      <c r="F74" s="36">
        <v>705</v>
      </c>
      <c r="G74" s="37">
        <v>0.01</v>
      </c>
      <c r="H74" s="37">
        <v>0.18</v>
      </c>
      <c r="I74" s="37">
        <v>0.81</v>
      </c>
    </row>
    <row r="75" spans="1:9" x14ac:dyDescent="0.35">
      <c r="A75" s="25" t="s">
        <v>385</v>
      </c>
      <c r="B75" s="34" t="s">
        <v>94</v>
      </c>
      <c r="C75" s="36">
        <v>720</v>
      </c>
      <c r="D75" s="36">
        <v>10</v>
      </c>
      <c r="E75" s="36">
        <v>165</v>
      </c>
      <c r="F75" s="36">
        <v>545</v>
      </c>
      <c r="G75" s="37">
        <v>0.02</v>
      </c>
      <c r="H75" s="37">
        <v>0.23</v>
      </c>
      <c r="I75" s="37">
        <v>0.76</v>
      </c>
    </row>
    <row r="76" spans="1:9" x14ac:dyDescent="0.35">
      <c r="A76" s="25" t="s">
        <v>385</v>
      </c>
      <c r="B76" s="34" t="s">
        <v>95</v>
      </c>
      <c r="C76" s="36">
        <v>640</v>
      </c>
      <c r="D76" s="36">
        <v>5</v>
      </c>
      <c r="E76" s="36">
        <v>165</v>
      </c>
      <c r="F76" s="36">
        <v>475</v>
      </c>
      <c r="G76" s="37">
        <v>0.01</v>
      </c>
      <c r="H76" s="37">
        <v>0.25</v>
      </c>
      <c r="I76" s="37">
        <v>0.74</v>
      </c>
    </row>
    <row r="77" spans="1:9" x14ac:dyDescent="0.35">
      <c r="A77" s="25" t="s">
        <v>385</v>
      </c>
      <c r="B77" s="34" t="s">
        <v>96</v>
      </c>
      <c r="C77" s="36">
        <v>625</v>
      </c>
      <c r="D77" s="36">
        <v>15</v>
      </c>
      <c r="E77" s="36">
        <v>185</v>
      </c>
      <c r="F77" s="36">
        <v>425</v>
      </c>
      <c r="G77" s="37">
        <v>0.03</v>
      </c>
      <c r="H77" s="37">
        <v>0.28999999999999998</v>
      </c>
      <c r="I77" s="37">
        <v>0.68</v>
      </c>
    </row>
    <row r="78" spans="1:9" x14ac:dyDescent="0.35">
      <c r="A78" s="25" t="s">
        <v>385</v>
      </c>
      <c r="B78" s="34" t="s">
        <v>97</v>
      </c>
      <c r="C78" s="36">
        <v>740</v>
      </c>
      <c r="D78" s="36">
        <v>25</v>
      </c>
      <c r="E78" s="36">
        <v>180</v>
      </c>
      <c r="F78" s="36">
        <v>535</v>
      </c>
      <c r="G78" s="37">
        <v>0.03</v>
      </c>
      <c r="H78" s="37">
        <v>0.24</v>
      </c>
      <c r="I78" s="37">
        <v>0.73</v>
      </c>
    </row>
    <row r="79" spans="1:9" x14ac:dyDescent="0.35">
      <c r="A79" s="25" t="s">
        <v>385</v>
      </c>
      <c r="B79" s="34" t="s">
        <v>98</v>
      </c>
      <c r="C79" s="36">
        <v>775</v>
      </c>
      <c r="D79" s="36">
        <v>25</v>
      </c>
      <c r="E79" s="36">
        <v>220</v>
      </c>
      <c r="F79" s="36">
        <v>535</v>
      </c>
      <c r="G79" s="37">
        <v>0.03</v>
      </c>
      <c r="H79" s="37">
        <v>0.28000000000000003</v>
      </c>
      <c r="I79" s="37">
        <v>0.69</v>
      </c>
    </row>
    <row r="80" spans="1:9" x14ac:dyDescent="0.35">
      <c r="A80" s="25" t="s">
        <v>385</v>
      </c>
      <c r="B80" s="34" t="s">
        <v>99</v>
      </c>
      <c r="C80" s="36">
        <v>1020</v>
      </c>
      <c r="D80" s="36">
        <v>40</v>
      </c>
      <c r="E80" s="36">
        <v>230</v>
      </c>
      <c r="F80" s="36">
        <v>745</v>
      </c>
      <c r="G80" s="37">
        <v>0.04</v>
      </c>
      <c r="H80" s="37">
        <v>0.23</v>
      </c>
      <c r="I80" s="37">
        <v>0.73</v>
      </c>
    </row>
    <row r="81" spans="1:9" x14ac:dyDescent="0.35">
      <c r="A81" s="25" t="s">
        <v>385</v>
      </c>
      <c r="B81" s="34" t="s">
        <v>100</v>
      </c>
      <c r="C81" s="36">
        <v>1235</v>
      </c>
      <c r="D81" s="36">
        <v>40</v>
      </c>
      <c r="E81" s="36">
        <v>175</v>
      </c>
      <c r="F81" s="36">
        <v>1020</v>
      </c>
      <c r="G81" s="37">
        <v>0.03</v>
      </c>
      <c r="H81" s="37">
        <v>0.14000000000000001</v>
      </c>
      <c r="I81" s="37">
        <v>0.83</v>
      </c>
    </row>
    <row r="82" spans="1:9" x14ac:dyDescent="0.35">
      <c r="A82" s="25" t="s">
        <v>385</v>
      </c>
      <c r="B82" s="34" t="s">
        <v>101</v>
      </c>
      <c r="C82" s="36">
        <v>1235</v>
      </c>
      <c r="D82" s="36">
        <v>50</v>
      </c>
      <c r="E82" s="36">
        <v>310</v>
      </c>
      <c r="F82" s="36">
        <v>875</v>
      </c>
      <c r="G82" s="37">
        <v>0.04</v>
      </c>
      <c r="H82" s="37">
        <v>0.25</v>
      </c>
      <c r="I82" s="37">
        <v>0.71</v>
      </c>
    </row>
    <row r="83" spans="1:9" x14ac:dyDescent="0.35">
      <c r="A83" s="25" t="s">
        <v>385</v>
      </c>
      <c r="B83" s="34" t="s">
        <v>102</v>
      </c>
      <c r="C83" s="36">
        <v>1355</v>
      </c>
      <c r="D83" s="36">
        <v>50</v>
      </c>
      <c r="E83" s="36">
        <v>315</v>
      </c>
      <c r="F83" s="36">
        <v>990</v>
      </c>
      <c r="G83" s="37">
        <v>0.04</v>
      </c>
      <c r="H83" s="37">
        <v>0.23</v>
      </c>
      <c r="I83" s="37">
        <v>0.73</v>
      </c>
    </row>
    <row r="84" spans="1:9" x14ac:dyDescent="0.35">
      <c r="A84" s="25" t="s">
        <v>385</v>
      </c>
      <c r="B84" s="34" t="s">
        <v>103</v>
      </c>
      <c r="C84" s="36">
        <v>1330</v>
      </c>
      <c r="D84" s="36">
        <v>45</v>
      </c>
      <c r="E84" s="36">
        <v>370</v>
      </c>
      <c r="F84" s="36">
        <v>915</v>
      </c>
      <c r="G84" s="37">
        <v>0.03</v>
      </c>
      <c r="H84" s="37">
        <v>0.28000000000000003</v>
      </c>
      <c r="I84" s="37">
        <v>0.69</v>
      </c>
    </row>
    <row r="85" spans="1:9" x14ac:dyDescent="0.35">
      <c r="A85" s="52" t="s">
        <v>386</v>
      </c>
      <c r="B85" s="50" t="s">
        <v>60</v>
      </c>
      <c r="C85" s="49">
        <v>5855</v>
      </c>
      <c r="D85" s="49">
        <v>205</v>
      </c>
      <c r="E85" s="49">
        <v>3225</v>
      </c>
      <c r="F85" s="49">
        <v>2425</v>
      </c>
      <c r="G85" s="65">
        <v>0.04</v>
      </c>
      <c r="H85" s="65">
        <v>0.55000000000000004</v>
      </c>
      <c r="I85" s="65">
        <v>0.41</v>
      </c>
    </row>
    <row r="86" spans="1:9" x14ac:dyDescent="0.35">
      <c r="A86" s="25" t="s">
        <v>386</v>
      </c>
      <c r="B86" s="34" t="s">
        <v>66</v>
      </c>
      <c r="C86" s="36" t="s">
        <v>108</v>
      </c>
      <c r="D86" s="36">
        <v>0</v>
      </c>
      <c r="E86" s="36" t="s">
        <v>108</v>
      </c>
      <c r="F86" s="36">
        <v>0</v>
      </c>
      <c r="G86" s="37">
        <v>0</v>
      </c>
      <c r="H86" s="37" t="s">
        <v>108</v>
      </c>
      <c r="I86" s="37">
        <v>0</v>
      </c>
    </row>
    <row r="87" spans="1:9" x14ac:dyDescent="0.35">
      <c r="A87" s="25" t="s">
        <v>386</v>
      </c>
      <c r="B87" s="34" t="s">
        <v>67</v>
      </c>
      <c r="C87" s="36" t="s">
        <v>108</v>
      </c>
      <c r="D87" s="36">
        <v>0</v>
      </c>
      <c r="E87" s="36" t="s">
        <v>108</v>
      </c>
      <c r="F87" s="36">
        <v>0</v>
      </c>
      <c r="G87" s="37">
        <v>0</v>
      </c>
      <c r="H87" s="37" t="s">
        <v>108</v>
      </c>
      <c r="I87" s="37">
        <v>0</v>
      </c>
    </row>
    <row r="88" spans="1:9" x14ac:dyDescent="0.35">
      <c r="A88" s="25" t="s">
        <v>386</v>
      </c>
      <c r="B88" s="34" t="s">
        <v>68</v>
      </c>
      <c r="C88" s="36">
        <v>5</v>
      </c>
      <c r="D88" s="36">
        <v>0</v>
      </c>
      <c r="E88" s="36">
        <v>5</v>
      </c>
      <c r="F88" s="36">
        <v>0</v>
      </c>
      <c r="G88" s="37">
        <v>0</v>
      </c>
      <c r="H88" s="37">
        <v>1</v>
      </c>
      <c r="I88" s="37">
        <v>0</v>
      </c>
    </row>
    <row r="89" spans="1:9" x14ac:dyDescent="0.35">
      <c r="A89" s="25" t="s">
        <v>386</v>
      </c>
      <c r="B89" s="34" t="s">
        <v>69</v>
      </c>
      <c r="C89" s="36">
        <v>10</v>
      </c>
      <c r="D89" s="36">
        <v>0</v>
      </c>
      <c r="E89" s="36" t="s">
        <v>108</v>
      </c>
      <c r="F89" s="36">
        <v>5</v>
      </c>
      <c r="G89" s="37">
        <v>0</v>
      </c>
      <c r="H89" s="37" t="s">
        <v>108</v>
      </c>
      <c r="I89" s="37" t="s">
        <v>108</v>
      </c>
    </row>
    <row r="90" spans="1:9" x14ac:dyDescent="0.35">
      <c r="A90" s="25" t="s">
        <v>386</v>
      </c>
      <c r="B90" s="34" t="s">
        <v>70</v>
      </c>
      <c r="C90" s="36">
        <v>5</v>
      </c>
      <c r="D90" s="36">
        <v>0</v>
      </c>
      <c r="E90" s="36">
        <v>5</v>
      </c>
      <c r="F90" s="36" t="s">
        <v>108</v>
      </c>
      <c r="G90" s="37">
        <v>0</v>
      </c>
      <c r="H90" s="37" t="s">
        <v>108</v>
      </c>
      <c r="I90" s="37" t="s">
        <v>108</v>
      </c>
    </row>
    <row r="91" spans="1:9" x14ac:dyDescent="0.35">
      <c r="A91" s="25" t="s">
        <v>386</v>
      </c>
      <c r="B91" s="34" t="s">
        <v>71</v>
      </c>
      <c r="C91" s="36">
        <v>10</v>
      </c>
      <c r="D91" s="36" t="s">
        <v>108</v>
      </c>
      <c r="E91" s="36">
        <v>5</v>
      </c>
      <c r="F91" s="36" t="s">
        <v>108</v>
      </c>
      <c r="G91" s="37" t="s">
        <v>108</v>
      </c>
      <c r="H91" s="37" t="s">
        <v>108</v>
      </c>
      <c r="I91" s="37" t="s">
        <v>108</v>
      </c>
    </row>
    <row r="92" spans="1:9" x14ac:dyDescent="0.35">
      <c r="A92" s="25" t="s">
        <v>386</v>
      </c>
      <c r="B92" s="34" t="s">
        <v>72</v>
      </c>
      <c r="C92" s="36">
        <v>25</v>
      </c>
      <c r="D92" s="36" t="s">
        <v>108</v>
      </c>
      <c r="E92" s="36">
        <v>10</v>
      </c>
      <c r="F92" s="36">
        <v>10</v>
      </c>
      <c r="G92" s="37" t="s">
        <v>108</v>
      </c>
      <c r="H92" s="37">
        <v>0.52</v>
      </c>
      <c r="I92" s="37" t="s">
        <v>108</v>
      </c>
    </row>
    <row r="93" spans="1:9" x14ac:dyDescent="0.35">
      <c r="A93" s="25" t="s">
        <v>386</v>
      </c>
      <c r="B93" s="34" t="s">
        <v>73</v>
      </c>
      <c r="C93" s="36">
        <v>25</v>
      </c>
      <c r="D93" s="36">
        <v>5</v>
      </c>
      <c r="E93" s="36">
        <v>10</v>
      </c>
      <c r="F93" s="36">
        <v>10</v>
      </c>
      <c r="G93" s="37">
        <v>0.17</v>
      </c>
      <c r="H93" s="37">
        <v>0.5</v>
      </c>
      <c r="I93" s="37">
        <v>0.33</v>
      </c>
    </row>
    <row r="94" spans="1:9" x14ac:dyDescent="0.35">
      <c r="A94" s="25" t="s">
        <v>386</v>
      </c>
      <c r="B94" s="34" t="s">
        <v>74</v>
      </c>
      <c r="C94" s="36">
        <v>25</v>
      </c>
      <c r="D94" s="36">
        <v>5</v>
      </c>
      <c r="E94" s="36">
        <v>10</v>
      </c>
      <c r="F94" s="36">
        <v>10</v>
      </c>
      <c r="G94" s="37">
        <v>0.17</v>
      </c>
      <c r="H94" s="37">
        <v>0.5</v>
      </c>
      <c r="I94" s="37">
        <v>0.33</v>
      </c>
    </row>
    <row r="95" spans="1:9" x14ac:dyDescent="0.35">
      <c r="A95" s="25" t="s">
        <v>386</v>
      </c>
      <c r="B95" s="34" t="s">
        <v>75</v>
      </c>
      <c r="C95" s="36">
        <v>40</v>
      </c>
      <c r="D95" s="36" t="s">
        <v>108</v>
      </c>
      <c r="E95" s="36">
        <v>25</v>
      </c>
      <c r="F95" s="36">
        <v>15</v>
      </c>
      <c r="G95" s="37" t="s">
        <v>108</v>
      </c>
      <c r="H95" s="37">
        <v>0.56999999999999995</v>
      </c>
      <c r="I95" s="37" t="s">
        <v>108</v>
      </c>
    </row>
    <row r="96" spans="1:9" x14ac:dyDescent="0.35">
      <c r="A96" s="25" t="s">
        <v>386</v>
      </c>
      <c r="B96" s="34" t="s">
        <v>76</v>
      </c>
      <c r="C96" s="36">
        <v>45</v>
      </c>
      <c r="D96" s="36" t="s">
        <v>108</v>
      </c>
      <c r="E96" s="36">
        <v>25</v>
      </c>
      <c r="F96" s="36">
        <v>15</v>
      </c>
      <c r="G96" s="37" t="s">
        <v>108</v>
      </c>
      <c r="H96" s="37">
        <v>0.56000000000000005</v>
      </c>
      <c r="I96" s="37" t="s">
        <v>108</v>
      </c>
    </row>
    <row r="97" spans="1:9" x14ac:dyDescent="0.35">
      <c r="A97" s="25" t="s">
        <v>386</v>
      </c>
      <c r="B97" s="34" t="s">
        <v>77</v>
      </c>
      <c r="C97" s="36">
        <v>40</v>
      </c>
      <c r="D97" s="36">
        <v>5</v>
      </c>
      <c r="E97" s="36">
        <v>30</v>
      </c>
      <c r="F97" s="36">
        <v>10</v>
      </c>
      <c r="G97" s="37">
        <v>7.0000000000000007E-2</v>
      </c>
      <c r="H97" s="37">
        <v>0.71</v>
      </c>
      <c r="I97" s="37">
        <v>0.22</v>
      </c>
    </row>
    <row r="98" spans="1:9" x14ac:dyDescent="0.35">
      <c r="A98" s="25" t="s">
        <v>386</v>
      </c>
      <c r="B98" s="34" t="s">
        <v>78</v>
      </c>
      <c r="C98" s="36">
        <v>55</v>
      </c>
      <c r="D98" s="36">
        <v>5</v>
      </c>
      <c r="E98" s="36">
        <v>35</v>
      </c>
      <c r="F98" s="36">
        <v>20</v>
      </c>
      <c r="G98" s="37">
        <v>0.05</v>
      </c>
      <c r="H98" s="37">
        <v>0.63</v>
      </c>
      <c r="I98" s="37">
        <v>0.32</v>
      </c>
    </row>
    <row r="99" spans="1:9" x14ac:dyDescent="0.35">
      <c r="A99" s="25" t="s">
        <v>386</v>
      </c>
      <c r="B99" s="34" t="s">
        <v>79</v>
      </c>
      <c r="C99" s="36">
        <v>45</v>
      </c>
      <c r="D99" s="36" t="s">
        <v>108</v>
      </c>
      <c r="E99" s="36">
        <v>25</v>
      </c>
      <c r="F99" s="36">
        <v>15</v>
      </c>
      <c r="G99" s="37" t="s">
        <v>108</v>
      </c>
      <c r="H99" s="37">
        <v>0.59</v>
      </c>
      <c r="I99" s="37" t="s">
        <v>108</v>
      </c>
    </row>
    <row r="100" spans="1:9" x14ac:dyDescent="0.35">
      <c r="A100" s="25" t="s">
        <v>386</v>
      </c>
      <c r="B100" s="34" t="s">
        <v>80</v>
      </c>
      <c r="C100" s="36">
        <v>95</v>
      </c>
      <c r="D100" s="36" t="s">
        <v>108</v>
      </c>
      <c r="E100" s="36">
        <v>70</v>
      </c>
      <c r="F100" s="36">
        <v>25</v>
      </c>
      <c r="G100" s="37" t="s">
        <v>108</v>
      </c>
      <c r="H100" s="37">
        <v>0.7</v>
      </c>
      <c r="I100" s="37" t="s">
        <v>108</v>
      </c>
    </row>
    <row r="101" spans="1:9" x14ac:dyDescent="0.35">
      <c r="A101" s="25" t="s">
        <v>386</v>
      </c>
      <c r="B101" s="34" t="s">
        <v>81</v>
      </c>
      <c r="C101" s="36">
        <v>105</v>
      </c>
      <c r="D101" s="36">
        <v>5</v>
      </c>
      <c r="E101" s="36">
        <v>65</v>
      </c>
      <c r="F101" s="36">
        <v>35</v>
      </c>
      <c r="G101" s="37">
        <v>0.05</v>
      </c>
      <c r="H101" s="37">
        <v>0.63</v>
      </c>
      <c r="I101" s="37">
        <v>0.33</v>
      </c>
    </row>
    <row r="102" spans="1:9" x14ac:dyDescent="0.35">
      <c r="A102" s="25" t="s">
        <v>386</v>
      </c>
      <c r="B102" s="34" t="s">
        <v>82</v>
      </c>
      <c r="C102" s="36">
        <v>190</v>
      </c>
      <c r="D102" s="36">
        <v>5</v>
      </c>
      <c r="E102" s="36">
        <v>125</v>
      </c>
      <c r="F102" s="36">
        <v>60</v>
      </c>
      <c r="G102" s="37">
        <v>0.03</v>
      </c>
      <c r="H102" s="37">
        <v>0.66</v>
      </c>
      <c r="I102" s="37">
        <v>0.31</v>
      </c>
    </row>
    <row r="103" spans="1:9" x14ac:dyDescent="0.35">
      <c r="A103" s="25" t="s">
        <v>386</v>
      </c>
      <c r="B103" s="34" t="s">
        <v>83</v>
      </c>
      <c r="C103" s="36">
        <v>140</v>
      </c>
      <c r="D103" s="36">
        <v>5</v>
      </c>
      <c r="E103" s="36">
        <v>85</v>
      </c>
      <c r="F103" s="36">
        <v>50</v>
      </c>
      <c r="G103" s="37">
        <v>0.03</v>
      </c>
      <c r="H103" s="37">
        <v>0.6</v>
      </c>
      <c r="I103" s="37">
        <v>0.37</v>
      </c>
    </row>
    <row r="104" spans="1:9" x14ac:dyDescent="0.35">
      <c r="A104" s="25" t="s">
        <v>386</v>
      </c>
      <c r="B104" s="34" t="s">
        <v>84</v>
      </c>
      <c r="C104" s="36">
        <v>265</v>
      </c>
      <c r="D104" s="36">
        <v>10</v>
      </c>
      <c r="E104" s="36">
        <v>160</v>
      </c>
      <c r="F104" s="36">
        <v>95</v>
      </c>
      <c r="G104" s="37">
        <v>0.04</v>
      </c>
      <c r="H104" s="37">
        <v>0.61</v>
      </c>
      <c r="I104" s="37">
        <v>0.35</v>
      </c>
    </row>
    <row r="105" spans="1:9" x14ac:dyDescent="0.35">
      <c r="A105" s="25" t="s">
        <v>386</v>
      </c>
      <c r="B105" s="34" t="s">
        <v>85</v>
      </c>
      <c r="C105" s="36">
        <v>250</v>
      </c>
      <c r="D105" s="36">
        <v>5</v>
      </c>
      <c r="E105" s="36">
        <v>175</v>
      </c>
      <c r="F105" s="36">
        <v>70</v>
      </c>
      <c r="G105" s="37">
        <v>0.02</v>
      </c>
      <c r="H105" s="37">
        <v>0.7</v>
      </c>
      <c r="I105" s="37">
        <v>0.28000000000000003</v>
      </c>
    </row>
    <row r="106" spans="1:9" x14ac:dyDescent="0.35">
      <c r="A106" s="25" t="s">
        <v>386</v>
      </c>
      <c r="B106" s="34" t="s">
        <v>86</v>
      </c>
      <c r="C106" s="36">
        <v>240</v>
      </c>
      <c r="D106" s="36">
        <v>5</v>
      </c>
      <c r="E106" s="36">
        <v>150</v>
      </c>
      <c r="F106" s="36">
        <v>85</v>
      </c>
      <c r="G106" s="37">
        <v>0.02</v>
      </c>
      <c r="H106" s="37">
        <v>0.63</v>
      </c>
      <c r="I106" s="37">
        <v>0.35</v>
      </c>
    </row>
    <row r="107" spans="1:9" x14ac:dyDescent="0.35">
      <c r="A107" s="25" t="s">
        <v>386</v>
      </c>
      <c r="B107" s="34" t="s">
        <v>87</v>
      </c>
      <c r="C107" s="36">
        <v>285</v>
      </c>
      <c r="D107" s="36">
        <v>10</v>
      </c>
      <c r="E107" s="36">
        <v>165</v>
      </c>
      <c r="F107" s="36">
        <v>110</v>
      </c>
      <c r="G107" s="37">
        <v>0.03</v>
      </c>
      <c r="H107" s="37">
        <v>0.57999999999999996</v>
      </c>
      <c r="I107" s="37">
        <v>0.39</v>
      </c>
    </row>
    <row r="108" spans="1:9" x14ac:dyDescent="0.35">
      <c r="A108" s="25" t="s">
        <v>386</v>
      </c>
      <c r="B108" s="34" t="s">
        <v>88</v>
      </c>
      <c r="C108" s="36">
        <v>315</v>
      </c>
      <c r="D108" s="36">
        <v>5</v>
      </c>
      <c r="E108" s="36">
        <v>190</v>
      </c>
      <c r="F108" s="36">
        <v>120</v>
      </c>
      <c r="G108" s="37">
        <v>0.02</v>
      </c>
      <c r="H108" s="37">
        <v>0.6</v>
      </c>
      <c r="I108" s="37">
        <v>0.38</v>
      </c>
    </row>
    <row r="109" spans="1:9" x14ac:dyDescent="0.35">
      <c r="A109" s="25" t="s">
        <v>386</v>
      </c>
      <c r="B109" s="34" t="s">
        <v>89</v>
      </c>
      <c r="C109" s="36">
        <v>310</v>
      </c>
      <c r="D109" s="36">
        <v>10</v>
      </c>
      <c r="E109" s="36">
        <v>180</v>
      </c>
      <c r="F109" s="36">
        <v>120</v>
      </c>
      <c r="G109" s="37">
        <v>0.04</v>
      </c>
      <c r="H109" s="37">
        <v>0.56999999999999995</v>
      </c>
      <c r="I109" s="37">
        <v>0.39</v>
      </c>
    </row>
    <row r="110" spans="1:9" x14ac:dyDescent="0.35">
      <c r="A110" s="25" t="s">
        <v>386</v>
      </c>
      <c r="B110" s="34" t="s">
        <v>90</v>
      </c>
      <c r="C110" s="36">
        <v>435</v>
      </c>
      <c r="D110" s="36">
        <v>20</v>
      </c>
      <c r="E110" s="36">
        <v>230</v>
      </c>
      <c r="F110" s="36">
        <v>190</v>
      </c>
      <c r="G110" s="37">
        <v>0.04</v>
      </c>
      <c r="H110" s="37">
        <v>0.53</v>
      </c>
      <c r="I110" s="37">
        <v>0.43</v>
      </c>
    </row>
    <row r="111" spans="1:9" x14ac:dyDescent="0.35">
      <c r="A111" s="25" t="s">
        <v>386</v>
      </c>
      <c r="B111" s="34" t="s">
        <v>91</v>
      </c>
      <c r="C111" s="36">
        <v>325</v>
      </c>
      <c r="D111" s="36">
        <v>10</v>
      </c>
      <c r="E111" s="36">
        <v>160</v>
      </c>
      <c r="F111" s="36">
        <v>155</v>
      </c>
      <c r="G111" s="37">
        <v>0.04</v>
      </c>
      <c r="H111" s="37">
        <v>0.49</v>
      </c>
      <c r="I111" s="37">
        <v>0.47</v>
      </c>
    </row>
    <row r="112" spans="1:9" x14ac:dyDescent="0.35">
      <c r="A112" s="25" t="s">
        <v>386</v>
      </c>
      <c r="B112" s="34" t="s">
        <v>92</v>
      </c>
      <c r="C112" s="36">
        <v>355</v>
      </c>
      <c r="D112" s="36">
        <v>10</v>
      </c>
      <c r="E112" s="36">
        <v>200</v>
      </c>
      <c r="F112" s="36">
        <v>145</v>
      </c>
      <c r="G112" s="37">
        <v>0.03</v>
      </c>
      <c r="H112" s="37">
        <v>0.56000000000000005</v>
      </c>
      <c r="I112" s="37">
        <v>0.41</v>
      </c>
    </row>
    <row r="113" spans="1:9" x14ac:dyDescent="0.35">
      <c r="A113" s="25" t="s">
        <v>386</v>
      </c>
      <c r="B113" s="34" t="s">
        <v>93</v>
      </c>
      <c r="C113" s="36">
        <v>195</v>
      </c>
      <c r="D113" s="36">
        <v>5</v>
      </c>
      <c r="E113" s="36">
        <v>110</v>
      </c>
      <c r="F113" s="36">
        <v>80</v>
      </c>
      <c r="G113" s="37">
        <v>0.03</v>
      </c>
      <c r="H113" s="37">
        <v>0.56000000000000005</v>
      </c>
      <c r="I113" s="37">
        <v>0.41</v>
      </c>
    </row>
    <row r="114" spans="1:9" x14ac:dyDescent="0.35">
      <c r="A114" s="25" t="s">
        <v>386</v>
      </c>
      <c r="B114" s="34" t="s">
        <v>94</v>
      </c>
      <c r="C114" s="36">
        <v>165</v>
      </c>
      <c r="D114" s="36">
        <v>15</v>
      </c>
      <c r="E114" s="36">
        <v>85</v>
      </c>
      <c r="F114" s="36">
        <v>65</v>
      </c>
      <c r="G114" s="37">
        <v>0.08</v>
      </c>
      <c r="H114" s="37">
        <v>0.52</v>
      </c>
      <c r="I114" s="37">
        <v>0.41</v>
      </c>
    </row>
    <row r="115" spans="1:9" x14ac:dyDescent="0.35">
      <c r="A115" s="25" t="s">
        <v>386</v>
      </c>
      <c r="B115" s="34" t="s">
        <v>95</v>
      </c>
      <c r="C115" s="36">
        <v>180</v>
      </c>
      <c r="D115" s="36">
        <v>5</v>
      </c>
      <c r="E115" s="36">
        <v>95</v>
      </c>
      <c r="F115" s="36">
        <v>80</v>
      </c>
      <c r="G115" s="37">
        <v>0.03</v>
      </c>
      <c r="H115" s="37">
        <v>0.53</v>
      </c>
      <c r="I115" s="37">
        <v>0.44</v>
      </c>
    </row>
    <row r="116" spans="1:9" x14ac:dyDescent="0.35">
      <c r="A116" s="25" t="s">
        <v>386</v>
      </c>
      <c r="B116" s="34" t="s">
        <v>96</v>
      </c>
      <c r="C116" s="36">
        <v>190</v>
      </c>
      <c r="D116" s="36">
        <v>5</v>
      </c>
      <c r="E116" s="36">
        <v>100</v>
      </c>
      <c r="F116" s="36">
        <v>90</v>
      </c>
      <c r="G116" s="37">
        <v>0.03</v>
      </c>
      <c r="H116" s="37">
        <v>0.51</v>
      </c>
      <c r="I116" s="37">
        <v>0.46</v>
      </c>
    </row>
    <row r="117" spans="1:9" x14ac:dyDescent="0.35">
      <c r="A117" s="25" t="s">
        <v>386</v>
      </c>
      <c r="B117" s="34" t="s">
        <v>97</v>
      </c>
      <c r="C117" s="36">
        <v>160</v>
      </c>
      <c r="D117" s="36">
        <v>10</v>
      </c>
      <c r="E117" s="36">
        <v>90</v>
      </c>
      <c r="F117" s="36">
        <v>60</v>
      </c>
      <c r="G117" s="37">
        <v>7.0000000000000007E-2</v>
      </c>
      <c r="H117" s="37">
        <v>0.55000000000000004</v>
      </c>
      <c r="I117" s="37">
        <v>0.38</v>
      </c>
    </row>
    <row r="118" spans="1:9" x14ac:dyDescent="0.35">
      <c r="A118" s="25" t="s">
        <v>386</v>
      </c>
      <c r="B118" s="34" t="s">
        <v>98</v>
      </c>
      <c r="C118" s="36">
        <v>175</v>
      </c>
      <c r="D118" s="36">
        <v>5</v>
      </c>
      <c r="E118" s="36">
        <v>75</v>
      </c>
      <c r="F118" s="36">
        <v>95</v>
      </c>
      <c r="G118" s="37">
        <v>0.03</v>
      </c>
      <c r="H118" s="37">
        <v>0.43</v>
      </c>
      <c r="I118" s="37">
        <v>0.54</v>
      </c>
    </row>
    <row r="119" spans="1:9" x14ac:dyDescent="0.35">
      <c r="A119" s="25" t="s">
        <v>386</v>
      </c>
      <c r="B119" s="34" t="s">
        <v>99</v>
      </c>
      <c r="C119" s="36">
        <v>175</v>
      </c>
      <c r="D119" s="36">
        <v>5</v>
      </c>
      <c r="E119" s="36">
        <v>95</v>
      </c>
      <c r="F119" s="36">
        <v>80</v>
      </c>
      <c r="G119" s="37">
        <v>0.03</v>
      </c>
      <c r="H119" s="37">
        <v>0.53</v>
      </c>
      <c r="I119" s="37">
        <v>0.44</v>
      </c>
    </row>
    <row r="120" spans="1:9" x14ac:dyDescent="0.35">
      <c r="A120" s="25" t="s">
        <v>386</v>
      </c>
      <c r="B120" s="34" t="s">
        <v>100</v>
      </c>
      <c r="C120" s="36">
        <v>205</v>
      </c>
      <c r="D120" s="36" t="s">
        <v>108</v>
      </c>
      <c r="E120" s="36">
        <v>85</v>
      </c>
      <c r="F120" s="36">
        <v>120</v>
      </c>
      <c r="G120" s="37" t="s">
        <v>108</v>
      </c>
      <c r="H120" s="37" t="s">
        <v>108</v>
      </c>
      <c r="I120" s="37">
        <v>0.57999999999999996</v>
      </c>
    </row>
    <row r="121" spans="1:9" x14ac:dyDescent="0.35">
      <c r="A121" s="25" t="s">
        <v>386</v>
      </c>
      <c r="B121" s="34" t="s">
        <v>101</v>
      </c>
      <c r="C121" s="36">
        <v>245</v>
      </c>
      <c r="D121" s="36">
        <v>10</v>
      </c>
      <c r="E121" s="36">
        <v>115</v>
      </c>
      <c r="F121" s="36">
        <v>120</v>
      </c>
      <c r="G121" s="37">
        <v>0.04</v>
      </c>
      <c r="H121" s="37">
        <v>0.47</v>
      </c>
      <c r="I121" s="37">
        <v>0.49</v>
      </c>
    </row>
    <row r="122" spans="1:9" x14ac:dyDescent="0.35">
      <c r="A122" s="25" t="s">
        <v>386</v>
      </c>
      <c r="B122" s="34" t="s">
        <v>102</v>
      </c>
      <c r="C122" s="36">
        <v>300</v>
      </c>
      <c r="D122" s="36">
        <v>10</v>
      </c>
      <c r="E122" s="36">
        <v>125</v>
      </c>
      <c r="F122" s="36">
        <v>160</v>
      </c>
      <c r="G122" s="37">
        <v>0.03</v>
      </c>
      <c r="H122" s="37">
        <v>0.43</v>
      </c>
      <c r="I122" s="37">
        <v>0.54</v>
      </c>
    </row>
    <row r="123" spans="1:9" x14ac:dyDescent="0.35">
      <c r="A123" s="25" t="s">
        <v>386</v>
      </c>
      <c r="B123" s="34" t="s">
        <v>103</v>
      </c>
      <c r="C123" s="36">
        <v>215</v>
      </c>
      <c r="D123" s="36">
        <v>10</v>
      </c>
      <c r="E123" s="36">
        <v>105</v>
      </c>
      <c r="F123" s="36">
        <v>105</v>
      </c>
      <c r="G123" s="37">
        <v>0.05</v>
      </c>
      <c r="H123" s="37">
        <v>0.48</v>
      </c>
      <c r="I123" s="37">
        <v>0.48</v>
      </c>
    </row>
    <row r="124" spans="1:9" x14ac:dyDescent="0.35">
      <c r="A124" s="41" t="s">
        <v>60</v>
      </c>
      <c r="B124" s="38" t="s">
        <v>104</v>
      </c>
      <c r="C124" s="39">
        <v>25</v>
      </c>
      <c r="D124" s="39">
        <v>0</v>
      </c>
      <c r="E124" s="39">
        <v>15</v>
      </c>
      <c r="F124" s="39">
        <v>10</v>
      </c>
      <c r="G124" s="70">
        <v>0</v>
      </c>
      <c r="H124" s="70">
        <v>0.6</v>
      </c>
      <c r="I124" s="70">
        <v>0.4</v>
      </c>
    </row>
    <row r="125" spans="1:9" x14ac:dyDescent="0.35">
      <c r="A125" s="40" t="s">
        <v>60</v>
      </c>
      <c r="B125" s="33" t="s">
        <v>105</v>
      </c>
      <c r="C125" s="35">
        <v>1120</v>
      </c>
      <c r="D125" s="35">
        <v>40</v>
      </c>
      <c r="E125" s="35">
        <v>730</v>
      </c>
      <c r="F125" s="35">
        <v>355</v>
      </c>
      <c r="G125" s="69">
        <v>0.03</v>
      </c>
      <c r="H125" s="69">
        <v>0.65</v>
      </c>
      <c r="I125" s="69">
        <v>0.32</v>
      </c>
    </row>
    <row r="126" spans="1:9" x14ac:dyDescent="0.35">
      <c r="A126" s="40" t="s">
        <v>60</v>
      </c>
      <c r="B126" s="33" t="s">
        <v>106</v>
      </c>
      <c r="C126" s="35">
        <v>7450</v>
      </c>
      <c r="D126" s="35">
        <v>140</v>
      </c>
      <c r="E126" s="35">
        <v>3440</v>
      </c>
      <c r="F126" s="35">
        <v>3870</v>
      </c>
      <c r="G126" s="69">
        <v>0.02</v>
      </c>
      <c r="H126" s="69">
        <v>0.46</v>
      </c>
      <c r="I126" s="69">
        <v>0.52</v>
      </c>
    </row>
    <row r="127" spans="1:9" x14ac:dyDescent="0.35">
      <c r="A127" s="45" t="s">
        <v>60</v>
      </c>
      <c r="B127" s="47" t="s">
        <v>107</v>
      </c>
      <c r="C127" s="46">
        <v>10800</v>
      </c>
      <c r="D127" s="46">
        <v>360</v>
      </c>
      <c r="E127" s="46">
        <v>3030</v>
      </c>
      <c r="F127" s="46">
        <v>7410</v>
      </c>
      <c r="G127" s="71">
        <v>0.03</v>
      </c>
      <c r="H127" s="71">
        <v>0.28000000000000003</v>
      </c>
      <c r="I127" s="71">
        <v>0.69</v>
      </c>
    </row>
    <row r="128" spans="1:9" x14ac:dyDescent="0.35">
      <c r="A128" s="54" t="s">
        <v>385</v>
      </c>
      <c r="B128" s="72" t="s">
        <v>104</v>
      </c>
      <c r="C128" s="73">
        <v>5</v>
      </c>
      <c r="D128" s="74">
        <v>0</v>
      </c>
      <c r="E128" s="73" t="s">
        <v>108</v>
      </c>
      <c r="F128" s="74" t="s">
        <v>108</v>
      </c>
      <c r="G128" s="70">
        <v>0</v>
      </c>
      <c r="H128" s="70" t="s">
        <v>108</v>
      </c>
      <c r="I128" s="70" t="s">
        <v>108</v>
      </c>
    </row>
    <row r="129" spans="1:9" x14ac:dyDescent="0.35">
      <c r="A129" s="40" t="s">
        <v>385</v>
      </c>
      <c r="B129" s="33" t="s">
        <v>105</v>
      </c>
      <c r="C129" s="35">
        <v>420</v>
      </c>
      <c r="D129" s="35">
        <v>5</v>
      </c>
      <c r="E129" s="35">
        <v>290</v>
      </c>
      <c r="F129" s="35">
        <v>130</v>
      </c>
      <c r="G129" s="69">
        <v>0.01</v>
      </c>
      <c r="H129" s="69">
        <v>0.68</v>
      </c>
      <c r="I129" s="69">
        <v>0.31</v>
      </c>
    </row>
    <row r="130" spans="1:9" x14ac:dyDescent="0.35">
      <c r="A130" s="40" t="s">
        <v>385</v>
      </c>
      <c r="B130" s="33" t="s">
        <v>106</v>
      </c>
      <c r="C130" s="35">
        <v>4165</v>
      </c>
      <c r="D130" s="35">
        <v>35</v>
      </c>
      <c r="E130" s="35">
        <v>1550</v>
      </c>
      <c r="F130" s="35">
        <v>2580</v>
      </c>
      <c r="G130" s="69">
        <v>0.01</v>
      </c>
      <c r="H130" s="69">
        <v>0.37</v>
      </c>
      <c r="I130" s="69">
        <v>0.62</v>
      </c>
    </row>
    <row r="131" spans="1:9" x14ac:dyDescent="0.35">
      <c r="A131" s="45" t="s">
        <v>385</v>
      </c>
      <c r="B131" s="47" t="s">
        <v>107</v>
      </c>
      <c r="C131" s="46">
        <v>8950</v>
      </c>
      <c r="D131" s="46">
        <v>295</v>
      </c>
      <c r="E131" s="46">
        <v>2150</v>
      </c>
      <c r="F131" s="46">
        <v>6510</v>
      </c>
      <c r="G131" s="71">
        <v>0.03</v>
      </c>
      <c r="H131" s="71">
        <v>0.24</v>
      </c>
      <c r="I131" s="71">
        <v>0.73</v>
      </c>
    </row>
    <row r="132" spans="1:9" x14ac:dyDescent="0.35">
      <c r="A132" s="40" t="s">
        <v>386</v>
      </c>
      <c r="B132" s="33" t="s">
        <v>104</v>
      </c>
      <c r="C132" s="35">
        <v>20</v>
      </c>
      <c r="D132" s="35">
        <v>0</v>
      </c>
      <c r="E132" s="35">
        <v>15</v>
      </c>
      <c r="F132" s="35">
        <v>10</v>
      </c>
      <c r="G132" s="70">
        <v>0</v>
      </c>
      <c r="H132" s="70">
        <v>0.62</v>
      </c>
      <c r="I132" s="70">
        <v>0.38</v>
      </c>
    </row>
    <row r="133" spans="1:9" x14ac:dyDescent="0.35">
      <c r="A133" s="40" t="s">
        <v>386</v>
      </c>
      <c r="B133" s="33" t="s">
        <v>105</v>
      </c>
      <c r="C133" s="35">
        <v>700</v>
      </c>
      <c r="D133" s="35">
        <v>35</v>
      </c>
      <c r="E133" s="35">
        <v>440</v>
      </c>
      <c r="F133" s="35">
        <v>225</v>
      </c>
      <c r="G133" s="69">
        <v>0.05</v>
      </c>
      <c r="H133" s="69">
        <v>0.63</v>
      </c>
      <c r="I133" s="69">
        <v>0.32</v>
      </c>
    </row>
    <row r="134" spans="1:9" x14ac:dyDescent="0.35">
      <c r="A134" s="40" t="s">
        <v>386</v>
      </c>
      <c r="B134" s="33" t="s">
        <v>106</v>
      </c>
      <c r="C134" s="35">
        <v>3285</v>
      </c>
      <c r="D134" s="35">
        <v>110</v>
      </c>
      <c r="E134" s="35">
        <v>1890</v>
      </c>
      <c r="F134" s="35">
        <v>1285</v>
      </c>
      <c r="G134" s="69">
        <v>0.03</v>
      </c>
      <c r="H134" s="69">
        <v>0.57999999999999996</v>
      </c>
      <c r="I134" s="69">
        <v>0.39</v>
      </c>
    </row>
    <row r="135" spans="1:9" x14ac:dyDescent="0.35">
      <c r="A135" s="40" t="s">
        <v>386</v>
      </c>
      <c r="B135" s="33" t="s">
        <v>107</v>
      </c>
      <c r="C135" s="35">
        <v>1845</v>
      </c>
      <c r="D135" s="35">
        <v>65</v>
      </c>
      <c r="E135" s="35">
        <v>880</v>
      </c>
      <c r="F135" s="35">
        <v>905</v>
      </c>
      <c r="G135" s="71">
        <v>0.03</v>
      </c>
      <c r="H135" s="71">
        <v>0.48</v>
      </c>
      <c r="I135" s="71">
        <v>0.49</v>
      </c>
    </row>
    <row r="136" spans="1:9" x14ac:dyDescent="0.35">
      <c r="A136" t="s">
        <v>29</v>
      </c>
      <c r="B136" s="91" t="s">
        <v>394</v>
      </c>
    </row>
    <row r="137" spans="1:9" x14ac:dyDescent="0.35">
      <c r="A137" t="s">
        <v>30</v>
      </c>
      <c r="B137" t="s">
        <v>444</v>
      </c>
    </row>
    <row r="138" spans="1:9" x14ac:dyDescent="0.35">
      <c r="A138" t="s">
        <v>31</v>
      </c>
      <c r="B138" t="s">
        <v>527</v>
      </c>
    </row>
    <row r="139" spans="1:9" x14ac:dyDescent="0.35">
      <c r="A139" t="s">
        <v>32</v>
      </c>
      <c r="B139" s="107" t="s">
        <v>515</v>
      </c>
    </row>
    <row r="140" spans="1:9" x14ac:dyDescent="0.35">
      <c r="A140" t="s">
        <v>33</v>
      </c>
      <c r="B140" s="107" t="s">
        <v>516</v>
      </c>
    </row>
    <row r="141" spans="1:9" x14ac:dyDescent="0.35">
      <c r="A141" t="s">
        <v>34</v>
      </c>
      <c r="B141" s="107" t="s">
        <v>517</v>
      </c>
    </row>
    <row r="142" spans="1:9" x14ac:dyDescent="0.35">
      <c r="A142" t="s">
        <v>35</v>
      </c>
      <c r="B142" s="107" t="s">
        <v>518</v>
      </c>
    </row>
    <row r="143" spans="1:9" x14ac:dyDescent="0.35">
      <c r="A143" t="s">
        <v>36</v>
      </c>
      <c r="B143" s="107" t="s">
        <v>519</v>
      </c>
    </row>
  </sheetData>
  <phoneticPr fontId="20" type="noConversion"/>
  <conditionalFormatting sqref="G8:G45">
    <cfRule type="dataBar" priority="27">
      <dataBar>
        <cfvo type="num" val="0"/>
        <cfvo type="num" val="1"/>
        <color theme="7" tint="0.39997558519241921"/>
      </dataBar>
      <extLst>
        <ext xmlns:x14="http://schemas.microsoft.com/office/spreadsheetml/2009/9/main" uri="{B025F937-C7B1-47D3-B67F-A62EFF666E3E}">
          <x14:id>{8660EB52-5942-4118-87B3-F2D574B3D02D}</x14:id>
        </ext>
      </extLst>
    </cfRule>
    <cfRule type="dataBar" priority="28">
      <dataBar>
        <cfvo type="num" val="0"/>
        <cfvo type="num" val="&quot;`&quot;"/>
        <color theme="7" tint="0.39997558519241921"/>
      </dataBar>
      <extLst>
        <ext xmlns:x14="http://schemas.microsoft.com/office/spreadsheetml/2009/9/main" uri="{B025F937-C7B1-47D3-B67F-A62EFF666E3E}">
          <x14:id>{8C8E81D2-04AA-4EF4-A28E-7D79FC6A7054}</x14:id>
        </ext>
      </extLst>
    </cfRule>
  </conditionalFormatting>
  <conditionalFormatting sqref="G47:G84">
    <cfRule type="dataBar" priority="23">
      <dataBar>
        <cfvo type="num" val="0"/>
        <cfvo type="num" val="1"/>
        <color theme="7" tint="0.39997558519241921"/>
      </dataBar>
      <extLst>
        <ext xmlns:x14="http://schemas.microsoft.com/office/spreadsheetml/2009/9/main" uri="{B025F937-C7B1-47D3-B67F-A62EFF666E3E}">
          <x14:id>{2C674FFB-1532-4261-AB46-E29374369612}</x14:id>
        </ext>
      </extLst>
    </cfRule>
    <cfRule type="dataBar" priority="24">
      <dataBar>
        <cfvo type="num" val="0"/>
        <cfvo type="num" val="&quot;`&quot;"/>
        <color theme="7" tint="0.39997558519241921"/>
      </dataBar>
      <extLst>
        <ext xmlns:x14="http://schemas.microsoft.com/office/spreadsheetml/2009/9/main" uri="{B025F937-C7B1-47D3-B67F-A62EFF666E3E}">
          <x14:id>{53FF6E7B-3D47-465E-981B-898CA88C69C1}</x14:id>
        </ext>
      </extLst>
    </cfRule>
  </conditionalFormatting>
  <conditionalFormatting sqref="G86:G123">
    <cfRule type="dataBar" priority="19">
      <dataBar>
        <cfvo type="num" val="0"/>
        <cfvo type="num" val="1"/>
        <color theme="7" tint="0.39997558519241921"/>
      </dataBar>
      <extLst>
        <ext xmlns:x14="http://schemas.microsoft.com/office/spreadsheetml/2009/9/main" uri="{B025F937-C7B1-47D3-B67F-A62EFF666E3E}">
          <x14:id>{CFD8EE20-191A-444C-90E7-72AB747BDE96}</x14:id>
        </ext>
      </extLst>
    </cfRule>
    <cfRule type="dataBar" priority="20">
      <dataBar>
        <cfvo type="num" val="0"/>
        <cfvo type="num" val="&quot;`&quot;"/>
        <color theme="7" tint="0.39997558519241921"/>
      </dataBar>
      <extLst>
        <ext xmlns:x14="http://schemas.microsoft.com/office/spreadsheetml/2009/9/main" uri="{B025F937-C7B1-47D3-B67F-A62EFF666E3E}">
          <x14:id>{67AA834B-DCFF-4DF1-8618-4195EBE9C18A}</x14:id>
        </ext>
      </extLst>
    </cfRule>
  </conditionalFormatting>
  <conditionalFormatting sqref="G124:G135">
    <cfRule type="dataBar" priority="17">
      <dataBar>
        <cfvo type="num" val="0"/>
        <cfvo type="num" val="1"/>
        <color theme="7" tint="0.39997558519241921"/>
      </dataBar>
      <extLst>
        <ext xmlns:x14="http://schemas.microsoft.com/office/spreadsheetml/2009/9/main" uri="{B025F937-C7B1-47D3-B67F-A62EFF666E3E}">
          <x14:id>{F9EAD536-06D2-491C-A66E-50B6F3B8C61D}</x14:id>
        </ext>
      </extLst>
    </cfRule>
    <cfRule type="dataBar" priority="18">
      <dataBar>
        <cfvo type="num" val="0"/>
        <cfvo type="num" val="&quot;`&quot;"/>
        <color theme="7" tint="0.39997558519241921"/>
      </dataBar>
      <extLst>
        <ext xmlns:x14="http://schemas.microsoft.com/office/spreadsheetml/2009/9/main" uri="{B025F937-C7B1-47D3-B67F-A62EFF666E3E}">
          <x14:id>{27305911-C49B-424A-81D9-C8AC5B0608EE}</x14:id>
        </ext>
      </extLst>
    </cfRule>
  </conditionalFormatting>
  <conditionalFormatting sqref="G6:I6">
    <cfRule type="dataBar" priority="32">
      <dataBar>
        <cfvo type="num" val="0"/>
        <cfvo type="num" val="1"/>
        <color theme="7" tint="0.39997558519241921"/>
      </dataBar>
      <extLst>
        <ext xmlns:x14="http://schemas.microsoft.com/office/spreadsheetml/2009/9/main" uri="{B025F937-C7B1-47D3-B67F-A62EFF666E3E}">
          <x14:id>{7C7EE527-FBA1-45C4-A56C-4C7B4B187745}</x14:id>
        </ext>
      </extLst>
    </cfRule>
  </conditionalFormatting>
  <conditionalFormatting sqref="G7:I7">
    <cfRule type="dataBar" priority="29">
      <dataBar>
        <cfvo type="num" val="0"/>
        <cfvo type="num" val="1"/>
        <color theme="7" tint="0.39997558519241921"/>
      </dataBar>
      <extLst>
        <ext xmlns:x14="http://schemas.microsoft.com/office/spreadsheetml/2009/9/main" uri="{B025F937-C7B1-47D3-B67F-A62EFF666E3E}">
          <x14:id>{1F93ABB3-0BE1-4C49-ABF1-EAC8FDDD2A2C}</x14:id>
        </ext>
      </extLst>
    </cfRule>
    <cfRule type="dataBar" priority="30">
      <dataBar>
        <cfvo type="num" val="0"/>
        <cfvo type="num" val="&quot;`&quot;"/>
        <color theme="7" tint="0.39997558519241921"/>
      </dataBar>
      <extLst>
        <ext xmlns:x14="http://schemas.microsoft.com/office/spreadsheetml/2009/9/main" uri="{B025F937-C7B1-47D3-B67F-A62EFF666E3E}">
          <x14:id>{8206C25D-319D-40C6-A0CC-59CFFB8254B5}</x14:id>
        </ext>
      </extLst>
    </cfRule>
  </conditionalFormatting>
  <conditionalFormatting sqref="G46:I46">
    <cfRule type="dataBar" priority="25">
      <dataBar>
        <cfvo type="num" val="0"/>
        <cfvo type="num" val="1"/>
        <color theme="7" tint="0.39997558519241921"/>
      </dataBar>
      <extLst>
        <ext xmlns:x14="http://schemas.microsoft.com/office/spreadsheetml/2009/9/main" uri="{B025F937-C7B1-47D3-B67F-A62EFF666E3E}">
          <x14:id>{12413B87-04F9-44BB-A67A-7EFAC6FBE8CA}</x14:id>
        </ext>
      </extLst>
    </cfRule>
    <cfRule type="dataBar" priority="26">
      <dataBar>
        <cfvo type="num" val="0"/>
        <cfvo type="num" val="&quot;`&quot;"/>
        <color theme="7" tint="0.39997558519241921"/>
      </dataBar>
      <extLst>
        <ext xmlns:x14="http://schemas.microsoft.com/office/spreadsheetml/2009/9/main" uri="{B025F937-C7B1-47D3-B67F-A62EFF666E3E}">
          <x14:id>{B2D716C8-EE88-4BE1-9CBE-106863AB6139}</x14:id>
        </ext>
      </extLst>
    </cfRule>
  </conditionalFormatting>
  <conditionalFormatting sqref="G85:I85">
    <cfRule type="dataBar" priority="21">
      <dataBar>
        <cfvo type="num" val="0"/>
        <cfvo type="num" val="1"/>
        <color theme="7" tint="0.39997558519241921"/>
      </dataBar>
      <extLst>
        <ext xmlns:x14="http://schemas.microsoft.com/office/spreadsheetml/2009/9/main" uri="{B025F937-C7B1-47D3-B67F-A62EFF666E3E}">
          <x14:id>{156C766E-01A1-40AB-A1AA-82399AC9A9B7}</x14:id>
        </ext>
      </extLst>
    </cfRule>
    <cfRule type="dataBar" priority="22">
      <dataBar>
        <cfvo type="num" val="0"/>
        <cfvo type="num" val="&quot;`&quot;"/>
        <color theme="7" tint="0.39997558519241921"/>
      </dataBar>
      <extLst>
        <ext xmlns:x14="http://schemas.microsoft.com/office/spreadsheetml/2009/9/main" uri="{B025F937-C7B1-47D3-B67F-A62EFF666E3E}">
          <x14:id>{CE2BFE55-DF9B-4E3A-93BF-3F8D730EB1B0}</x14:id>
        </ext>
      </extLst>
    </cfRule>
  </conditionalFormatting>
  <conditionalFormatting sqref="H8:H45">
    <cfRule type="dataBar" priority="15">
      <dataBar>
        <cfvo type="num" val="0"/>
        <cfvo type="num" val="1"/>
        <color theme="7" tint="0.39997558519241921"/>
      </dataBar>
      <extLst>
        <ext xmlns:x14="http://schemas.microsoft.com/office/spreadsheetml/2009/9/main" uri="{B025F937-C7B1-47D3-B67F-A62EFF666E3E}">
          <x14:id>{AF2C2FEE-6110-4CA6-BBB0-8D7E31BBF52F}</x14:id>
        </ext>
      </extLst>
    </cfRule>
    <cfRule type="dataBar" priority="16">
      <dataBar>
        <cfvo type="num" val="0"/>
        <cfvo type="num" val="&quot;`&quot;"/>
        <color theme="7" tint="0.39997558519241921"/>
      </dataBar>
      <extLst>
        <ext xmlns:x14="http://schemas.microsoft.com/office/spreadsheetml/2009/9/main" uri="{B025F937-C7B1-47D3-B67F-A62EFF666E3E}">
          <x14:id>{F35291E6-67AE-4381-B424-E7E4939896E8}</x14:id>
        </ext>
      </extLst>
    </cfRule>
  </conditionalFormatting>
  <conditionalFormatting sqref="H47:H84">
    <cfRule type="dataBar" priority="13">
      <dataBar>
        <cfvo type="num" val="0"/>
        <cfvo type="num" val="1"/>
        <color theme="7" tint="0.39997558519241921"/>
      </dataBar>
      <extLst>
        <ext xmlns:x14="http://schemas.microsoft.com/office/spreadsheetml/2009/9/main" uri="{B025F937-C7B1-47D3-B67F-A62EFF666E3E}">
          <x14:id>{DF7E9B3C-9E42-45B5-B930-448F883FC76E}</x14:id>
        </ext>
      </extLst>
    </cfRule>
    <cfRule type="dataBar" priority="14">
      <dataBar>
        <cfvo type="num" val="0"/>
        <cfvo type="num" val="&quot;`&quot;"/>
        <color theme="7" tint="0.39997558519241921"/>
      </dataBar>
      <extLst>
        <ext xmlns:x14="http://schemas.microsoft.com/office/spreadsheetml/2009/9/main" uri="{B025F937-C7B1-47D3-B67F-A62EFF666E3E}">
          <x14:id>{9E002848-9F83-41DD-B90E-D14A75D4FCD6}</x14:id>
        </ext>
      </extLst>
    </cfRule>
  </conditionalFormatting>
  <conditionalFormatting sqref="H86:H123">
    <cfRule type="dataBar" priority="11">
      <dataBar>
        <cfvo type="num" val="0"/>
        <cfvo type="num" val="1"/>
        <color theme="7" tint="0.39997558519241921"/>
      </dataBar>
      <extLst>
        <ext xmlns:x14="http://schemas.microsoft.com/office/spreadsheetml/2009/9/main" uri="{B025F937-C7B1-47D3-B67F-A62EFF666E3E}">
          <x14:id>{F766A024-C56A-4510-BC6D-F956C9FABC8B}</x14:id>
        </ext>
      </extLst>
    </cfRule>
    <cfRule type="dataBar" priority="12">
      <dataBar>
        <cfvo type="num" val="0"/>
        <cfvo type="num" val="&quot;`&quot;"/>
        <color theme="7" tint="0.39997558519241921"/>
      </dataBar>
      <extLst>
        <ext xmlns:x14="http://schemas.microsoft.com/office/spreadsheetml/2009/9/main" uri="{B025F937-C7B1-47D3-B67F-A62EFF666E3E}">
          <x14:id>{212FB4E2-0607-4030-A440-208E4FACDFEA}</x14:id>
        </ext>
      </extLst>
    </cfRule>
  </conditionalFormatting>
  <conditionalFormatting sqref="H124:H135">
    <cfRule type="dataBar" priority="9">
      <dataBar>
        <cfvo type="num" val="0"/>
        <cfvo type="num" val="1"/>
        <color theme="7" tint="0.39997558519241921"/>
      </dataBar>
      <extLst>
        <ext xmlns:x14="http://schemas.microsoft.com/office/spreadsheetml/2009/9/main" uri="{B025F937-C7B1-47D3-B67F-A62EFF666E3E}">
          <x14:id>{9DB72D6E-D222-47DC-926D-410872A94E60}</x14:id>
        </ext>
      </extLst>
    </cfRule>
    <cfRule type="dataBar" priority="10">
      <dataBar>
        <cfvo type="num" val="0"/>
        <cfvo type="num" val="&quot;`&quot;"/>
        <color theme="7" tint="0.39997558519241921"/>
      </dataBar>
      <extLst>
        <ext xmlns:x14="http://schemas.microsoft.com/office/spreadsheetml/2009/9/main" uri="{B025F937-C7B1-47D3-B67F-A62EFF666E3E}">
          <x14:id>{568EE17C-C91E-41A4-AC3C-2F32D5620EA0}</x14:id>
        </ext>
      </extLst>
    </cfRule>
  </conditionalFormatting>
  <conditionalFormatting sqref="I8:I45">
    <cfRule type="dataBar" priority="7">
      <dataBar>
        <cfvo type="num" val="0"/>
        <cfvo type="num" val="1"/>
        <color theme="7" tint="0.39997558519241921"/>
      </dataBar>
      <extLst>
        <ext xmlns:x14="http://schemas.microsoft.com/office/spreadsheetml/2009/9/main" uri="{B025F937-C7B1-47D3-B67F-A62EFF666E3E}">
          <x14:id>{ABB798C6-C031-473D-9B8B-535696003611}</x14:id>
        </ext>
      </extLst>
    </cfRule>
    <cfRule type="dataBar" priority="8">
      <dataBar>
        <cfvo type="num" val="0"/>
        <cfvo type="num" val="&quot;`&quot;"/>
        <color theme="7" tint="0.39997558519241921"/>
      </dataBar>
      <extLst>
        <ext xmlns:x14="http://schemas.microsoft.com/office/spreadsheetml/2009/9/main" uri="{B025F937-C7B1-47D3-B67F-A62EFF666E3E}">
          <x14:id>{88F81D9D-A943-4826-B6E6-994433999201}</x14:id>
        </ext>
      </extLst>
    </cfRule>
  </conditionalFormatting>
  <conditionalFormatting sqref="I47:I84">
    <cfRule type="dataBar" priority="5">
      <dataBar>
        <cfvo type="num" val="0"/>
        <cfvo type="num" val="1"/>
        <color theme="7" tint="0.39997558519241921"/>
      </dataBar>
      <extLst>
        <ext xmlns:x14="http://schemas.microsoft.com/office/spreadsheetml/2009/9/main" uri="{B025F937-C7B1-47D3-B67F-A62EFF666E3E}">
          <x14:id>{7C7C0D61-3D75-4DB4-8D50-96CA1AF64739}</x14:id>
        </ext>
      </extLst>
    </cfRule>
    <cfRule type="dataBar" priority="6">
      <dataBar>
        <cfvo type="num" val="0"/>
        <cfvo type="num" val="&quot;`&quot;"/>
        <color theme="7" tint="0.39997558519241921"/>
      </dataBar>
      <extLst>
        <ext xmlns:x14="http://schemas.microsoft.com/office/spreadsheetml/2009/9/main" uri="{B025F937-C7B1-47D3-B67F-A62EFF666E3E}">
          <x14:id>{FEE6F343-6AA9-4B83-AC5C-D1DC77441293}</x14:id>
        </ext>
      </extLst>
    </cfRule>
  </conditionalFormatting>
  <conditionalFormatting sqref="I86:I123">
    <cfRule type="dataBar" priority="3">
      <dataBar>
        <cfvo type="num" val="0"/>
        <cfvo type="num" val="1"/>
        <color theme="7" tint="0.39997558519241921"/>
      </dataBar>
      <extLst>
        <ext xmlns:x14="http://schemas.microsoft.com/office/spreadsheetml/2009/9/main" uri="{B025F937-C7B1-47D3-B67F-A62EFF666E3E}">
          <x14:id>{1E8F6FFA-1EE8-4041-93C3-8FD637AF611A}</x14:id>
        </ext>
      </extLst>
    </cfRule>
    <cfRule type="dataBar" priority="4">
      <dataBar>
        <cfvo type="num" val="0"/>
        <cfvo type="num" val="&quot;`&quot;"/>
        <color theme="7" tint="0.39997558519241921"/>
      </dataBar>
      <extLst>
        <ext xmlns:x14="http://schemas.microsoft.com/office/spreadsheetml/2009/9/main" uri="{B025F937-C7B1-47D3-B67F-A62EFF666E3E}">
          <x14:id>{A6E2C798-5C19-42DD-AA60-F551900FE4EC}</x14:id>
        </ext>
      </extLst>
    </cfRule>
  </conditionalFormatting>
  <conditionalFormatting sqref="I124:I135">
    <cfRule type="dataBar" priority="1">
      <dataBar>
        <cfvo type="num" val="0"/>
        <cfvo type="num" val="1"/>
        <color theme="7" tint="0.39997558519241921"/>
      </dataBar>
      <extLst>
        <ext xmlns:x14="http://schemas.microsoft.com/office/spreadsheetml/2009/9/main" uri="{B025F937-C7B1-47D3-B67F-A62EFF666E3E}">
          <x14:id>{8F18194B-4683-41E2-A501-DB7DF69C32EC}</x14:id>
        </ext>
      </extLst>
    </cfRule>
    <cfRule type="dataBar" priority="2">
      <dataBar>
        <cfvo type="num" val="0"/>
        <cfvo type="num" val="&quot;`&quot;"/>
        <color theme="7" tint="0.39997558519241921"/>
      </dataBar>
      <extLst>
        <ext xmlns:x14="http://schemas.microsoft.com/office/spreadsheetml/2009/9/main" uri="{B025F937-C7B1-47D3-B67F-A62EFF666E3E}">
          <x14:id>{0420D765-53FF-43A0-B739-0EFAEA042A7D}</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660EB52-5942-4118-87B3-F2D574B3D02D}">
            <x14:dataBar minLength="0" maxLength="100" gradient="0">
              <x14:cfvo type="num">
                <xm:f>0</xm:f>
              </x14:cfvo>
              <x14:cfvo type="num">
                <xm:f>1</xm:f>
              </x14:cfvo>
              <x14:negativeFillColor rgb="FFFF0000"/>
              <x14:axisColor rgb="FF000000"/>
            </x14:dataBar>
          </x14:cfRule>
          <x14:cfRule type="dataBar" id="{8C8E81D2-04AA-4EF4-A28E-7D79FC6A7054}">
            <x14:dataBar minLength="0" maxLength="100" gradient="0">
              <x14:cfvo type="num">
                <xm:f>0</xm:f>
              </x14:cfvo>
              <x14:cfvo type="num">
                <xm:f>"`"</xm:f>
              </x14:cfvo>
              <x14:negativeFillColor rgb="FFFF0000"/>
              <x14:axisColor rgb="FF000000"/>
            </x14:dataBar>
          </x14:cfRule>
          <xm:sqref>G8:G45</xm:sqref>
        </x14:conditionalFormatting>
        <x14:conditionalFormatting xmlns:xm="http://schemas.microsoft.com/office/excel/2006/main">
          <x14:cfRule type="dataBar" id="{2C674FFB-1532-4261-AB46-E29374369612}">
            <x14:dataBar minLength="0" maxLength="100" gradient="0">
              <x14:cfvo type="num">
                <xm:f>0</xm:f>
              </x14:cfvo>
              <x14:cfvo type="num">
                <xm:f>1</xm:f>
              </x14:cfvo>
              <x14:negativeFillColor rgb="FFFF0000"/>
              <x14:axisColor rgb="FF000000"/>
            </x14:dataBar>
          </x14:cfRule>
          <x14:cfRule type="dataBar" id="{53FF6E7B-3D47-465E-981B-898CA88C69C1}">
            <x14:dataBar minLength="0" maxLength="100" gradient="0">
              <x14:cfvo type="num">
                <xm:f>0</xm:f>
              </x14:cfvo>
              <x14:cfvo type="num">
                <xm:f>"`"</xm:f>
              </x14:cfvo>
              <x14:negativeFillColor rgb="FFFF0000"/>
              <x14:axisColor rgb="FF000000"/>
            </x14:dataBar>
          </x14:cfRule>
          <xm:sqref>G47:G84</xm:sqref>
        </x14:conditionalFormatting>
        <x14:conditionalFormatting xmlns:xm="http://schemas.microsoft.com/office/excel/2006/main">
          <x14:cfRule type="dataBar" id="{CFD8EE20-191A-444C-90E7-72AB747BDE96}">
            <x14:dataBar minLength="0" maxLength="100" gradient="0">
              <x14:cfvo type="num">
                <xm:f>0</xm:f>
              </x14:cfvo>
              <x14:cfvo type="num">
                <xm:f>1</xm:f>
              </x14:cfvo>
              <x14:negativeFillColor rgb="FFFF0000"/>
              <x14:axisColor rgb="FF000000"/>
            </x14:dataBar>
          </x14:cfRule>
          <x14:cfRule type="dataBar" id="{67AA834B-DCFF-4DF1-8618-4195EBE9C18A}">
            <x14:dataBar minLength="0" maxLength="100" gradient="0">
              <x14:cfvo type="num">
                <xm:f>0</xm:f>
              </x14:cfvo>
              <x14:cfvo type="num">
                <xm:f>"`"</xm:f>
              </x14:cfvo>
              <x14:negativeFillColor rgb="FFFF0000"/>
              <x14:axisColor rgb="FF000000"/>
            </x14:dataBar>
          </x14:cfRule>
          <xm:sqref>G86:G123</xm:sqref>
        </x14:conditionalFormatting>
        <x14:conditionalFormatting xmlns:xm="http://schemas.microsoft.com/office/excel/2006/main">
          <x14:cfRule type="dataBar" id="{F9EAD536-06D2-491C-A66E-50B6F3B8C61D}">
            <x14:dataBar minLength="0" maxLength="100" gradient="0">
              <x14:cfvo type="num">
                <xm:f>0</xm:f>
              </x14:cfvo>
              <x14:cfvo type="num">
                <xm:f>1</xm:f>
              </x14:cfvo>
              <x14:negativeFillColor rgb="FFFF0000"/>
              <x14:axisColor rgb="FF000000"/>
            </x14:dataBar>
          </x14:cfRule>
          <x14:cfRule type="dataBar" id="{27305911-C49B-424A-81D9-C8AC5B0608EE}">
            <x14:dataBar minLength="0" maxLength="100" gradient="0">
              <x14:cfvo type="num">
                <xm:f>0</xm:f>
              </x14:cfvo>
              <x14:cfvo type="num">
                <xm:f>"`"</xm:f>
              </x14:cfvo>
              <x14:negativeFillColor rgb="FFFF0000"/>
              <x14:axisColor rgb="FF000000"/>
            </x14:dataBar>
          </x14:cfRule>
          <xm:sqref>G124:G135</xm:sqref>
        </x14:conditionalFormatting>
        <x14:conditionalFormatting xmlns:xm="http://schemas.microsoft.com/office/excel/2006/main">
          <x14:cfRule type="dataBar" id="{7C7EE527-FBA1-45C4-A56C-4C7B4B187745}">
            <x14:dataBar minLength="0" maxLength="100" gradient="0">
              <x14:cfvo type="num">
                <xm:f>0</xm:f>
              </x14:cfvo>
              <x14:cfvo type="num">
                <xm:f>1</xm:f>
              </x14:cfvo>
              <x14:negativeFillColor rgb="FFFF0000"/>
              <x14:axisColor rgb="FF000000"/>
            </x14:dataBar>
          </x14:cfRule>
          <xm:sqref>G6:I6</xm:sqref>
        </x14:conditionalFormatting>
        <x14:conditionalFormatting xmlns:xm="http://schemas.microsoft.com/office/excel/2006/main">
          <x14:cfRule type="dataBar" id="{1F93ABB3-0BE1-4C49-ABF1-EAC8FDDD2A2C}">
            <x14:dataBar minLength="0" maxLength="100" gradient="0">
              <x14:cfvo type="num">
                <xm:f>0</xm:f>
              </x14:cfvo>
              <x14:cfvo type="num">
                <xm:f>1</xm:f>
              </x14:cfvo>
              <x14:negativeFillColor rgb="FFFF0000"/>
              <x14:axisColor rgb="FF000000"/>
            </x14:dataBar>
          </x14:cfRule>
          <x14:cfRule type="dataBar" id="{8206C25D-319D-40C6-A0CC-59CFFB8254B5}">
            <x14:dataBar minLength="0" maxLength="100" gradient="0">
              <x14:cfvo type="num">
                <xm:f>0</xm:f>
              </x14:cfvo>
              <x14:cfvo type="num">
                <xm:f>"`"</xm:f>
              </x14:cfvo>
              <x14:negativeFillColor rgb="FFFF0000"/>
              <x14:axisColor rgb="FF000000"/>
            </x14:dataBar>
          </x14:cfRule>
          <xm:sqref>G7:I7</xm:sqref>
        </x14:conditionalFormatting>
        <x14:conditionalFormatting xmlns:xm="http://schemas.microsoft.com/office/excel/2006/main">
          <x14:cfRule type="dataBar" id="{12413B87-04F9-44BB-A67A-7EFAC6FBE8CA}">
            <x14:dataBar minLength="0" maxLength="100" gradient="0">
              <x14:cfvo type="num">
                <xm:f>0</xm:f>
              </x14:cfvo>
              <x14:cfvo type="num">
                <xm:f>1</xm:f>
              </x14:cfvo>
              <x14:negativeFillColor rgb="FFFF0000"/>
              <x14:axisColor rgb="FF000000"/>
            </x14:dataBar>
          </x14:cfRule>
          <x14:cfRule type="dataBar" id="{B2D716C8-EE88-4BE1-9CBE-106863AB6139}">
            <x14:dataBar minLength="0" maxLength="100" gradient="0">
              <x14:cfvo type="num">
                <xm:f>0</xm:f>
              </x14:cfvo>
              <x14:cfvo type="num">
                <xm:f>"`"</xm:f>
              </x14:cfvo>
              <x14:negativeFillColor rgb="FFFF0000"/>
              <x14:axisColor rgb="FF000000"/>
            </x14:dataBar>
          </x14:cfRule>
          <xm:sqref>G46:I46</xm:sqref>
        </x14:conditionalFormatting>
        <x14:conditionalFormatting xmlns:xm="http://schemas.microsoft.com/office/excel/2006/main">
          <x14:cfRule type="dataBar" id="{156C766E-01A1-40AB-A1AA-82399AC9A9B7}">
            <x14:dataBar minLength="0" maxLength="100" gradient="0">
              <x14:cfvo type="num">
                <xm:f>0</xm:f>
              </x14:cfvo>
              <x14:cfvo type="num">
                <xm:f>1</xm:f>
              </x14:cfvo>
              <x14:negativeFillColor rgb="FFFF0000"/>
              <x14:axisColor rgb="FF000000"/>
            </x14:dataBar>
          </x14:cfRule>
          <x14:cfRule type="dataBar" id="{CE2BFE55-DF9B-4E3A-93BF-3F8D730EB1B0}">
            <x14:dataBar minLength="0" maxLength="100" gradient="0">
              <x14:cfvo type="num">
                <xm:f>0</xm:f>
              </x14:cfvo>
              <x14:cfvo type="num">
                <xm:f>"`"</xm:f>
              </x14:cfvo>
              <x14:negativeFillColor rgb="FFFF0000"/>
              <x14:axisColor rgb="FF000000"/>
            </x14:dataBar>
          </x14:cfRule>
          <xm:sqref>G85:I85</xm:sqref>
        </x14:conditionalFormatting>
        <x14:conditionalFormatting xmlns:xm="http://schemas.microsoft.com/office/excel/2006/main">
          <x14:cfRule type="dataBar" id="{AF2C2FEE-6110-4CA6-BBB0-8D7E31BBF52F}">
            <x14:dataBar minLength="0" maxLength="100" gradient="0">
              <x14:cfvo type="num">
                <xm:f>0</xm:f>
              </x14:cfvo>
              <x14:cfvo type="num">
                <xm:f>1</xm:f>
              </x14:cfvo>
              <x14:negativeFillColor rgb="FFFF0000"/>
              <x14:axisColor rgb="FF000000"/>
            </x14:dataBar>
          </x14:cfRule>
          <x14:cfRule type="dataBar" id="{F35291E6-67AE-4381-B424-E7E4939896E8}">
            <x14:dataBar minLength="0" maxLength="100" gradient="0">
              <x14:cfvo type="num">
                <xm:f>0</xm:f>
              </x14:cfvo>
              <x14:cfvo type="num">
                <xm:f>"`"</xm:f>
              </x14:cfvo>
              <x14:negativeFillColor rgb="FFFF0000"/>
              <x14:axisColor rgb="FF000000"/>
            </x14:dataBar>
          </x14:cfRule>
          <xm:sqref>H8:H45</xm:sqref>
        </x14:conditionalFormatting>
        <x14:conditionalFormatting xmlns:xm="http://schemas.microsoft.com/office/excel/2006/main">
          <x14:cfRule type="dataBar" id="{DF7E9B3C-9E42-45B5-B930-448F883FC76E}">
            <x14:dataBar minLength="0" maxLength="100" gradient="0">
              <x14:cfvo type="num">
                <xm:f>0</xm:f>
              </x14:cfvo>
              <x14:cfvo type="num">
                <xm:f>1</xm:f>
              </x14:cfvo>
              <x14:negativeFillColor rgb="FFFF0000"/>
              <x14:axisColor rgb="FF000000"/>
            </x14:dataBar>
          </x14:cfRule>
          <x14:cfRule type="dataBar" id="{9E002848-9F83-41DD-B90E-D14A75D4FCD6}">
            <x14:dataBar minLength="0" maxLength="100" gradient="0">
              <x14:cfvo type="num">
                <xm:f>0</xm:f>
              </x14:cfvo>
              <x14:cfvo type="num">
                <xm:f>"`"</xm:f>
              </x14:cfvo>
              <x14:negativeFillColor rgb="FFFF0000"/>
              <x14:axisColor rgb="FF000000"/>
            </x14:dataBar>
          </x14:cfRule>
          <xm:sqref>H47:H84</xm:sqref>
        </x14:conditionalFormatting>
        <x14:conditionalFormatting xmlns:xm="http://schemas.microsoft.com/office/excel/2006/main">
          <x14:cfRule type="dataBar" id="{F766A024-C56A-4510-BC6D-F956C9FABC8B}">
            <x14:dataBar minLength="0" maxLength="100" gradient="0">
              <x14:cfvo type="num">
                <xm:f>0</xm:f>
              </x14:cfvo>
              <x14:cfvo type="num">
                <xm:f>1</xm:f>
              </x14:cfvo>
              <x14:negativeFillColor rgb="FFFF0000"/>
              <x14:axisColor rgb="FF000000"/>
            </x14:dataBar>
          </x14:cfRule>
          <x14:cfRule type="dataBar" id="{212FB4E2-0607-4030-A440-208E4FACDFEA}">
            <x14:dataBar minLength="0" maxLength="100" gradient="0">
              <x14:cfvo type="num">
                <xm:f>0</xm:f>
              </x14:cfvo>
              <x14:cfvo type="num">
                <xm:f>"`"</xm:f>
              </x14:cfvo>
              <x14:negativeFillColor rgb="FFFF0000"/>
              <x14:axisColor rgb="FF000000"/>
            </x14:dataBar>
          </x14:cfRule>
          <xm:sqref>H86:H123</xm:sqref>
        </x14:conditionalFormatting>
        <x14:conditionalFormatting xmlns:xm="http://schemas.microsoft.com/office/excel/2006/main">
          <x14:cfRule type="dataBar" id="{9DB72D6E-D222-47DC-926D-410872A94E60}">
            <x14:dataBar minLength="0" maxLength="100" gradient="0">
              <x14:cfvo type="num">
                <xm:f>0</xm:f>
              </x14:cfvo>
              <x14:cfvo type="num">
                <xm:f>1</xm:f>
              </x14:cfvo>
              <x14:negativeFillColor rgb="FFFF0000"/>
              <x14:axisColor rgb="FF000000"/>
            </x14:dataBar>
          </x14:cfRule>
          <x14:cfRule type="dataBar" id="{568EE17C-C91E-41A4-AC3C-2F32D5620EA0}">
            <x14:dataBar minLength="0" maxLength="100" gradient="0">
              <x14:cfvo type="num">
                <xm:f>0</xm:f>
              </x14:cfvo>
              <x14:cfvo type="num">
                <xm:f>"`"</xm:f>
              </x14:cfvo>
              <x14:negativeFillColor rgb="FFFF0000"/>
              <x14:axisColor rgb="FF000000"/>
            </x14:dataBar>
          </x14:cfRule>
          <xm:sqref>H124:H135</xm:sqref>
        </x14:conditionalFormatting>
        <x14:conditionalFormatting xmlns:xm="http://schemas.microsoft.com/office/excel/2006/main">
          <x14:cfRule type="dataBar" id="{ABB798C6-C031-473D-9B8B-535696003611}">
            <x14:dataBar minLength="0" maxLength="100" gradient="0">
              <x14:cfvo type="num">
                <xm:f>0</xm:f>
              </x14:cfvo>
              <x14:cfvo type="num">
                <xm:f>1</xm:f>
              </x14:cfvo>
              <x14:negativeFillColor rgb="FFFF0000"/>
              <x14:axisColor rgb="FF000000"/>
            </x14:dataBar>
          </x14:cfRule>
          <x14:cfRule type="dataBar" id="{88F81D9D-A943-4826-B6E6-994433999201}">
            <x14:dataBar minLength="0" maxLength="100" gradient="0">
              <x14:cfvo type="num">
                <xm:f>0</xm:f>
              </x14:cfvo>
              <x14:cfvo type="num">
                <xm:f>"`"</xm:f>
              </x14:cfvo>
              <x14:negativeFillColor rgb="FFFF0000"/>
              <x14:axisColor rgb="FF000000"/>
            </x14:dataBar>
          </x14:cfRule>
          <xm:sqref>I8:I45</xm:sqref>
        </x14:conditionalFormatting>
        <x14:conditionalFormatting xmlns:xm="http://schemas.microsoft.com/office/excel/2006/main">
          <x14:cfRule type="dataBar" id="{7C7C0D61-3D75-4DB4-8D50-96CA1AF64739}">
            <x14:dataBar minLength="0" maxLength="100" gradient="0">
              <x14:cfvo type="num">
                <xm:f>0</xm:f>
              </x14:cfvo>
              <x14:cfvo type="num">
                <xm:f>1</xm:f>
              </x14:cfvo>
              <x14:negativeFillColor rgb="FFFF0000"/>
              <x14:axisColor rgb="FF000000"/>
            </x14:dataBar>
          </x14:cfRule>
          <x14:cfRule type="dataBar" id="{FEE6F343-6AA9-4B83-AC5C-D1DC77441293}">
            <x14:dataBar minLength="0" maxLength="100" gradient="0">
              <x14:cfvo type="num">
                <xm:f>0</xm:f>
              </x14:cfvo>
              <x14:cfvo type="num">
                <xm:f>"`"</xm:f>
              </x14:cfvo>
              <x14:negativeFillColor rgb="FFFF0000"/>
              <x14:axisColor rgb="FF000000"/>
            </x14:dataBar>
          </x14:cfRule>
          <xm:sqref>I47:I84</xm:sqref>
        </x14:conditionalFormatting>
        <x14:conditionalFormatting xmlns:xm="http://schemas.microsoft.com/office/excel/2006/main">
          <x14:cfRule type="dataBar" id="{1E8F6FFA-1EE8-4041-93C3-8FD637AF611A}">
            <x14:dataBar minLength="0" maxLength="100" gradient="0">
              <x14:cfvo type="num">
                <xm:f>0</xm:f>
              </x14:cfvo>
              <x14:cfvo type="num">
                <xm:f>1</xm:f>
              </x14:cfvo>
              <x14:negativeFillColor rgb="FFFF0000"/>
              <x14:axisColor rgb="FF000000"/>
            </x14:dataBar>
          </x14:cfRule>
          <x14:cfRule type="dataBar" id="{A6E2C798-5C19-42DD-AA60-F551900FE4EC}">
            <x14:dataBar minLength="0" maxLength="100" gradient="0">
              <x14:cfvo type="num">
                <xm:f>0</xm:f>
              </x14:cfvo>
              <x14:cfvo type="num">
                <xm:f>"`"</xm:f>
              </x14:cfvo>
              <x14:negativeFillColor rgb="FFFF0000"/>
              <x14:axisColor rgb="FF000000"/>
            </x14:dataBar>
          </x14:cfRule>
          <xm:sqref>I86:I123</xm:sqref>
        </x14:conditionalFormatting>
        <x14:conditionalFormatting xmlns:xm="http://schemas.microsoft.com/office/excel/2006/main">
          <x14:cfRule type="dataBar" id="{8F18194B-4683-41E2-A501-DB7DF69C32EC}">
            <x14:dataBar minLength="0" maxLength="100" gradient="0">
              <x14:cfvo type="num">
                <xm:f>0</xm:f>
              </x14:cfvo>
              <x14:cfvo type="num">
                <xm:f>1</xm:f>
              </x14:cfvo>
              <x14:negativeFillColor rgb="FFFF0000"/>
              <x14:axisColor rgb="FF000000"/>
            </x14:dataBar>
          </x14:cfRule>
          <x14:cfRule type="dataBar" id="{0420D765-53FF-43A0-B739-0EFAEA042A7D}">
            <x14:dataBar minLength="0" maxLength="100" gradient="0">
              <x14:cfvo type="num">
                <xm:f>0</xm:f>
              </x14:cfvo>
              <x14:cfvo type="num">
                <xm:f>"`"</xm:f>
              </x14:cfvo>
              <x14:negativeFillColor rgb="FFFF0000"/>
              <x14:axisColor rgb="FF000000"/>
            </x14:dataBar>
          </x14:cfRule>
          <xm:sqref>I124:I135</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144"/>
  <sheetViews>
    <sheetView showGridLines="0" zoomScaleNormal="100" workbookViewId="0"/>
  </sheetViews>
  <sheetFormatPr defaultColWidth="10.6640625" defaultRowHeight="15.5" x14ac:dyDescent="0.35"/>
  <cols>
    <col min="1" max="1" width="22.83203125" customWidth="1"/>
    <col min="2" max="9" width="20.6640625" customWidth="1"/>
  </cols>
  <sheetData>
    <row r="1" spans="1:9" ht="19.5" x14ac:dyDescent="0.45">
      <c r="A1" s="2" t="s">
        <v>387</v>
      </c>
    </row>
    <row r="2" spans="1:9" x14ac:dyDescent="0.35">
      <c r="A2" t="s">
        <v>45</v>
      </c>
    </row>
    <row r="3" spans="1:9" x14ac:dyDescent="0.35">
      <c r="A3" t="s">
        <v>46</v>
      </c>
    </row>
    <row r="4" spans="1:9" x14ac:dyDescent="0.35">
      <c r="A4" s="53" t="s">
        <v>439</v>
      </c>
    </row>
    <row r="5" spans="1:9" x14ac:dyDescent="0.35">
      <c r="A5" t="s">
        <v>47</v>
      </c>
    </row>
    <row r="6" spans="1:9" ht="46.5" x14ac:dyDescent="0.35">
      <c r="A6" s="75" t="s">
        <v>411</v>
      </c>
      <c r="B6" s="43" t="s">
        <v>412</v>
      </c>
      <c r="C6" s="64" t="s">
        <v>434</v>
      </c>
      <c r="D6" s="43" t="s">
        <v>435</v>
      </c>
      <c r="E6" s="64" t="s">
        <v>436</v>
      </c>
      <c r="F6" s="43" t="s">
        <v>437</v>
      </c>
      <c r="G6" s="64" t="s">
        <v>417</v>
      </c>
      <c r="H6" s="43" t="s">
        <v>418</v>
      </c>
      <c r="I6" s="64" t="s">
        <v>419</v>
      </c>
    </row>
    <row r="7" spans="1:9" x14ac:dyDescent="0.35">
      <c r="A7" s="45" t="s">
        <v>60</v>
      </c>
      <c r="B7" s="47" t="s">
        <v>60</v>
      </c>
      <c r="C7" s="46">
        <v>8705</v>
      </c>
      <c r="D7" s="46">
        <v>230</v>
      </c>
      <c r="E7" s="46">
        <v>3495</v>
      </c>
      <c r="F7" s="46">
        <v>4980</v>
      </c>
      <c r="G7" s="71">
        <v>0.03</v>
      </c>
      <c r="H7" s="71">
        <v>0.4</v>
      </c>
      <c r="I7" s="71">
        <v>0.56999999999999995</v>
      </c>
    </row>
    <row r="8" spans="1:9" x14ac:dyDescent="0.35">
      <c r="A8" s="58" t="s">
        <v>60</v>
      </c>
      <c r="B8" s="30" t="s">
        <v>66</v>
      </c>
      <c r="C8" s="59" t="s">
        <v>108</v>
      </c>
      <c r="D8" s="59">
        <v>0</v>
      </c>
      <c r="E8" s="59" t="s">
        <v>108</v>
      </c>
      <c r="F8" s="59">
        <v>0</v>
      </c>
      <c r="G8" s="37">
        <v>0</v>
      </c>
      <c r="H8" s="37" t="s">
        <v>108</v>
      </c>
      <c r="I8" s="37">
        <v>0</v>
      </c>
    </row>
    <row r="9" spans="1:9" x14ac:dyDescent="0.35">
      <c r="A9" s="58" t="s">
        <v>60</v>
      </c>
      <c r="B9" s="30" t="s">
        <v>67</v>
      </c>
      <c r="C9" s="59" t="s">
        <v>108</v>
      </c>
      <c r="D9" s="59">
        <v>0</v>
      </c>
      <c r="E9" s="59" t="s">
        <v>108</v>
      </c>
      <c r="F9" s="59">
        <v>0</v>
      </c>
      <c r="G9" s="37">
        <v>0</v>
      </c>
      <c r="H9" s="37" t="s">
        <v>108</v>
      </c>
      <c r="I9" s="37">
        <v>0</v>
      </c>
    </row>
    <row r="10" spans="1:9" x14ac:dyDescent="0.35">
      <c r="A10" s="58" t="s">
        <v>60</v>
      </c>
      <c r="B10" s="30" t="s">
        <v>68</v>
      </c>
      <c r="C10" s="59">
        <v>5</v>
      </c>
      <c r="D10" s="59">
        <v>0</v>
      </c>
      <c r="E10" s="59">
        <v>5</v>
      </c>
      <c r="F10" s="59" t="s">
        <v>108</v>
      </c>
      <c r="G10" s="37">
        <v>0</v>
      </c>
      <c r="H10" s="37" t="s">
        <v>108</v>
      </c>
      <c r="I10" s="37" t="s">
        <v>108</v>
      </c>
    </row>
    <row r="11" spans="1:9" x14ac:dyDescent="0.35">
      <c r="A11" s="58" t="s">
        <v>60</v>
      </c>
      <c r="B11" s="30" t="s">
        <v>69</v>
      </c>
      <c r="C11" s="59">
        <v>10</v>
      </c>
      <c r="D11" s="59">
        <v>0</v>
      </c>
      <c r="E11" s="59" t="s">
        <v>108</v>
      </c>
      <c r="F11" s="59">
        <v>5</v>
      </c>
      <c r="G11" s="37">
        <v>0</v>
      </c>
      <c r="H11" s="37" t="s">
        <v>108</v>
      </c>
      <c r="I11" s="37" t="s">
        <v>108</v>
      </c>
    </row>
    <row r="12" spans="1:9" x14ac:dyDescent="0.35">
      <c r="A12" s="58" t="s">
        <v>60</v>
      </c>
      <c r="B12" s="30" t="s">
        <v>70</v>
      </c>
      <c r="C12" s="59">
        <v>5</v>
      </c>
      <c r="D12" s="59">
        <v>0</v>
      </c>
      <c r="E12" s="59">
        <v>5</v>
      </c>
      <c r="F12" s="59" t="s">
        <v>108</v>
      </c>
      <c r="G12" s="37">
        <v>0</v>
      </c>
      <c r="H12" s="37" t="s">
        <v>108</v>
      </c>
      <c r="I12" s="37" t="s">
        <v>108</v>
      </c>
    </row>
    <row r="13" spans="1:9" x14ac:dyDescent="0.35">
      <c r="A13" s="58" t="s">
        <v>60</v>
      </c>
      <c r="B13" s="30" t="s">
        <v>71</v>
      </c>
      <c r="C13" s="59">
        <v>15</v>
      </c>
      <c r="D13" s="59">
        <v>0</v>
      </c>
      <c r="E13" s="59">
        <v>10</v>
      </c>
      <c r="F13" s="59">
        <v>5</v>
      </c>
      <c r="G13" s="37">
        <v>0</v>
      </c>
      <c r="H13" s="37">
        <v>0.69</v>
      </c>
      <c r="I13" s="37">
        <v>0.31</v>
      </c>
    </row>
    <row r="14" spans="1:9" x14ac:dyDescent="0.35">
      <c r="A14" s="58" t="s">
        <v>60</v>
      </c>
      <c r="B14" s="30" t="s">
        <v>72</v>
      </c>
      <c r="C14" s="59">
        <v>25</v>
      </c>
      <c r="D14" s="59">
        <v>5</v>
      </c>
      <c r="E14" s="59">
        <v>15</v>
      </c>
      <c r="F14" s="59">
        <v>5</v>
      </c>
      <c r="G14" s="37">
        <v>0.13</v>
      </c>
      <c r="H14" s="37">
        <v>0.57999999999999996</v>
      </c>
      <c r="I14" s="37">
        <v>0.28999999999999998</v>
      </c>
    </row>
    <row r="15" spans="1:9" x14ac:dyDescent="0.35">
      <c r="A15" s="58" t="s">
        <v>60</v>
      </c>
      <c r="B15" s="30" t="s">
        <v>73</v>
      </c>
      <c r="C15" s="59">
        <v>25</v>
      </c>
      <c r="D15" s="59" t="s">
        <v>108</v>
      </c>
      <c r="E15" s="59">
        <v>15</v>
      </c>
      <c r="F15" s="59">
        <v>10</v>
      </c>
      <c r="G15" s="37" t="s">
        <v>108</v>
      </c>
      <c r="H15" s="37">
        <v>0.56000000000000005</v>
      </c>
      <c r="I15" s="37" t="s">
        <v>108</v>
      </c>
    </row>
    <row r="16" spans="1:9" x14ac:dyDescent="0.35">
      <c r="A16" s="58" t="s">
        <v>60</v>
      </c>
      <c r="B16" s="30" t="s">
        <v>74</v>
      </c>
      <c r="C16" s="59">
        <v>40</v>
      </c>
      <c r="D16" s="59" t="s">
        <v>108</v>
      </c>
      <c r="E16" s="59">
        <v>25</v>
      </c>
      <c r="F16" s="59">
        <v>15</v>
      </c>
      <c r="G16" s="37" t="s">
        <v>108</v>
      </c>
      <c r="H16" s="37">
        <v>0.61</v>
      </c>
      <c r="I16" s="37" t="s">
        <v>108</v>
      </c>
    </row>
    <row r="17" spans="1:9" x14ac:dyDescent="0.35">
      <c r="A17" s="58" t="s">
        <v>60</v>
      </c>
      <c r="B17" s="30" t="s">
        <v>75</v>
      </c>
      <c r="C17" s="59">
        <v>35</v>
      </c>
      <c r="D17" s="59">
        <v>0</v>
      </c>
      <c r="E17" s="59">
        <v>20</v>
      </c>
      <c r="F17" s="59">
        <v>15</v>
      </c>
      <c r="G17" s="37">
        <v>0</v>
      </c>
      <c r="H17" s="37">
        <v>0.62</v>
      </c>
      <c r="I17" s="37">
        <v>0.38</v>
      </c>
    </row>
    <row r="18" spans="1:9" x14ac:dyDescent="0.35">
      <c r="A18" s="58" t="s">
        <v>60</v>
      </c>
      <c r="B18" s="30" t="s">
        <v>76</v>
      </c>
      <c r="C18" s="59">
        <v>65</v>
      </c>
      <c r="D18" s="59">
        <v>0</v>
      </c>
      <c r="E18" s="59">
        <v>45</v>
      </c>
      <c r="F18" s="59">
        <v>25</v>
      </c>
      <c r="G18" s="37">
        <v>0</v>
      </c>
      <c r="H18" s="37">
        <v>0.66</v>
      </c>
      <c r="I18" s="37">
        <v>0.34</v>
      </c>
    </row>
    <row r="19" spans="1:9" x14ac:dyDescent="0.35">
      <c r="A19" s="58" t="s">
        <v>60</v>
      </c>
      <c r="B19" s="30" t="s">
        <v>77</v>
      </c>
      <c r="C19" s="59">
        <v>65</v>
      </c>
      <c r="D19" s="59" t="s">
        <v>108</v>
      </c>
      <c r="E19" s="59">
        <v>45</v>
      </c>
      <c r="F19" s="59">
        <v>15</v>
      </c>
      <c r="G19" s="37" t="s">
        <v>108</v>
      </c>
      <c r="H19" s="37">
        <v>0.73</v>
      </c>
      <c r="I19" s="37" t="s">
        <v>108</v>
      </c>
    </row>
    <row r="20" spans="1:9" x14ac:dyDescent="0.35">
      <c r="A20" s="58" t="s">
        <v>60</v>
      </c>
      <c r="B20" s="30" t="s">
        <v>78</v>
      </c>
      <c r="C20" s="59">
        <v>60</v>
      </c>
      <c r="D20" s="59">
        <v>0</v>
      </c>
      <c r="E20" s="59">
        <v>40</v>
      </c>
      <c r="F20" s="59">
        <v>20</v>
      </c>
      <c r="G20" s="37">
        <v>0</v>
      </c>
      <c r="H20" s="37">
        <v>0.69</v>
      </c>
      <c r="I20" s="37">
        <v>0.31</v>
      </c>
    </row>
    <row r="21" spans="1:9" x14ac:dyDescent="0.35">
      <c r="A21" s="58" t="s">
        <v>60</v>
      </c>
      <c r="B21" s="30" t="s">
        <v>79</v>
      </c>
      <c r="C21" s="59">
        <v>45</v>
      </c>
      <c r="D21" s="59" t="s">
        <v>108</v>
      </c>
      <c r="E21" s="59">
        <v>25</v>
      </c>
      <c r="F21" s="59">
        <v>20</v>
      </c>
      <c r="G21" s="37" t="s">
        <v>108</v>
      </c>
      <c r="H21" s="37">
        <v>0.51</v>
      </c>
      <c r="I21" s="37" t="s">
        <v>108</v>
      </c>
    </row>
    <row r="22" spans="1:9" x14ac:dyDescent="0.35">
      <c r="A22" s="58" t="s">
        <v>60</v>
      </c>
      <c r="B22" s="30" t="s">
        <v>80</v>
      </c>
      <c r="C22" s="59">
        <v>65</v>
      </c>
      <c r="D22" s="59" t="s">
        <v>108</v>
      </c>
      <c r="E22" s="59">
        <v>45</v>
      </c>
      <c r="F22" s="59">
        <v>15</v>
      </c>
      <c r="G22" s="37" t="s">
        <v>108</v>
      </c>
      <c r="H22" s="37">
        <v>0.71</v>
      </c>
      <c r="I22" s="37" t="s">
        <v>108</v>
      </c>
    </row>
    <row r="23" spans="1:9" x14ac:dyDescent="0.35">
      <c r="A23" s="58" t="s">
        <v>60</v>
      </c>
      <c r="B23" s="30" t="s">
        <v>81</v>
      </c>
      <c r="C23" s="59">
        <v>70</v>
      </c>
      <c r="D23" s="59" t="s">
        <v>108</v>
      </c>
      <c r="E23" s="59">
        <v>50</v>
      </c>
      <c r="F23" s="59">
        <v>20</v>
      </c>
      <c r="G23" s="37" t="s">
        <v>108</v>
      </c>
      <c r="H23" s="37">
        <v>0.68</v>
      </c>
      <c r="I23" s="37" t="s">
        <v>108</v>
      </c>
    </row>
    <row r="24" spans="1:9" x14ac:dyDescent="0.35">
      <c r="A24" s="58" t="s">
        <v>60</v>
      </c>
      <c r="B24" s="30" t="s">
        <v>82</v>
      </c>
      <c r="C24" s="59">
        <v>110</v>
      </c>
      <c r="D24" s="59" t="s">
        <v>108</v>
      </c>
      <c r="E24" s="59">
        <v>60</v>
      </c>
      <c r="F24" s="59">
        <v>50</v>
      </c>
      <c r="G24" s="37" t="s">
        <v>108</v>
      </c>
      <c r="H24" s="37">
        <v>0.55000000000000004</v>
      </c>
      <c r="I24" s="37" t="s">
        <v>108</v>
      </c>
    </row>
    <row r="25" spans="1:9" x14ac:dyDescent="0.35">
      <c r="A25" s="58" t="s">
        <v>60</v>
      </c>
      <c r="B25" s="30" t="s">
        <v>83</v>
      </c>
      <c r="C25" s="59">
        <v>140</v>
      </c>
      <c r="D25" s="59">
        <v>5</v>
      </c>
      <c r="E25" s="59">
        <v>60</v>
      </c>
      <c r="F25" s="59">
        <v>80</v>
      </c>
      <c r="G25" s="37">
        <v>0.02</v>
      </c>
      <c r="H25" s="37">
        <v>0.41</v>
      </c>
      <c r="I25" s="37">
        <v>0.56999999999999995</v>
      </c>
    </row>
    <row r="26" spans="1:9" x14ac:dyDescent="0.35">
      <c r="A26" s="58" t="s">
        <v>60</v>
      </c>
      <c r="B26" s="30" t="s">
        <v>84</v>
      </c>
      <c r="C26" s="59">
        <v>160</v>
      </c>
      <c r="D26" s="59">
        <v>5</v>
      </c>
      <c r="E26" s="59">
        <v>70</v>
      </c>
      <c r="F26" s="59">
        <v>90</v>
      </c>
      <c r="G26" s="37">
        <v>0.02</v>
      </c>
      <c r="H26" s="37">
        <v>0.43</v>
      </c>
      <c r="I26" s="37">
        <v>0.56000000000000005</v>
      </c>
    </row>
    <row r="27" spans="1:9" x14ac:dyDescent="0.35">
      <c r="A27" s="58" t="s">
        <v>60</v>
      </c>
      <c r="B27" s="30" t="s">
        <v>85</v>
      </c>
      <c r="C27" s="59">
        <v>300</v>
      </c>
      <c r="D27" s="59" t="s">
        <v>108</v>
      </c>
      <c r="E27" s="59">
        <v>85</v>
      </c>
      <c r="F27" s="59">
        <v>215</v>
      </c>
      <c r="G27" s="37" t="s">
        <v>108</v>
      </c>
      <c r="H27" s="37" t="s">
        <v>108</v>
      </c>
      <c r="I27" s="37">
        <v>0.72</v>
      </c>
    </row>
    <row r="28" spans="1:9" x14ac:dyDescent="0.35">
      <c r="A28" s="58" t="s">
        <v>60</v>
      </c>
      <c r="B28" s="30" t="s">
        <v>86</v>
      </c>
      <c r="C28" s="59">
        <v>275</v>
      </c>
      <c r="D28" s="59">
        <v>5</v>
      </c>
      <c r="E28" s="59">
        <v>75</v>
      </c>
      <c r="F28" s="59">
        <v>195</v>
      </c>
      <c r="G28" s="37">
        <v>0.01</v>
      </c>
      <c r="H28" s="37">
        <v>0.28000000000000003</v>
      </c>
      <c r="I28" s="37">
        <v>0.71</v>
      </c>
    </row>
    <row r="29" spans="1:9" x14ac:dyDescent="0.35">
      <c r="A29" s="58" t="s">
        <v>60</v>
      </c>
      <c r="B29" s="30" t="s">
        <v>87</v>
      </c>
      <c r="C29" s="59">
        <v>190</v>
      </c>
      <c r="D29" s="59">
        <v>5</v>
      </c>
      <c r="E29" s="59">
        <v>95</v>
      </c>
      <c r="F29" s="59">
        <v>90</v>
      </c>
      <c r="G29" s="37">
        <v>0.03</v>
      </c>
      <c r="H29" s="37">
        <v>0.5</v>
      </c>
      <c r="I29" s="37">
        <v>0.47</v>
      </c>
    </row>
    <row r="30" spans="1:9" x14ac:dyDescent="0.35">
      <c r="A30" s="58" t="s">
        <v>60</v>
      </c>
      <c r="B30" s="30" t="s">
        <v>88</v>
      </c>
      <c r="C30" s="59">
        <v>250</v>
      </c>
      <c r="D30" s="59" t="s">
        <v>108</v>
      </c>
      <c r="E30" s="59">
        <v>120</v>
      </c>
      <c r="F30" s="59">
        <v>130</v>
      </c>
      <c r="G30" s="37" t="s">
        <v>108</v>
      </c>
      <c r="H30" s="37" t="s">
        <v>108</v>
      </c>
      <c r="I30" s="37">
        <v>0.52</v>
      </c>
    </row>
    <row r="31" spans="1:9" x14ac:dyDescent="0.35">
      <c r="A31" s="58" t="s">
        <v>60</v>
      </c>
      <c r="B31" s="30" t="s">
        <v>89</v>
      </c>
      <c r="C31" s="59">
        <v>370</v>
      </c>
      <c r="D31" s="59">
        <v>10</v>
      </c>
      <c r="E31" s="59">
        <v>245</v>
      </c>
      <c r="F31" s="59">
        <v>115</v>
      </c>
      <c r="G31" s="37">
        <v>0.02</v>
      </c>
      <c r="H31" s="37">
        <v>0.67</v>
      </c>
      <c r="I31" s="37">
        <v>0.31</v>
      </c>
    </row>
    <row r="32" spans="1:9" x14ac:dyDescent="0.35">
      <c r="A32" s="58" t="s">
        <v>60</v>
      </c>
      <c r="B32" s="30" t="s">
        <v>90</v>
      </c>
      <c r="C32" s="59">
        <v>390</v>
      </c>
      <c r="D32" s="59">
        <v>10</v>
      </c>
      <c r="E32" s="59">
        <v>240</v>
      </c>
      <c r="F32" s="59">
        <v>140</v>
      </c>
      <c r="G32" s="37">
        <v>0.03</v>
      </c>
      <c r="H32" s="37">
        <v>0.61</v>
      </c>
      <c r="I32" s="37">
        <v>0.36</v>
      </c>
    </row>
    <row r="33" spans="1:9" x14ac:dyDescent="0.35">
      <c r="A33" s="58" t="s">
        <v>60</v>
      </c>
      <c r="B33" s="30" t="s">
        <v>91</v>
      </c>
      <c r="C33" s="59">
        <v>275</v>
      </c>
      <c r="D33" s="59">
        <v>5</v>
      </c>
      <c r="E33" s="59">
        <v>120</v>
      </c>
      <c r="F33" s="59">
        <v>150</v>
      </c>
      <c r="G33" s="37">
        <v>0.02</v>
      </c>
      <c r="H33" s="37">
        <v>0.44</v>
      </c>
      <c r="I33" s="37">
        <v>0.54</v>
      </c>
    </row>
    <row r="34" spans="1:9" x14ac:dyDescent="0.35">
      <c r="A34" s="58" t="s">
        <v>60</v>
      </c>
      <c r="B34" s="30" t="s">
        <v>92</v>
      </c>
      <c r="C34" s="59">
        <v>365</v>
      </c>
      <c r="D34" s="59">
        <v>10</v>
      </c>
      <c r="E34" s="59">
        <v>170</v>
      </c>
      <c r="F34" s="59">
        <v>185</v>
      </c>
      <c r="G34" s="37">
        <v>0.02</v>
      </c>
      <c r="H34" s="37">
        <v>0.47</v>
      </c>
      <c r="I34" s="37">
        <v>0.51</v>
      </c>
    </row>
    <row r="35" spans="1:9" x14ac:dyDescent="0.35">
      <c r="A35" s="58" t="s">
        <v>60</v>
      </c>
      <c r="B35" s="30" t="s">
        <v>93</v>
      </c>
      <c r="C35" s="59">
        <v>310</v>
      </c>
      <c r="D35" s="59">
        <v>5</v>
      </c>
      <c r="E35" s="59">
        <v>115</v>
      </c>
      <c r="F35" s="59">
        <v>195</v>
      </c>
      <c r="G35" s="37">
        <v>0.01</v>
      </c>
      <c r="H35" s="37">
        <v>0.37</v>
      </c>
      <c r="I35" s="37">
        <v>0.62</v>
      </c>
    </row>
    <row r="36" spans="1:9" x14ac:dyDescent="0.35">
      <c r="A36" s="58" t="s">
        <v>60</v>
      </c>
      <c r="B36" s="30" t="s">
        <v>94</v>
      </c>
      <c r="C36" s="59">
        <v>250</v>
      </c>
      <c r="D36" s="59">
        <v>10</v>
      </c>
      <c r="E36" s="59">
        <v>120</v>
      </c>
      <c r="F36" s="59">
        <v>120</v>
      </c>
      <c r="G36" s="37">
        <v>0.04</v>
      </c>
      <c r="H36" s="37">
        <v>0.48</v>
      </c>
      <c r="I36" s="37">
        <v>0.48</v>
      </c>
    </row>
    <row r="37" spans="1:9" x14ac:dyDescent="0.35">
      <c r="A37" s="58" t="s">
        <v>60</v>
      </c>
      <c r="B37" s="30" t="s">
        <v>95</v>
      </c>
      <c r="C37" s="59">
        <v>250</v>
      </c>
      <c r="D37" s="59">
        <v>5</v>
      </c>
      <c r="E37" s="59">
        <v>120</v>
      </c>
      <c r="F37" s="59">
        <v>125</v>
      </c>
      <c r="G37" s="37">
        <v>0.01</v>
      </c>
      <c r="H37" s="37">
        <v>0.48</v>
      </c>
      <c r="I37" s="37">
        <v>0.5</v>
      </c>
    </row>
    <row r="38" spans="1:9" x14ac:dyDescent="0.35">
      <c r="A38" s="58" t="s">
        <v>60</v>
      </c>
      <c r="B38" s="30" t="s">
        <v>96</v>
      </c>
      <c r="C38" s="59">
        <v>300</v>
      </c>
      <c r="D38" s="59">
        <v>10</v>
      </c>
      <c r="E38" s="59">
        <v>125</v>
      </c>
      <c r="F38" s="59">
        <v>165</v>
      </c>
      <c r="G38" s="37">
        <v>0.03</v>
      </c>
      <c r="H38" s="37">
        <v>0.42</v>
      </c>
      <c r="I38" s="37">
        <v>0.55000000000000004</v>
      </c>
    </row>
    <row r="39" spans="1:9" x14ac:dyDescent="0.35">
      <c r="A39" s="58" t="s">
        <v>60</v>
      </c>
      <c r="B39" s="30" t="s">
        <v>97</v>
      </c>
      <c r="C39" s="59">
        <v>355</v>
      </c>
      <c r="D39" s="59">
        <v>15</v>
      </c>
      <c r="E39" s="59">
        <v>110</v>
      </c>
      <c r="F39" s="59">
        <v>230</v>
      </c>
      <c r="G39" s="37">
        <v>0.04</v>
      </c>
      <c r="H39" s="37">
        <v>0.31</v>
      </c>
      <c r="I39" s="37">
        <v>0.65</v>
      </c>
    </row>
    <row r="40" spans="1:9" x14ac:dyDescent="0.35">
      <c r="A40" s="58" t="s">
        <v>60</v>
      </c>
      <c r="B40" s="30" t="s">
        <v>98</v>
      </c>
      <c r="C40" s="59">
        <v>390</v>
      </c>
      <c r="D40" s="59">
        <v>10</v>
      </c>
      <c r="E40" s="59">
        <v>150</v>
      </c>
      <c r="F40" s="59">
        <v>230</v>
      </c>
      <c r="G40" s="37">
        <v>0.02</v>
      </c>
      <c r="H40" s="37">
        <v>0.39</v>
      </c>
      <c r="I40" s="37">
        <v>0.59</v>
      </c>
    </row>
    <row r="41" spans="1:9" x14ac:dyDescent="0.35">
      <c r="A41" s="58" t="s">
        <v>60</v>
      </c>
      <c r="B41" s="30" t="s">
        <v>99</v>
      </c>
      <c r="C41" s="59">
        <v>505</v>
      </c>
      <c r="D41" s="59">
        <v>15</v>
      </c>
      <c r="E41" s="59">
        <v>185</v>
      </c>
      <c r="F41" s="59">
        <v>305</v>
      </c>
      <c r="G41" s="37">
        <v>0.03</v>
      </c>
      <c r="H41" s="37">
        <v>0.37</v>
      </c>
      <c r="I41" s="37">
        <v>0.6</v>
      </c>
    </row>
    <row r="42" spans="1:9" x14ac:dyDescent="0.35">
      <c r="A42" s="58" t="s">
        <v>60</v>
      </c>
      <c r="B42" s="30" t="s">
        <v>100</v>
      </c>
      <c r="C42" s="59">
        <v>740</v>
      </c>
      <c r="D42" s="59">
        <v>20</v>
      </c>
      <c r="E42" s="59">
        <v>130</v>
      </c>
      <c r="F42" s="59">
        <v>590</v>
      </c>
      <c r="G42" s="37">
        <v>0.03</v>
      </c>
      <c r="H42" s="37">
        <v>0.18</v>
      </c>
      <c r="I42" s="37">
        <v>0.79</v>
      </c>
    </row>
    <row r="43" spans="1:9" x14ac:dyDescent="0.35">
      <c r="A43" s="58" t="s">
        <v>60</v>
      </c>
      <c r="B43" s="30" t="s">
        <v>101</v>
      </c>
      <c r="C43" s="59">
        <v>685</v>
      </c>
      <c r="D43" s="59">
        <v>25</v>
      </c>
      <c r="E43" s="59">
        <v>245</v>
      </c>
      <c r="F43" s="59">
        <v>415</v>
      </c>
      <c r="G43" s="37">
        <v>0.04</v>
      </c>
      <c r="H43" s="37">
        <v>0.36</v>
      </c>
      <c r="I43" s="37">
        <v>0.61</v>
      </c>
    </row>
    <row r="44" spans="1:9" x14ac:dyDescent="0.35">
      <c r="A44" s="58" t="s">
        <v>60</v>
      </c>
      <c r="B44" s="30" t="s">
        <v>102</v>
      </c>
      <c r="C44" s="59">
        <v>775</v>
      </c>
      <c r="D44" s="59">
        <v>25</v>
      </c>
      <c r="E44" s="59">
        <v>240</v>
      </c>
      <c r="F44" s="59">
        <v>510</v>
      </c>
      <c r="G44" s="37">
        <v>0.03</v>
      </c>
      <c r="H44" s="37">
        <v>0.31</v>
      </c>
      <c r="I44" s="37">
        <v>0.66</v>
      </c>
    </row>
    <row r="45" spans="1:9" x14ac:dyDescent="0.35">
      <c r="A45" s="58" t="s">
        <v>60</v>
      </c>
      <c r="B45" s="30" t="s">
        <v>103</v>
      </c>
      <c r="C45" s="59">
        <v>795</v>
      </c>
      <c r="D45" s="59">
        <v>35</v>
      </c>
      <c r="E45" s="59">
        <v>280</v>
      </c>
      <c r="F45" s="59">
        <v>485</v>
      </c>
      <c r="G45" s="37">
        <v>0.04</v>
      </c>
      <c r="H45" s="37">
        <v>0.35</v>
      </c>
      <c r="I45" s="37">
        <v>0.61</v>
      </c>
    </row>
    <row r="46" spans="1:9" x14ac:dyDescent="0.35">
      <c r="A46" s="48" t="s">
        <v>385</v>
      </c>
      <c r="B46" s="76" t="s">
        <v>60</v>
      </c>
      <c r="C46" s="77">
        <v>6285</v>
      </c>
      <c r="D46" s="77">
        <v>130</v>
      </c>
      <c r="E46" s="77">
        <v>2345</v>
      </c>
      <c r="F46" s="77">
        <v>3810</v>
      </c>
      <c r="G46" s="65">
        <v>0.02</v>
      </c>
      <c r="H46" s="65">
        <v>0.37</v>
      </c>
      <c r="I46" s="65">
        <v>0.61</v>
      </c>
    </row>
    <row r="47" spans="1:9" x14ac:dyDescent="0.35">
      <c r="A47" s="25" t="s">
        <v>385</v>
      </c>
      <c r="B47" s="34" t="s">
        <v>66</v>
      </c>
      <c r="C47" s="36">
        <v>0</v>
      </c>
      <c r="D47" s="36">
        <v>0</v>
      </c>
      <c r="E47" s="36">
        <v>0</v>
      </c>
      <c r="F47" s="36">
        <v>0</v>
      </c>
      <c r="G47" s="37" t="s">
        <v>62</v>
      </c>
      <c r="H47" s="37" t="s">
        <v>62</v>
      </c>
      <c r="I47" s="37" t="s">
        <v>62</v>
      </c>
    </row>
    <row r="48" spans="1:9" x14ac:dyDescent="0.35">
      <c r="A48" s="25" t="s">
        <v>385</v>
      </c>
      <c r="B48" s="34" t="s">
        <v>67</v>
      </c>
      <c r="C48" s="36">
        <v>0</v>
      </c>
      <c r="D48" s="36">
        <v>0</v>
      </c>
      <c r="E48" s="36">
        <v>0</v>
      </c>
      <c r="F48" s="36">
        <v>0</v>
      </c>
      <c r="G48" s="37" t="s">
        <v>62</v>
      </c>
      <c r="H48" s="37" t="s">
        <v>62</v>
      </c>
      <c r="I48" s="37" t="s">
        <v>62</v>
      </c>
    </row>
    <row r="49" spans="1:9" x14ac:dyDescent="0.35">
      <c r="A49" s="25" t="s">
        <v>385</v>
      </c>
      <c r="B49" s="34" t="s">
        <v>68</v>
      </c>
      <c r="C49" s="36" t="s">
        <v>108</v>
      </c>
      <c r="D49" s="36">
        <v>0</v>
      </c>
      <c r="E49" s="36" t="s">
        <v>108</v>
      </c>
      <c r="F49" s="36" t="s">
        <v>108</v>
      </c>
      <c r="G49" s="37">
        <v>0</v>
      </c>
      <c r="H49" s="37" t="s">
        <v>108</v>
      </c>
      <c r="I49" s="37" t="s">
        <v>108</v>
      </c>
    </row>
    <row r="50" spans="1:9" x14ac:dyDescent="0.35">
      <c r="A50" s="25" t="s">
        <v>385</v>
      </c>
      <c r="B50" s="34" t="s">
        <v>69</v>
      </c>
      <c r="C50" s="36">
        <v>0</v>
      </c>
      <c r="D50" s="36">
        <v>0</v>
      </c>
      <c r="E50" s="36">
        <v>0</v>
      </c>
      <c r="F50" s="36">
        <v>0</v>
      </c>
      <c r="G50" s="37" t="s">
        <v>62</v>
      </c>
      <c r="H50" s="37" t="s">
        <v>62</v>
      </c>
      <c r="I50" s="37" t="s">
        <v>62</v>
      </c>
    </row>
    <row r="51" spans="1:9" x14ac:dyDescent="0.35">
      <c r="A51" s="25" t="s">
        <v>385</v>
      </c>
      <c r="B51" s="34" t="s">
        <v>70</v>
      </c>
      <c r="C51" s="36" t="s">
        <v>108</v>
      </c>
      <c r="D51" s="36">
        <v>0</v>
      </c>
      <c r="E51" s="36" t="s">
        <v>108</v>
      </c>
      <c r="F51" s="36" t="s">
        <v>108</v>
      </c>
      <c r="G51" s="37">
        <v>0</v>
      </c>
      <c r="H51" s="37" t="s">
        <v>108</v>
      </c>
      <c r="I51" s="37" t="s">
        <v>108</v>
      </c>
    </row>
    <row r="52" spans="1:9" x14ac:dyDescent="0.35">
      <c r="A52" s="25" t="s">
        <v>385</v>
      </c>
      <c r="B52" s="34" t="s">
        <v>71</v>
      </c>
      <c r="C52" s="36">
        <v>10</v>
      </c>
      <c r="D52" s="36">
        <v>0</v>
      </c>
      <c r="E52" s="36">
        <v>5</v>
      </c>
      <c r="F52" s="36">
        <v>5</v>
      </c>
      <c r="G52" s="37">
        <v>0</v>
      </c>
      <c r="H52" s="37">
        <v>0.63</v>
      </c>
      <c r="I52" s="37">
        <v>0.38</v>
      </c>
    </row>
    <row r="53" spans="1:9" x14ac:dyDescent="0.35">
      <c r="A53" s="25" t="s">
        <v>385</v>
      </c>
      <c r="B53" s="34" t="s">
        <v>72</v>
      </c>
      <c r="C53" s="36">
        <v>15</v>
      </c>
      <c r="D53" s="36" t="s">
        <v>108</v>
      </c>
      <c r="E53" s="36">
        <v>10</v>
      </c>
      <c r="F53" s="36">
        <v>5</v>
      </c>
      <c r="G53" s="37" t="s">
        <v>108</v>
      </c>
      <c r="H53" s="37">
        <v>0.69</v>
      </c>
      <c r="I53" s="37" t="s">
        <v>108</v>
      </c>
    </row>
    <row r="54" spans="1:9" x14ac:dyDescent="0.35">
      <c r="A54" s="25" t="s">
        <v>385</v>
      </c>
      <c r="B54" s="34" t="s">
        <v>73</v>
      </c>
      <c r="C54" s="36">
        <v>15</v>
      </c>
      <c r="D54" s="36">
        <v>0</v>
      </c>
      <c r="E54" s="36">
        <v>10</v>
      </c>
      <c r="F54" s="36">
        <v>5</v>
      </c>
      <c r="G54" s="37">
        <v>0</v>
      </c>
      <c r="H54" s="37">
        <v>0.67</v>
      </c>
      <c r="I54" s="37">
        <v>0.33</v>
      </c>
    </row>
    <row r="55" spans="1:9" x14ac:dyDescent="0.35">
      <c r="A55" s="25" t="s">
        <v>385</v>
      </c>
      <c r="B55" s="34" t="s">
        <v>74</v>
      </c>
      <c r="C55" s="36">
        <v>25</v>
      </c>
      <c r="D55" s="36">
        <v>0</v>
      </c>
      <c r="E55" s="36">
        <v>15</v>
      </c>
      <c r="F55" s="36">
        <v>5</v>
      </c>
      <c r="G55" s="37">
        <v>0</v>
      </c>
      <c r="H55" s="37">
        <v>0.74</v>
      </c>
      <c r="I55" s="37">
        <v>0.26</v>
      </c>
    </row>
    <row r="56" spans="1:9" x14ac:dyDescent="0.35">
      <c r="A56" s="25" t="s">
        <v>385</v>
      </c>
      <c r="B56" s="34" t="s">
        <v>75</v>
      </c>
      <c r="C56" s="36">
        <v>20</v>
      </c>
      <c r="D56" s="36">
        <v>0</v>
      </c>
      <c r="E56" s="36">
        <v>15</v>
      </c>
      <c r="F56" s="36">
        <v>5</v>
      </c>
      <c r="G56" s="37">
        <v>0</v>
      </c>
      <c r="H56" s="37">
        <v>0.67</v>
      </c>
      <c r="I56" s="37">
        <v>0.33</v>
      </c>
    </row>
    <row r="57" spans="1:9" x14ac:dyDescent="0.35">
      <c r="A57" s="25" t="s">
        <v>385</v>
      </c>
      <c r="B57" s="34" t="s">
        <v>76</v>
      </c>
      <c r="C57" s="36">
        <v>45</v>
      </c>
      <c r="D57" s="36">
        <v>0</v>
      </c>
      <c r="E57" s="36">
        <v>35</v>
      </c>
      <c r="F57" s="36">
        <v>10</v>
      </c>
      <c r="G57" s="37">
        <v>0</v>
      </c>
      <c r="H57" s="37">
        <v>0.76</v>
      </c>
      <c r="I57" s="37">
        <v>0.24</v>
      </c>
    </row>
    <row r="58" spans="1:9" x14ac:dyDescent="0.35">
      <c r="A58" s="25" t="s">
        <v>385</v>
      </c>
      <c r="B58" s="34" t="s">
        <v>77</v>
      </c>
      <c r="C58" s="36">
        <v>45</v>
      </c>
      <c r="D58" s="36" t="s">
        <v>108</v>
      </c>
      <c r="E58" s="36">
        <v>35</v>
      </c>
      <c r="F58" s="36">
        <v>10</v>
      </c>
      <c r="G58" s="37" t="s">
        <v>108</v>
      </c>
      <c r="H58" s="37">
        <v>0.76</v>
      </c>
      <c r="I58" s="37" t="s">
        <v>108</v>
      </c>
    </row>
    <row r="59" spans="1:9" x14ac:dyDescent="0.35">
      <c r="A59" s="25" t="s">
        <v>385</v>
      </c>
      <c r="B59" s="34" t="s">
        <v>78</v>
      </c>
      <c r="C59" s="36">
        <v>45</v>
      </c>
      <c r="D59" s="36">
        <v>0</v>
      </c>
      <c r="E59" s="36">
        <v>35</v>
      </c>
      <c r="F59" s="36">
        <v>10</v>
      </c>
      <c r="G59" s="37">
        <v>0</v>
      </c>
      <c r="H59" s="37">
        <v>0.75</v>
      </c>
      <c r="I59" s="37">
        <v>0.25</v>
      </c>
    </row>
    <row r="60" spans="1:9" x14ac:dyDescent="0.35">
      <c r="A60" s="25" t="s">
        <v>385</v>
      </c>
      <c r="B60" s="34" t="s">
        <v>79</v>
      </c>
      <c r="C60" s="36">
        <v>30</v>
      </c>
      <c r="D60" s="36">
        <v>0</v>
      </c>
      <c r="E60" s="36">
        <v>20</v>
      </c>
      <c r="F60" s="36">
        <v>15</v>
      </c>
      <c r="G60" s="37">
        <v>0</v>
      </c>
      <c r="H60" s="37">
        <v>0.57999999999999996</v>
      </c>
      <c r="I60" s="37">
        <v>0.42</v>
      </c>
    </row>
    <row r="61" spans="1:9" x14ac:dyDescent="0.35">
      <c r="A61" s="25" t="s">
        <v>385</v>
      </c>
      <c r="B61" s="34" t="s">
        <v>80</v>
      </c>
      <c r="C61" s="36">
        <v>35</v>
      </c>
      <c r="D61" s="36">
        <v>0</v>
      </c>
      <c r="E61" s="36">
        <v>25</v>
      </c>
      <c r="F61" s="36">
        <v>10</v>
      </c>
      <c r="G61" s="37">
        <v>0</v>
      </c>
      <c r="H61" s="37">
        <v>0.72</v>
      </c>
      <c r="I61" s="37">
        <v>0.28000000000000003</v>
      </c>
    </row>
    <row r="62" spans="1:9" x14ac:dyDescent="0.35">
      <c r="A62" s="25" t="s">
        <v>385</v>
      </c>
      <c r="B62" s="34" t="s">
        <v>81</v>
      </c>
      <c r="C62" s="36">
        <v>50</v>
      </c>
      <c r="D62" s="36" t="s">
        <v>108</v>
      </c>
      <c r="E62" s="36">
        <v>35</v>
      </c>
      <c r="F62" s="36">
        <v>15</v>
      </c>
      <c r="G62" s="37" t="s">
        <v>108</v>
      </c>
      <c r="H62" s="37">
        <v>0.7</v>
      </c>
      <c r="I62" s="37" t="s">
        <v>108</v>
      </c>
    </row>
    <row r="63" spans="1:9" x14ac:dyDescent="0.35">
      <c r="A63" s="25" t="s">
        <v>385</v>
      </c>
      <c r="B63" s="34" t="s">
        <v>82</v>
      </c>
      <c r="C63" s="36">
        <v>70</v>
      </c>
      <c r="D63" s="36" t="s">
        <v>108</v>
      </c>
      <c r="E63" s="36">
        <v>40</v>
      </c>
      <c r="F63" s="36">
        <v>30</v>
      </c>
      <c r="G63" s="37" t="s">
        <v>108</v>
      </c>
      <c r="H63" s="37">
        <v>0.55000000000000004</v>
      </c>
      <c r="I63" s="37" t="s">
        <v>108</v>
      </c>
    </row>
    <row r="64" spans="1:9" x14ac:dyDescent="0.35">
      <c r="A64" s="25" t="s">
        <v>385</v>
      </c>
      <c r="B64" s="34" t="s">
        <v>83</v>
      </c>
      <c r="C64" s="36">
        <v>100</v>
      </c>
      <c r="D64" s="36">
        <v>0</v>
      </c>
      <c r="E64" s="36">
        <v>35</v>
      </c>
      <c r="F64" s="36">
        <v>65</v>
      </c>
      <c r="G64" s="37">
        <v>0</v>
      </c>
      <c r="H64" s="37">
        <v>0.34</v>
      </c>
      <c r="I64" s="37">
        <v>0.66</v>
      </c>
    </row>
    <row r="65" spans="1:9" x14ac:dyDescent="0.35">
      <c r="A65" s="25" t="s">
        <v>385</v>
      </c>
      <c r="B65" s="34" t="s">
        <v>84</v>
      </c>
      <c r="C65" s="36">
        <v>100</v>
      </c>
      <c r="D65" s="36">
        <v>0</v>
      </c>
      <c r="E65" s="36">
        <v>45</v>
      </c>
      <c r="F65" s="36">
        <v>55</v>
      </c>
      <c r="G65" s="37">
        <v>0</v>
      </c>
      <c r="H65" s="37">
        <v>0.44</v>
      </c>
      <c r="I65" s="37">
        <v>0.56000000000000005</v>
      </c>
    </row>
    <row r="66" spans="1:9" x14ac:dyDescent="0.35">
      <c r="A66" s="25" t="s">
        <v>385</v>
      </c>
      <c r="B66" s="34" t="s">
        <v>85</v>
      </c>
      <c r="C66" s="36">
        <v>245</v>
      </c>
      <c r="D66" s="36" t="s">
        <v>108</v>
      </c>
      <c r="E66" s="36">
        <v>55</v>
      </c>
      <c r="F66" s="36">
        <v>190</v>
      </c>
      <c r="G66" s="37" t="s">
        <v>108</v>
      </c>
      <c r="H66" s="37" t="s">
        <v>108</v>
      </c>
      <c r="I66" s="37">
        <v>0.78</v>
      </c>
    </row>
    <row r="67" spans="1:9" x14ac:dyDescent="0.35">
      <c r="A67" s="25" t="s">
        <v>385</v>
      </c>
      <c r="B67" s="34" t="s">
        <v>86</v>
      </c>
      <c r="C67" s="36">
        <v>215</v>
      </c>
      <c r="D67" s="36" t="s">
        <v>108</v>
      </c>
      <c r="E67" s="36">
        <v>45</v>
      </c>
      <c r="F67" s="36">
        <v>170</v>
      </c>
      <c r="G67" s="37" t="s">
        <v>108</v>
      </c>
      <c r="H67" s="37" t="s">
        <v>108</v>
      </c>
      <c r="I67" s="37">
        <v>0.79</v>
      </c>
    </row>
    <row r="68" spans="1:9" x14ac:dyDescent="0.35">
      <c r="A68" s="25" t="s">
        <v>385</v>
      </c>
      <c r="B68" s="34" t="s">
        <v>87</v>
      </c>
      <c r="C68" s="36">
        <v>100</v>
      </c>
      <c r="D68" s="36" t="s">
        <v>108</v>
      </c>
      <c r="E68" s="36">
        <v>55</v>
      </c>
      <c r="F68" s="36">
        <v>40</v>
      </c>
      <c r="G68" s="37" t="s">
        <v>108</v>
      </c>
      <c r="H68" s="37">
        <v>0.55000000000000004</v>
      </c>
      <c r="I68" s="37" t="s">
        <v>108</v>
      </c>
    </row>
    <row r="69" spans="1:9" x14ac:dyDescent="0.35">
      <c r="A69" s="25" t="s">
        <v>385</v>
      </c>
      <c r="B69" s="34" t="s">
        <v>88</v>
      </c>
      <c r="C69" s="36">
        <v>155</v>
      </c>
      <c r="D69" s="36" t="s">
        <v>108</v>
      </c>
      <c r="E69" s="36">
        <v>65</v>
      </c>
      <c r="F69" s="36">
        <v>90</v>
      </c>
      <c r="G69" s="37" t="s">
        <v>108</v>
      </c>
      <c r="H69" s="37" t="s">
        <v>108</v>
      </c>
      <c r="I69" s="37">
        <v>0.57999999999999996</v>
      </c>
    </row>
    <row r="70" spans="1:9" x14ac:dyDescent="0.35">
      <c r="A70" s="25" t="s">
        <v>385</v>
      </c>
      <c r="B70" s="34" t="s">
        <v>89</v>
      </c>
      <c r="C70" s="36">
        <v>265</v>
      </c>
      <c r="D70" s="36">
        <v>5</v>
      </c>
      <c r="E70" s="36">
        <v>195</v>
      </c>
      <c r="F70" s="36">
        <v>65</v>
      </c>
      <c r="G70" s="37">
        <v>0.01</v>
      </c>
      <c r="H70" s="37">
        <v>0.75</v>
      </c>
      <c r="I70" s="37">
        <v>0.24</v>
      </c>
    </row>
    <row r="71" spans="1:9" x14ac:dyDescent="0.35">
      <c r="A71" s="25" t="s">
        <v>385</v>
      </c>
      <c r="B71" s="34" t="s">
        <v>90</v>
      </c>
      <c r="C71" s="36">
        <v>205</v>
      </c>
      <c r="D71" s="36">
        <v>5</v>
      </c>
      <c r="E71" s="36">
        <v>150</v>
      </c>
      <c r="F71" s="36">
        <v>55</v>
      </c>
      <c r="G71" s="37">
        <v>0.01</v>
      </c>
      <c r="H71" s="37">
        <v>0.72</v>
      </c>
      <c r="I71" s="37">
        <v>0.26</v>
      </c>
    </row>
    <row r="72" spans="1:9" x14ac:dyDescent="0.35">
      <c r="A72" s="25" t="s">
        <v>385</v>
      </c>
      <c r="B72" s="34" t="s">
        <v>91</v>
      </c>
      <c r="C72" s="36">
        <v>130</v>
      </c>
      <c r="D72" s="36">
        <v>0</v>
      </c>
      <c r="E72" s="36">
        <v>60</v>
      </c>
      <c r="F72" s="36">
        <v>70</v>
      </c>
      <c r="G72" s="37">
        <v>0</v>
      </c>
      <c r="H72" s="37">
        <v>0.47</v>
      </c>
      <c r="I72" s="37">
        <v>0.53</v>
      </c>
    </row>
    <row r="73" spans="1:9" x14ac:dyDescent="0.35">
      <c r="A73" s="25" t="s">
        <v>385</v>
      </c>
      <c r="B73" s="34" t="s">
        <v>92</v>
      </c>
      <c r="C73" s="36">
        <v>215</v>
      </c>
      <c r="D73" s="36" t="s">
        <v>108</v>
      </c>
      <c r="E73" s="36">
        <v>100</v>
      </c>
      <c r="F73" s="36">
        <v>115</v>
      </c>
      <c r="G73" s="37" t="s">
        <v>108</v>
      </c>
      <c r="H73" s="37" t="s">
        <v>108</v>
      </c>
      <c r="I73" s="37">
        <v>0.53</v>
      </c>
    </row>
    <row r="74" spans="1:9" x14ac:dyDescent="0.35">
      <c r="A74" s="25" t="s">
        <v>385</v>
      </c>
      <c r="B74" s="34" t="s">
        <v>93</v>
      </c>
      <c r="C74" s="36">
        <v>215</v>
      </c>
      <c r="D74" s="36" t="s">
        <v>108</v>
      </c>
      <c r="E74" s="36">
        <v>65</v>
      </c>
      <c r="F74" s="36">
        <v>155</v>
      </c>
      <c r="G74" s="37" t="s">
        <v>108</v>
      </c>
      <c r="H74" s="37" t="s">
        <v>108</v>
      </c>
      <c r="I74" s="37">
        <v>0.71</v>
      </c>
    </row>
    <row r="75" spans="1:9" x14ac:dyDescent="0.35">
      <c r="A75" s="25" t="s">
        <v>385</v>
      </c>
      <c r="B75" s="34" t="s">
        <v>94</v>
      </c>
      <c r="C75" s="36">
        <v>165</v>
      </c>
      <c r="D75" s="36" t="s">
        <v>108</v>
      </c>
      <c r="E75" s="36">
        <v>80</v>
      </c>
      <c r="F75" s="36">
        <v>85</v>
      </c>
      <c r="G75" s="37" t="s">
        <v>108</v>
      </c>
      <c r="H75" s="37" t="s">
        <v>108</v>
      </c>
      <c r="I75" s="37">
        <v>0.51</v>
      </c>
    </row>
    <row r="76" spans="1:9" x14ac:dyDescent="0.35">
      <c r="A76" s="25" t="s">
        <v>385</v>
      </c>
      <c r="B76" s="34" t="s">
        <v>95</v>
      </c>
      <c r="C76" s="36">
        <v>155</v>
      </c>
      <c r="D76" s="36">
        <v>0</v>
      </c>
      <c r="E76" s="36">
        <v>75</v>
      </c>
      <c r="F76" s="36">
        <v>80</v>
      </c>
      <c r="G76" s="37">
        <v>0</v>
      </c>
      <c r="H76" s="37">
        <v>0.49</v>
      </c>
      <c r="I76" s="37">
        <v>0.51</v>
      </c>
    </row>
    <row r="77" spans="1:9" x14ac:dyDescent="0.35">
      <c r="A77" s="25" t="s">
        <v>385</v>
      </c>
      <c r="B77" s="34" t="s">
        <v>96</v>
      </c>
      <c r="C77" s="36">
        <v>210</v>
      </c>
      <c r="D77" s="36">
        <v>5</v>
      </c>
      <c r="E77" s="36">
        <v>85</v>
      </c>
      <c r="F77" s="36">
        <v>125</v>
      </c>
      <c r="G77" s="37">
        <v>0.02</v>
      </c>
      <c r="H77" s="37">
        <v>0.4</v>
      </c>
      <c r="I77" s="37">
        <v>0.59</v>
      </c>
    </row>
    <row r="78" spans="1:9" x14ac:dyDescent="0.35">
      <c r="A78" s="25" t="s">
        <v>385</v>
      </c>
      <c r="B78" s="34" t="s">
        <v>97</v>
      </c>
      <c r="C78" s="36">
        <v>270</v>
      </c>
      <c r="D78" s="36">
        <v>5</v>
      </c>
      <c r="E78" s="36">
        <v>70</v>
      </c>
      <c r="F78" s="36">
        <v>195</v>
      </c>
      <c r="G78" s="37">
        <v>0.02</v>
      </c>
      <c r="H78" s="37">
        <v>0.26</v>
      </c>
      <c r="I78" s="37">
        <v>0.71</v>
      </c>
    </row>
    <row r="79" spans="1:9" x14ac:dyDescent="0.35">
      <c r="A79" s="25" t="s">
        <v>385</v>
      </c>
      <c r="B79" s="34" t="s">
        <v>98</v>
      </c>
      <c r="C79" s="36">
        <v>295</v>
      </c>
      <c r="D79" s="36">
        <v>5</v>
      </c>
      <c r="E79" s="36">
        <v>110</v>
      </c>
      <c r="F79" s="36">
        <v>180</v>
      </c>
      <c r="G79" s="37">
        <v>0.02</v>
      </c>
      <c r="H79" s="37">
        <v>0.37</v>
      </c>
      <c r="I79" s="37">
        <v>0.61</v>
      </c>
    </row>
    <row r="80" spans="1:9" x14ac:dyDescent="0.35">
      <c r="A80" s="25" t="s">
        <v>385</v>
      </c>
      <c r="B80" s="34" t="s">
        <v>99</v>
      </c>
      <c r="C80" s="36">
        <v>410</v>
      </c>
      <c r="D80" s="36">
        <v>10</v>
      </c>
      <c r="E80" s="36">
        <v>140</v>
      </c>
      <c r="F80" s="36">
        <v>260</v>
      </c>
      <c r="G80" s="37">
        <v>0.03</v>
      </c>
      <c r="H80" s="37">
        <v>0.34</v>
      </c>
      <c r="I80" s="37">
        <v>0.63</v>
      </c>
    </row>
    <row r="81" spans="1:9" x14ac:dyDescent="0.35">
      <c r="A81" s="25" t="s">
        <v>385</v>
      </c>
      <c r="B81" s="34" t="s">
        <v>100</v>
      </c>
      <c r="C81" s="36">
        <v>610</v>
      </c>
      <c r="D81" s="36">
        <v>20</v>
      </c>
      <c r="E81" s="36">
        <v>85</v>
      </c>
      <c r="F81" s="36">
        <v>510</v>
      </c>
      <c r="G81" s="37">
        <v>0.03</v>
      </c>
      <c r="H81" s="37">
        <v>0.14000000000000001</v>
      </c>
      <c r="I81" s="37">
        <v>0.83</v>
      </c>
    </row>
    <row r="82" spans="1:9" x14ac:dyDescent="0.35">
      <c r="A82" s="25" t="s">
        <v>385</v>
      </c>
      <c r="B82" s="34" t="s">
        <v>101</v>
      </c>
      <c r="C82" s="36">
        <v>535</v>
      </c>
      <c r="D82" s="36">
        <v>20</v>
      </c>
      <c r="E82" s="36">
        <v>170</v>
      </c>
      <c r="F82" s="36">
        <v>345</v>
      </c>
      <c r="G82" s="37">
        <v>0.04</v>
      </c>
      <c r="H82" s="37">
        <v>0.32</v>
      </c>
      <c r="I82" s="37">
        <v>0.65</v>
      </c>
    </row>
    <row r="83" spans="1:9" x14ac:dyDescent="0.35">
      <c r="A83" s="25" t="s">
        <v>385</v>
      </c>
      <c r="B83" s="34" t="s">
        <v>102</v>
      </c>
      <c r="C83" s="36">
        <v>605</v>
      </c>
      <c r="D83" s="36">
        <v>20</v>
      </c>
      <c r="E83" s="36">
        <v>170</v>
      </c>
      <c r="F83" s="36">
        <v>415</v>
      </c>
      <c r="G83" s="37">
        <v>0.03</v>
      </c>
      <c r="H83" s="37">
        <v>0.28000000000000003</v>
      </c>
      <c r="I83" s="37">
        <v>0.69</v>
      </c>
    </row>
    <row r="84" spans="1:9" x14ac:dyDescent="0.35">
      <c r="A84" s="25" t="s">
        <v>385</v>
      </c>
      <c r="B84" s="34" t="s">
        <v>103</v>
      </c>
      <c r="C84" s="36">
        <v>680</v>
      </c>
      <c r="D84" s="36">
        <v>25</v>
      </c>
      <c r="E84" s="36">
        <v>225</v>
      </c>
      <c r="F84" s="36">
        <v>430</v>
      </c>
      <c r="G84" s="37">
        <v>0.04</v>
      </c>
      <c r="H84" s="37">
        <v>0.33</v>
      </c>
      <c r="I84" s="37">
        <v>0.63</v>
      </c>
    </row>
    <row r="85" spans="1:9" x14ac:dyDescent="0.35">
      <c r="A85" s="52" t="s">
        <v>386</v>
      </c>
      <c r="B85" s="50" t="s">
        <v>60</v>
      </c>
      <c r="C85" s="49">
        <v>2425</v>
      </c>
      <c r="D85" s="49">
        <v>100</v>
      </c>
      <c r="E85" s="49">
        <v>1155</v>
      </c>
      <c r="F85" s="49">
        <v>1170</v>
      </c>
      <c r="G85" s="65">
        <v>0.04</v>
      </c>
      <c r="H85" s="65">
        <v>0.48</v>
      </c>
      <c r="I85" s="65">
        <v>0.48</v>
      </c>
    </row>
    <row r="86" spans="1:9" x14ac:dyDescent="0.35">
      <c r="A86" s="25" t="s">
        <v>386</v>
      </c>
      <c r="B86" s="34" t="s">
        <v>66</v>
      </c>
      <c r="C86" s="36" t="s">
        <v>108</v>
      </c>
      <c r="D86" s="36">
        <v>0</v>
      </c>
      <c r="E86" s="36" t="s">
        <v>108</v>
      </c>
      <c r="F86" s="36">
        <v>0</v>
      </c>
      <c r="G86" s="37">
        <v>0</v>
      </c>
      <c r="H86" s="37" t="s">
        <v>108</v>
      </c>
      <c r="I86" s="37">
        <v>0</v>
      </c>
    </row>
    <row r="87" spans="1:9" x14ac:dyDescent="0.35">
      <c r="A87" s="25" t="s">
        <v>386</v>
      </c>
      <c r="B87" s="34" t="s">
        <v>67</v>
      </c>
      <c r="C87" s="36" t="s">
        <v>108</v>
      </c>
      <c r="D87" s="36">
        <v>0</v>
      </c>
      <c r="E87" s="36" t="s">
        <v>108</v>
      </c>
      <c r="F87" s="36">
        <v>0</v>
      </c>
      <c r="G87" s="37">
        <v>0</v>
      </c>
      <c r="H87" s="37" t="s">
        <v>108</v>
      </c>
      <c r="I87" s="37">
        <v>0</v>
      </c>
    </row>
    <row r="88" spans="1:9" x14ac:dyDescent="0.35">
      <c r="A88" s="25" t="s">
        <v>386</v>
      </c>
      <c r="B88" s="34" t="s">
        <v>68</v>
      </c>
      <c r="C88" s="36">
        <v>5</v>
      </c>
      <c r="D88" s="36">
        <v>0</v>
      </c>
      <c r="E88" s="36">
        <v>5</v>
      </c>
      <c r="F88" s="36">
        <v>0</v>
      </c>
      <c r="G88" s="37">
        <v>0</v>
      </c>
      <c r="H88" s="37">
        <v>1</v>
      </c>
      <c r="I88" s="37">
        <v>0</v>
      </c>
    </row>
    <row r="89" spans="1:9" x14ac:dyDescent="0.35">
      <c r="A89" s="25" t="s">
        <v>386</v>
      </c>
      <c r="B89" s="34" t="s">
        <v>69</v>
      </c>
      <c r="C89" s="36">
        <v>10</v>
      </c>
      <c r="D89" s="36">
        <v>0</v>
      </c>
      <c r="E89" s="36" t="s">
        <v>108</v>
      </c>
      <c r="F89" s="36">
        <v>5</v>
      </c>
      <c r="G89" s="37">
        <v>0</v>
      </c>
      <c r="H89" s="37" t="s">
        <v>108</v>
      </c>
      <c r="I89" s="37" t="s">
        <v>108</v>
      </c>
    </row>
    <row r="90" spans="1:9" x14ac:dyDescent="0.35">
      <c r="A90" s="25" t="s">
        <v>386</v>
      </c>
      <c r="B90" s="34" t="s">
        <v>70</v>
      </c>
      <c r="C90" s="36">
        <v>5</v>
      </c>
      <c r="D90" s="36">
        <v>0</v>
      </c>
      <c r="E90" s="36" t="s">
        <v>108</v>
      </c>
      <c r="F90" s="36" t="s">
        <v>108</v>
      </c>
      <c r="G90" s="37">
        <v>0</v>
      </c>
      <c r="H90" s="37" t="s">
        <v>108</v>
      </c>
      <c r="I90" s="37" t="s">
        <v>108</v>
      </c>
    </row>
    <row r="91" spans="1:9" x14ac:dyDescent="0.35">
      <c r="A91" s="25" t="s">
        <v>386</v>
      </c>
      <c r="B91" s="34" t="s">
        <v>71</v>
      </c>
      <c r="C91" s="36">
        <v>5</v>
      </c>
      <c r="D91" s="36">
        <v>0</v>
      </c>
      <c r="E91" s="36">
        <v>5</v>
      </c>
      <c r="F91" s="36" t="s">
        <v>108</v>
      </c>
      <c r="G91" s="37">
        <v>0</v>
      </c>
      <c r="H91" s="37" t="s">
        <v>108</v>
      </c>
      <c r="I91" s="37" t="s">
        <v>108</v>
      </c>
    </row>
    <row r="92" spans="1:9" x14ac:dyDescent="0.35">
      <c r="A92" s="25" t="s">
        <v>386</v>
      </c>
      <c r="B92" s="34" t="s">
        <v>72</v>
      </c>
      <c r="C92" s="36">
        <v>10</v>
      </c>
      <c r="D92" s="36" t="s">
        <v>108</v>
      </c>
      <c r="E92" s="36">
        <v>5</v>
      </c>
      <c r="F92" s="36">
        <v>5</v>
      </c>
      <c r="G92" s="37" t="s">
        <v>108</v>
      </c>
      <c r="H92" s="37">
        <v>0.45</v>
      </c>
      <c r="I92" s="37" t="s">
        <v>108</v>
      </c>
    </row>
    <row r="93" spans="1:9" x14ac:dyDescent="0.35">
      <c r="A93" s="25" t="s">
        <v>386</v>
      </c>
      <c r="B93" s="34" t="s">
        <v>73</v>
      </c>
      <c r="C93" s="36">
        <v>10</v>
      </c>
      <c r="D93" s="36" t="s">
        <v>108</v>
      </c>
      <c r="E93" s="36">
        <v>5</v>
      </c>
      <c r="F93" s="36">
        <v>5</v>
      </c>
      <c r="G93" s="37" t="s">
        <v>108</v>
      </c>
      <c r="H93" s="37" t="s">
        <v>108</v>
      </c>
      <c r="I93" s="37" t="s">
        <v>108</v>
      </c>
    </row>
    <row r="94" spans="1:9" x14ac:dyDescent="0.35">
      <c r="A94" s="25" t="s">
        <v>386</v>
      </c>
      <c r="B94" s="34" t="s">
        <v>74</v>
      </c>
      <c r="C94" s="36">
        <v>15</v>
      </c>
      <c r="D94" s="36" t="s">
        <v>108</v>
      </c>
      <c r="E94" s="36">
        <v>5</v>
      </c>
      <c r="F94" s="36">
        <v>5</v>
      </c>
      <c r="G94" s="37" t="s">
        <v>108</v>
      </c>
      <c r="H94" s="37" t="s">
        <v>108</v>
      </c>
      <c r="I94" s="37">
        <v>0.47</v>
      </c>
    </row>
    <row r="95" spans="1:9" x14ac:dyDescent="0.35">
      <c r="A95" s="25" t="s">
        <v>386</v>
      </c>
      <c r="B95" s="34" t="s">
        <v>75</v>
      </c>
      <c r="C95" s="36">
        <v>15</v>
      </c>
      <c r="D95" s="36">
        <v>0</v>
      </c>
      <c r="E95" s="36">
        <v>5</v>
      </c>
      <c r="F95" s="36">
        <v>5</v>
      </c>
      <c r="G95" s="37">
        <v>0</v>
      </c>
      <c r="H95" s="37">
        <v>0.54</v>
      </c>
      <c r="I95" s="37">
        <v>0.46</v>
      </c>
    </row>
    <row r="96" spans="1:9" x14ac:dyDescent="0.35">
      <c r="A96" s="25" t="s">
        <v>386</v>
      </c>
      <c r="B96" s="34" t="s">
        <v>76</v>
      </c>
      <c r="C96" s="36">
        <v>20</v>
      </c>
      <c r="D96" s="36">
        <v>0</v>
      </c>
      <c r="E96" s="36">
        <v>10</v>
      </c>
      <c r="F96" s="36">
        <v>10</v>
      </c>
      <c r="G96" s="37">
        <v>0</v>
      </c>
      <c r="H96" s="37">
        <v>0.45</v>
      </c>
      <c r="I96" s="37">
        <v>0.55000000000000004</v>
      </c>
    </row>
    <row r="97" spans="1:9" x14ac:dyDescent="0.35">
      <c r="A97" s="25" t="s">
        <v>386</v>
      </c>
      <c r="B97" s="34" t="s">
        <v>77</v>
      </c>
      <c r="C97" s="36">
        <v>20</v>
      </c>
      <c r="D97" s="36" t="s">
        <v>108</v>
      </c>
      <c r="E97" s="36">
        <v>10</v>
      </c>
      <c r="F97" s="36">
        <v>5</v>
      </c>
      <c r="G97" s="37" t="s">
        <v>108</v>
      </c>
      <c r="H97" s="37">
        <v>0.67</v>
      </c>
      <c r="I97" s="37" t="s">
        <v>108</v>
      </c>
    </row>
    <row r="98" spans="1:9" x14ac:dyDescent="0.35">
      <c r="A98" s="25" t="s">
        <v>386</v>
      </c>
      <c r="B98" s="34" t="s">
        <v>78</v>
      </c>
      <c r="C98" s="36">
        <v>15</v>
      </c>
      <c r="D98" s="36">
        <v>0</v>
      </c>
      <c r="E98" s="36">
        <v>10</v>
      </c>
      <c r="F98" s="36">
        <v>5</v>
      </c>
      <c r="G98" s="37">
        <v>0</v>
      </c>
      <c r="H98" s="37">
        <v>0.53</v>
      </c>
      <c r="I98" s="37">
        <v>0.47</v>
      </c>
    </row>
    <row r="99" spans="1:9" x14ac:dyDescent="0.35">
      <c r="A99" s="25" t="s">
        <v>386</v>
      </c>
      <c r="B99" s="34" t="s">
        <v>79</v>
      </c>
      <c r="C99" s="36">
        <v>15</v>
      </c>
      <c r="D99" s="36" t="s">
        <v>108</v>
      </c>
      <c r="E99" s="36">
        <v>5</v>
      </c>
      <c r="F99" s="36">
        <v>10</v>
      </c>
      <c r="G99" s="37" t="s">
        <v>108</v>
      </c>
      <c r="H99" s="37" t="s">
        <v>108</v>
      </c>
      <c r="I99" s="37">
        <v>0.56000000000000005</v>
      </c>
    </row>
    <row r="100" spans="1:9" x14ac:dyDescent="0.35">
      <c r="A100" s="25" t="s">
        <v>386</v>
      </c>
      <c r="B100" s="34" t="s">
        <v>80</v>
      </c>
      <c r="C100" s="36">
        <v>25</v>
      </c>
      <c r="D100" s="36" t="s">
        <v>108</v>
      </c>
      <c r="E100" s="36">
        <v>20</v>
      </c>
      <c r="F100" s="36">
        <v>5</v>
      </c>
      <c r="G100" s="37" t="s">
        <v>108</v>
      </c>
      <c r="H100" s="37">
        <v>0.7</v>
      </c>
      <c r="I100" s="37" t="s">
        <v>108</v>
      </c>
    </row>
    <row r="101" spans="1:9" x14ac:dyDescent="0.35">
      <c r="A101" s="25" t="s">
        <v>386</v>
      </c>
      <c r="B101" s="34" t="s">
        <v>81</v>
      </c>
      <c r="C101" s="36">
        <v>20</v>
      </c>
      <c r="D101" s="36" t="s">
        <v>108</v>
      </c>
      <c r="E101" s="36">
        <v>15</v>
      </c>
      <c r="F101" s="36">
        <v>5</v>
      </c>
      <c r="G101" s="37" t="s">
        <v>108</v>
      </c>
      <c r="H101" s="37">
        <v>0.64</v>
      </c>
      <c r="I101" s="37" t="s">
        <v>108</v>
      </c>
    </row>
    <row r="102" spans="1:9" x14ac:dyDescent="0.35">
      <c r="A102" s="25" t="s">
        <v>386</v>
      </c>
      <c r="B102" s="34" t="s">
        <v>82</v>
      </c>
      <c r="C102" s="36">
        <v>40</v>
      </c>
      <c r="D102" s="36" t="s">
        <v>108</v>
      </c>
      <c r="E102" s="36">
        <v>20</v>
      </c>
      <c r="F102" s="36">
        <v>15</v>
      </c>
      <c r="G102" s="37" t="s">
        <v>108</v>
      </c>
      <c r="H102" s="37">
        <v>0.54</v>
      </c>
      <c r="I102" s="37" t="s">
        <v>108</v>
      </c>
    </row>
    <row r="103" spans="1:9" x14ac:dyDescent="0.35">
      <c r="A103" s="25" t="s">
        <v>386</v>
      </c>
      <c r="B103" s="34" t="s">
        <v>83</v>
      </c>
      <c r="C103" s="36">
        <v>45</v>
      </c>
      <c r="D103" s="36">
        <v>5</v>
      </c>
      <c r="E103" s="36">
        <v>25</v>
      </c>
      <c r="F103" s="36">
        <v>15</v>
      </c>
      <c r="G103" s="37">
        <v>7.0000000000000007E-2</v>
      </c>
      <c r="H103" s="37">
        <v>0.56999999999999995</v>
      </c>
      <c r="I103" s="37">
        <v>0.36</v>
      </c>
    </row>
    <row r="104" spans="1:9" x14ac:dyDescent="0.35">
      <c r="A104" s="25" t="s">
        <v>386</v>
      </c>
      <c r="B104" s="34" t="s">
        <v>84</v>
      </c>
      <c r="C104" s="36">
        <v>60</v>
      </c>
      <c r="D104" s="36">
        <v>5</v>
      </c>
      <c r="E104" s="36">
        <v>25</v>
      </c>
      <c r="F104" s="36">
        <v>35</v>
      </c>
      <c r="G104" s="37">
        <v>0.05</v>
      </c>
      <c r="H104" s="37">
        <v>0.41</v>
      </c>
      <c r="I104" s="37">
        <v>0.54</v>
      </c>
    </row>
    <row r="105" spans="1:9" x14ac:dyDescent="0.35">
      <c r="A105" s="25" t="s">
        <v>386</v>
      </c>
      <c r="B105" s="34" t="s">
        <v>85</v>
      </c>
      <c r="C105" s="36">
        <v>55</v>
      </c>
      <c r="D105" s="36" t="s">
        <v>108</v>
      </c>
      <c r="E105" s="36">
        <v>30</v>
      </c>
      <c r="F105" s="36">
        <v>25</v>
      </c>
      <c r="G105" s="37" t="s">
        <v>108</v>
      </c>
      <c r="H105" s="37">
        <v>0.56000000000000005</v>
      </c>
      <c r="I105" s="37" t="s">
        <v>108</v>
      </c>
    </row>
    <row r="106" spans="1:9" x14ac:dyDescent="0.35">
      <c r="A106" s="25" t="s">
        <v>386</v>
      </c>
      <c r="B106" s="34" t="s">
        <v>86</v>
      </c>
      <c r="C106" s="36">
        <v>60</v>
      </c>
      <c r="D106" s="36" t="s">
        <v>108</v>
      </c>
      <c r="E106" s="36">
        <v>30</v>
      </c>
      <c r="F106" s="36">
        <v>30</v>
      </c>
      <c r="G106" s="37" t="s">
        <v>108</v>
      </c>
      <c r="H106" s="37">
        <v>0.51</v>
      </c>
      <c r="I106" s="37" t="s">
        <v>108</v>
      </c>
    </row>
    <row r="107" spans="1:9" x14ac:dyDescent="0.35">
      <c r="A107" s="25" t="s">
        <v>386</v>
      </c>
      <c r="B107" s="34" t="s">
        <v>87</v>
      </c>
      <c r="C107" s="36">
        <v>90</v>
      </c>
      <c r="D107" s="36">
        <v>5</v>
      </c>
      <c r="E107" s="36">
        <v>40</v>
      </c>
      <c r="F107" s="36">
        <v>45</v>
      </c>
      <c r="G107" s="37">
        <v>0.03</v>
      </c>
      <c r="H107" s="37">
        <v>0.44</v>
      </c>
      <c r="I107" s="37">
        <v>0.52</v>
      </c>
    </row>
    <row r="108" spans="1:9" x14ac:dyDescent="0.35">
      <c r="A108" s="25" t="s">
        <v>386</v>
      </c>
      <c r="B108" s="34" t="s">
        <v>88</v>
      </c>
      <c r="C108" s="36">
        <v>95</v>
      </c>
      <c r="D108" s="36">
        <v>0</v>
      </c>
      <c r="E108" s="36">
        <v>55</v>
      </c>
      <c r="F108" s="36">
        <v>40</v>
      </c>
      <c r="G108" s="37">
        <v>0</v>
      </c>
      <c r="H108" s="37">
        <v>0.57999999999999996</v>
      </c>
      <c r="I108" s="37">
        <v>0.42</v>
      </c>
    </row>
    <row r="109" spans="1:9" x14ac:dyDescent="0.35">
      <c r="A109" s="25" t="s">
        <v>386</v>
      </c>
      <c r="B109" s="34" t="s">
        <v>89</v>
      </c>
      <c r="C109" s="36">
        <v>105</v>
      </c>
      <c r="D109" s="36">
        <v>5</v>
      </c>
      <c r="E109" s="36">
        <v>50</v>
      </c>
      <c r="F109" s="36">
        <v>50</v>
      </c>
      <c r="G109" s="37">
        <v>0.05</v>
      </c>
      <c r="H109" s="37">
        <v>0.46</v>
      </c>
      <c r="I109" s="37">
        <v>0.49</v>
      </c>
    </row>
    <row r="110" spans="1:9" x14ac:dyDescent="0.35">
      <c r="A110" s="25" t="s">
        <v>386</v>
      </c>
      <c r="B110" s="34" t="s">
        <v>90</v>
      </c>
      <c r="C110" s="36">
        <v>185</v>
      </c>
      <c r="D110" s="36">
        <v>5</v>
      </c>
      <c r="E110" s="36">
        <v>90</v>
      </c>
      <c r="F110" s="36">
        <v>85</v>
      </c>
      <c r="G110" s="37">
        <v>0.04</v>
      </c>
      <c r="H110" s="37">
        <v>0.49</v>
      </c>
      <c r="I110" s="37">
        <v>0.47</v>
      </c>
    </row>
    <row r="111" spans="1:9" x14ac:dyDescent="0.35">
      <c r="A111" s="25" t="s">
        <v>386</v>
      </c>
      <c r="B111" s="34" t="s">
        <v>91</v>
      </c>
      <c r="C111" s="36">
        <v>145</v>
      </c>
      <c r="D111" s="36">
        <v>5</v>
      </c>
      <c r="E111" s="36">
        <v>60</v>
      </c>
      <c r="F111" s="36">
        <v>80</v>
      </c>
      <c r="G111" s="37">
        <v>0.04</v>
      </c>
      <c r="H111" s="37">
        <v>0.42</v>
      </c>
      <c r="I111" s="37">
        <v>0.54</v>
      </c>
    </row>
    <row r="112" spans="1:9" x14ac:dyDescent="0.35">
      <c r="A112" s="25" t="s">
        <v>386</v>
      </c>
      <c r="B112" s="34" t="s">
        <v>92</v>
      </c>
      <c r="C112" s="36">
        <v>145</v>
      </c>
      <c r="D112" s="36">
        <v>5</v>
      </c>
      <c r="E112" s="36">
        <v>70</v>
      </c>
      <c r="F112" s="36">
        <v>70</v>
      </c>
      <c r="G112" s="37">
        <v>0.04</v>
      </c>
      <c r="H112" s="37">
        <v>0.48</v>
      </c>
      <c r="I112" s="37">
        <v>0.48</v>
      </c>
    </row>
    <row r="113" spans="1:9" x14ac:dyDescent="0.35">
      <c r="A113" s="25" t="s">
        <v>386</v>
      </c>
      <c r="B113" s="34" t="s">
        <v>93</v>
      </c>
      <c r="C113" s="36">
        <v>90</v>
      </c>
      <c r="D113" s="36" t="s">
        <v>108</v>
      </c>
      <c r="E113" s="36">
        <v>50</v>
      </c>
      <c r="F113" s="36">
        <v>40</v>
      </c>
      <c r="G113" s="37" t="s">
        <v>108</v>
      </c>
      <c r="H113" s="37">
        <v>0.54</v>
      </c>
      <c r="I113" s="37" t="s">
        <v>108</v>
      </c>
    </row>
    <row r="114" spans="1:9" x14ac:dyDescent="0.35">
      <c r="A114" s="25" t="s">
        <v>386</v>
      </c>
      <c r="B114" s="34" t="s">
        <v>94</v>
      </c>
      <c r="C114" s="36">
        <v>85</v>
      </c>
      <c r="D114" s="36">
        <v>5</v>
      </c>
      <c r="E114" s="36">
        <v>45</v>
      </c>
      <c r="F114" s="36">
        <v>35</v>
      </c>
      <c r="G114" s="37">
        <v>0.08</v>
      </c>
      <c r="H114" s="37">
        <v>0.5</v>
      </c>
      <c r="I114" s="37">
        <v>0.42</v>
      </c>
    </row>
    <row r="115" spans="1:9" x14ac:dyDescent="0.35">
      <c r="A115" s="25" t="s">
        <v>386</v>
      </c>
      <c r="B115" s="34" t="s">
        <v>95</v>
      </c>
      <c r="C115" s="36">
        <v>95</v>
      </c>
      <c r="D115" s="36">
        <v>5</v>
      </c>
      <c r="E115" s="36">
        <v>45</v>
      </c>
      <c r="F115" s="36">
        <v>45</v>
      </c>
      <c r="G115" s="37">
        <v>0.03</v>
      </c>
      <c r="H115" s="37">
        <v>0.47</v>
      </c>
      <c r="I115" s="37">
        <v>0.49</v>
      </c>
    </row>
    <row r="116" spans="1:9" x14ac:dyDescent="0.35">
      <c r="A116" s="25" t="s">
        <v>386</v>
      </c>
      <c r="B116" s="34" t="s">
        <v>96</v>
      </c>
      <c r="C116" s="36">
        <v>90</v>
      </c>
      <c r="D116" s="36">
        <v>5</v>
      </c>
      <c r="E116" s="36">
        <v>45</v>
      </c>
      <c r="F116" s="36">
        <v>40</v>
      </c>
      <c r="G116" s="37">
        <v>0.04</v>
      </c>
      <c r="H116" s="37">
        <v>0.48</v>
      </c>
      <c r="I116" s="37">
        <v>0.47</v>
      </c>
    </row>
    <row r="117" spans="1:9" x14ac:dyDescent="0.35">
      <c r="A117" s="25" t="s">
        <v>386</v>
      </c>
      <c r="B117" s="34" t="s">
        <v>97</v>
      </c>
      <c r="C117" s="36">
        <v>85</v>
      </c>
      <c r="D117" s="36">
        <v>10</v>
      </c>
      <c r="E117" s="36">
        <v>40</v>
      </c>
      <c r="F117" s="36">
        <v>35</v>
      </c>
      <c r="G117" s="37">
        <v>0.1</v>
      </c>
      <c r="H117" s="37">
        <v>0.48</v>
      </c>
      <c r="I117" s="37">
        <v>0.43</v>
      </c>
    </row>
    <row r="118" spans="1:9" x14ac:dyDescent="0.35">
      <c r="A118" s="25" t="s">
        <v>386</v>
      </c>
      <c r="B118" s="34" t="s">
        <v>98</v>
      </c>
      <c r="C118" s="36">
        <v>95</v>
      </c>
      <c r="D118" s="36">
        <v>5</v>
      </c>
      <c r="E118" s="36">
        <v>40</v>
      </c>
      <c r="F118" s="36">
        <v>50</v>
      </c>
      <c r="G118" s="37">
        <v>0.03</v>
      </c>
      <c r="H118" s="37">
        <v>0.43</v>
      </c>
      <c r="I118" s="37">
        <v>0.54</v>
      </c>
    </row>
    <row r="119" spans="1:9" x14ac:dyDescent="0.35">
      <c r="A119" s="25" t="s">
        <v>386</v>
      </c>
      <c r="B119" s="34" t="s">
        <v>99</v>
      </c>
      <c r="C119" s="36">
        <v>95</v>
      </c>
      <c r="D119" s="36">
        <v>5</v>
      </c>
      <c r="E119" s="36">
        <v>50</v>
      </c>
      <c r="F119" s="36">
        <v>45</v>
      </c>
      <c r="G119" s="37">
        <v>0.03</v>
      </c>
      <c r="H119" s="37">
        <v>0.52</v>
      </c>
      <c r="I119" s="37">
        <v>0.45</v>
      </c>
    </row>
    <row r="120" spans="1:9" x14ac:dyDescent="0.35">
      <c r="A120" s="25" t="s">
        <v>386</v>
      </c>
      <c r="B120" s="34" t="s">
        <v>100</v>
      </c>
      <c r="C120" s="36">
        <v>130</v>
      </c>
      <c r="D120" s="36" t="s">
        <v>108</v>
      </c>
      <c r="E120" s="36">
        <v>45</v>
      </c>
      <c r="F120" s="36">
        <v>80</v>
      </c>
      <c r="G120" s="37" t="s">
        <v>108</v>
      </c>
      <c r="H120" s="37" t="s">
        <v>108</v>
      </c>
      <c r="I120" s="37">
        <v>0.63</v>
      </c>
    </row>
    <row r="121" spans="1:9" x14ac:dyDescent="0.35">
      <c r="A121" s="25" t="s">
        <v>386</v>
      </c>
      <c r="B121" s="34" t="s">
        <v>101</v>
      </c>
      <c r="C121" s="36">
        <v>150</v>
      </c>
      <c r="D121" s="36">
        <v>5</v>
      </c>
      <c r="E121" s="36">
        <v>75</v>
      </c>
      <c r="F121" s="36">
        <v>70</v>
      </c>
      <c r="G121" s="37">
        <v>0.04</v>
      </c>
      <c r="H121" s="37">
        <v>0.49</v>
      </c>
      <c r="I121" s="37">
        <v>0.47</v>
      </c>
    </row>
    <row r="122" spans="1:9" x14ac:dyDescent="0.35">
      <c r="A122" s="25" t="s">
        <v>386</v>
      </c>
      <c r="B122" s="34" t="s">
        <v>102</v>
      </c>
      <c r="C122" s="36">
        <v>170</v>
      </c>
      <c r="D122" s="36">
        <v>5</v>
      </c>
      <c r="E122" s="36">
        <v>70</v>
      </c>
      <c r="F122" s="36">
        <v>95</v>
      </c>
      <c r="G122" s="37">
        <v>0.04</v>
      </c>
      <c r="H122" s="37">
        <v>0.4</v>
      </c>
      <c r="I122" s="37">
        <v>0.56000000000000005</v>
      </c>
    </row>
    <row r="123" spans="1:9" x14ac:dyDescent="0.35">
      <c r="A123" s="25" t="s">
        <v>386</v>
      </c>
      <c r="B123" s="34" t="s">
        <v>103</v>
      </c>
      <c r="C123" s="36">
        <v>120</v>
      </c>
      <c r="D123" s="36">
        <v>10</v>
      </c>
      <c r="E123" s="36">
        <v>55</v>
      </c>
      <c r="F123" s="36">
        <v>55</v>
      </c>
      <c r="G123" s="37">
        <v>0.08</v>
      </c>
      <c r="H123" s="37">
        <v>0.45</v>
      </c>
      <c r="I123" s="37">
        <v>0.47</v>
      </c>
    </row>
    <row r="124" spans="1:9" x14ac:dyDescent="0.35">
      <c r="A124" s="41" t="s">
        <v>60</v>
      </c>
      <c r="B124" s="38" t="s">
        <v>104</v>
      </c>
      <c r="C124" s="39">
        <v>20</v>
      </c>
      <c r="D124" s="39">
        <v>0</v>
      </c>
      <c r="E124" s="39">
        <v>10</v>
      </c>
      <c r="F124" s="39">
        <v>10</v>
      </c>
      <c r="G124" s="70">
        <v>0</v>
      </c>
      <c r="H124" s="70">
        <v>0.55000000000000004</v>
      </c>
      <c r="I124" s="70">
        <v>0.45</v>
      </c>
    </row>
    <row r="125" spans="1:9" x14ac:dyDescent="0.35">
      <c r="A125" s="40" t="s">
        <v>60</v>
      </c>
      <c r="B125" s="33" t="s">
        <v>105</v>
      </c>
      <c r="C125" s="35">
        <v>615</v>
      </c>
      <c r="D125" s="35">
        <v>15</v>
      </c>
      <c r="E125" s="35">
        <v>390</v>
      </c>
      <c r="F125" s="35">
        <v>210</v>
      </c>
      <c r="G125" s="69">
        <v>0.02</v>
      </c>
      <c r="H125" s="69">
        <v>0.63</v>
      </c>
      <c r="I125" s="69">
        <v>0.34</v>
      </c>
    </row>
    <row r="126" spans="1:9" x14ac:dyDescent="0.35">
      <c r="A126" s="40" t="s">
        <v>60</v>
      </c>
      <c r="B126" s="33" t="s">
        <v>106</v>
      </c>
      <c r="C126" s="35">
        <v>3270</v>
      </c>
      <c r="D126" s="35">
        <v>60</v>
      </c>
      <c r="E126" s="35">
        <v>1505</v>
      </c>
      <c r="F126" s="35">
        <v>1705</v>
      </c>
      <c r="G126" s="69">
        <v>0.02</v>
      </c>
      <c r="H126" s="69">
        <v>0.46</v>
      </c>
      <c r="I126" s="69">
        <v>0.52</v>
      </c>
    </row>
    <row r="127" spans="1:9" x14ac:dyDescent="0.35">
      <c r="A127" s="45" t="s">
        <v>60</v>
      </c>
      <c r="B127" s="47" t="s">
        <v>107</v>
      </c>
      <c r="C127" s="46">
        <v>4795</v>
      </c>
      <c r="D127" s="46">
        <v>155</v>
      </c>
      <c r="E127" s="46">
        <v>1585</v>
      </c>
      <c r="F127" s="46">
        <v>3055</v>
      </c>
      <c r="G127" s="71">
        <v>0.03</v>
      </c>
      <c r="H127" s="71">
        <v>0.33</v>
      </c>
      <c r="I127" s="71">
        <v>0.64</v>
      </c>
    </row>
    <row r="128" spans="1:9" x14ac:dyDescent="0.35">
      <c r="A128" s="55" t="s">
        <v>385</v>
      </c>
      <c r="B128" s="72" t="s">
        <v>104</v>
      </c>
      <c r="C128" s="74">
        <v>5</v>
      </c>
      <c r="D128" s="74">
        <v>0</v>
      </c>
      <c r="E128" s="74" t="s">
        <v>108</v>
      </c>
      <c r="F128" s="74" t="s">
        <v>108</v>
      </c>
      <c r="G128" s="70">
        <v>0</v>
      </c>
      <c r="H128" s="70" t="s">
        <v>108</v>
      </c>
      <c r="I128" s="70" t="s">
        <v>108</v>
      </c>
    </row>
    <row r="129" spans="1:9" x14ac:dyDescent="0.35">
      <c r="A129" s="40" t="s">
        <v>385</v>
      </c>
      <c r="B129" s="33" t="s">
        <v>105</v>
      </c>
      <c r="C129" s="35">
        <v>400</v>
      </c>
      <c r="D129" s="35">
        <v>5</v>
      </c>
      <c r="E129" s="35">
        <v>275</v>
      </c>
      <c r="F129" s="35">
        <v>125</v>
      </c>
      <c r="G129" s="69">
        <v>0.01</v>
      </c>
      <c r="H129" s="69">
        <v>0.68</v>
      </c>
      <c r="I129" s="69">
        <v>0.31</v>
      </c>
    </row>
    <row r="130" spans="1:9" x14ac:dyDescent="0.35">
      <c r="A130" s="40" t="s">
        <v>385</v>
      </c>
      <c r="B130" s="33" t="s">
        <v>106</v>
      </c>
      <c r="C130" s="35">
        <v>2110</v>
      </c>
      <c r="D130" s="35">
        <v>15</v>
      </c>
      <c r="E130" s="35">
        <v>940</v>
      </c>
      <c r="F130" s="35">
        <v>1155</v>
      </c>
      <c r="G130" s="69">
        <v>0.01</v>
      </c>
      <c r="H130" s="69">
        <v>0.45</v>
      </c>
      <c r="I130" s="69">
        <v>0.55000000000000004</v>
      </c>
    </row>
    <row r="131" spans="1:9" x14ac:dyDescent="0.35">
      <c r="A131" s="45" t="s">
        <v>385</v>
      </c>
      <c r="B131" s="47" t="s">
        <v>107</v>
      </c>
      <c r="C131" s="46">
        <v>3770</v>
      </c>
      <c r="D131" s="46">
        <v>110</v>
      </c>
      <c r="E131" s="46">
        <v>1130</v>
      </c>
      <c r="F131" s="46">
        <v>2530</v>
      </c>
      <c r="G131" s="71">
        <v>0.03</v>
      </c>
      <c r="H131" s="71">
        <v>0.3</v>
      </c>
      <c r="I131" s="71">
        <v>0.67</v>
      </c>
    </row>
    <row r="132" spans="1:9" x14ac:dyDescent="0.35">
      <c r="A132" s="40" t="s">
        <v>386</v>
      </c>
      <c r="B132" s="33" t="s">
        <v>104</v>
      </c>
      <c r="C132" s="35">
        <v>20</v>
      </c>
      <c r="D132" s="35">
        <v>0</v>
      </c>
      <c r="E132" s="35">
        <v>10</v>
      </c>
      <c r="F132" s="35">
        <v>10</v>
      </c>
      <c r="G132" s="70">
        <v>0</v>
      </c>
      <c r="H132" s="70">
        <v>0.56000000000000005</v>
      </c>
      <c r="I132" s="70">
        <v>0.44</v>
      </c>
    </row>
    <row r="133" spans="1:9" x14ac:dyDescent="0.35">
      <c r="A133" s="40" t="s">
        <v>386</v>
      </c>
      <c r="B133" s="33" t="s">
        <v>105</v>
      </c>
      <c r="C133" s="35">
        <v>215</v>
      </c>
      <c r="D133" s="35">
        <v>10</v>
      </c>
      <c r="E133" s="35">
        <v>115</v>
      </c>
      <c r="F133" s="35">
        <v>85</v>
      </c>
      <c r="G133" s="69">
        <v>0.05</v>
      </c>
      <c r="H133" s="69">
        <v>0.54</v>
      </c>
      <c r="I133" s="69">
        <v>0.4</v>
      </c>
    </row>
    <row r="134" spans="1:9" x14ac:dyDescent="0.35">
      <c r="A134" s="40" t="s">
        <v>386</v>
      </c>
      <c r="B134" s="33" t="s">
        <v>106</v>
      </c>
      <c r="C134" s="35">
        <v>1165</v>
      </c>
      <c r="D134" s="35">
        <v>45</v>
      </c>
      <c r="E134" s="35">
        <v>570</v>
      </c>
      <c r="F134" s="35">
        <v>550</v>
      </c>
      <c r="G134" s="69">
        <v>0.04</v>
      </c>
      <c r="H134" s="69">
        <v>0.49</v>
      </c>
      <c r="I134" s="69">
        <v>0.47</v>
      </c>
    </row>
    <row r="135" spans="1:9" x14ac:dyDescent="0.35">
      <c r="A135" s="40" t="s">
        <v>386</v>
      </c>
      <c r="B135" s="33" t="s">
        <v>107</v>
      </c>
      <c r="C135" s="35">
        <v>1025</v>
      </c>
      <c r="D135" s="35">
        <v>45</v>
      </c>
      <c r="E135" s="35">
        <v>460</v>
      </c>
      <c r="F135" s="35">
        <v>525</v>
      </c>
      <c r="G135" s="71">
        <v>0.04</v>
      </c>
      <c r="H135" s="71">
        <v>0.45</v>
      </c>
      <c r="I135" s="71">
        <v>0.51</v>
      </c>
    </row>
    <row r="136" spans="1:9" x14ac:dyDescent="0.35">
      <c r="A136" t="s">
        <v>29</v>
      </c>
      <c r="B136" s="91" t="s">
        <v>394</v>
      </c>
    </row>
    <row r="137" spans="1:9" x14ac:dyDescent="0.35">
      <c r="A137" t="s">
        <v>30</v>
      </c>
      <c r="B137" t="s">
        <v>444</v>
      </c>
    </row>
    <row r="138" spans="1:9" x14ac:dyDescent="0.35">
      <c r="A138" t="s">
        <v>31</v>
      </c>
      <c r="B138" t="s">
        <v>527</v>
      </c>
    </row>
    <row r="139" spans="1:9" x14ac:dyDescent="0.35">
      <c r="A139" t="s">
        <v>32</v>
      </c>
      <c r="B139" s="107" t="s">
        <v>515</v>
      </c>
    </row>
    <row r="140" spans="1:9" x14ac:dyDescent="0.35">
      <c r="A140" t="s">
        <v>33</v>
      </c>
      <c r="B140" s="107" t="s">
        <v>516</v>
      </c>
    </row>
    <row r="141" spans="1:9" x14ac:dyDescent="0.35">
      <c r="A141" t="s">
        <v>34</v>
      </c>
      <c r="B141" s="107" t="s">
        <v>517</v>
      </c>
    </row>
    <row r="142" spans="1:9" x14ac:dyDescent="0.35">
      <c r="A142" t="s">
        <v>35</v>
      </c>
      <c r="B142" s="107" t="s">
        <v>520</v>
      </c>
    </row>
    <row r="143" spans="1:9" x14ac:dyDescent="0.35">
      <c r="A143" t="s">
        <v>36</v>
      </c>
      <c r="B143" s="107" t="s">
        <v>518</v>
      </c>
    </row>
    <row r="144" spans="1:9" x14ac:dyDescent="0.35">
      <c r="A144" t="s">
        <v>37</v>
      </c>
      <c r="B144" s="107" t="s">
        <v>519</v>
      </c>
    </row>
  </sheetData>
  <conditionalFormatting sqref="G8:G45">
    <cfRule type="dataBar" priority="27">
      <dataBar>
        <cfvo type="num" val="0"/>
        <cfvo type="num" val="1"/>
        <color theme="7" tint="0.39997558519241921"/>
      </dataBar>
      <extLst>
        <ext xmlns:x14="http://schemas.microsoft.com/office/spreadsheetml/2009/9/main" uri="{B025F937-C7B1-47D3-B67F-A62EFF666E3E}">
          <x14:id>{DE08FBA3-95E6-43B0-8C8D-792359DB22B0}</x14:id>
        </ext>
      </extLst>
    </cfRule>
    <cfRule type="dataBar" priority="28">
      <dataBar>
        <cfvo type="num" val="0"/>
        <cfvo type="num" val="&quot;`&quot;"/>
        <color theme="7" tint="0.39997558519241921"/>
      </dataBar>
      <extLst>
        <ext xmlns:x14="http://schemas.microsoft.com/office/spreadsheetml/2009/9/main" uri="{B025F937-C7B1-47D3-B67F-A62EFF666E3E}">
          <x14:id>{25E20C83-14FC-45D3-A50D-B098A8247487}</x14:id>
        </ext>
      </extLst>
    </cfRule>
  </conditionalFormatting>
  <conditionalFormatting sqref="G47:G84">
    <cfRule type="dataBar" priority="23">
      <dataBar>
        <cfvo type="num" val="0"/>
        <cfvo type="num" val="1"/>
        <color theme="7" tint="0.39997558519241921"/>
      </dataBar>
      <extLst>
        <ext xmlns:x14="http://schemas.microsoft.com/office/spreadsheetml/2009/9/main" uri="{B025F937-C7B1-47D3-B67F-A62EFF666E3E}">
          <x14:id>{1E83FBB2-E71B-4DCE-838F-958F313022FD}</x14:id>
        </ext>
      </extLst>
    </cfRule>
    <cfRule type="dataBar" priority="24">
      <dataBar>
        <cfvo type="num" val="0"/>
        <cfvo type="num" val="&quot;`&quot;"/>
        <color theme="7" tint="0.39997558519241921"/>
      </dataBar>
      <extLst>
        <ext xmlns:x14="http://schemas.microsoft.com/office/spreadsheetml/2009/9/main" uri="{B025F937-C7B1-47D3-B67F-A62EFF666E3E}">
          <x14:id>{305E8A1C-BEC5-4D8B-8F27-A90770A9C5F2}</x14:id>
        </ext>
      </extLst>
    </cfRule>
  </conditionalFormatting>
  <conditionalFormatting sqref="G86:G123">
    <cfRule type="dataBar" priority="19">
      <dataBar>
        <cfvo type="num" val="0"/>
        <cfvo type="num" val="1"/>
        <color theme="7" tint="0.39997558519241921"/>
      </dataBar>
      <extLst>
        <ext xmlns:x14="http://schemas.microsoft.com/office/spreadsheetml/2009/9/main" uri="{B025F937-C7B1-47D3-B67F-A62EFF666E3E}">
          <x14:id>{60C0A3C0-0F2B-41EE-A387-C8E33BE962D7}</x14:id>
        </ext>
      </extLst>
    </cfRule>
    <cfRule type="dataBar" priority="20">
      <dataBar>
        <cfvo type="num" val="0"/>
        <cfvo type="num" val="&quot;`&quot;"/>
        <color theme="7" tint="0.39997558519241921"/>
      </dataBar>
      <extLst>
        <ext xmlns:x14="http://schemas.microsoft.com/office/spreadsheetml/2009/9/main" uri="{B025F937-C7B1-47D3-B67F-A62EFF666E3E}">
          <x14:id>{653B6F36-1C6A-4C65-9952-29ADB932D64C}</x14:id>
        </ext>
      </extLst>
    </cfRule>
  </conditionalFormatting>
  <conditionalFormatting sqref="G124:G135">
    <cfRule type="dataBar" priority="17">
      <dataBar>
        <cfvo type="num" val="0"/>
        <cfvo type="num" val="1"/>
        <color theme="7" tint="0.39997558519241921"/>
      </dataBar>
      <extLst>
        <ext xmlns:x14="http://schemas.microsoft.com/office/spreadsheetml/2009/9/main" uri="{B025F937-C7B1-47D3-B67F-A62EFF666E3E}">
          <x14:id>{26CA520F-4631-41A9-B87F-6BCD05B1DA9C}</x14:id>
        </ext>
      </extLst>
    </cfRule>
    <cfRule type="dataBar" priority="18">
      <dataBar>
        <cfvo type="num" val="0"/>
        <cfvo type="num" val="&quot;`&quot;"/>
        <color theme="7" tint="0.39997558519241921"/>
      </dataBar>
      <extLst>
        <ext xmlns:x14="http://schemas.microsoft.com/office/spreadsheetml/2009/9/main" uri="{B025F937-C7B1-47D3-B67F-A62EFF666E3E}">
          <x14:id>{45B897BA-6FB6-4152-81D1-7F5E275DE041}</x14:id>
        </ext>
      </extLst>
    </cfRule>
  </conditionalFormatting>
  <conditionalFormatting sqref="G6:I6">
    <cfRule type="dataBar" priority="31">
      <dataBar>
        <cfvo type="num" val="0"/>
        <cfvo type="num" val="1"/>
        <color theme="7" tint="0.39997558519241921"/>
      </dataBar>
      <extLst>
        <ext xmlns:x14="http://schemas.microsoft.com/office/spreadsheetml/2009/9/main" uri="{B025F937-C7B1-47D3-B67F-A62EFF666E3E}">
          <x14:id>{CD072D68-1E75-4327-954E-C9659BB66540}</x14:id>
        </ext>
      </extLst>
    </cfRule>
  </conditionalFormatting>
  <conditionalFormatting sqref="G7:I7">
    <cfRule type="dataBar" priority="29">
      <dataBar>
        <cfvo type="num" val="0"/>
        <cfvo type="num" val="1"/>
        <color theme="7" tint="0.39997558519241921"/>
      </dataBar>
      <extLst>
        <ext xmlns:x14="http://schemas.microsoft.com/office/spreadsheetml/2009/9/main" uri="{B025F937-C7B1-47D3-B67F-A62EFF666E3E}">
          <x14:id>{CF012DA8-3710-434A-BC84-D04C48167BE7}</x14:id>
        </ext>
      </extLst>
    </cfRule>
    <cfRule type="dataBar" priority="30">
      <dataBar>
        <cfvo type="num" val="0"/>
        <cfvo type="num" val="&quot;`&quot;"/>
        <color theme="7" tint="0.39997558519241921"/>
      </dataBar>
      <extLst>
        <ext xmlns:x14="http://schemas.microsoft.com/office/spreadsheetml/2009/9/main" uri="{B025F937-C7B1-47D3-B67F-A62EFF666E3E}">
          <x14:id>{9D1FE75C-3443-439E-AFA5-2DB6340CFB72}</x14:id>
        </ext>
      </extLst>
    </cfRule>
  </conditionalFormatting>
  <conditionalFormatting sqref="G46:I46">
    <cfRule type="dataBar" priority="25">
      <dataBar>
        <cfvo type="num" val="0"/>
        <cfvo type="num" val="1"/>
        <color theme="7" tint="0.39997558519241921"/>
      </dataBar>
      <extLst>
        <ext xmlns:x14="http://schemas.microsoft.com/office/spreadsheetml/2009/9/main" uri="{B025F937-C7B1-47D3-B67F-A62EFF666E3E}">
          <x14:id>{CA42A012-3849-48E1-9761-6C3E9D8D5884}</x14:id>
        </ext>
      </extLst>
    </cfRule>
    <cfRule type="dataBar" priority="26">
      <dataBar>
        <cfvo type="num" val="0"/>
        <cfvo type="num" val="&quot;`&quot;"/>
        <color theme="7" tint="0.39997558519241921"/>
      </dataBar>
      <extLst>
        <ext xmlns:x14="http://schemas.microsoft.com/office/spreadsheetml/2009/9/main" uri="{B025F937-C7B1-47D3-B67F-A62EFF666E3E}">
          <x14:id>{89A6A95A-4FDD-40E5-BFA3-F6246EC227A5}</x14:id>
        </ext>
      </extLst>
    </cfRule>
  </conditionalFormatting>
  <conditionalFormatting sqref="G85:I85">
    <cfRule type="dataBar" priority="21">
      <dataBar>
        <cfvo type="num" val="0"/>
        <cfvo type="num" val="1"/>
        <color theme="7" tint="0.39997558519241921"/>
      </dataBar>
      <extLst>
        <ext xmlns:x14="http://schemas.microsoft.com/office/spreadsheetml/2009/9/main" uri="{B025F937-C7B1-47D3-B67F-A62EFF666E3E}">
          <x14:id>{1D22EF5C-D703-46CA-AD26-DFC3393B0851}</x14:id>
        </ext>
      </extLst>
    </cfRule>
    <cfRule type="dataBar" priority="22">
      <dataBar>
        <cfvo type="num" val="0"/>
        <cfvo type="num" val="&quot;`&quot;"/>
        <color theme="7" tint="0.39997558519241921"/>
      </dataBar>
      <extLst>
        <ext xmlns:x14="http://schemas.microsoft.com/office/spreadsheetml/2009/9/main" uri="{B025F937-C7B1-47D3-B67F-A62EFF666E3E}">
          <x14:id>{9E234648-6BA8-437B-9DA7-C7AE56E954B1}</x14:id>
        </ext>
      </extLst>
    </cfRule>
  </conditionalFormatting>
  <conditionalFormatting sqref="H8:H45">
    <cfRule type="dataBar" priority="15">
      <dataBar>
        <cfvo type="num" val="0"/>
        <cfvo type="num" val="1"/>
        <color theme="7" tint="0.39997558519241921"/>
      </dataBar>
      <extLst>
        <ext xmlns:x14="http://schemas.microsoft.com/office/spreadsheetml/2009/9/main" uri="{B025F937-C7B1-47D3-B67F-A62EFF666E3E}">
          <x14:id>{74ADA684-EE30-4380-8D67-705F4A556EA0}</x14:id>
        </ext>
      </extLst>
    </cfRule>
    <cfRule type="dataBar" priority="16">
      <dataBar>
        <cfvo type="num" val="0"/>
        <cfvo type="num" val="&quot;`&quot;"/>
        <color theme="7" tint="0.39997558519241921"/>
      </dataBar>
      <extLst>
        <ext xmlns:x14="http://schemas.microsoft.com/office/spreadsheetml/2009/9/main" uri="{B025F937-C7B1-47D3-B67F-A62EFF666E3E}">
          <x14:id>{622A91EE-C00F-410D-BF80-7F581FF05B1C}</x14:id>
        </ext>
      </extLst>
    </cfRule>
  </conditionalFormatting>
  <conditionalFormatting sqref="H47:H84">
    <cfRule type="dataBar" priority="13">
      <dataBar>
        <cfvo type="num" val="0"/>
        <cfvo type="num" val="1"/>
        <color theme="7" tint="0.39997558519241921"/>
      </dataBar>
      <extLst>
        <ext xmlns:x14="http://schemas.microsoft.com/office/spreadsheetml/2009/9/main" uri="{B025F937-C7B1-47D3-B67F-A62EFF666E3E}">
          <x14:id>{4DE537D1-B07F-47F2-B9B5-4BC234849E6B}</x14:id>
        </ext>
      </extLst>
    </cfRule>
    <cfRule type="dataBar" priority="14">
      <dataBar>
        <cfvo type="num" val="0"/>
        <cfvo type="num" val="&quot;`&quot;"/>
        <color theme="7" tint="0.39997558519241921"/>
      </dataBar>
      <extLst>
        <ext xmlns:x14="http://schemas.microsoft.com/office/spreadsheetml/2009/9/main" uri="{B025F937-C7B1-47D3-B67F-A62EFF666E3E}">
          <x14:id>{64CFE993-308F-442D-894F-044F9440E994}</x14:id>
        </ext>
      </extLst>
    </cfRule>
  </conditionalFormatting>
  <conditionalFormatting sqref="H86:H123">
    <cfRule type="dataBar" priority="11">
      <dataBar>
        <cfvo type="num" val="0"/>
        <cfvo type="num" val="1"/>
        <color theme="7" tint="0.39997558519241921"/>
      </dataBar>
      <extLst>
        <ext xmlns:x14="http://schemas.microsoft.com/office/spreadsheetml/2009/9/main" uri="{B025F937-C7B1-47D3-B67F-A62EFF666E3E}">
          <x14:id>{9244336E-1D3A-463E-A420-F709CA253555}</x14:id>
        </ext>
      </extLst>
    </cfRule>
    <cfRule type="dataBar" priority="12">
      <dataBar>
        <cfvo type="num" val="0"/>
        <cfvo type="num" val="&quot;`&quot;"/>
        <color theme="7" tint="0.39997558519241921"/>
      </dataBar>
      <extLst>
        <ext xmlns:x14="http://schemas.microsoft.com/office/spreadsheetml/2009/9/main" uri="{B025F937-C7B1-47D3-B67F-A62EFF666E3E}">
          <x14:id>{FACE2A02-02CD-4C78-A78D-BB7C1EC71EC7}</x14:id>
        </ext>
      </extLst>
    </cfRule>
  </conditionalFormatting>
  <conditionalFormatting sqref="H124:H135">
    <cfRule type="dataBar" priority="9">
      <dataBar>
        <cfvo type="num" val="0"/>
        <cfvo type="num" val="1"/>
        <color theme="7" tint="0.39997558519241921"/>
      </dataBar>
      <extLst>
        <ext xmlns:x14="http://schemas.microsoft.com/office/spreadsheetml/2009/9/main" uri="{B025F937-C7B1-47D3-B67F-A62EFF666E3E}">
          <x14:id>{855EF9F9-8225-4E8B-AD3A-C95973B33977}</x14:id>
        </ext>
      </extLst>
    </cfRule>
    <cfRule type="dataBar" priority="10">
      <dataBar>
        <cfvo type="num" val="0"/>
        <cfvo type="num" val="&quot;`&quot;"/>
        <color theme="7" tint="0.39997558519241921"/>
      </dataBar>
      <extLst>
        <ext xmlns:x14="http://schemas.microsoft.com/office/spreadsheetml/2009/9/main" uri="{B025F937-C7B1-47D3-B67F-A62EFF666E3E}">
          <x14:id>{96E84742-0CDC-4750-8A9A-DE3C2F38E2A1}</x14:id>
        </ext>
      </extLst>
    </cfRule>
  </conditionalFormatting>
  <conditionalFormatting sqref="I8:I45">
    <cfRule type="dataBar" priority="7">
      <dataBar>
        <cfvo type="num" val="0"/>
        <cfvo type="num" val="1"/>
        <color theme="7" tint="0.39997558519241921"/>
      </dataBar>
      <extLst>
        <ext xmlns:x14="http://schemas.microsoft.com/office/spreadsheetml/2009/9/main" uri="{B025F937-C7B1-47D3-B67F-A62EFF666E3E}">
          <x14:id>{5825CC7C-163D-4337-AAB9-593DE9B65DA2}</x14:id>
        </ext>
      </extLst>
    </cfRule>
    <cfRule type="dataBar" priority="8">
      <dataBar>
        <cfvo type="num" val="0"/>
        <cfvo type="num" val="&quot;`&quot;"/>
        <color theme="7" tint="0.39997558519241921"/>
      </dataBar>
      <extLst>
        <ext xmlns:x14="http://schemas.microsoft.com/office/spreadsheetml/2009/9/main" uri="{B025F937-C7B1-47D3-B67F-A62EFF666E3E}">
          <x14:id>{F9EAB210-1656-4049-9C6F-4779BD223E9C}</x14:id>
        </ext>
      </extLst>
    </cfRule>
  </conditionalFormatting>
  <conditionalFormatting sqref="I47:I84">
    <cfRule type="dataBar" priority="5">
      <dataBar>
        <cfvo type="num" val="0"/>
        <cfvo type="num" val="1"/>
        <color theme="7" tint="0.39997558519241921"/>
      </dataBar>
      <extLst>
        <ext xmlns:x14="http://schemas.microsoft.com/office/spreadsheetml/2009/9/main" uri="{B025F937-C7B1-47D3-B67F-A62EFF666E3E}">
          <x14:id>{1EDDC956-7BA1-4487-B0D7-DC031BC3E8D9}</x14:id>
        </ext>
      </extLst>
    </cfRule>
    <cfRule type="dataBar" priority="6">
      <dataBar>
        <cfvo type="num" val="0"/>
        <cfvo type="num" val="&quot;`&quot;"/>
        <color theme="7" tint="0.39997558519241921"/>
      </dataBar>
      <extLst>
        <ext xmlns:x14="http://schemas.microsoft.com/office/spreadsheetml/2009/9/main" uri="{B025F937-C7B1-47D3-B67F-A62EFF666E3E}">
          <x14:id>{B1815138-C7C8-4BBB-8F49-02C3438BD718}</x14:id>
        </ext>
      </extLst>
    </cfRule>
  </conditionalFormatting>
  <conditionalFormatting sqref="I86:I123">
    <cfRule type="dataBar" priority="3">
      <dataBar>
        <cfvo type="num" val="0"/>
        <cfvo type="num" val="1"/>
        <color theme="7" tint="0.39997558519241921"/>
      </dataBar>
      <extLst>
        <ext xmlns:x14="http://schemas.microsoft.com/office/spreadsheetml/2009/9/main" uri="{B025F937-C7B1-47D3-B67F-A62EFF666E3E}">
          <x14:id>{799D37BE-3A73-4C2E-AC92-08225C0E19D6}</x14:id>
        </ext>
      </extLst>
    </cfRule>
    <cfRule type="dataBar" priority="4">
      <dataBar>
        <cfvo type="num" val="0"/>
        <cfvo type="num" val="&quot;`&quot;"/>
        <color theme="7" tint="0.39997558519241921"/>
      </dataBar>
      <extLst>
        <ext xmlns:x14="http://schemas.microsoft.com/office/spreadsheetml/2009/9/main" uri="{B025F937-C7B1-47D3-B67F-A62EFF666E3E}">
          <x14:id>{BBA174CD-0CB5-4DA8-94C5-E83ACAA1ACE6}</x14:id>
        </ext>
      </extLst>
    </cfRule>
  </conditionalFormatting>
  <conditionalFormatting sqref="I124:I135">
    <cfRule type="dataBar" priority="1">
      <dataBar>
        <cfvo type="num" val="0"/>
        <cfvo type="num" val="1"/>
        <color theme="7" tint="0.39997558519241921"/>
      </dataBar>
      <extLst>
        <ext xmlns:x14="http://schemas.microsoft.com/office/spreadsheetml/2009/9/main" uri="{B025F937-C7B1-47D3-B67F-A62EFF666E3E}">
          <x14:id>{219D290E-5472-4753-992C-D707D0DA7919}</x14:id>
        </ext>
      </extLst>
    </cfRule>
    <cfRule type="dataBar" priority="2">
      <dataBar>
        <cfvo type="num" val="0"/>
        <cfvo type="num" val="&quot;`&quot;"/>
        <color theme="7" tint="0.39997558519241921"/>
      </dataBar>
      <extLst>
        <ext xmlns:x14="http://schemas.microsoft.com/office/spreadsheetml/2009/9/main" uri="{B025F937-C7B1-47D3-B67F-A62EFF666E3E}">
          <x14:id>{2229FF61-2F35-423E-937B-4AB42094C0BA}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E08FBA3-95E6-43B0-8C8D-792359DB22B0}">
            <x14:dataBar minLength="0" maxLength="100" gradient="0">
              <x14:cfvo type="num">
                <xm:f>0</xm:f>
              </x14:cfvo>
              <x14:cfvo type="num">
                <xm:f>1</xm:f>
              </x14:cfvo>
              <x14:negativeFillColor rgb="FFFF0000"/>
              <x14:axisColor rgb="FF000000"/>
            </x14:dataBar>
          </x14:cfRule>
          <x14:cfRule type="dataBar" id="{25E20C83-14FC-45D3-A50D-B098A8247487}">
            <x14:dataBar minLength="0" maxLength="100" gradient="0">
              <x14:cfvo type="num">
                <xm:f>0</xm:f>
              </x14:cfvo>
              <x14:cfvo type="num">
                <xm:f>"`"</xm:f>
              </x14:cfvo>
              <x14:negativeFillColor rgb="FFFF0000"/>
              <x14:axisColor rgb="FF000000"/>
            </x14:dataBar>
          </x14:cfRule>
          <xm:sqref>G8:G45</xm:sqref>
        </x14:conditionalFormatting>
        <x14:conditionalFormatting xmlns:xm="http://schemas.microsoft.com/office/excel/2006/main">
          <x14:cfRule type="dataBar" id="{1E83FBB2-E71B-4DCE-838F-958F313022FD}">
            <x14:dataBar minLength="0" maxLength="100" gradient="0">
              <x14:cfvo type="num">
                <xm:f>0</xm:f>
              </x14:cfvo>
              <x14:cfvo type="num">
                <xm:f>1</xm:f>
              </x14:cfvo>
              <x14:negativeFillColor rgb="FFFF0000"/>
              <x14:axisColor rgb="FF000000"/>
            </x14:dataBar>
          </x14:cfRule>
          <x14:cfRule type="dataBar" id="{305E8A1C-BEC5-4D8B-8F27-A90770A9C5F2}">
            <x14:dataBar minLength="0" maxLength="100" gradient="0">
              <x14:cfvo type="num">
                <xm:f>0</xm:f>
              </x14:cfvo>
              <x14:cfvo type="num">
                <xm:f>"`"</xm:f>
              </x14:cfvo>
              <x14:negativeFillColor rgb="FFFF0000"/>
              <x14:axisColor rgb="FF000000"/>
            </x14:dataBar>
          </x14:cfRule>
          <xm:sqref>G47:G84</xm:sqref>
        </x14:conditionalFormatting>
        <x14:conditionalFormatting xmlns:xm="http://schemas.microsoft.com/office/excel/2006/main">
          <x14:cfRule type="dataBar" id="{60C0A3C0-0F2B-41EE-A387-C8E33BE962D7}">
            <x14:dataBar minLength="0" maxLength="100" gradient="0">
              <x14:cfvo type="num">
                <xm:f>0</xm:f>
              </x14:cfvo>
              <x14:cfvo type="num">
                <xm:f>1</xm:f>
              </x14:cfvo>
              <x14:negativeFillColor rgb="FFFF0000"/>
              <x14:axisColor rgb="FF000000"/>
            </x14:dataBar>
          </x14:cfRule>
          <x14:cfRule type="dataBar" id="{653B6F36-1C6A-4C65-9952-29ADB932D64C}">
            <x14:dataBar minLength="0" maxLength="100" gradient="0">
              <x14:cfvo type="num">
                <xm:f>0</xm:f>
              </x14:cfvo>
              <x14:cfvo type="num">
                <xm:f>"`"</xm:f>
              </x14:cfvo>
              <x14:negativeFillColor rgb="FFFF0000"/>
              <x14:axisColor rgb="FF000000"/>
            </x14:dataBar>
          </x14:cfRule>
          <xm:sqref>G86:G123</xm:sqref>
        </x14:conditionalFormatting>
        <x14:conditionalFormatting xmlns:xm="http://schemas.microsoft.com/office/excel/2006/main">
          <x14:cfRule type="dataBar" id="{26CA520F-4631-41A9-B87F-6BCD05B1DA9C}">
            <x14:dataBar minLength="0" maxLength="100" gradient="0">
              <x14:cfvo type="num">
                <xm:f>0</xm:f>
              </x14:cfvo>
              <x14:cfvo type="num">
                <xm:f>1</xm:f>
              </x14:cfvo>
              <x14:negativeFillColor rgb="FFFF0000"/>
              <x14:axisColor rgb="FF000000"/>
            </x14:dataBar>
          </x14:cfRule>
          <x14:cfRule type="dataBar" id="{45B897BA-6FB6-4152-81D1-7F5E275DE041}">
            <x14:dataBar minLength="0" maxLength="100" gradient="0">
              <x14:cfvo type="num">
                <xm:f>0</xm:f>
              </x14:cfvo>
              <x14:cfvo type="num">
                <xm:f>"`"</xm:f>
              </x14:cfvo>
              <x14:negativeFillColor rgb="FFFF0000"/>
              <x14:axisColor rgb="FF000000"/>
            </x14:dataBar>
          </x14:cfRule>
          <xm:sqref>G124:G135</xm:sqref>
        </x14:conditionalFormatting>
        <x14:conditionalFormatting xmlns:xm="http://schemas.microsoft.com/office/excel/2006/main">
          <x14:cfRule type="dataBar" id="{CD072D68-1E75-4327-954E-C9659BB66540}">
            <x14:dataBar minLength="0" maxLength="100" gradient="0">
              <x14:cfvo type="num">
                <xm:f>0</xm:f>
              </x14:cfvo>
              <x14:cfvo type="num">
                <xm:f>1</xm:f>
              </x14:cfvo>
              <x14:negativeFillColor rgb="FFFF0000"/>
              <x14:axisColor rgb="FF000000"/>
            </x14:dataBar>
          </x14:cfRule>
          <xm:sqref>G6:I6</xm:sqref>
        </x14:conditionalFormatting>
        <x14:conditionalFormatting xmlns:xm="http://schemas.microsoft.com/office/excel/2006/main">
          <x14:cfRule type="dataBar" id="{CF012DA8-3710-434A-BC84-D04C48167BE7}">
            <x14:dataBar minLength="0" maxLength="100" gradient="0">
              <x14:cfvo type="num">
                <xm:f>0</xm:f>
              </x14:cfvo>
              <x14:cfvo type="num">
                <xm:f>1</xm:f>
              </x14:cfvo>
              <x14:negativeFillColor rgb="FFFF0000"/>
              <x14:axisColor rgb="FF000000"/>
            </x14:dataBar>
          </x14:cfRule>
          <x14:cfRule type="dataBar" id="{9D1FE75C-3443-439E-AFA5-2DB6340CFB72}">
            <x14:dataBar minLength="0" maxLength="100" gradient="0">
              <x14:cfvo type="num">
                <xm:f>0</xm:f>
              </x14:cfvo>
              <x14:cfvo type="num">
                <xm:f>"`"</xm:f>
              </x14:cfvo>
              <x14:negativeFillColor rgb="FFFF0000"/>
              <x14:axisColor rgb="FF000000"/>
            </x14:dataBar>
          </x14:cfRule>
          <xm:sqref>G7:I7</xm:sqref>
        </x14:conditionalFormatting>
        <x14:conditionalFormatting xmlns:xm="http://schemas.microsoft.com/office/excel/2006/main">
          <x14:cfRule type="dataBar" id="{CA42A012-3849-48E1-9761-6C3E9D8D5884}">
            <x14:dataBar minLength="0" maxLength="100" gradient="0">
              <x14:cfvo type="num">
                <xm:f>0</xm:f>
              </x14:cfvo>
              <x14:cfvo type="num">
                <xm:f>1</xm:f>
              </x14:cfvo>
              <x14:negativeFillColor rgb="FFFF0000"/>
              <x14:axisColor rgb="FF000000"/>
            </x14:dataBar>
          </x14:cfRule>
          <x14:cfRule type="dataBar" id="{89A6A95A-4FDD-40E5-BFA3-F6246EC227A5}">
            <x14:dataBar minLength="0" maxLength="100" gradient="0">
              <x14:cfvo type="num">
                <xm:f>0</xm:f>
              </x14:cfvo>
              <x14:cfvo type="num">
                <xm:f>"`"</xm:f>
              </x14:cfvo>
              <x14:negativeFillColor rgb="FFFF0000"/>
              <x14:axisColor rgb="FF000000"/>
            </x14:dataBar>
          </x14:cfRule>
          <xm:sqref>G46:I46</xm:sqref>
        </x14:conditionalFormatting>
        <x14:conditionalFormatting xmlns:xm="http://schemas.microsoft.com/office/excel/2006/main">
          <x14:cfRule type="dataBar" id="{1D22EF5C-D703-46CA-AD26-DFC3393B0851}">
            <x14:dataBar minLength="0" maxLength="100" gradient="0">
              <x14:cfvo type="num">
                <xm:f>0</xm:f>
              </x14:cfvo>
              <x14:cfvo type="num">
                <xm:f>1</xm:f>
              </x14:cfvo>
              <x14:negativeFillColor rgb="FFFF0000"/>
              <x14:axisColor rgb="FF000000"/>
            </x14:dataBar>
          </x14:cfRule>
          <x14:cfRule type="dataBar" id="{9E234648-6BA8-437B-9DA7-C7AE56E954B1}">
            <x14:dataBar minLength="0" maxLength="100" gradient="0">
              <x14:cfvo type="num">
                <xm:f>0</xm:f>
              </x14:cfvo>
              <x14:cfvo type="num">
                <xm:f>"`"</xm:f>
              </x14:cfvo>
              <x14:negativeFillColor rgb="FFFF0000"/>
              <x14:axisColor rgb="FF000000"/>
            </x14:dataBar>
          </x14:cfRule>
          <xm:sqref>G85:I85</xm:sqref>
        </x14:conditionalFormatting>
        <x14:conditionalFormatting xmlns:xm="http://schemas.microsoft.com/office/excel/2006/main">
          <x14:cfRule type="dataBar" id="{74ADA684-EE30-4380-8D67-705F4A556EA0}">
            <x14:dataBar minLength="0" maxLength="100" gradient="0">
              <x14:cfvo type="num">
                <xm:f>0</xm:f>
              </x14:cfvo>
              <x14:cfvo type="num">
                <xm:f>1</xm:f>
              </x14:cfvo>
              <x14:negativeFillColor rgb="FFFF0000"/>
              <x14:axisColor rgb="FF000000"/>
            </x14:dataBar>
          </x14:cfRule>
          <x14:cfRule type="dataBar" id="{622A91EE-C00F-410D-BF80-7F581FF05B1C}">
            <x14:dataBar minLength="0" maxLength="100" gradient="0">
              <x14:cfvo type="num">
                <xm:f>0</xm:f>
              </x14:cfvo>
              <x14:cfvo type="num">
                <xm:f>"`"</xm:f>
              </x14:cfvo>
              <x14:negativeFillColor rgb="FFFF0000"/>
              <x14:axisColor rgb="FF000000"/>
            </x14:dataBar>
          </x14:cfRule>
          <xm:sqref>H8:H45</xm:sqref>
        </x14:conditionalFormatting>
        <x14:conditionalFormatting xmlns:xm="http://schemas.microsoft.com/office/excel/2006/main">
          <x14:cfRule type="dataBar" id="{4DE537D1-B07F-47F2-B9B5-4BC234849E6B}">
            <x14:dataBar minLength="0" maxLength="100" gradient="0">
              <x14:cfvo type="num">
                <xm:f>0</xm:f>
              </x14:cfvo>
              <x14:cfvo type="num">
                <xm:f>1</xm:f>
              </x14:cfvo>
              <x14:negativeFillColor rgb="FFFF0000"/>
              <x14:axisColor rgb="FF000000"/>
            </x14:dataBar>
          </x14:cfRule>
          <x14:cfRule type="dataBar" id="{64CFE993-308F-442D-894F-044F9440E994}">
            <x14:dataBar minLength="0" maxLength="100" gradient="0">
              <x14:cfvo type="num">
                <xm:f>0</xm:f>
              </x14:cfvo>
              <x14:cfvo type="num">
                <xm:f>"`"</xm:f>
              </x14:cfvo>
              <x14:negativeFillColor rgb="FFFF0000"/>
              <x14:axisColor rgb="FF000000"/>
            </x14:dataBar>
          </x14:cfRule>
          <xm:sqref>H47:H84</xm:sqref>
        </x14:conditionalFormatting>
        <x14:conditionalFormatting xmlns:xm="http://schemas.microsoft.com/office/excel/2006/main">
          <x14:cfRule type="dataBar" id="{9244336E-1D3A-463E-A420-F709CA253555}">
            <x14:dataBar minLength="0" maxLength="100" gradient="0">
              <x14:cfvo type="num">
                <xm:f>0</xm:f>
              </x14:cfvo>
              <x14:cfvo type="num">
                <xm:f>1</xm:f>
              </x14:cfvo>
              <x14:negativeFillColor rgb="FFFF0000"/>
              <x14:axisColor rgb="FF000000"/>
            </x14:dataBar>
          </x14:cfRule>
          <x14:cfRule type="dataBar" id="{FACE2A02-02CD-4C78-A78D-BB7C1EC71EC7}">
            <x14:dataBar minLength="0" maxLength="100" gradient="0">
              <x14:cfvo type="num">
                <xm:f>0</xm:f>
              </x14:cfvo>
              <x14:cfvo type="num">
                <xm:f>"`"</xm:f>
              </x14:cfvo>
              <x14:negativeFillColor rgb="FFFF0000"/>
              <x14:axisColor rgb="FF000000"/>
            </x14:dataBar>
          </x14:cfRule>
          <xm:sqref>H86:H123</xm:sqref>
        </x14:conditionalFormatting>
        <x14:conditionalFormatting xmlns:xm="http://schemas.microsoft.com/office/excel/2006/main">
          <x14:cfRule type="dataBar" id="{855EF9F9-8225-4E8B-AD3A-C95973B33977}">
            <x14:dataBar minLength="0" maxLength="100" gradient="0">
              <x14:cfvo type="num">
                <xm:f>0</xm:f>
              </x14:cfvo>
              <x14:cfvo type="num">
                <xm:f>1</xm:f>
              </x14:cfvo>
              <x14:negativeFillColor rgb="FFFF0000"/>
              <x14:axisColor rgb="FF000000"/>
            </x14:dataBar>
          </x14:cfRule>
          <x14:cfRule type="dataBar" id="{96E84742-0CDC-4750-8A9A-DE3C2F38E2A1}">
            <x14:dataBar minLength="0" maxLength="100" gradient="0">
              <x14:cfvo type="num">
                <xm:f>0</xm:f>
              </x14:cfvo>
              <x14:cfvo type="num">
                <xm:f>"`"</xm:f>
              </x14:cfvo>
              <x14:negativeFillColor rgb="FFFF0000"/>
              <x14:axisColor rgb="FF000000"/>
            </x14:dataBar>
          </x14:cfRule>
          <xm:sqref>H124:H135</xm:sqref>
        </x14:conditionalFormatting>
        <x14:conditionalFormatting xmlns:xm="http://schemas.microsoft.com/office/excel/2006/main">
          <x14:cfRule type="dataBar" id="{5825CC7C-163D-4337-AAB9-593DE9B65DA2}">
            <x14:dataBar minLength="0" maxLength="100" gradient="0">
              <x14:cfvo type="num">
                <xm:f>0</xm:f>
              </x14:cfvo>
              <x14:cfvo type="num">
                <xm:f>1</xm:f>
              </x14:cfvo>
              <x14:negativeFillColor rgb="FFFF0000"/>
              <x14:axisColor rgb="FF000000"/>
            </x14:dataBar>
          </x14:cfRule>
          <x14:cfRule type="dataBar" id="{F9EAB210-1656-4049-9C6F-4779BD223E9C}">
            <x14:dataBar minLength="0" maxLength="100" gradient="0">
              <x14:cfvo type="num">
                <xm:f>0</xm:f>
              </x14:cfvo>
              <x14:cfvo type="num">
                <xm:f>"`"</xm:f>
              </x14:cfvo>
              <x14:negativeFillColor rgb="FFFF0000"/>
              <x14:axisColor rgb="FF000000"/>
            </x14:dataBar>
          </x14:cfRule>
          <xm:sqref>I8:I45</xm:sqref>
        </x14:conditionalFormatting>
        <x14:conditionalFormatting xmlns:xm="http://schemas.microsoft.com/office/excel/2006/main">
          <x14:cfRule type="dataBar" id="{1EDDC956-7BA1-4487-B0D7-DC031BC3E8D9}">
            <x14:dataBar minLength="0" maxLength="100" gradient="0">
              <x14:cfvo type="num">
                <xm:f>0</xm:f>
              </x14:cfvo>
              <x14:cfvo type="num">
                <xm:f>1</xm:f>
              </x14:cfvo>
              <x14:negativeFillColor rgb="FFFF0000"/>
              <x14:axisColor rgb="FF000000"/>
            </x14:dataBar>
          </x14:cfRule>
          <x14:cfRule type="dataBar" id="{B1815138-C7C8-4BBB-8F49-02C3438BD718}">
            <x14:dataBar minLength="0" maxLength="100" gradient="0">
              <x14:cfvo type="num">
                <xm:f>0</xm:f>
              </x14:cfvo>
              <x14:cfvo type="num">
                <xm:f>"`"</xm:f>
              </x14:cfvo>
              <x14:negativeFillColor rgb="FFFF0000"/>
              <x14:axisColor rgb="FF000000"/>
            </x14:dataBar>
          </x14:cfRule>
          <xm:sqref>I47:I84</xm:sqref>
        </x14:conditionalFormatting>
        <x14:conditionalFormatting xmlns:xm="http://schemas.microsoft.com/office/excel/2006/main">
          <x14:cfRule type="dataBar" id="{799D37BE-3A73-4C2E-AC92-08225C0E19D6}">
            <x14:dataBar minLength="0" maxLength="100" gradient="0">
              <x14:cfvo type="num">
                <xm:f>0</xm:f>
              </x14:cfvo>
              <x14:cfvo type="num">
                <xm:f>1</xm:f>
              </x14:cfvo>
              <x14:negativeFillColor rgb="FFFF0000"/>
              <x14:axisColor rgb="FF000000"/>
            </x14:dataBar>
          </x14:cfRule>
          <x14:cfRule type="dataBar" id="{BBA174CD-0CB5-4DA8-94C5-E83ACAA1ACE6}">
            <x14:dataBar minLength="0" maxLength="100" gradient="0">
              <x14:cfvo type="num">
                <xm:f>0</xm:f>
              </x14:cfvo>
              <x14:cfvo type="num">
                <xm:f>"`"</xm:f>
              </x14:cfvo>
              <x14:negativeFillColor rgb="FFFF0000"/>
              <x14:axisColor rgb="FF000000"/>
            </x14:dataBar>
          </x14:cfRule>
          <xm:sqref>I86:I123</xm:sqref>
        </x14:conditionalFormatting>
        <x14:conditionalFormatting xmlns:xm="http://schemas.microsoft.com/office/excel/2006/main">
          <x14:cfRule type="dataBar" id="{219D290E-5472-4753-992C-D707D0DA7919}">
            <x14:dataBar minLength="0" maxLength="100" gradient="0">
              <x14:cfvo type="num">
                <xm:f>0</xm:f>
              </x14:cfvo>
              <x14:cfvo type="num">
                <xm:f>1</xm:f>
              </x14:cfvo>
              <x14:negativeFillColor rgb="FFFF0000"/>
              <x14:axisColor rgb="FF000000"/>
            </x14:dataBar>
          </x14:cfRule>
          <x14:cfRule type="dataBar" id="{2229FF61-2F35-423E-937B-4AB42094C0BA}">
            <x14:dataBar minLength="0" maxLength="100" gradient="0">
              <x14:cfvo type="num">
                <xm:f>0</xm:f>
              </x14:cfvo>
              <x14:cfvo type="num">
                <xm:f>"`"</xm:f>
              </x14:cfvo>
              <x14:negativeFillColor rgb="FFFF0000"/>
              <x14:axisColor rgb="FF000000"/>
            </x14:dataBar>
          </x14:cfRule>
          <xm:sqref>I124:I135</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44"/>
  <sheetViews>
    <sheetView showGridLines="0" zoomScaleNormal="100" workbookViewId="0"/>
  </sheetViews>
  <sheetFormatPr defaultColWidth="10.6640625" defaultRowHeight="15.5" x14ac:dyDescent="0.35"/>
  <cols>
    <col min="1" max="1" width="23.33203125" customWidth="1"/>
    <col min="2" max="9" width="20.6640625" customWidth="1"/>
  </cols>
  <sheetData>
    <row r="1" spans="1:9" ht="19.5" x14ac:dyDescent="0.45">
      <c r="A1" s="2" t="s">
        <v>388</v>
      </c>
    </row>
    <row r="2" spans="1:9" x14ac:dyDescent="0.35">
      <c r="A2" t="s">
        <v>45</v>
      </c>
    </row>
    <row r="3" spans="1:9" x14ac:dyDescent="0.35">
      <c r="A3" t="s">
        <v>46</v>
      </c>
    </row>
    <row r="4" spans="1:9" x14ac:dyDescent="0.35">
      <c r="A4" s="53" t="s">
        <v>439</v>
      </c>
    </row>
    <row r="5" spans="1:9" x14ac:dyDescent="0.35">
      <c r="A5" t="s">
        <v>47</v>
      </c>
    </row>
    <row r="6" spans="1:9" ht="46.5" x14ac:dyDescent="0.35">
      <c r="A6" s="64" t="s">
        <v>411</v>
      </c>
      <c r="B6" s="60" t="s">
        <v>412</v>
      </c>
      <c r="C6" s="64" t="s">
        <v>434</v>
      </c>
      <c r="D6" s="43" t="s">
        <v>438</v>
      </c>
      <c r="E6" s="64" t="s">
        <v>436</v>
      </c>
      <c r="F6" s="43" t="s">
        <v>437</v>
      </c>
      <c r="G6" s="64" t="s">
        <v>417</v>
      </c>
      <c r="H6" s="43" t="s">
        <v>418</v>
      </c>
      <c r="I6" s="64" t="s">
        <v>419</v>
      </c>
    </row>
    <row r="7" spans="1:9" x14ac:dyDescent="0.35">
      <c r="A7" s="45" t="s">
        <v>60</v>
      </c>
      <c r="B7" s="47" t="s">
        <v>60</v>
      </c>
      <c r="C7" s="46">
        <v>10690</v>
      </c>
      <c r="D7" s="46">
        <v>305</v>
      </c>
      <c r="E7" s="46">
        <v>3715</v>
      </c>
      <c r="F7" s="46">
        <v>6665</v>
      </c>
      <c r="G7" s="71">
        <v>0.03</v>
      </c>
      <c r="H7" s="71">
        <v>0.35</v>
      </c>
      <c r="I7" s="71">
        <v>0.62</v>
      </c>
    </row>
    <row r="8" spans="1:9" x14ac:dyDescent="0.35">
      <c r="A8" s="58" t="s">
        <v>60</v>
      </c>
      <c r="B8" s="30" t="s">
        <v>66</v>
      </c>
      <c r="C8" s="59">
        <v>0</v>
      </c>
      <c r="D8" s="59">
        <v>0</v>
      </c>
      <c r="E8" s="59">
        <v>0</v>
      </c>
      <c r="F8" s="59">
        <v>0</v>
      </c>
      <c r="G8" s="37" t="s">
        <v>62</v>
      </c>
      <c r="H8" s="37" t="s">
        <v>62</v>
      </c>
      <c r="I8" s="37" t="s">
        <v>62</v>
      </c>
    </row>
    <row r="9" spans="1:9" x14ac:dyDescent="0.35">
      <c r="A9" s="58" t="s">
        <v>60</v>
      </c>
      <c r="B9" s="30" t="s">
        <v>67</v>
      </c>
      <c r="C9" s="59">
        <v>0</v>
      </c>
      <c r="D9" s="59">
        <v>0</v>
      </c>
      <c r="E9" s="59">
        <v>0</v>
      </c>
      <c r="F9" s="59">
        <v>0</v>
      </c>
      <c r="G9" s="37" t="s">
        <v>62</v>
      </c>
      <c r="H9" s="37" t="s">
        <v>62</v>
      </c>
      <c r="I9" s="37" t="s">
        <v>62</v>
      </c>
    </row>
    <row r="10" spans="1:9" x14ac:dyDescent="0.35">
      <c r="A10" s="58" t="s">
        <v>60</v>
      </c>
      <c r="B10" s="30" t="s">
        <v>68</v>
      </c>
      <c r="C10" s="59">
        <v>0</v>
      </c>
      <c r="D10" s="59">
        <v>0</v>
      </c>
      <c r="E10" s="59">
        <v>0</v>
      </c>
      <c r="F10" s="59">
        <v>0</v>
      </c>
      <c r="G10" s="37" t="s">
        <v>62</v>
      </c>
      <c r="H10" s="37" t="s">
        <v>62</v>
      </c>
      <c r="I10" s="37" t="s">
        <v>62</v>
      </c>
    </row>
    <row r="11" spans="1:9" x14ac:dyDescent="0.35">
      <c r="A11" s="58" t="s">
        <v>60</v>
      </c>
      <c r="B11" s="30" t="s">
        <v>69</v>
      </c>
      <c r="C11" s="59">
        <v>0</v>
      </c>
      <c r="D11" s="59">
        <v>0</v>
      </c>
      <c r="E11" s="59">
        <v>0</v>
      </c>
      <c r="F11" s="59">
        <v>0</v>
      </c>
      <c r="G11" s="37" t="s">
        <v>62</v>
      </c>
      <c r="H11" s="37" t="s">
        <v>62</v>
      </c>
      <c r="I11" s="37" t="s">
        <v>62</v>
      </c>
    </row>
    <row r="12" spans="1:9" x14ac:dyDescent="0.35">
      <c r="A12" s="58" t="s">
        <v>60</v>
      </c>
      <c r="B12" s="30" t="s">
        <v>70</v>
      </c>
      <c r="C12" s="59">
        <v>5</v>
      </c>
      <c r="D12" s="59">
        <v>0</v>
      </c>
      <c r="E12" s="59">
        <v>5</v>
      </c>
      <c r="F12" s="59">
        <v>0</v>
      </c>
      <c r="G12" s="37">
        <v>0</v>
      </c>
      <c r="H12" s="37">
        <v>1</v>
      </c>
      <c r="I12" s="37">
        <v>0</v>
      </c>
    </row>
    <row r="13" spans="1:9" x14ac:dyDescent="0.35">
      <c r="A13" s="58" t="s">
        <v>60</v>
      </c>
      <c r="B13" s="30" t="s">
        <v>71</v>
      </c>
      <c r="C13" s="59">
        <v>5</v>
      </c>
      <c r="D13" s="59" t="s">
        <v>108</v>
      </c>
      <c r="E13" s="59" t="s">
        <v>108</v>
      </c>
      <c r="F13" s="59" t="s">
        <v>108</v>
      </c>
      <c r="G13" s="37" t="s">
        <v>108</v>
      </c>
      <c r="H13" s="37" t="s">
        <v>108</v>
      </c>
      <c r="I13" s="37" t="s">
        <v>108</v>
      </c>
    </row>
    <row r="14" spans="1:9" x14ac:dyDescent="0.35">
      <c r="A14" s="58" t="s">
        <v>60</v>
      </c>
      <c r="B14" s="30" t="s">
        <v>72</v>
      </c>
      <c r="C14" s="59">
        <v>10</v>
      </c>
      <c r="D14" s="59">
        <v>0</v>
      </c>
      <c r="E14" s="59">
        <v>5</v>
      </c>
      <c r="F14" s="59">
        <v>5</v>
      </c>
      <c r="G14" s="37">
        <v>0</v>
      </c>
      <c r="H14" s="37">
        <v>0.57999999999999996</v>
      </c>
      <c r="I14" s="37">
        <v>0.42</v>
      </c>
    </row>
    <row r="15" spans="1:9" x14ac:dyDescent="0.35">
      <c r="A15" s="58" t="s">
        <v>60</v>
      </c>
      <c r="B15" s="30" t="s">
        <v>73</v>
      </c>
      <c r="C15" s="59">
        <v>15</v>
      </c>
      <c r="D15" s="59" t="s">
        <v>108</v>
      </c>
      <c r="E15" s="59">
        <v>10</v>
      </c>
      <c r="F15" s="59">
        <v>5</v>
      </c>
      <c r="G15" s="37" t="s">
        <v>108</v>
      </c>
      <c r="H15" s="37">
        <v>0.64</v>
      </c>
      <c r="I15" s="37" t="s">
        <v>108</v>
      </c>
    </row>
    <row r="16" spans="1:9" x14ac:dyDescent="0.35">
      <c r="A16" s="58" t="s">
        <v>60</v>
      </c>
      <c r="B16" s="30" t="s">
        <v>74</v>
      </c>
      <c r="C16" s="59">
        <v>10</v>
      </c>
      <c r="D16" s="59" t="s">
        <v>108</v>
      </c>
      <c r="E16" s="59">
        <v>5</v>
      </c>
      <c r="F16" s="59" t="s">
        <v>108</v>
      </c>
      <c r="G16" s="37" t="s">
        <v>108</v>
      </c>
      <c r="H16" s="37" t="s">
        <v>108</v>
      </c>
      <c r="I16" s="37" t="s">
        <v>108</v>
      </c>
    </row>
    <row r="17" spans="1:9" x14ac:dyDescent="0.35">
      <c r="A17" s="58" t="s">
        <v>60</v>
      </c>
      <c r="B17" s="30" t="s">
        <v>75</v>
      </c>
      <c r="C17" s="59">
        <v>30</v>
      </c>
      <c r="D17" s="59" t="s">
        <v>108</v>
      </c>
      <c r="E17" s="59">
        <v>15</v>
      </c>
      <c r="F17" s="59">
        <v>10</v>
      </c>
      <c r="G17" s="37" t="s">
        <v>108</v>
      </c>
      <c r="H17" s="37">
        <v>0.59</v>
      </c>
      <c r="I17" s="37" t="s">
        <v>108</v>
      </c>
    </row>
    <row r="18" spans="1:9" x14ac:dyDescent="0.35">
      <c r="A18" s="58" t="s">
        <v>60</v>
      </c>
      <c r="B18" s="30" t="s">
        <v>76</v>
      </c>
      <c r="C18" s="59">
        <v>20</v>
      </c>
      <c r="D18" s="59" t="s">
        <v>108</v>
      </c>
      <c r="E18" s="59">
        <v>15</v>
      </c>
      <c r="F18" s="59">
        <v>5</v>
      </c>
      <c r="G18" s="37" t="s">
        <v>108</v>
      </c>
      <c r="H18" s="37">
        <v>0.67</v>
      </c>
      <c r="I18" s="37" t="s">
        <v>108</v>
      </c>
    </row>
    <row r="19" spans="1:9" x14ac:dyDescent="0.35">
      <c r="A19" s="58" t="s">
        <v>60</v>
      </c>
      <c r="B19" s="30" t="s">
        <v>77</v>
      </c>
      <c r="C19" s="59">
        <v>25</v>
      </c>
      <c r="D19" s="59" t="s">
        <v>108</v>
      </c>
      <c r="E19" s="59">
        <v>20</v>
      </c>
      <c r="F19" s="59">
        <v>5</v>
      </c>
      <c r="G19" s="37" t="s">
        <v>108</v>
      </c>
      <c r="H19" s="37">
        <v>0.75</v>
      </c>
      <c r="I19" s="37" t="s">
        <v>108</v>
      </c>
    </row>
    <row r="20" spans="1:9" x14ac:dyDescent="0.35">
      <c r="A20" s="58" t="s">
        <v>60</v>
      </c>
      <c r="B20" s="30" t="s">
        <v>78</v>
      </c>
      <c r="C20" s="59">
        <v>40</v>
      </c>
      <c r="D20" s="59">
        <v>5</v>
      </c>
      <c r="E20" s="59">
        <v>30</v>
      </c>
      <c r="F20" s="59">
        <v>10</v>
      </c>
      <c r="G20" s="37">
        <v>7.0000000000000007E-2</v>
      </c>
      <c r="H20" s="37">
        <v>0.67</v>
      </c>
      <c r="I20" s="37">
        <v>0.26</v>
      </c>
    </row>
    <row r="21" spans="1:9" x14ac:dyDescent="0.35">
      <c r="A21" s="58" t="s">
        <v>60</v>
      </c>
      <c r="B21" s="30" t="s">
        <v>79</v>
      </c>
      <c r="C21" s="59">
        <v>30</v>
      </c>
      <c r="D21" s="59" t="s">
        <v>108</v>
      </c>
      <c r="E21" s="59">
        <v>20</v>
      </c>
      <c r="F21" s="59">
        <v>5</v>
      </c>
      <c r="G21" s="37" t="s">
        <v>108</v>
      </c>
      <c r="H21" s="37">
        <v>0.71</v>
      </c>
      <c r="I21" s="37" t="s">
        <v>108</v>
      </c>
    </row>
    <row r="22" spans="1:9" x14ac:dyDescent="0.35">
      <c r="A22" s="58" t="s">
        <v>60</v>
      </c>
      <c r="B22" s="30" t="s">
        <v>80</v>
      </c>
      <c r="C22" s="59">
        <v>70</v>
      </c>
      <c r="D22" s="59" t="s">
        <v>108</v>
      </c>
      <c r="E22" s="59">
        <v>50</v>
      </c>
      <c r="F22" s="59">
        <v>20</v>
      </c>
      <c r="G22" s="37" t="s">
        <v>108</v>
      </c>
      <c r="H22" s="37">
        <v>0.69</v>
      </c>
      <c r="I22" s="37" t="s">
        <v>108</v>
      </c>
    </row>
    <row r="23" spans="1:9" x14ac:dyDescent="0.35">
      <c r="A23" s="58" t="s">
        <v>60</v>
      </c>
      <c r="B23" s="30" t="s">
        <v>81</v>
      </c>
      <c r="C23" s="59">
        <v>85</v>
      </c>
      <c r="D23" s="59">
        <v>5</v>
      </c>
      <c r="E23" s="59">
        <v>55</v>
      </c>
      <c r="F23" s="59">
        <v>30</v>
      </c>
      <c r="G23" s="37">
        <v>0.05</v>
      </c>
      <c r="H23" s="37">
        <v>0.62</v>
      </c>
      <c r="I23" s="37">
        <v>0.33</v>
      </c>
    </row>
    <row r="24" spans="1:9" x14ac:dyDescent="0.35">
      <c r="A24" s="58" t="s">
        <v>60</v>
      </c>
      <c r="B24" s="30" t="s">
        <v>82</v>
      </c>
      <c r="C24" s="59">
        <v>165</v>
      </c>
      <c r="D24" s="59">
        <v>5</v>
      </c>
      <c r="E24" s="59">
        <v>115</v>
      </c>
      <c r="F24" s="59">
        <v>45</v>
      </c>
      <c r="G24" s="37">
        <v>0.02</v>
      </c>
      <c r="H24" s="37">
        <v>0.7</v>
      </c>
      <c r="I24" s="37">
        <v>0.28000000000000003</v>
      </c>
    </row>
    <row r="25" spans="1:9" x14ac:dyDescent="0.35">
      <c r="A25" s="58" t="s">
        <v>60</v>
      </c>
      <c r="B25" s="30" t="s">
        <v>83</v>
      </c>
      <c r="C25" s="59">
        <v>110</v>
      </c>
      <c r="D25" s="59" t="s">
        <v>108</v>
      </c>
      <c r="E25" s="59">
        <v>70</v>
      </c>
      <c r="F25" s="59">
        <v>35</v>
      </c>
      <c r="G25" s="37" t="s">
        <v>108</v>
      </c>
      <c r="H25" s="37">
        <v>0.65</v>
      </c>
      <c r="I25" s="37" t="s">
        <v>108</v>
      </c>
    </row>
    <row r="26" spans="1:9" x14ac:dyDescent="0.35">
      <c r="A26" s="58" t="s">
        <v>60</v>
      </c>
      <c r="B26" s="30" t="s">
        <v>84</v>
      </c>
      <c r="C26" s="59">
        <v>245</v>
      </c>
      <c r="D26" s="59">
        <v>5</v>
      </c>
      <c r="E26" s="59">
        <v>175</v>
      </c>
      <c r="F26" s="59">
        <v>65</v>
      </c>
      <c r="G26" s="37">
        <v>0.03</v>
      </c>
      <c r="H26" s="37">
        <v>0.71</v>
      </c>
      <c r="I26" s="37">
        <v>0.26</v>
      </c>
    </row>
    <row r="27" spans="1:9" x14ac:dyDescent="0.35">
      <c r="A27" s="58" t="s">
        <v>60</v>
      </c>
      <c r="B27" s="30" t="s">
        <v>85</v>
      </c>
      <c r="C27" s="59">
        <v>230</v>
      </c>
      <c r="D27" s="59">
        <v>5</v>
      </c>
      <c r="E27" s="59">
        <v>175</v>
      </c>
      <c r="F27" s="59">
        <v>50</v>
      </c>
      <c r="G27" s="37">
        <v>0.02</v>
      </c>
      <c r="H27" s="37">
        <v>0.77</v>
      </c>
      <c r="I27" s="37">
        <v>0.22</v>
      </c>
    </row>
    <row r="28" spans="1:9" x14ac:dyDescent="0.35">
      <c r="A28" s="58" t="s">
        <v>60</v>
      </c>
      <c r="B28" s="30" t="s">
        <v>86</v>
      </c>
      <c r="C28" s="59">
        <v>210</v>
      </c>
      <c r="D28" s="59">
        <v>5</v>
      </c>
      <c r="E28" s="59">
        <v>150</v>
      </c>
      <c r="F28" s="59">
        <v>60</v>
      </c>
      <c r="G28" s="37">
        <v>0.01</v>
      </c>
      <c r="H28" s="37">
        <v>0.7</v>
      </c>
      <c r="I28" s="37">
        <v>0.28000000000000003</v>
      </c>
    </row>
    <row r="29" spans="1:9" x14ac:dyDescent="0.35">
      <c r="A29" s="58" t="s">
        <v>60</v>
      </c>
      <c r="B29" s="30" t="s">
        <v>87</v>
      </c>
      <c r="C29" s="59">
        <v>225</v>
      </c>
      <c r="D29" s="59">
        <v>5</v>
      </c>
      <c r="E29" s="59">
        <v>155</v>
      </c>
      <c r="F29" s="59">
        <v>70</v>
      </c>
      <c r="G29" s="37">
        <v>0.02</v>
      </c>
      <c r="H29" s="37">
        <v>0.68</v>
      </c>
      <c r="I29" s="37">
        <v>0.3</v>
      </c>
    </row>
    <row r="30" spans="1:9" x14ac:dyDescent="0.35">
      <c r="A30" s="58" t="s">
        <v>60</v>
      </c>
      <c r="B30" s="30" t="s">
        <v>88</v>
      </c>
      <c r="C30" s="59">
        <v>260</v>
      </c>
      <c r="D30" s="59">
        <v>5</v>
      </c>
      <c r="E30" s="59">
        <v>170</v>
      </c>
      <c r="F30" s="59">
        <v>80</v>
      </c>
      <c r="G30" s="37">
        <v>0.02</v>
      </c>
      <c r="H30" s="37">
        <v>0.67</v>
      </c>
      <c r="I30" s="37">
        <v>0.31</v>
      </c>
    </row>
    <row r="31" spans="1:9" x14ac:dyDescent="0.35">
      <c r="A31" s="58" t="s">
        <v>60</v>
      </c>
      <c r="B31" s="30" t="s">
        <v>89</v>
      </c>
      <c r="C31" s="59">
        <v>270</v>
      </c>
      <c r="D31" s="59">
        <v>5</v>
      </c>
      <c r="E31" s="59">
        <v>175</v>
      </c>
      <c r="F31" s="59">
        <v>90</v>
      </c>
      <c r="G31" s="37">
        <v>0.02</v>
      </c>
      <c r="H31" s="37">
        <v>0.64</v>
      </c>
      <c r="I31" s="37">
        <v>0.33</v>
      </c>
    </row>
    <row r="32" spans="1:9" x14ac:dyDescent="0.35">
      <c r="A32" s="58" t="s">
        <v>60</v>
      </c>
      <c r="B32" s="30" t="s">
        <v>90</v>
      </c>
      <c r="C32" s="59">
        <v>360</v>
      </c>
      <c r="D32" s="59">
        <v>10</v>
      </c>
      <c r="E32" s="59">
        <v>225</v>
      </c>
      <c r="F32" s="59">
        <v>125</v>
      </c>
      <c r="G32" s="37">
        <v>0.03</v>
      </c>
      <c r="H32" s="37">
        <v>0.62</v>
      </c>
      <c r="I32" s="37">
        <v>0.35</v>
      </c>
    </row>
    <row r="33" spans="1:9" x14ac:dyDescent="0.35">
      <c r="A33" s="58" t="s">
        <v>60</v>
      </c>
      <c r="B33" s="30" t="s">
        <v>91</v>
      </c>
      <c r="C33" s="59">
        <v>290</v>
      </c>
      <c r="D33" s="59">
        <v>5</v>
      </c>
      <c r="E33" s="59">
        <v>145</v>
      </c>
      <c r="F33" s="59">
        <v>140</v>
      </c>
      <c r="G33" s="37">
        <v>0.02</v>
      </c>
      <c r="H33" s="37">
        <v>0.49</v>
      </c>
      <c r="I33" s="37">
        <v>0.48</v>
      </c>
    </row>
    <row r="34" spans="1:9" x14ac:dyDescent="0.35">
      <c r="A34" s="58" t="s">
        <v>60</v>
      </c>
      <c r="B34" s="30" t="s">
        <v>92</v>
      </c>
      <c r="C34" s="59">
        <v>585</v>
      </c>
      <c r="D34" s="59">
        <v>5</v>
      </c>
      <c r="E34" s="59">
        <v>210</v>
      </c>
      <c r="F34" s="59">
        <v>370</v>
      </c>
      <c r="G34" s="37">
        <v>0.01</v>
      </c>
      <c r="H34" s="37">
        <v>0.36</v>
      </c>
      <c r="I34" s="37">
        <v>0.63</v>
      </c>
    </row>
    <row r="35" spans="1:9" x14ac:dyDescent="0.35">
      <c r="A35" s="58" t="s">
        <v>60</v>
      </c>
      <c r="B35" s="30" t="s">
        <v>93</v>
      </c>
      <c r="C35" s="59">
        <v>760</v>
      </c>
      <c r="D35" s="59">
        <v>10</v>
      </c>
      <c r="E35" s="59">
        <v>155</v>
      </c>
      <c r="F35" s="59">
        <v>590</v>
      </c>
      <c r="G35" s="37">
        <v>0.01</v>
      </c>
      <c r="H35" s="37">
        <v>0.21</v>
      </c>
      <c r="I35" s="37">
        <v>0.78</v>
      </c>
    </row>
    <row r="36" spans="1:9" x14ac:dyDescent="0.35">
      <c r="A36" s="58" t="s">
        <v>60</v>
      </c>
      <c r="B36" s="30" t="s">
        <v>94</v>
      </c>
      <c r="C36" s="59">
        <v>635</v>
      </c>
      <c r="D36" s="59">
        <v>15</v>
      </c>
      <c r="E36" s="59">
        <v>130</v>
      </c>
      <c r="F36" s="59">
        <v>490</v>
      </c>
      <c r="G36" s="37">
        <v>0.02</v>
      </c>
      <c r="H36" s="37">
        <v>0.2</v>
      </c>
      <c r="I36" s="37">
        <v>0.77</v>
      </c>
    </row>
    <row r="37" spans="1:9" x14ac:dyDescent="0.35">
      <c r="A37" s="58" t="s">
        <v>60</v>
      </c>
      <c r="B37" s="30" t="s">
        <v>95</v>
      </c>
      <c r="C37" s="59">
        <v>570</v>
      </c>
      <c r="D37" s="59">
        <v>5</v>
      </c>
      <c r="E37" s="59">
        <v>140</v>
      </c>
      <c r="F37" s="59">
        <v>425</v>
      </c>
      <c r="G37" s="37">
        <v>0.01</v>
      </c>
      <c r="H37" s="37">
        <v>0.24</v>
      </c>
      <c r="I37" s="37">
        <v>0.75</v>
      </c>
    </row>
    <row r="38" spans="1:9" x14ac:dyDescent="0.35">
      <c r="A38" s="58" t="s">
        <v>60</v>
      </c>
      <c r="B38" s="30" t="s">
        <v>96</v>
      </c>
      <c r="C38" s="59">
        <v>515</v>
      </c>
      <c r="D38" s="59">
        <v>15</v>
      </c>
      <c r="E38" s="59">
        <v>155</v>
      </c>
      <c r="F38" s="59">
        <v>345</v>
      </c>
      <c r="G38" s="37">
        <v>0.03</v>
      </c>
      <c r="H38" s="37">
        <v>0.3</v>
      </c>
      <c r="I38" s="37">
        <v>0.67</v>
      </c>
    </row>
    <row r="39" spans="1:9" x14ac:dyDescent="0.35">
      <c r="A39" s="58" t="s">
        <v>60</v>
      </c>
      <c r="B39" s="30" t="s">
        <v>97</v>
      </c>
      <c r="C39" s="59">
        <v>545</v>
      </c>
      <c r="D39" s="59">
        <v>20</v>
      </c>
      <c r="E39" s="59">
        <v>155</v>
      </c>
      <c r="F39" s="59">
        <v>365</v>
      </c>
      <c r="G39" s="37">
        <v>0.04</v>
      </c>
      <c r="H39" s="37">
        <v>0.28999999999999998</v>
      </c>
      <c r="I39" s="37">
        <v>0.67</v>
      </c>
    </row>
    <row r="40" spans="1:9" x14ac:dyDescent="0.35">
      <c r="A40" s="58" t="s">
        <v>60</v>
      </c>
      <c r="B40" s="30" t="s">
        <v>98</v>
      </c>
      <c r="C40" s="59">
        <v>565</v>
      </c>
      <c r="D40" s="59">
        <v>20</v>
      </c>
      <c r="E40" s="59">
        <v>145</v>
      </c>
      <c r="F40" s="59">
        <v>400</v>
      </c>
      <c r="G40" s="37">
        <v>0.04</v>
      </c>
      <c r="H40" s="37">
        <v>0.25</v>
      </c>
      <c r="I40" s="37">
        <v>0.71</v>
      </c>
    </row>
    <row r="41" spans="1:9" x14ac:dyDescent="0.35">
      <c r="A41" s="58" t="s">
        <v>60</v>
      </c>
      <c r="B41" s="30" t="s">
        <v>99</v>
      </c>
      <c r="C41" s="59">
        <v>690</v>
      </c>
      <c r="D41" s="59">
        <v>30</v>
      </c>
      <c r="E41" s="59">
        <v>140</v>
      </c>
      <c r="F41" s="59">
        <v>520</v>
      </c>
      <c r="G41" s="37">
        <v>0.05</v>
      </c>
      <c r="H41" s="37">
        <v>0.2</v>
      </c>
      <c r="I41" s="37">
        <v>0.75</v>
      </c>
    </row>
    <row r="42" spans="1:9" x14ac:dyDescent="0.35">
      <c r="A42" s="58" t="s">
        <v>60</v>
      </c>
      <c r="B42" s="30" t="s">
        <v>100</v>
      </c>
      <c r="C42" s="59">
        <v>695</v>
      </c>
      <c r="D42" s="59">
        <v>25</v>
      </c>
      <c r="E42" s="59">
        <v>125</v>
      </c>
      <c r="F42" s="59">
        <v>550</v>
      </c>
      <c r="G42" s="37">
        <v>0.03</v>
      </c>
      <c r="H42" s="37">
        <v>0.18</v>
      </c>
      <c r="I42" s="37">
        <v>0.79</v>
      </c>
    </row>
    <row r="43" spans="1:9" x14ac:dyDescent="0.35">
      <c r="A43" s="58" t="s">
        <v>60</v>
      </c>
      <c r="B43" s="30" t="s">
        <v>101</v>
      </c>
      <c r="C43" s="59">
        <v>795</v>
      </c>
      <c r="D43" s="59">
        <v>35</v>
      </c>
      <c r="E43" s="59">
        <v>185</v>
      </c>
      <c r="F43" s="59">
        <v>575</v>
      </c>
      <c r="G43" s="37">
        <v>0.05</v>
      </c>
      <c r="H43" s="37">
        <v>0.23</v>
      </c>
      <c r="I43" s="37">
        <v>0.72</v>
      </c>
    </row>
    <row r="44" spans="1:9" x14ac:dyDescent="0.35">
      <c r="A44" s="58" t="s">
        <v>60</v>
      </c>
      <c r="B44" s="30" t="s">
        <v>102</v>
      </c>
      <c r="C44" s="59">
        <v>875</v>
      </c>
      <c r="D44" s="59">
        <v>30</v>
      </c>
      <c r="E44" s="59">
        <v>205</v>
      </c>
      <c r="F44" s="59">
        <v>640</v>
      </c>
      <c r="G44" s="37">
        <v>0.04</v>
      </c>
      <c r="H44" s="37">
        <v>0.23</v>
      </c>
      <c r="I44" s="37">
        <v>0.73</v>
      </c>
    </row>
    <row r="45" spans="1:9" x14ac:dyDescent="0.35">
      <c r="A45" s="58" t="s">
        <v>60</v>
      </c>
      <c r="B45" s="30" t="s">
        <v>103</v>
      </c>
      <c r="C45" s="59">
        <v>750</v>
      </c>
      <c r="D45" s="59">
        <v>20</v>
      </c>
      <c r="E45" s="59">
        <v>195</v>
      </c>
      <c r="F45" s="59">
        <v>535</v>
      </c>
      <c r="G45" s="37">
        <v>0.03</v>
      </c>
      <c r="H45" s="37">
        <v>0.26</v>
      </c>
      <c r="I45" s="37">
        <v>0.71</v>
      </c>
    </row>
    <row r="46" spans="1:9" x14ac:dyDescent="0.35">
      <c r="A46" s="52" t="s">
        <v>385</v>
      </c>
      <c r="B46" s="50" t="s">
        <v>60</v>
      </c>
      <c r="C46" s="49">
        <v>7260</v>
      </c>
      <c r="D46" s="49">
        <v>200</v>
      </c>
      <c r="E46" s="49">
        <v>1645</v>
      </c>
      <c r="F46" s="49">
        <v>5410</v>
      </c>
      <c r="G46" s="65">
        <v>0.03</v>
      </c>
      <c r="H46" s="65">
        <v>0.23</v>
      </c>
      <c r="I46" s="65">
        <v>0.75</v>
      </c>
    </row>
    <row r="47" spans="1:9" x14ac:dyDescent="0.35">
      <c r="A47" s="25" t="s">
        <v>385</v>
      </c>
      <c r="B47" s="34" t="s">
        <v>66</v>
      </c>
      <c r="C47" s="36">
        <v>0</v>
      </c>
      <c r="D47" s="36">
        <v>0</v>
      </c>
      <c r="E47" s="36">
        <v>0</v>
      </c>
      <c r="F47" s="36">
        <v>0</v>
      </c>
      <c r="G47" s="37" t="s">
        <v>62</v>
      </c>
      <c r="H47" s="37" t="s">
        <v>62</v>
      </c>
      <c r="I47" s="37" t="s">
        <v>62</v>
      </c>
    </row>
    <row r="48" spans="1:9" x14ac:dyDescent="0.35">
      <c r="A48" s="25" t="s">
        <v>385</v>
      </c>
      <c r="B48" s="34" t="s">
        <v>67</v>
      </c>
      <c r="C48" s="36">
        <v>0</v>
      </c>
      <c r="D48" s="36">
        <v>0</v>
      </c>
      <c r="E48" s="36">
        <v>0</v>
      </c>
      <c r="F48" s="36">
        <v>0</v>
      </c>
      <c r="G48" s="37" t="s">
        <v>62</v>
      </c>
      <c r="H48" s="37" t="s">
        <v>62</v>
      </c>
      <c r="I48" s="37" t="s">
        <v>62</v>
      </c>
    </row>
    <row r="49" spans="1:9" x14ac:dyDescent="0.35">
      <c r="A49" s="25" t="s">
        <v>385</v>
      </c>
      <c r="B49" s="34" t="s">
        <v>68</v>
      </c>
      <c r="C49" s="36">
        <v>0</v>
      </c>
      <c r="D49" s="36">
        <v>0</v>
      </c>
      <c r="E49" s="36">
        <v>0</v>
      </c>
      <c r="F49" s="36">
        <v>0</v>
      </c>
      <c r="G49" s="37" t="s">
        <v>62</v>
      </c>
      <c r="H49" s="37" t="s">
        <v>62</v>
      </c>
      <c r="I49" s="37" t="s">
        <v>62</v>
      </c>
    </row>
    <row r="50" spans="1:9" x14ac:dyDescent="0.35">
      <c r="A50" s="25" t="s">
        <v>385</v>
      </c>
      <c r="B50" s="34" t="s">
        <v>69</v>
      </c>
      <c r="C50" s="36">
        <v>0</v>
      </c>
      <c r="D50" s="36">
        <v>0</v>
      </c>
      <c r="E50" s="36">
        <v>0</v>
      </c>
      <c r="F50" s="36">
        <v>0</v>
      </c>
      <c r="G50" s="37" t="s">
        <v>62</v>
      </c>
      <c r="H50" s="37" t="s">
        <v>62</v>
      </c>
      <c r="I50" s="37" t="s">
        <v>62</v>
      </c>
    </row>
    <row r="51" spans="1:9" x14ac:dyDescent="0.35">
      <c r="A51" s="25" t="s">
        <v>385</v>
      </c>
      <c r="B51" s="34" t="s">
        <v>70</v>
      </c>
      <c r="C51" s="36">
        <v>0</v>
      </c>
      <c r="D51" s="36">
        <v>0</v>
      </c>
      <c r="E51" s="36">
        <v>0</v>
      </c>
      <c r="F51" s="36">
        <v>0</v>
      </c>
      <c r="G51" s="37" t="s">
        <v>62</v>
      </c>
      <c r="H51" s="37" t="s">
        <v>62</v>
      </c>
      <c r="I51" s="37" t="s">
        <v>62</v>
      </c>
    </row>
    <row r="52" spans="1:9" x14ac:dyDescent="0.35">
      <c r="A52" s="25" t="s">
        <v>385</v>
      </c>
      <c r="B52" s="34" t="s">
        <v>71</v>
      </c>
      <c r="C52" s="36">
        <v>0</v>
      </c>
      <c r="D52" s="36">
        <v>0</v>
      </c>
      <c r="E52" s="36">
        <v>0</v>
      </c>
      <c r="F52" s="36">
        <v>0</v>
      </c>
      <c r="G52" s="37" t="s">
        <v>62</v>
      </c>
      <c r="H52" s="37" t="s">
        <v>62</v>
      </c>
      <c r="I52" s="37" t="s">
        <v>62</v>
      </c>
    </row>
    <row r="53" spans="1:9" x14ac:dyDescent="0.35">
      <c r="A53" s="25" t="s">
        <v>385</v>
      </c>
      <c r="B53" s="34" t="s">
        <v>72</v>
      </c>
      <c r="C53" s="36">
        <v>0</v>
      </c>
      <c r="D53" s="36">
        <v>0</v>
      </c>
      <c r="E53" s="36">
        <v>0</v>
      </c>
      <c r="F53" s="36">
        <v>0</v>
      </c>
      <c r="G53" s="37" t="s">
        <v>62</v>
      </c>
      <c r="H53" s="37" t="s">
        <v>62</v>
      </c>
      <c r="I53" s="37" t="s">
        <v>62</v>
      </c>
    </row>
    <row r="54" spans="1:9" x14ac:dyDescent="0.35">
      <c r="A54" s="25" t="s">
        <v>385</v>
      </c>
      <c r="B54" s="34" t="s">
        <v>73</v>
      </c>
      <c r="C54" s="36" t="s">
        <v>108</v>
      </c>
      <c r="D54" s="36">
        <v>0</v>
      </c>
      <c r="E54" s="36" t="s">
        <v>108</v>
      </c>
      <c r="F54" s="36">
        <v>0</v>
      </c>
      <c r="G54" s="37">
        <v>0</v>
      </c>
      <c r="H54" s="37" t="s">
        <v>108</v>
      </c>
      <c r="I54" s="37">
        <v>0</v>
      </c>
    </row>
    <row r="55" spans="1:9" x14ac:dyDescent="0.35">
      <c r="A55" s="25" t="s">
        <v>385</v>
      </c>
      <c r="B55" s="34" t="s">
        <v>74</v>
      </c>
      <c r="C55" s="36" t="s">
        <v>108</v>
      </c>
      <c r="D55" s="36">
        <v>0</v>
      </c>
      <c r="E55" s="36">
        <v>0</v>
      </c>
      <c r="F55" s="36" t="s">
        <v>108</v>
      </c>
      <c r="G55" s="37">
        <v>0</v>
      </c>
      <c r="H55" s="37">
        <v>0</v>
      </c>
      <c r="I55" s="37" t="s">
        <v>108</v>
      </c>
    </row>
    <row r="56" spans="1:9" x14ac:dyDescent="0.35">
      <c r="A56" s="25" t="s">
        <v>385</v>
      </c>
      <c r="B56" s="34" t="s">
        <v>75</v>
      </c>
      <c r="C56" s="36">
        <v>0</v>
      </c>
      <c r="D56" s="36">
        <v>0</v>
      </c>
      <c r="E56" s="36">
        <v>0</v>
      </c>
      <c r="F56" s="36">
        <v>0</v>
      </c>
      <c r="G56" s="37" t="s">
        <v>62</v>
      </c>
      <c r="H56" s="37" t="s">
        <v>62</v>
      </c>
      <c r="I56" s="37" t="s">
        <v>62</v>
      </c>
    </row>
    <row r="57" spans="1:9" x14ac:dyDescent="0.35">
      <c r="A57" s="25" t="s">
        <v>385</v>
      </c>
      <c r="B57" s="34" t="s">
        <v>76</v>
      </c>
      <c r="C57" s="36">
        <v>0</v>
      </c>
      <c r="D57" s="36">
        <v>0</v>
      </c>
      <c r="E57" s="36">
        <v>0</v>
      </c>
      <c r="F57" s="36">
        <v>0</v>
      </c>
      <c r="G57" s="37" t="s">
        <v>62</v>
      </c>
      <c r="H57" s="37" t="s">
        <v>62</v>
      </c>
      <c r="I57" s="37" t="s">
        <v>62</v>
      </c>
    </row>
    <row r="58" spans="1:9" x14ac:dyDescent="0.35">
      <c r="A58" s="25" t="s">
        <v>385</v>
      </c>
      <c r="B58" s="34" t="s">
        <v>77</v>
      </c>
      <c r="C58" s="36" t="s">
        <v>108</v>
      </c>
      <c r="D58" s="36">
        <v>0</v>
      </c>
      <c r="E58" s="36" t="s">
        <v>108</v>
      </c>
      <c r="F58" s="36">
        <v>0</v>
      </c>
      <c r="G58" s="37">
        <v>0</v>
      </c>
      <c r="H58" s="37" t="s">
        <v>108</v>
      </c>
      <c r="I58" s="37">
        <v>0</v>
      </c>
    </row>
    <row r="59" spans="1:9" x14ac:dyDescent="0.35">
      <c r="A59" s="25" t="s">
        <v>385</v>
      </c>
      <c r="B59" s="34" t="s">
        <v>78</v>
      </c>
      <c r="C59" s="36">
        <v>0</v>
      </c>
      <c r="D59" s="36">
        <v>0</v>
      </c>
      <c r="E59" s="36">
        <v>0</v>
      </c>
      <c r="F59" s="36">
        <v>0</v>
      </c>
      <c r="G59" s="37" t="s">
        <v>62</v>
      </c>
      <c r="H59" s="37" t="s">
        <v>62</v>
      </c>
      <c r="I59" s="37" t="s">
        <v>62</v>
      </c>
    </row>
    <row r="60" spans="1:9" x14ac:dyDescent="0.35">
      <c r="A60" s="25" t="s">
        <v>385</v>
      </c>
      <c r="B60" s="34" t="s">
        <v>79</v>
      </c>
      <c r="C60" s="36">
        <v>0</v>
      </c>
      <c r="D60" s="36">
        <v>0</v>
      </c>
      <c r="E60" s="36">
        <v>0</v>
      </c>
      <c r="F60" s="36">
        <v>0</v>
      </c>
      <c r="G60" s="37" t="s">
        <v>62</v>
      </c>
      <c r="H60" s="37" t="s">
        <v>62</v>
      </c>
      <c r="I60" s="37" t="s">
        <v>62</v>
      </c>
    </row>
    <row r="61" spans="1:9" x14ac:dyDescent="0.35">
      <c r="A61" s="25" t="s">
        <v>385</v>
      </c>
      <c r="B61" s="34" t="s">
        <v>80</v>
      </c>
      <c r="C61" s="36" t="s">
        <v>108</v>
      </c>
      <c r="D61" s="36">
        <v>0</v>
      </c>
      <c r="E61" s="36" t="s">
        <v>108</v>
      </c>
      <c r="F61" s="36" t="s">
        <v>108</v>
      </c>
      <c r="G61" s="37">
        <v>0</v>
      </c>
      <c r="H61" s="37" t="s">
        <v>108</v>
      </c>
      <c r="I61" s="37" t="s">
        <v>108</v>
      </c>
    </row>
    <row r="62" spans="1:9" x14ac:dyDescent="0.35">
      <c r="A62" s="25" t="s">
        <v>385</v>
      </c>
      <c r="B62" s="34" t="s">
        <v>81</v>
      </c>
      <c r="C62" s="36">
        <v>5</v>
      </c>
      <c r="D62" s="36">
        <v>0</v>
      </c>
      <c r="E62" s="36" t="s">
        <v>108</v>
      </c>
      <c r="F62" s="36" t="s">
        <v>108</v>
      </c>
      <c r="G62" s="37">
        <v>0</v>
      </c>
      <c r="H62" s="37" t="s">
        <v>108</v>
      </c>
      <c r="I62" s="37" t="s">
        <v>108</v>
      </c>
    </row>
    <row r="63" spans="1:9" x14ac:dyDescent="0.35">
      <c r="A63" s="25" t="s">
        <v>385</v>
      </c>
      <c r="B63" s="34" t="s">
        <v>82</v>
      </c>
      <c r="C63" s="36">
        <v>10</v>
      </c>
      <c r="D63" s="36">
        <v>0</v>
      </c>
      <c r="E63" s="36">
        <v>10</v>
      </c>
      <c r="F63" s="36" t="s">
        <v>108</v>
      </c>
      <c r="G63" s="37">
        <v>0</v>
      </c>
      <c r="H63" s="37" t="s">
        <v>108</v>
      </c>
      <c r="I63" s="37" t="s">
        <v>108</v>
      </c>
    </row>
    <row r="64" spans="1:9" x14ac:dyDescent="0.35">
      <c r="A64" s="25" t="s">
        <v>385</v>
      </c>
      <c r="B64" s="34" t="s">
        <v>83</v>
      </c>
      <c r="C64" s="36">
        <v>15</v>
      </c>
      <c r="D64" s="36">
        <v>0</v>
      </c>
      <c r="E64" s="36">
        <v>15</v>
      </c>
      <c r="F64" s="36" t="s">
        <v>108</v>
      </c>
      <c r="G64" s="37">
        <v>0</v>
      </c>
      <c r="H64" s="37" t="s">
        <v>108</v>
      </c>
      <c r="I64" s="37" t="s">
        <v>108</v>
      </c>
    </row>
    <row r="65" spans="1:9" x14ac:dyDescent="0.35">
      <c r="A65" s="25" t="s">
        <v>385</v>
      </c>
      <c r="B65" s="34" t="s">
        <v>84</v>
      </c>
      <c r="C65" s="36">
        <v>40</v>
      </c>
      <c r="D65" s="36">
        <v>0</v>
      </c>
      <c r="E65" s="36">
        <v>40</v>
      </c>
      <c r="F65" s="36">
        <v>5</v>
      </c>
      <c r="G65" s="37">
        <v>0</v>
      </c>
      <c r="H65" s="37">
        <v>0.93</v>
      </c>
      <c r="I65" s="37">
        <v>7.0000000000000007E-2</v>
      </c>
    </row>
    <row r="66" spans="1:9" x14ac:dyDescent="0.35">
      <c r="A66" s="25" t="s">
        <v>385</v>
      </c>
      <c r="B66" s="34" t="s">
        <v>85</v>
      </c>
      <c r="C66" s="36">
        <v>35</v>
      </c>
      <c r="D66" s="36">
        <v>0</v>
      </c>
      <c r="E66" s="36">
        <v>35</v>
      </c>
      <c r="F66" s="36" t="s">
        <v>108</v>
      </c>
      <c r="G66" s="37">
        <v>0</v>
      </c>
      <c r="H66" s="37" t="s">
        <v>108</v>
      </c>
      <c r="I66" s="37" t="s">
        <v>108</v>
      </c>
    </row>
    <row r="67" spans="1:9" x14ac:dyDescent="0.35">
      <c r="A67" s="25" t="s">
        <v>385</v>
      </c>
      <c r="B67" s="34" t="s">
        <v>86</v>
      </c>
      <c r="C67" s="36">
        <v>30</v>
      </c>
      <c r="D67" s="36">
        <v>0</v>
      </c>
      <c r="E67" s="36">
        <v>30</v>
      </c>
      <c r="F67" s="36">
        <v>5</v>
      </c>
      <c r="G67" s="37">
        <v>0</v>
      </c>
      <c r="H67" s="37">
        <v>0.9</v>
      </c>
      <c r="I67" s="37">
        <v>0.1</v>
      </c>
    </row>
    <row r="68" spans="1:9" x14ac:dyDescent="0.35">
      <c r="A68" s="25" t="s">
        <v>385</v>
      </c>
      <c r="B68" s="34" t="s">
        <v>87</v>
      </c>
      <c r="C68" s="36">
        <v>30</v>
      </c>
      <c r="D68" s="36">
        <v>0</v>
      </c>
      <c r="E68" s="36">
        <v>25</v>
      </c>
      <c r="F68" s="36">
        <v>5</v>
      </c>
      <c r="G68" s="37">
        <v>0</v>
      </c>
      <c r="H68" s="37">
        <v>0.9</v>
      </c>
      <c r="I68" s="37">
        <v>0.1</v>
      </c>
    </row>
    <row r="69" spans="1:9" x14ac:dyDescent="0.35">
      <c r="A69" s="25" t="s">
        <v>385</v>
      </c>
      <c r="B69" s="34" t="s">
        <v>88</v>
      </c>
      <c r="C69" s="36">
        <v>40</v>
      </c>
      <c r="D69" s="36">
        <v>0</v>
      </c>
      <c r="E69" s="36">
        <v>40</v>
      </c>
      <c r="F69" s="36" t="s">
        <v>108</v>
      </c>
      <c r="G69" s="37">
        <v>0</v>
      </c>
      <c r="H69" s="37" t="s">
        <v>108</v>
      </c>
      <c r="I69" s="37" t="s">
        <v>108</v>
      </c>
    </row>
    <row r="70" spans="1:9" x14ac:dyDescent="0.35">
      <c r="A70" s="25" t="s">
        <v>385</v>
      </c>
      <c r="B70" s="34" t="s">
        <v>89</v>
      </c>
      <c r="C70" s="36">
        <v>65</v>
      </c>
      <c r="D70" s="36">
        <v>0</v>
      </c>
      <c r="E70" s="36">
        <v>45</v>
      </c>
      <c r="F70" s="36">
        <v>20</v>
      </c>
      <c r="G70" s="37">
        <v>0</v>
      </c>
      <c r="H70" s="37">
        <v>0.69</v>
      </c>
      <c r="I70" s="37">
        <v>0.31</v>
      </c>
    </row>
    <row r="71" spans="1:9" x14ac:dyDescent="0.35">
      <c r="A71" s="25" t="s">
        <v>385</v>
      </c>
      <c r="B71" s="34" t="s">
        <v>90</v>
      </c>
      <c r="C71" s="36">
        <v>105</v>
      </c>
      <c r="D71" s="36" t="s">
        <v>108</v>
      </c>
      <c r="E71" s="36">
        <v>85</v>
      </c>
      <c r="F71" s="36">
        <v>25</v>
      </c>
      <c r="G71" s="37" t="s">
        <v>108</v>
      </c>
      <c r="H71" s="37">
        <v>0.78</v>
      </c>
      <c r="I71" s="37" t="s">
        <v>108</v>
      </c>
    </row>
    <row r="72" spans="1:9" x14ac:dyDescent="0.35">
      <c r="A72" s="25" t="s">
        <v>385</v>
      </c>
      <c r="B72" s="34" t="s">
        <v>91</v>
      </c>
      <c r="C72" s="36">
        <v>110</v>
      </c>
      <c r="D72" s="36">
        <v>0</v>
      </c>
      <c r="E72" s="36">
        <v>45</v>
      </c>
      <c r="F72" s="36">
        <v>65</v>
      </c>
      <c r="G72" s="37">
        <v>0</v>
      </c>
      <c r="H72" s="37">
        <v>0.4</v>
      </c>
      <c r="I72" s="37">
        <v>0.6</v>
      </c>
    </row>
    <row r="73" spans="1:9" x14ac:dyDescent="0.35">
      <c r="A73" s="25" t="s">
        <v>385</v>
      </c>
      <c r="B73" s="34" t="s">
        <v>92</v>
      </c>
      <c r="C73" s="36">
        <v>375</v>
      </c>
      <c r="D73" s="36" t="s">
        <v>108</v>
      </c>
      <c r="E73" s="36">
        <v>80</v>
      </c>
      <c r="F73" s="36">
        <v>295</v>
      </c>
      <c r="G73" s="37" t="s">
        <v>108</v>
      </c>
      <c r="H73" s="37" t="s">
        <v>108</v>
      </c>
      <c r="I73" s="37">
        <v>0.78</v>
      </c>
    </row>
    <row r="74" spans="1:9" x14ac:dyDescent="0.35">
      <c r="A74" s="25" t="s">
        <v>385</v>
      </c>
      <c r="B74" s="34" t="s">
        <v>93</v>
      </c>
      <c r="C74" s="36">
        <v>655</v>
      </c>
      <c r="D74" s="36">
        <v>5</v>
      </c>
      <c r="E74" s="36">
        <v>95</v>
      </c>
      <c r="F74" s="36">
        <v>550</v>
      </c>
      <c r="G74" s="37">
        <v>0.01</v>
      </c>
      <c r="H74" s="37">
        <v>0.15</v>
      </c>
      <c r="I74" s="37">
        <v>0.84</v>
      </c>
    </row>
    <row r="75" spans="1:9" x14ac:dyDescent="0.35">
      <c r="A75" s="25" t="s">
        <v>385</v>
      </c>
      <c r="B75" s="34" t="s">
        <v>94</v>
      </c>
      <c r="C75" s="36">
        <v>555</v>
      </c>
      <c r="D75" s="36">
        <v>10</v>
      </c>
      <c r="E75" s="36">
        <v>85</v>
      </c>
      <c r="F75" s="36">
        <v>460</v>
      </c>
      <c r="G75" s="37">
        <v>0.02</v>
      </c>
      <c r="H75" s="37">
        <v>0.16</v>
      </c>
      <c r="I75" s="37">
        <v>0.83</v>
      </c>
    </row>
    <row r="76" spans="1:9" x14ac:dyDescent="0.35">
      <c r="A76" s="25" t="s">
        <v>385</v>
      </c>
      <c r="B76" s="34" t="s">
        <v>95</v>
      </c>
      <c r="C76" s="36">
        <v>485</v>
      </c>
      <c r="D76" s="36">
        <v>5</v>
      </c>
      <c r="E76" s="36">
        <v>85</v>
      </c>
      <c r="F76" s="36">
        <v>395</v>
      </c>
      <c r="G76" s="37">
        <v>0.01</v>
      </c>
      <c r="H76" s="37">
        <v>0.18</v>
      </c>
      <c r="I76" s="37">
        <v>0.81</v>
      </c>
    </row>
    <row r="77" spans="1:9" x14ac:dyDescent="0.35">
      <c r="A77" s="25" t="s">
        <v>385</v>
      </c>
      <c r="B77" s="34" t="s">
        <v>96</v>
      </c>
      <c r="C77" s="36">
        <v>415</v>
      </c>
      <c r="D77" s="36">
        <v>15</v>
      </c>
      <c r="E77" s="36">
        <v>100</v>
      </c>
      <c r="F77" s="36">
        <v>300</v>
      </c>
      <c r="G77" s="37">
        <v>0.03</v>
      </c>
      <c r="H77" s="37">
        <v>0.24</v>
      </c>
      <c r="I77" s="37">
        <v>0.72</v>
      </c>
    </row>
    <row r="78" spans="1:9" x14ac:dyDescent="0.35">
      <c r="A78" s="25" t="s">
        <v>385</v>
      </c>
      <c r="B78" s="34" t="s">
        <v>97</v>
      </c>
      <c r="C78" s="36">
        <v>470</v>
      </c>
      <c r="D78" s="36">
        <v>15</v>
      </c>
      <c r="E78" s="36">
        <v>110</v>
      </c>
      <c r="F78" s="36">
        <v>345</v>
      </c>
      <c r="G78" s="37">
        <v>0.04</v>
      </c>
      <c r="H78" s="37">
        <v>0.23</v>
      </c>
      <c r="I78" s="37">
        <v>0.73</v>
      </c>
    </row>
    <row r="79" spans="1:9" x14ac:dyDescent="0.35">
      <c r="A79" s="25" t="s">
        <v>385</v>
      </c>
      <c r="B79" s="34" t="s">
        <v>98</v>
      </c>
      <c r="C79" s="36">
        <v>480</v>
      </c>
      <c r="D79" s="36">
        <v>20</v>
      </c>
      <c r="E79" s="36">
        <v>110</v>
      </c>
      <c r="F79" s="36">
        <v>355</v>
      </c>
      <c r="G79" s="37">
        <v>0.04</v>
      </c>
      <c r="H79" s="37">
        <v>0.23</v>
      </c>
      <c r="I79" s="37">
        <v>0.74</v>
      </c>
    </row>
    <row r="80" spans="1:9" x14ac:dyDescent="0.35">
      <c r="A80" s="25" t="s">
        <v>385</v>
      </c>
      <c r="B80" s="34" t="s">
        <v>99</v>
      </c>
      <c r="C80" s="36">
        <v>610</v>
      </c>
      <c r="D80" s="36">
        <v>30</v>
      </c>
      <c r="E80" s="36">
        <v>95</v>
      </c>
      <c r="F80" s="36">
        <v>485</v>
      </c>
      <c r="G80" s="37">
        <v>0.05</v>
      </c>
      <c r="H80" s="37">
        <v>0.15</v>
      </c>
      <c r="I80" s="37">
        <v>0.8</v>
      </c>
    </row>
    <row r="81" spans="1:9" x14ac:dyDescent="0.35">
      <c r="A81" s="25" t="s">
        <v>385</v>
      </c>
      <c r="B81" s="34" t="s">
        <v>100</v>
      </c>
      <c r="C81" s="36">
        <v>620</v>
      </c>
      <c r="D81" s="36">
        <v>25</v>
      </c>
      <c r="E81" s="36">
        <v>85</v>
      </c>
      <c r="F81" s="36">
        <v>510</v>
      </c>
      <c r="G81" s="37">
        <v>0.04</v>
      </c>
      <c r="H81" s="37">
        <v>0.14000000000000001</v>
      </c>
      <c r="I81" s="37">
        <v>0.82</v>
      </c>
    </row>
    <row r="82" spans="1:9" x14ac:dyDescent="0.35">
      <c r="A82" s="25" t="s">
        <v>385</v>
      </c>
      <c r="B82" s="34" t="s">
        <v>101</v>
      </c>
      <c r="C82" s="36">
        <v>700</v>
      </c>
      <c r="D82" s="36">
        <v>30</v>
      </c>
      <c r="E82" s="36">
        <v>140</v>
      </c>
      <c r="F82" s="36">
        <v>530</v>
      </c>
      <c r="G82" s="37">
        <v>0.04</v>
      </c>
      <c r="H82" s="37">
        <v>0.2</v>
      </c>
      <c r="I82" s="37">
        <v>0.75</v>
      </c>
    </row>
    <row r="83" spans="1:9" x14ac:dyDescent="0.35">
      <c r="A83" s="25" t="s">
        <v>385</v>
      </c>
      <c r="B83" s="34" t="s">
        <v>102</v>
      </c>
      <c r="C83" s="36">
        <v>745</v>
      </c>
      <c r="D83" s="36">
        <v>30</v>
      </c>
      <c r="E83" s="36">
        <v>145</v>
      </c>
      <c r="F83" s="36">
        <v>570</v>
      </c>
      <c r="G83" s="37">
        <v>0.04</v>
      </c>
      <c r="H83" s="37">
        <v>0.2</v>
      </c>
      <c r="I83" s="37">
        <v>0.77</v>
      </c>
    </row>
    <row r="84" spans="1:9" x14ac:dyDescent="0.35">
      <c r="A84" s="25" t="s">
        <v>385</v>
      </c>
      <c r="B84" s="34" t="s">
        <v>103</v>
      </c>
      <c r="C84" s="36">
        <v>650</v>
      </c>
      <c r="D84" s="36">
        <v>20</v>
      </c>
      <c r="E84" s="36">
        <v>145</v>
      </c>
      <c r="F84" s="36">
        <v>490</v>
      </c>
      <c r="G84" s="37">
        <v>0.03</v>
      </c>
      <c r="H84" s="37">
        <v>0.22</v>
      </c>
      <c r="I84" s="37">
        <v>0.75</v>
      </c>
    </row>
    <row r="85" spans="1:9" x14ac:dyDescent="0.35">
      <c r="A85" s="52" t="s">
        <v>386</v>
      </c>
      <c r="B85" s="50" t="s">
        <v>60</v>
      </c>
      <c r="C85" s="49">
        <v>3430</v>
      </c>
      <c r="D85" s="49">
        <v>105</v>
      </c>
      <c r="E85" s="49">
        <v>2070</v>
      </c>
      <c r="F85" s="49">
        <v>1255</v>
      </c>
      <c r="G85" s="65">
        <v>0.03</v>
      </c>
      <c r="H85" s="65">
        <v>0.6</v>
      </c>
      <c r="I85" s="65">
        <v>0.37</v>
      </c>
    </row>
    <row r="86" spans="1:9" x14ac:dyDescent="0.35">
      <c r="A86" s="25" t="s">
        <v>386</v>
      </c>
      <c r="B86" s="34" t="s">
        <v>66</v>
      </c>
      <c r="C86" s="36">
        <v>0</v>
      </c>
      <c r="D86" s="36">
        <v>0</v>
      </c>
      <c r="E86" s="36">
        <v>0</v>
      </c>
      <c r="F86" s="36">
        <v>0</v>
      </c>
      <c r="G86" s="37" t="s">
        <v>62</v>
      </c>
      <c r="H86" s="37" t="s">
        <v>62</v>
      </c>
      <c r="I86" s="37" t="s">
        <v>62</v>
      </c>
    </row>
    <row r="87" spans="1:9" x14ac:dyDescent="0.35">
      <c r="A87" s="25" t="s">
        <v>386</v>
      </c>
      <c r="B87" s="34" t="s">
        <v>67</v>
      </c>
      <c r="C87" s="36">
        <v>0</v>
      </c>
      <c r="D87" s="36">
        <v>0</v>
      </c>
      <c r="E87" s="36">
        <v>0</v>
      </c>
      <c r="F87" s="36">
        <v>0</v>
      </c>
      <c r="G87" s="37" t="s">
        <v>62</v>
      </c>
      <c r="H87" s="37" t="s">
        <v>62</v>
      </c>
      <c r="I87" s="37" t="s">
        <v>62</v>
      </c>
    </row>
    <row r="88" spans="1:9" x14ac:dyDescent="0.35">
      <c r="A88" s="25" t="s">
        <v>386</v>
      </c>
      <c r="B88" s="34" t="s">
        <v>68</v>
      </c>
      <c r="C88" s="36">
        <v>0</v>
      </c>
      <c r="D88" s="36">
        <v>0</v>
      </c>
      <c r="E88" s="36">
        <v>0</v>
      </c>
      <c r="F88" s="36">
        <v>0</v>
      </c>
      <c r="G88" s="37" t="s">
        <v>62</v>
      </c>
      <c r="H88" s="37" t="s">
        <v>62</v>
      </c>
      <c r="I88" s="37" t="s">
        <v>62</v>
      </c>
    </row>
    <row r="89" spans="1:9" x14ac:dyDescent="0.35">
      <c r="A89" s="25" t="s">
        <v>386</v>
      </c>
      <c r="B89" s="34" t="s">
        <v>69</v>
      </c>
      <c r="C89" s="36">
        <v>0</v>
      </c>
      <c r="D89" s="36">
        <v>0</v>
      </c>
      <c r="E89" s="36">
        <v>0</v>
      </c>
      <c r="F89" s="36">
        <v>0</v>
      </c>
      <c r="G89" s="37" t="s">
        <v>62</v>
      </c>
      <c r="H89" s="37" t="s">
        <v>62</v>
      </c>
      <c r="I89" s="37" t="s">
        <v>62</v>
      </c>
    </row>
    <row r="90" spans="1:9" x14ac:dyDescent="0.35">
      <c r="A90" s="25" t="s">
        <v>386</v>
      </c>
      <c r="B90" s="34" t="s">
        <v>70</v>
      </c>
      <c r="C90" s="36">
        <v>5</v>
      </c>
      <c r="D90" s="36">
        <v>0</v>
      </c>
      <c r="E90" s="36">
        <v>5</v>
      </c>
      <c r="F90" s="36">
        <v>0</v>
      </c>
      <c r="G90" s="37">
        <v>0</v>
      </c>
      <c r="H90" s="37">
        <v>1</v>
      </c>
      <c r="I90" s="37">
        <v>0</v>
      </c>
    </row>
    <row r="91" spans="1:9" x14ac:dyDescent="0.35">
      <c r="A91" s="25" t="s">
        <v>386</v>
      </c>
      <c r="B91" s="34" t="s">
        <v>71</v>
      </c>
      <c r="C91" s="36">
        <v>5</v>
      </c>
      <c r="D91" s="36" t="s">
        <v>108</v>
      </c>
      <c r="E91" s="36" t="s">
        <v>108</v>
      </c>
      <c r="F91" s="36" t="s">
        <v>108</v>
      </c>
      <c r="G91" s="37" t="s">
        <v>108</v>
      </c>
      <c r="H91" s="37" t="s">
        <v>108</v>
      </c>
      <c r="I91" s="37" t="s">
        <v>108</v>
      </c>
    </row>
    <row r="92" spans="1:9" x14ac:dyDescent="0.35">
      <c r="A92" s="25" t="s">
        <v>386</v>
      </c>
      <c r="B92" s="34" t="s">
        <v>72</v>
      </c>
      <c r="C92" s="36">
        <v>10</v>
      </c>
      <c r="D92" s="36">
        <v>0</v>
      </c>
      <c r="E92" s="36">
        <v>5</v>
      </c>
      <c r="F92" s="36">
        <v>5</v>
      </c>
      <c r="G92" s="37">
        <v>0</v>
      </c>
      <c r="H92" s="37">
        <v>0.57999999999999996</v>
      </c>
      <c r="I92" s="37">
        <v>0.42</v>
      </c>
    </row>
    <row r="93" spans="1:9" x14ac:dyDescent="0.35">
      <c r="A93" s="25" t="s">
        <v>386</v>
      </c>
      <c r="B93" s="34" t="s">
        <v>73</v>
      </c>
      <c r="C93" s="36">
        <v>10</v>
      </c>
      <c r="D93" s="36" t="s">
        <v>108</v>
      </c>
      <c r="E93" s="36">
        <v>5</v>
      </c>
      <c r="F93" s="36">
        <v>5</v>
      </c>
      <c r="G93" s="37" t="s">
        <v>108</v>
      </c>
      <c r="H93" s="37">
        <v>0.57999999999999996</v>
      </c>
      <c r="I93" s="37" t="s">
        <v>108</v>
      </c>
    </row>
    <row r="94" spans="1:9" x14ac:dyDescent="0.35">
      <c r="A94" s="25" t="s">
        <v>386</v>
      </c>
      <c r="B94" s="34" t="s">
        <v>74</v>
      </c>
      <c r="C94" s="36">
        <v>10</v>
      </c>
      <c r="D94" s="36" t="s">
        <v>108</v>
      </c>
      <c r="E94" s="36">
        <v>5</v>
      </c>
      <c r="F94" s="36" t="s">
        <v>108</v>
      </c>
      <c r="G94" s="37" t="s">
        <v>108</v>
      </c>
      <c r="H94" s="37" t="s">
        <v>108</v>
      </c>
      <c r="I94" s="37" t="s">
        <v>108</v>
      </c>
    </row>
    <row r="95" spans="1:9" x14ac:dyDescent="0.35">
      <c r="A95" s="25" t="s">
        <v>386</v>
      </c>
      <c r="B95" s="34" t="s">
        <v>75</v>
      </c>
      <c r="C95" s="36">
        <v>30</v>
      </c>
      <c r="D95" s="36" t="s">
        <v>108</v>
      </c>
      <c r="E95" s="36">
        <v>15</v>
      </c>
      <c r="F95" s="36">
        <v>10</v>
      </c>
      <c r="G95" s="37" t="s">
        <v>108</v>
      </c>
      <c r="H95" s="37">
        <v>0.59</v>
      </c>
      <c r="I95" s="37" t="s">
        <v>108</v>
      </c>
    </row>
    <row r="96" spans="1:9" x14ac:dyDescent="0.35">
      <c r="A96" s="25" t="s">
        <v>386</v>
      </c>
      <c r="B96" s="34" t="s">
        <v>76</v>
      </c>
      <c r="C96" s="36">
        <v>20</v>
      </c>
      <c r="D96" s="36" t="s">
        <v>108</v>
      </c>
      <c r="E96" s="36">
        <v>15</v>
      </c>
      <c r="F96" s="36">
        <v>5</v>
      </c>
      <c r="G96" s="37" t="s">
        <v>108</v>
      </c>
      <c r="H96" s="37">
        <v>0.67</v>
      </c>
      <c r="I96" s="37" t="s">
        <v>108</v>
      </c>
    </row>
    <row r="97" spans="1:9" x14ac:dyDescent="0.35">
      <c r="A97" s="25" t="s">
        <v>386</v>
      </c>
      <c r="B97" s="34" t="s">
        <v>77</v>
      </c>
      <c r="C97" s="36">
        <v>25</v>
      </c>
      <c r="D97" s="36" t="s">
        <v>108</v>
      </c>
      <c r="E97" s="36">
        <v>15</v>
      </c>
      <c r="F97" s="36">
        <v>5</v>
      </c>
      <c r="G97" s="37" t="s">
        <v>108</v>
      </c>
      <c r="H97" s="37">
        <v>0.74</v>
      </c>
      <c r="I97" s="37" t="s">
        <v>108</v>
      </c>
    </row>
    <row r="98" spans="1:9" x14ac:dyDescent="0.35">
      <c r="A98" s="25" t="s">
        <v>386</v>
      </c>
      <c r="B98" s="34" t="s">
        <v>78</v>
      </c>
      <c r="C98" s="36">
        <v>40</v>
      </c>
      <c r="D98" s="36">
        <v>5</v>
      </c>
      <c r="E98" s="36">
        <v>30</v>
      </c>
      <c r="F98" s="36">
        <v>10</v>
      </c>
      <c r="G98" s="37">
        <v>7.0000000000000007E-2</v>
      </c>
      <c r="H98" s="37">
        <v>0.67</v>
      </c>
      <c r="I98" s="37">
        <v>0.26</v>
      </c>
    </row>
    <row r="99" spans="1:9" x14ac:dyDescent="0.35">
      <c r="A99" s="25" t="s">
        <v>386</v>
      </c>
      <c r="B99" s="34" t="s">
        <v>79</v>
      </c>
      <c r="C99" s="36">
        <v>30</v>
      </c>
      <c r="D99" s="36" t="s">
        <v>108</v>
      </c>
      <c r="E99" s="36">
        <v>20</v>
      </c>
      <c r="F99" s="36">
        <v>5</v>
      </c>
      <c r="G99" s="37" t="s">
        <v>108</v>
      </c>
      <c r="H99" s="37">
        <v>0.71</v>
      </c>
      <c r="I99" s="37" t="s">
        <v>108</v>
      </c>
    </row>
    <row r="100" spans="1:9" x14ac:dyDescent="0.35">
      <c r="A100" s="25" t="s">
        <v>386</v>
      </c>
      <c r="B100" s="34" t="s">
        <v>80</v>
      </c>
      <c r="C100" s="36">
        <v>70</v>
      </c>
      <c r="D100" s="36" t="s">
        <v>108</v>
      </c>
      <c r="E100" s="36">
        <v>50</v>
      </c>
      <c r="F100" s="36">
        <v>20</v>
      </c>
      <c r="G100" s="37" t="s">
        <v>108</v>
      </c>
      <c r="H100" s="37">
        <v>0.7</v>
      </c>
      <c r="I100" s="37" t="s">
        <v>108</v>
      </c>
    </row>
    <row r="101" spans="1:9" x14ac:dyDescent="0.35">
      <c r="A101" s="25" t="s">
        <v>386</v>
      </c>
      <c r="B101" s="34" t="s">
        <v>81</v>
      </c>
      <c r="C101" s="36">
        <v>80</v>
      </c>
      <c r="D101" s="36">
        <v>5</v>
      </c>
      <c r="E101" s="36">
        <v>50</v>
      </c>
      <c r="F101" s="36">
        <v>25</v>
      </c>
      <c r="G101" s="37">
        <v>0.05</v>
      </c>
      <c r="H101" s="37">
        <v>0.62</v>
      </c>
      <c r="I101" s="37">
        <v>0.33</v>
      </c>
    </row>
    <row r="102" spans="1:9" x14ac:dyDescent="0.35">
      <c r="A102" s="25" t="s">
        <v>386</v>
      </c>
      <c r="B102" s="34" t="s">
        <v>82</v>
      </c>
      <c r="C102" s="36">
        <v>155</v>
      </c>
      <c r="D102" s="36">
        <v>5</v>
      </c>
      <c r="E102" s="36">
        <v>105</v>
      </c>
      <c r="F102" s="36">
        <v>45</v>
      </c>
      <c r="G102" s="37">
        <v>0.03</v>
      </c>
      <c r="H102" s="37">
        <v>0.69</v>
      </c>
      <c r="I102" s="37">
        <v>0.28000000000000003</v>
      </c>
    </row>
    <row r="103" spans="1:9" x14ac:dyDescent="0.35">
      <c r="A103" s="25" t="s">
        <v>386</v>
      </c>
      <c r="B103" s="34" t="s">
        <v>83</v>
      </c>
      <c r="C103" s="36">
        <v>95</v>
      </c>
      <c r="D103" s="36" t="s">
        <v>108</v>
      </c>
      <c r="E103" s="36">
        <v>60</v>
      </c>
      <c r="F103" s="36">
        <v>35</v>
      </c>
      <c r="G103" s="37" t="s">
        <v>108</v>
      </c>
      <c r="H103" s="37">
        <v>0.61</v>
      </c>
      <c r="I103" s="37" t="s">
        <v>108</v>
      </c>
    </row>
    <row r="104" spans="1:9" x14ac:dyDescent="0.35">
      <c r="A104" s="25" t="s">
        <v>386</v>
      </c>
      <c r="B104" s="34" t="s">
        <v>84</v>
      </c>
      <c r="C104" s="36">
        <v>205</v>
      </c>
      <c r="D104" s="36">
        <v>5</v>
      </c>
      <c r="E104" s="36">
        <v>135</v>
      </c>
      <c r="F104" s="36">
        <v>60</v>
      </c>
      <c r="G104" s="37">
        <v>0.03</v>
      </c>
      <c r="H104" s="37">
        <v>0.67</v>
      </c>
      <c r="I104" s="37">
        <v>0.3</v>
      </c>
    </row>
    <row r="105" spans="1:9" x14ac:dyDescent="0.35">
      <c r="A105" s="25" t="s">
        <v>386</v>
      </c>
      <c r="B105" s="34" t="s">
        <v>85</v>
      </c>
      <c r="C105" s="36">
        <v>195</v>
      </c>
      <c r="D105" s="36">
        <v>5</v>
      </c>
      <c r="E105" s="36">
        <v>145</v>
      </c>
      <c r="F105" s="36">
        <v>50</v>
      </c>
      <c r="G105" s="37">
        <v>0.02</v>
      </c>
      <c r="H105" s="37">
        <v>0.73</v>
      </c>
      <c r="I105" s="37">
        <v>0.24</v>
      </c>
    </row>
    <row r="106" spans="1:9" x14ac:dyDescent="0.35">
      <c r="A106" s="25" t="s">
        <v>386</v>
      </c>
      <c r="B106" s="34" t="s">
        <v>86</v>
      </c>
      <c r="C106" s="36">
        <v>180</v>
      </c>
      <c r="D106" s="36">
        <v>5</v>
      </c>
      <c r="E106" s="36">
        <v>120</v>
      </c>
      <c r="F106" s="36">
        <v>55</v>
      </c>
      <c r="G106" s="37">
        <v>0.02</v>
      </c>
      <c r="H106" s="37">
        <v>0.67</v>
      </c>
      <c r="I106" s="37">
        <v>0.31</v>
      </c>
    </row>
    <row r="107" spans="1:9" x14ac:dyDescent="0.35">
      <c r="A107" s="25" t="s">
        <v>386</v>
      </c>
      <c r="B107" s="34" t="s">
        <v>87</v>
      </c>
      <c r="C107" s="36">
        <v>195</v>
      </c>
      <c r="D107" s="36">
        <v>5</v>
      </c>
      <c r="E107" s="36">
        <v>125</v>
      </c>
      <c r="F107" s="36">
        <v>65</v>
      </c>
      <c r="G107" s="37">
        <v>0.03</v>
      </c>
      <c r="H107" s="37">
        <v>0.64</v>
      </c>
      <c r="I107" s="37">
        <v>0.33</v>
      </c>
    </row>
    <row r="108" spans="1:9" x14ac:dyDescent="0.35">
      <c r="A108" s="25" t="s">
        <v>386</v>
      </c>
      <c r="B108" s="34" t="s">
        <v>88</v>
      </c>
      <c r="C108" s="36">
        <v>220</v>
      </c>
      <c r="D108" s="36">
        <v>5</v>
      </c>
      <c r="E108" s="36">
        <v>135</v>
      </c>
      <c r="F108" s="36">
        <v>80</v>
      </c>
      <c r="G108" s="37">
        <v>0.03</v>
      </c>
      <c r="H108" s="37">
        <v>0.61</v>
      </c>
      <c r="I108" s="37">
        <v>0.36</v>
      </c>
    </row>
    <row r="109" spans="1:9" x14ac:dyDescent="0.35">
      <c r="A109" s="25" t="s">
        <v>386</v>
      </c>
      <c r="B109" s="34" t="s">
        <v>89</v>
      </c>
      <c r="C109" s="36">
        <v>205</v>
      </c>
      <c r="D109" s="36">
        <v>5</v>
      </c>
      <c r="E109" s="36">
        <v>130</v>
      </c>
      <c r="F109" s="36">
        <v>70</v>
      </c>
      <c r="G109" s="37">
        <v>0.03</v>
      </c>
      <c r="H109" s="37">
        <v>0.63</v>
      </c>
      <c r="I109" s="37">
        <v>0.34</v>
      </c>
    </row>
    <row r="110" spans="1:9" x14ac:dyDescent="0.35">
      <c r="A110" s="25" t="s">
        <v>386</v>
      </c>
      <c r="B110" s="34" t="s">
        <v>90</v>
      </c>
      <c r="C110" s="36">
        <v>255</v>
      </c>
      <c r="D110" s="36">
        <v>10</v>
      </c>
      <c r="E110" s="36">
        <v>140</v>
      </c>
      <c r="F110" s="36">
        <v>100</v>
      </c>
      <c r="G110" s="37">
        <v>0.04</v>
      </c>
      <c r="H110" s="37">
        <v>0.56000000000000005</v>
      </c>
      <c r="I110" s="37">
        <v>0.4</v>
      </c>
    </row>
    <row r="111" spans="1:9" x14ac:dyDescent="0.35">
      <c r="A111" s="25" t="s">
        <v>386</v>
      </c>
      <c r="B111" s="34" t="s">
        <v>91</v>
      </c>
      <c r="C111" s="36">
        <v>180</v>
      </c>
      <c r="D111" s="36">
        <v>5</v>
      </c>
      <c r="E111" s="36">
        <v>100</v>
      </c>
      <c r="F111" s="36">
        <v>75</v>
      </c>
      <c r="G111" s="37">
        <v>0.03</v>
      </c>
      <c r="H111" s="37">
        <v>0.56000000000000005</v>
      </c>
      <c r="I111" s="37">
        <v>0.41</v>
      </c>
    </row>
    <row r="112" spans="1:9" x14ac:dyDescent="0.35">
      <c r="A112" s="25" t="s">
        <v>386</v>
      </c>
      <c r="B112" s="34" t="s">
        <v>92</v>
      </c>
      <c r="C112" s="36">
        <v>210</v>
      </c>
      <c r="D112" s="36">
        <v>5</v>
      </c>
      <c r="E112" s="36">
        <v>130</v>
      </c>
      <c r="F112" s="36">
        <v>75</v>
      </c>
      <c r="G112" s="37">
        <v>0.02</v>
      </c>
      <c r="H112" s="37">
        <v>0.62</v>
      </c>
      <c r="I112" s="37">
        <v>0.35</v>
      </c>
    </row>
    <row r="113" spans="1:9" x14ac:dyDescent="0.35">
      <c r="A113" s="25" t="s">
        <v>386</v>
      </c>
      <c r="B113" s="34" t="s">
        <v>93</v>
      </c>
      <c r="C113" s="36">
        <v>105</v>
      </c>
      <c r="D113" s="36">
        <v>5</v>
      </c>
      <c r="E113" s="36">
        <v>60</v>
      </c>
      <c r="F113" s="36">
        <v>40</v>
      </c>
      <c r="G113" s="37">
        <v>0.03</v>
      </c>
      <c r="H113" s="37">
        <v>0.57999999999999996</v>
      </c>
      <c r="I113" s="37">
        <v>0.39</v>
      </c>
    </row>
    <row r="114" spans="1:9" x14ac:dyDescent="0.35">
      <c r="A114" s="25" t="s">
        <v>386</v>
      </c>
      <c r="B114" s="34" t="s">
        <v>94</v>
      </c>
      <c r="C114" s="36">
        <v>80</v>
      </c>
      <c r="D114" s="36">
        <v>5</v>
      </c>
      <c r="E114" s="36">
        <v>40</v>
      </c>
      <c r="F114" s="36">
        <v>30</v>
      </c>
      <c r="G114" s="37">
        <v>0.08</v>
      </c>
      <c r="H114" s="37">
        <v>0.53</v>
      </c>
      <c r="I114" s="37">
        <v>0.39</v>
      </c>
    </row>
    <row r="115" spans="1:9" x14ac:dyDescent="0.35">
      <c r="A115" s="25" t="s">
        <v>386</v>
      </c>
      <c r="B115" s="34" t="s">
        <v>95</v>
      </c>
      <c r="C115" s="36">
        <v>85</v>
      </c>
      <c r="D115" s="36" t="s">
        <v>108</v>
      </c>
      <c r="E115" s="36">
        <v>50</v>
      </c>
      <c r="F115" s="36">
        <v>30</v>
      </c>
      <c r="G115" s="37" t="s">
        <v>108</v>
      </c>
      <c r="H115" s="37">
        <v>0.6</v>
      </c>
      <c r="I115" s="37" t="s">
        <v>108</v>
      </c>
    </row>
    <row r="116" spans="1:9" x14ac:dyDescent="0.35">
      <c r="A116" s="25" t="s">
        <v>386</v>
      </c>
      <c r="B116" s="34" t="s">
        <v>96</v>
      </c>
      <c r="C116" s="36">
        <v>105</v>
      </c>
      <c r="D116" s="36" t="s">
        <v>108</v>
      </c>
      <c r="E116" s="36">
        <v>55</v>
      </c>
      <c r="F116" s="36">
        <v>45</v>
      </c>
      <c r="G116" s="37" t="s">
        <v>108</v>
      </c>
      <c r="H116" s="37">
        <v>0.53</v>
      </c>
      <c r="I116" s="37" t="s">
        <v>108</v>
      </c>
    </row>
    <row r="117" spans="1:9" x14ac:dyDescent="0.35">
      <c r="A117" s="25" t="s">
        <v>386</v>
      </c>
      <c r="B117" s="34" t="s">
        <v>97</v>
      </c>
      <c r="C117" s="36">
        <v>75</v>
      </c>
      <c r="D117" s="36">
        <v>5</v>
      </c>
      <c r="E117" s="36">
        <v>50</v>
      </c>
      <c r="F117" s="36">
        <v>25</v>
      </c>
      <c r="G117" s="37">
        <v>0.04</v>
      </c>
      <c r="H117" s="37">
        <v>0.64</v>
      </c>
      <c r="I117" s="37">
        <v>0.32</v>
      </c>
    </row>
    <row r="118" spans="1:9" x14ac:dyDescent="0.35">
      <c r="A118" s="25" t="s">
        <v>386</v>
      </c>
      <c r="B118" s="34" t="s">
        <v>98</v>
      </c>
      <c r="C118" s="36">
        <v>80</v>
      </c>
      <c r="D118" s="36">
        <v>5</v>
      </c>
      <c r="E118" s="36">
        <v>35</v>
      </c>
      <c r="F118" s="36">
        <v>45</v>
      </c>
      <c r="G118" s="37">
        <v>0.04</v>
      </c>
      <c r="H118" s="37">
        <v>0.42</v>
      </c>
      <c r="I118" s="37">
        <v>0.54</v>
      </c>
    </row>
    <row r="119" spans="1:9" x14ac:dyDescent="0.35">
      <c r="A119" s="25" t="s">
        <v>386</v>
      </c>
      <c r="B119" s="34" t="s">
        <v>99</v>
      </c>
      <c r="C119" s="36">
        <v>80</v>
      </c>
      <c r="D119" s="36" t="s">
        <v>108</v>
      </c>
      <c r="E119" s="36">
        <v>45</v>
      </c>
      <c r="F119" s="36">
        <v>35</v>
      </c>
      <c r="G119" s="37" t="s">
        <v>108</v>
      </c>
      <c r="H119" s="37">
        <v>0.55000000000000004</v>
      </c>
      <c r="I119" s="37" t="s">
        <v>108</v>
      </c>
    </row>
    <row r="120" spans="1:9" x14ac:dyDescent="0.35">
      <c r="A120" s="25" t="s">
        <v>386</v>
      </c>
      <c r="B120" s="34" t="s">
        <v>100</v>
      </c>
      <c r="C120" s="36">
        <v>75</v>
      </c>
      <c r="D120" s="36">
        <v>0</v>
      </c>
      <c r="E120" s="36">
        <v>35</v>
      </c>
      <c r="F120" s="36">
        <v>35</v>
      </c>
      <c r="G120" s="37">
        <v>0</v>
      </c>
      <c r="H120" s="37">
        <v>0.5</v>
      </c>
      <c r="I120" s="37">
        <v>0.5</v>
      </c>
    </row>
    <row r="121" spans="1:9" x14ac:dyDescent="0.35">
      <c r="A121" s="25" t="s">
        <v>386</v>
      </c>
      <c r="B121" s="34" t="s">
        <v>101</v>
      </c>
      <c r="C121" s="36">
        <v>95</v>
      </c>
      <c r="D121" s="36">
        <v>5</v>
      </c>
      <c r="E121" s="36">
        <v>40</v>
      </c>
      <c r="F121" s="36">
        <v>50</v>
      </c>
      <c r="G121" s="37">
        <v>0.05</v>
      </c>
      <c r="H121" s="37">
        <v>0.44</v>
      </c>
      <c r="I121" s="37">
        <v>0.51</v>
      </c>
    </row>
    <row r="122" spans="1:9" x14ac:dyDescent="0.35">
      <c r="A122" s="25" t="s">
        <v>386</v>
      </c>
      <c r="B122" s="34" t="s">
        <v>102</v>
      </c>
      <c r="C122" s="36">
        <v>125</v>
      </c>
      <c r="D122" s="36">
        <v>5</v>
      </c>
      <c r="E122" s="36">
        <v>60</v>
      </c>
      <c r="F122" s="36">
        <v>65</v>
      </c>
      <c r="G122" s="37">
        <v>0.02</v>
      </c>
      <c r="H122" s="37">
        <v>0.46</v>
      </c>
      <c r="I122" s="37">
        <v>0.52</v>
      </c>
    </row>
    <row r="123" spans="1:9" x14ac:dyDescent="0.35">
      <c r="A123" s="25" t="s">
        <v>386</v>
      </c>
      <c r="B123" s="34" t="s">
        <v>103</v>
      </c>
      <c r="C123" s="36">
        <v>95</v>
      </c>
      <c r="D123" s="36">
        <v>0</v>
      </c>
      <c r="E123" s="36">
        <v>50</v>
      </c>
      <c r="F123" s="36">
        <v>45</v>
      </c>
      <c r="G123" s="37">
        <v>0</v>
      </c>
      <c r="H123" s="37">
        <v>0.52</v>
      </c>
      <c r="I123" s="37">
        <v>0.48</v>
      </c>
    </row>
    <row r="124" spans="1:9" x14ac:dyDescent="0.35">
      <c r="A124" s="41" t="s">
        <v>60</v>
      </c>
      <c r="B124" s="38" t="s">
        <v>104</v>
      </c>
      <c r="C124" s="39">
        <v>5</v>
      </c>
      <c r="D124" s="39">
        <v>0</v>
      </c>
      <c r="E124" s="39">
        <v>5</v>
      </c>
      <c r="F124" s="39">
        <v>0</v>
      </c>
      <c r="G124" s="70">
        <v>0</v>
      </c>
      <c r="H124" s="70">
        <v>1</v>
      </c>
      <c r="I124" s="70">
        <v>0</v>
      </c>
    </row>
    <row r="125" spans="1:9" x14ac:dyDescent="0.35">
      <c r="A125" s="40" t="s">
        <v>60</v>
      </c>
      <c r="B125" s="33" t="s">
        <v>105</v>
      </c>
      <c r="C125" s="35">
        <v>505</v>
      </c>
      <c r="D125" s="35">
        <v>25</v>
      </c>
      <c r="E125" s="35">
        <v>335</v>
      </c>
      <c r="F125" s="35">
        <v>145</v>
      </c>
      <c r="G125" s="69">
        <v>0.05</v>
      </c>
      <c r="H125" s="69">
        <v>0.67</v>
      </c>
      <c r="I125" s="69">
        <v>0.28000000000000003</v>
      </c>
    </row>
    <row r="126" spans="1:9" x14ac:dyDescent="0.35">
      <c r="A126" s="40" t="s">
        <v>60</v>
      </c>
      <c r="B126" s="33" t="s">
        <v>106</v>
      </c>
      <c r="C126" s="35">
        <v>4180</v>
      </c>
      <c r="D126" s="35">
        <v>80</v>
      </c>
      <c r="E126" s="35">
        <v>1935</v>
      </c>
      <c r="F126" s="35">
        <v>2165</v>
      </c>
      <c r="G126" s="69">
        <v>0.02</v>
      </c>
      <c r="H126" s="69">
        <v>0.46</v>
      </c>
      <c r="I126" s="69">
        <v>0.52</v>
      </c>
    </row>
    <row r="127" spans="1:9" x14ac:dyDescent="0.35">
      <c r="A127" s="45" t="s">
        <v>60</v>
      </c>
      <c r="B127" s="47" t="s">
        <v>107</v>
      </c>
      <c r="C127" s="46">
        <v>6005</v>
      </c>
      <c r="D127" s="46">
        <v>205</v>
      </c>
      <c r="E127" s="46">
        <v>1440</v>
      </c>
      <c r="F127" s="46">
        <v>4360</v>
      </c>
      <c r="G127" s="71">
        <v>0.03</v>
      </c>
      <c r="H127" s="71">
        <v>0.24</v>
      </c>
      <c r="I127" s="71">
        <v>0.73</v>
      </c>
    </row>
    <row r="128" spans="1:9" x14ac:dyDescent="0.35">
      <c r="A128" s="78" t="s">
        <v>385</v>
      </c>
      <c r="B128" s="79" t="s">
        <v>104</v>
      </c>
      <c r="C128" s="80">
        <v>0</v>
      </c>
      <c r="D128" s="80">
        <v>0</v>
      </c>
      <c r="E128" s="80">
        <v>0</v>
      </c>
      <c r="F128" s="80">
        <v>0</v>
      </c>
      <c r="G128" s="70">
        <v>0</v>
      </c>
      <c r="H128" s="70">
        <v>0</v>
      </c>
      <c r="I128" s="70">
        <v>0</v>
      </c>
    </row>
    <row r="129" spans="1:9" x14ac:dyDescent="0.35">
      <c r="A129" s="40" t="s">
        <v>385</v>
      </c>
      <c r="B129" s="33" t="s">
        <v>105</v>
      </c>
      <c r="C129" s="35">
        <v>20</v>
      </c>
      <c r="D129" s="35">
        <v>0</v>
      </c>
      <c r="E129" s="35">
        <v>15</v>
      </c>
      <c r="F129" s="35">
        <v>5</v>
      </c>
      <c r="G129" s="69">
        <v>0</v>
      </c>
      <c r="H129" s="69">
        <v>0.74</v>
      </c>
      <c r="I129" s="69">
        <v>0.26</v>
      </c>
    </row>
    <row r="130" spans="1:9" x14ac:dyDescent="0.35">
      <c r="A130" s="40" t="s">
        <v>385</v>
      </c>
      <c r="B130" s="33" t="s">
        <v>106</v>
      </c>
      <c r="C130" s="35">
        <v>2055</v>
      </c>
      <c r="D130" s="35">
        <v>15</v>
      </c>
      <c r="E130" s="35">
        <v>610</v>
      </c>
      <c r="F130" s="35">
        <v>1430</v>
      </c>
      <c r="G130" s="69">
        <v>0.01</v>
      </c>
      <c r="H130" s="69">
        <v>0.3</v>
      </c>
      <c r="I130" s="69">
        <v>0.69</v>
      </c>
    </row>
    <row r="131" spans="1:9" x14ac:dyDescent="0.35">
      <c r="A131" s="45" t="s">
        <v>385</v>
      </c>
      <c r="B131" s="47" t="s">
        <v>107</v>
      </c>
      <c r="C131" s="46">
        <v>5185</v>
      </c>
      <c r="D131" s="46">
        <v>185</v>
      </c>
      <c r="E131" s="46">
        <v>1020</v>
      </c>
      <c r="F131" s="46">
        <v>3980</v>
      </c>
      <c r="G131" s="71">
        <v>0.04</v>
      </c>
      <c r="H131" s="71">
        <v>0.2</v>
      </c>
      <c r="I131" s="71">
        <v>0.77</v>
      </c>
    </row>
    <row r="132" spans="1:9" x14ac:dyDescent="0.35">
      <c r="A132" s="40" t="s">
        <v>386</v>
      </c>
      <c r="B132" s="33" t="s">
        <v>104</v>
      </c>
      <c r="C132" s="35">
        <v>5</v>
      </c>
      <c r="D132" s="35">
        <v>0</v>
      </c>
      <c r="E132" s="35">
        <v>5</v>
      </c>
      <c r="F132" s="35">
        <v>0</v>
      </c>
      <c r="G132" s="70">
        <v>0</v>
      </c>
      <c r="H132" s="70">
        <v>1</v>
      </c>
      <c r="I132" s="70">
        <v>0</v>
      </c>
    </row>
    <row r="133" spans="1:9" x14ac:dyDescent="0.35">
      <c r="A133" s="40" t="s">
        <v>386</v>
      </c>
      <c r="B133" s="33" t="s">
        <v>105</v>
      </c>
      <c r="C133" s="35">
        <v>485</v>
      </c>
      <c r="D133" s="35">
        <v>25</v>
      </c>
      <c r="E133" s="35">
        <v>325</v>
      </c>
      <c r="F133" s="35">
        <v>140</v>
      </c>
      <c r="G133" s="69">
        <v>0.05</v>
      </c>
      <c r="H133" s="69">
        <v>0.67</v>
      </c>
      <c r="I133" s="69">
        <v>0.28000000000000003</v>
      </c>
    </row>
    <row r="134" spans="1:9" x14ac:dyDescent="0.35">
      <c r="A134" s="40" t="s">
        <v>386</v>
      </c>
      <c r="B134" s="33" t="s">
        <v>106</v>
      </c>
      <c r="C134" s="35">
        <v>2125</v>
      </c>
      <c r="D134" s="35">
        <v>65</v>
      </c>
      <c r="E134" s="35">
        <v>1325</v>
      </c>
      <c r="F134" s="35">
        <v>735</v>
      </c>
      <c r="G134" s="69">
        <v>0.03</v>
      </c>
      <c r="H134" s="69">
        <v>0.62</v>
      </c>
      <c r="I134" s="69">
        <v>0.35</v>
      </c>
    </row>
    <row r="135" spans="1:9" x14ac:dyDescent="0.35">
      <c r="A135" s="40" t="s">
        <v>386</v>
      </c>
      <c r="B135" s="33" t="s">
        <v>107</v>
      </c>
      <c r="C135" s="35">
        <v>820</v>
      </c>
      <c r="D135" s="35">
        <v>20</v>
      </c>
      <c r="E135" s="35">
        <v>420</v>
      </c>
      <c r="F135" s="35">
        <v>380</v>
      </c>
      <c r="G135" s="71">
        <v>0.02</v>
      </c>
      <c r="H135" s="71">
        <v>0.51</v>
      </c>
      <c r="I135" s="71">
        <v>0.46</v>
      </c>
    </row>
    <row r="136" spans="1:9" x14ac:dyDescent="0.35">
      <c r="A136" t="s">
        <v>29</v>
      </c>
      <c r="B136" s="91" t="s">
        <v>394</v>
      </c>
    </row>
    <row r="137" spans="1:9" x14ac:dyDescent="0.35">
      <c r="A137" t="s">
        <v>30</v>
      </c>
      <c r="B137" t="s">
        <v>444</v>
      </c>
    </row>
    <row r="138" spans="1:9" x14ac:dyDescent="0.35">
      <c r="A138" t="s">
        <v>31</v>
      </c>
      <c r="B138" t="s">
        <v>527</v>
      </c>
    </row>
    <row r="139" spans="1:9" x14ac:dyDescent="0.35">
      <c r="A139" t="s">
        <v>32</v>
      </c>
      <c r="B139" s="107" t="s">
        <v>515</v>
      </c>
    </row>
    <row r="140" spans="1:9" x14ac:dyDescent="0.35">
      <c r="A140" t="s">
        <v>33</v>
      </c>
      <c r="B140" s="107" t="s">
        <v>516</v>
      </c>
    </row>
    <row r="141" spans="1:9" x14ac:dyDescent="0.35">
      <c r="A141" t="s">
        <v>34</v>
      </c>
      <c r="B141" s="107" t="s">
        <v>517</v>
      </c>
    </row>
    <row r="142" spans="1:9" x14ac:dyDescent="0.35">
      <c r="A142" t="s">
        <v>35</v>
      </c>
      <c r="B142" s="107" t="s">
        <v>521</v>
      </c>
    </row>
    <row r="143" spans="1:9" x14ac:dyDescent="0.35">
      <c r="A143" t="s">
        <v>36</v>
      </c>
      <c r="B143" s="107" t="s">
        <v>518</v>
      </c>
    </row>
    <row r="144" spans="1:9" x14ac:dyDescent="0.35">
      <c r="A144" t="s">
        <v>37</v>
      </c>
      <c r="B144" s="107" t="s">
        <v>519</v>
      </c>
    </row>
  </sheetData>
  <conditionalFormatting sqref="G8:G45">
    <cfRule type="dataBar" priority="27">
      <dataBar>
        <cfvo type="num" val="0"/>
        <cfvo type="num" val="1"/>
        <color theme="7" tint="0.39997558519241921"/>
      </dataBar>
      <extLst>
        <ext xmlns:x14="http://schemas.microsoft.com/office/spreadsheetml/2009/9/main" uri="{B025F937-C7B1-47D3-B67F-A62EFF666E3E}">
          <x14:id>{6AD20C23-A640-4DC5-910D-1F3E2C57E6B4}</x14:id>
        </ext>
      </extLst>
    </cfRule>
    <cfRule type="dataBar" priority="28">
      <dataBar>
        <cfvo type="num" val="0"/>
        <cfvo type="num" val="&quot;`&quot;"/>
        <color theme="7" tint="0.39997558519241921"/>
      </dataBar>
      <extLst>
        <ext xmlns:x14="http://schemas.microsoft.com/office/spreadsheetml/2009/9/main" uri="{B025F937-C7B1-47D3-B67F-A62EFF666E3E}">
          <x14:id>{2AA3E92E-2667-40C5-8B18-7E378E6AF150}</x14:id>
        </ext>
      </extLst>
    </cfRule>
  </conditionalFormatting>
  <conditionalFormatting sqref="G47:G84">
    <cfRule type="dataBar" priority="23">
      <dataBar>
        <cfvo type="num" val="0"/>
        <cfvo type="num" val="1"/>
        <color theme="7" tint="0.39997558519241921"/>
      </dataBar>
      <extLst>
        <ext xmlns:x14="http://schemas.microsoft.com/office/spreadsheetml/2009/9/main" uri="{B025F937-C7B1-47D3-B67F-A62EFF666E3E}">
          <x14:id>{F2DACC19-ABB3-4DA2-953A-ED95707F91B9}</x14:id>
        </ext>
      </extLst>
    </cfRule>
    <cfRule type="dataBar" priority="24">
      <dataBar>
        <cfvo type="num" val="0"/>
        <cfvo type="num" val="&quot;`&quot;"/>
        <color theme="7" tint="0.39997558519241921"/>
      </dataBar>
      <extLst>
        <ext xmlns:x14="http://schemas.microsoft.com/office/spreadsheetml/2009/9/main" uri="{B025F937-C7B1-47D3-B67F-A62EFF666E3E}">
          <x14:id>{1EA4A9B7-6FAB-4FCD-A469-619D9DFEDBB1}</x14:id>
        </ext>
      </extLst>
    </cfRule>
  </conditionalFormatting>
  <conditionalFormatting sqref="G86:G123">
    <cfRule type="dataBar" priority="19">
      <dataBar>
        <cfvo type="num" val="0"/>
        <cfvo type="num" val="1"/>
        <color theme="7" tint="0.39997558519241921"/>
      </dataBar>
      <extLst>
        <ext xmlns:x14="http://schemas.microsoft.com/office/spreadsheetml/2009/9/main" uri="{B025F937-C7B1-47D3-B67F-A62EFF666E3E}">
          <x14:id>{117429F3-302D-425C-8E8F-95F86F0B3369}</x14:id>
        </ext>
      </extLst>
    </cfRule>
    <cfRule type="dataBar" priority="20">
      <dataBar>
        <cfvo type="num" val="0"/>
        <cfvo type="num" val="&quot;`&quot;"/>
        <color theme="7" tint="0.39997558519241921"/>
      </dataBar>
      <extLst>
        <ext xmlns:x14="http://schemas.microsoft.com/office/spreadsheetml/2009/9/main" uri="{B025F937-C7B1-47D3-B67F-A62EFF666E3E}">
          <x14:id>{526E789C-F901-4FB1-A6A8-6CA57EF1F943}</x14:id>
        </ext>
      </extLst>
    </cfRule>
  </conditionalFormatting>
  <conditionalFormatting sqref="G124:G135">
    <cfRule type="dataBar" priority="17">
      <dataBar>
        <cfvo type="num" val="0"/>
        <cfvo type="num" val="1"/>
        <color theme="7" tint="0.39997558519241921"/>
      </dataBar>
      <extLst>
        <ext xmlns:x14="http://schemas.microsoft.com/office/spreadsheetml/2009/9/main" uri="{B025F937-C7B1-47D3-B67F-A62EFF666E3E}">
          <x14:id>{AD949EFD-6C45-492D-A6B3-66091F6BA9D9}</x14:id>
        </ext>
      </extLst>
    </cfRule>
    <cfRule type="dataBar" priority="18">
      <dataBar>
        <cfvo type="num" val="0"/>
        <cfvo type="num" val="&quot;`&quot;"/>
        <color theme="7" tint="0.39997558519241921"/>
      </dataBar>
      <extLst>
        <ext xmlns:x14="http://schemas.microsoft.com/office/spreadsheetml/2009/9/main" uri="{B025F937-C7B1-47D3-B67F-A62EFF666E3E}">
          <x14:id>{883F4CD1-8CBB-4049-AE1C-FB021BF9779B}</x14:id>
        </ext>
      </extLst>
    </cfRule>
  </conditionalFormatting>
  <conditionalFormatting sqref="G6:I6">
    <cfRule type="dataBar" priority="31">
      <dataBar>
        <cfvo type="num" val="0"/>
        <cfvo type="num" val="1"/>
        <color theme="7" tint="0.39997558519241921"/>
      </dataBar>
      <extLst>
        <ext xmlns:x14="http://schemas.microsoft.com/office/spreadsheetml/2009/9/main" uri="{B025F937-C7B1-47D3-B67F-A62EFF666E3E}">
          <x14:id>{C882F91A-EFAC-4111-BE78-EE1E74021D48}</x14:id>
        </ext>
      </extLst>
    </cfRule>
  </conditionalFormatting>
  <conditionalFormatting sqref="G7:I7">
    <cfRule type="dataBar" priority="29">
      <dataBar>
        <cfvo type="num" val="0"/>
        <cfvo type="num" val="1"/>
        <color theme="7" tint="0.39997558519241921"/>
      </dataBar>
      <extLst>
        <ext xmlns:x14="http://schemas.microsoft.com/office/spreadsheetml/2009/9/main" uri="{B025F937-C7B1-47D3-B67F-A62EFF666E3E}">
          <x14:id>{2E2E3661-6C5A-4D7F-A0D5-A3967C8E5A29}</x14:id>
        </ext>
      </extLst>
    </cfRule>
    <cfRule type="dataBar" priority="30">
      <dataBar>
        <cfvo type="num" val="0"/>
        <cfvo type="num" val="&quot;`&quot;"/>
        <color theme="7" tint="0.39997558519241921"/>
      </dataBar>
      <extLst>
        <ext xmlns:x14="http://schemas.microsoft.com/office/spreadsheetml/2009/9/main" uri="{B025F937-C7B1-47D3-B67F-A62EFF666E3E}">
          <x14:id>{B9D54A0B-5974-4DF7-B310-FCB2A3EEEEF4}</x14:id>
        </ext>
      </extLst>
    </cfRule>
  </conditionalFormatting>
  <conditionalFormatting sqref="G46:I46">
    <cfRule type="dataBar" priority="25">
      <dataBar>
        <cfvo type="num" val="0"/>
        <cfvo type="num" val="1"/>
        <color theme="7" tint="0.39997558519241921"/>
      </dataBar>
      <extLst>
        <ext xmlns:x14="http://schemas.microsoft.com/office/spreadsheetml/2009/9/main" uri="{B025F937-C7B1-47D3-B67F-A62EFF666E3E}">
          <x14:id>{703FB00B-E58D-415E-8FAE-B9660729CEAB}</x14:id>
        </ext>
      </extLst>
    </cfRule>
    <cfRule type="dataBar" priority="26">
      <dataBar>
        <cfvo type="num" val="0"/>
        <cfvo type="num" val="&quot;`&quot;"/>
        <color theme="7" tint="0.39997558519241921"/>
      </dataBar>
      <extLst>
        <ext xmlns:x14="http://schemas.microsoft.com/office/spreadsheetml/2009/9/main" uri="{B025F937-C7B1-47D3-B67F-A62EFF666E3E}">
          <x14:id>{7623B179-E856-48F6-AAB9-C199CFF8009E}</x14:id>
        </ext>
      </extLst>
    </cfRule>
  </conditionalFormatting>
  <conditionalFormatting sqref="G85:I85">
    <cfRule type="dataBar" priority="21">
      <dataBar>
        <cfvo type="num" val="0"/>
        <cfvo type="num" val="1"/>
        <color theme="7" tint="0.39997558519241921"/>
      </dataBar>
      <extLst>
        <ext xmlns:x14="http://schemas.microsoft.com/office/spreadsheetml/2009/9/main" uri="{B025F937-C7B1-47D3-B67F-A62EFF666E3E}">
          <x14:id>{9DC5EDD5-E013-4D3C-BEF0-05808139BC3A}</x14:id>
        </ext>
      </extLst>
    </cfRule>
    <cfRule type="dataBar" priority="22">
      <dataBar>
        <cfvo type="num" val="0"/>
        <cfvo type="num" val="&quot;`&quot;"/>
        <color theme="7" tint="0.39997558519241921"/>
      </dataBar>
      <extLst>
        <ext xmlns:x14="http://schemas.microsoft.com/office/spreadsheetml/2009/9/main" uri="{B025F937-C7B1-47D3-B67F-A62EFF666E3E}">
          <x14:id>{EF63DEB6-FDD3-42BA-97A5-596AED2CD470}</x14:id>
        </ext>
      </extLst>
    </cfRule>
  </conditionalFormatting>
  <conditionalFormatting sqref="H8:H45">
    <cfRule type="dataBar" priority="15">
      <dataBar>
        <cfvo type="num" val="0"/>
        <cfvo type="num" val="1"/>
        <color theme="7" tint="0.39997558519241921"/>
      </dataBar>
      <extLst>
        <ext xmlns:x14="http://schemas.microsoft.com/office/spreadsheetml/2009/9/main" uri="{B025F937-C7B1-47D3-B67F-A62EFF666E3E}">
          <x14:id>{E188AC92-3965-4EF4-8087-93D090C93B57}</x14:id>
        </ext>
      </extLst>
    </cfRule>
    <cfRule type="dataBar" priority="16">
      <dataBar>
        <cfvo type="num" val="0"/>
        <cfvo type="num" val="&quot;`&quot;"/>
        <color theme="7" tint="0.39997558519241921"/>
      </dataBar>
      <extLst>
        <ext xmlns:x14="http://schemas.microsoft.com/office/spreadsheetml/2009/9/main" uri="{B025F937-C7B1-47D3-B67F-A62EFF666E3E}">
          <x14:id>{943911B9-E983-4F1B-A46D-2B20CDBFAC00}</x14:id>
        </ext>
      </extLst>
    </cfRule>
  </conditionalFormatting>
  <conditionalFormatting sqref="H47:H84">
    <cfRule type="dataBar" priority="13">
      <dataBar>
        <cfvo type="num" val="0"/>
        <cfvo type="num" val="1"/>
        <color theme="7" tint="0.39997558519241921"/>
      </dataBar>
      <extLst>
        <ext xmlns:x14="http://schemas.microsoft.com/office/spreadsheetml/2009/9/main" uri="{B025F937-C7B1-47D3-B67F-A62EFF666E3E}">
          <x14:id>{B1B720CB-7193-4AE1-8B31-93ED292BA5B4}</x14:id>
        </ext>
      </extLst>
    </cfRule>
    <cfRule type="dataBar" priority="14">
      <dataBar>
        <cfvo type="num" val="0"/>
        <cfvo type="num" val="&quot;`&quot;"/>
        <color theme="7" tint="0.39997558519241921"/>
      </dataBar>
      <extLst>
        <ext xmlns:x14="http://schemas.microsoft.com/office/spreadsheetml/2009/9/main" uri="{B025F937-C7B1-47D3-B67F-A62EFF666E3E}">
          <x14:id>{77E8A661-C66C-4D10-ACFA-B0526BBC1E82}</x14:id>
        </ext>
      </extLst>
    </cfRule>
  </conditionalFormatting>
  <conditionalFormatting sqref="H86:H123">
    <cfRule type="dataBar" priority="11">
      <dataBar>
        <cfvo type="num" val="0"/>
        <cfvo type="num" val="1"/>
        <color theme="7" tint="0.39997558519241921"/>
      </dataBar>
      <extLst>
        <ext xmlns:x14="http://schemas.microsoft.com/office/spreadsheetml/2009/9/main" uri="{B025F937-C7B1-47D3-B67F-A62EFF666E3E}">
          <x14:id>{574B1F8F-ED9E-4196-8EE1-912B537B9A88}</x14:id>
        </ext>
      </extLst>
    </cfRule>
    <cfRule type="dataBar" priority="12">
      <dataBar>
        <cfvo type="num" val="0"/>
        <cfvo type="num" val="&quot;`&quot;"/>
        <color theme="7" tint="0.39997558519241921"/>
      </dataBar>
      <extLst>
        <ext xmlns:x14="http://schemas.microsoft.com/office/spreadsheetml/2009/9/main" uri="{B025F937-C7B1-47D3-B67F-A62EFF666E3E}">
          <x14:id>{14FFDA75-88B1-440C-8078-94362F733FF4}</x14:id>
        </ext>
      </extLst>
    </cfRule>
  </conditionalFormatting>
  <conditionalFormatting sqref="H124:H135">
    <cfRule type="dataBar" priority="9">
      <dataBar>
        <cfvo type="num" val="0"/>
        <cfvo type="num" val="1"/>
        <color theme="7" tint="0.39997558519241921"/>
      </dataBar>
      <extLst>
        <ext xmlns:x14="http://schemas.microsoft.com/office/spreadsheetml/2009/9/main" uri="{B025F937-C7B1-47D3-B67F-A62EFF666E3E}">
          <x14:id>{85271716-BBFA-4371-A97F-9ED17CB74B2F}</x14:id>
        </ext>
      </extLst>
    </cfRule>
    <cfRule type="dataBar" priority="10">
      <dataBar>
        <cfvo type="num" val="0"/>
        <cfvo type="num" val="&quot;`&quot;"/>
        <color theme="7" tint="0.39997558519241921"/>
      </dataBar>
      <extLst>
        <ext xmlns:x14="http://schemas.microsoft.com/office/spreadsheetml/2009/9/main" uri="{B025F937-C7B1-47D3-B67F-A62EFF666E3E}">
          <x14:id>{CFBD6441-EB2C-41E5-A4E9-FC4AC7E65FD8}</x14:id>
        </ext>
      </extLst>
    </cfRule>
  </conditionalFormatting>
  <conditionalFormatting sqref="I8:I45">
    <cfRule type="dataBar" priority="7">
      <dataBar>
        <cfvo type="num" val="0"/>
        <cfvo type="num" val="1"/>
        <color theme="7" tint="0.39997558519241921"/>
      </dataBar>
      <extLst>
        <ext xmlns:x14="http://schemas.microsoft.com/office/spreadsheetml/2009/9/main" uri="{B025F937-C7B1-47D3-B67F-A62EFF666E3E}">
          <x14:id>{4F35320F-A6CA-4B30-A260-8BDE4F30BE12}</x14:id>
        </ext>
      </extLst>
    </cfRule>
    <cfRule type="dataBar" priority="8">
      <dataBar>
        <cfvo type="num" val="0"/>
        <cfvo type="num" val="&quot;`&quot;"/>
        <color theme="7" tint="0.39997558519241921"/>
      </dataBar>
      <extLst>
        <ext xmlns:x14="http://schemas.microsoft.com/office/spreadsheetml/2009/9/main" uri="{B025F937-C7B1-47D3-B67F-A62EFF666E3E}">
          <x14:id>{C5FCAB65-C704-4DFD-988B-F9D236483935}</x14:id>
        </ext>
      </extLst>
    </cfRule>
  </conditionalFormatting>
  <conditionalFormatting sqref="I47:I84">
    <cfRule type="dataBar" priority="5">
      <dataBar>
        <cfvo type="num" val="0"/>
        <cfvo type="num" val="1"/>
        <color theme="7" tint="0.39997558519241921"/>
      </dataBar>
      <extLst>
        <ext xmlns:x14="http://schemas.microsoft.com/office/spreadsheetml/2009/9/main" uri="{B025F937-C7B1-47D3-B67F-A62EFF666E3E}">
          <x14:id>{CB84F8C7-C6CE-44FB-8385-164A24A9F0D9}</x14:id>
        </ext>
      </extLst>
    </cfRule>
    <cfRule type="dataBar" priority="6">
      <dataBar>
        <cfvo type="num" val="0"/>
        <cfvo type="num" val="&quot;`&quot;"/>
        <color theme="7" tint="0.39997558519241921"/>
      </dataBar>
      <extLst>
        <ext xmlns:x14="http://schemas.microsoft.com/office/spreadsheetml/2009/9/main" uri="{B025F937-C7B1-47D3-B67F-A62EFF666E3E}">
          <x14:id>{7F457280-38F4-4B68-AF9C-47A185453ACA}</x14:id>
        </ext>
      </extLst>
    </cfRule>
  </conditionalFormatting>
  <conditionalFormatting sqref="I86:I123">
    <cfRule type="dataBar" priority="3">
      <dataBar>
        <cfvo type="num" val="0"/>
        <cfvo type="num" val="1"/>
        <color theme="7" tint="0.39997558519241921"/>
      </dataBar>
      <extLst>
        <ext xmlns:x14="http://schemas.microsoft.com/office/spreadsheetml/2009/9/main" uri="{B025F937-C7B1-47D3-B67F-A62EFF666E3E}">
          <x14:id>{DE25BE15-CCC3-45FE-AA98-FAAB760B91A5}</x14:id>
        </ext>
      </extLst>
    </cfRule>
    <cfRule type="dataBar" priority="4">
      <dataBar>
        <cfvo type="num" val="0"/>
        <cfvo type="num" val="&quot;`&quot;"/>
        <color theme="7" tint="0.39997558519241921"/>
      </dataBar>
      <extLst>
        <ext xmlns:x14="http://schemas.microsoft.com/office/spreadsheetml/2009/9/main" uri="{B025F937-C7B1-47D3-B67F-A62EFF666E3E}">
          <x14:id>{A2749094-F3C4-4035-B25F-99347C940846}</x14:id>
        </ext>
      </extLst>
    </cfRule>
  </conditionalFormatting>
  <conditionalFormatting sqref="I124:I135">
    <cfRule type="dataBar" priority="1">
      <dataBar>
        <cfvo type="num" val="0"/>
        <cfvo type="num" val="1"/>
        <color theme="7" tint="0.39997558519241921"/>
      </dataBar>
      <extLst>
        <ext xmlns:x14="http://schemas.microsoft.com/office/spreadsheetml/2009/9/main" uri="{B025F937-C7B1-47D3-B67F-A62EFF666E3E}">
          <x14:id>{B4475550-EC67-431F-ABE0-8C8763B482E8}</x14:id>
        </ext>
      </extLst>
    </cfRule>
    <cfRule type="dataBar" priority="2">
      <dataBar>
        <cfvo type="num" val="0"/>
        <cfvo type="num" val="&quot;`&quot;"/>
        <color theme="7" tint="0.39997558519241921"/>
      </dataBar>
      <extLst>
        <ext xmlns:x14="http://schemas.microsoft.com/office/spreadsheetml/2009/9/main" uri="{B025F937-C7B1-47D3-B67F-A62EFF666E3E}">
          <x14:id>{FA319204-B7D2-4660-900E-2B2E58175BB8}</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AD20C23-A640-4DC5-910D-1F3E2C57E6B4}">
            <x14:dataBar minLength="0" maxLength="100" gradient="0">
              <x14:cfvo type="num">
                <xm:f>0</xm:f>
              </x14:cfvo>
              <x14:cfvo type="num">
                <xm:f>1</xm:f>
              </x14:cfvo>
              <x14:negativeFillColor rgb="FFFF0000"/>
              <x14:axisColor rgb="FF000000"/>
            </x14:dataBar>
          </x14:cfRule>
          <x14:cfRule type="dataBar" id="{2AA3E92E-2667-40C5-8B18-7E378E6AF150}">
            <x14:dataBar minLength="0" maxLength="100" gradient="0">
              <x14:cfvo type="num">
                <xm:f>0</xm:f>
              </x14:cfvo>
              <x14:cfvo type="num">
                <xm:f>"`"</xm:f>
              </x14:cfvo>
              <x14:negativeFillColor rgb="FFFF0000"/>
              <x14:axisColor rgb="FF000000"/>
            </x14:dataBar>
          </x14:cfRule>
          <xm:sqref>G8:G45</xm:sqref>
        </x14:conditionalFormatting>
        <x14:conditionalFormatting xmlns:xm="http://schemas.microsoft.com/office/excel/2006/main">
          <x14:cfRule type="dataBar" id="{F2DACC19-ABB3-4DA2-953A-ED95707F91B9}">
            <x14:dataBar minLength="0" maxLength="100" gradient="0">
              <x14:cfvo type="num">
                <xm:f>0</xm:f>
              </x14:cfvo>
              <x14:cfvo type="num">
                <xm:f>1</xm:f>
              </x14:cfvo>
              <x14:negativeFillColor rgb="FFFF0000"/>
              <x14:axisColor rgb="FF000000"/>
            </x14:dataBar>
          </x14:cfRule>
          <x14:cfRule type="dataBar" id="{1EA4A9B7-6FAB-4FCD-A469-619D9DFEDBB1}">
            <x14:dataBar minLength="0" maxLength="100" gradient="0">
              <x14:cfvo type="num">
                <xm:f>0</xm:f>
              </x14:cfvo>
              <x14:cfvo type="num">
                <xm:f>"`"</xm:f>
              </x14:cfvo>
              <x14:negativeFillColor rgb="FFFF0000"/>
              <x14:axisColor rgb="FF000000"/>
            </x14:dataBar>
          </x14:cfRule>
          <xm:sqref>G47:G84</xm:sqref>
        </x14:conditionalFormatting>
        <x14:conditionalFormatting xmlns:xm="http://schemas.microsoft.com/office/excel/2006/main">
          <x14:cfRule type="dataBar" id="{117429F3-302D-425C-8E8F-95F86F0B3369}">
            <x14:dataBar minLength="0" maxLength="100" gradient="0">
              <x14:cfvo type="num">
                <xm:f>0</xm:f>
              </x14:cfvo>
              <x14:cfvo type="num">
                <xm:f>1</xm:f>
              </x14:cfvo>
              <x14:negativeFillColor rgb="FFFF0000"/>
              <x14:axisColor rgb="FF000000"/>
            </x14:dataBar>
          </x14:cfRule>
          <x14:cfRule type="dataBar" id="{526E789C-F901-4FB1-A6A8-6CA57EF1F943}">
            <x14:dataBar minLength="0" maxLength="100" gradient="0">
              <x14:cfvo type="num">
                <xm:f>0</xm:f>
              </x14:cfvo>
              <x14:cfvo type="num">
                <xm:f>"`"</xm:f>
              </x14:cfvo>
              <x14:negativeFillColor rgb="FFFF0000"/>
              <x14:axisColor rgb="FF000000"/>
            </x14:dataBar>
          </x14:cfRule>
          <xm:sqref>G86:G123</xm:sqref>
        </x14:conditionalFormatting>
        <x14:conditionalFormatting xmlns:xm="http://schemas.microsoft.com/office/excel/2006/main">
          <x14:cfRule type="dataBar" id="{AD949EFD-6C45-492D-A6B3-66091F6BA9D9}">
            <x14:dataBar minLength="0" maxLength="100" gradient="0">
              <x14:cfvo type="num">
                <xm:f>0</xm:f>
              </x14:cfvo>
              <x14:cfvo type="num">
                <xm:f>1</xm:f>
              </x14:cfvo>
              <x14:negativeFillColor rgb="FFFF0000"/>
              <x14:axisColor rgb="FF000000"/>
            </x14:dataBar>
          </x14:cfRule>
          <x14:cfRule type="dataBar" id="{883F4CD1-8CBB-4049-AE1C-FB021BF9779B}">
            <x14:dataBar minLength="0" maxLength="100" gradient="0">
              <x14:cfvo type="num">
                <xm:f>0</xm:f>
              </x14:cfvo>
              <x14:cfvo type="num">
                <xm:f>"`"</xm:f>
              </x14:cfvo>
              <x14:negativeFillColor rgb="FFFF0000"/>
              <x14:axisColor rgb="FF000000"/>
            </x14:dataBar>
          </x14:cfRule>
          <xm:sqref>G124:G135</xm:sqref>
        </x14:conditionalFormatting>
        <x14:conditionalFormatting xmlns:xm="http://schemas.microsoft.com/office/excel/2006/main">
          <x14:cfRule type="dataBar" id="{C882F91A-EFAC-4111-BE78-EE1E74021D48}">
            <x14:dataBar minLength="0" maxLength="100" gradient="0">
              <x14:cfvo type="num">
                <xm:f>0</xm:f>
              </x14:cfvo>
              <x14:cfvo type="num">
                <xm:f>1</xm:f>
              </x14:cfvo>
              <x14:negativeFillColor rgb="FFFF0000"/>
              <x14:axisColor rgb="FF000000"/>
            </x14:dataBar>
          </x14:cfRule>
          <xm:sqref>G6:I6</xm:sqref>
        </x14:conditionalFormatting>
        <x14:conditionalFormatting xmlns:xm="http://schemas.microsoft.com/office/excel/2006/main">
          <x14:cfRule type="dataBar" id="{2E2E3661-6C5A-4D7F-A0D5-A3967C8E5A29}">
            <x14:dataBar minLength="0" maxLength="100" gradient="0">
              <x14:cfvo type="num">
                <xm:f>0</xm:f>
              </x14:cfvo>
              <x14:cfvo type="num">
                <xm:f>1</xm:f>
              </x14:cfvo>
              <x14:negativeFillColor rgb="FFFF0000"/>
              <x14:axisColor rgb="FF000000"/>
            </x14:dataBar>
          </x14:cfRule>
          <x14:cfRule type="dataBar" id="{B9D54A0B-5974-4DF7-B310-FCB2A3EEEEF4}">
            <x14:dataBar minLength="0" maxLength="100" gradient="0">
              <x14:cfvo type="num">
                <xm:f>0</xm:f>
              </x14:cfvo>
              <x14:cfvo type="num">
                <xm:f>"`"</xm:f>
              </x14:cfvo>
              <x14:negativeFillColor rgb="FFFF0000"/>
              <x14:axisColor rgb="FF000000"/>
            </x14:dataBar>
          </x14:cfRule>
          <xm:sqref>G7:I7</xm:sqref>
        </x14:conditionalFormatting>
        <x14:conditionalFormatting xmlns:xm="http://schemas.microsoft.com/office/excel/2006/main">
          <x14:cfRule type="dataBar" id="{703FB00B-E58D-415E-8FAE-B9660729CEAB}">
            <x14:dataBar minLength="0" maxLength="100" gradient="0">
              <x14:cfvo type="num">
                <xm:f>0</xm:f>
              </x14:cfvo>
              <x14:cfvo type="num">
                <xm:f>1</xm:f>
              </x14:cfvo>
              <x14:negativeFillColor rgb="FFFF0000"/>
              <x14:axisColor rgb="FF000000"/>
            </x14:dataBar>
          </x14:cfRule>
          <x14:cfRule type="dataBar" id="{7623B179-E856-48F6-AAB9-C199CFF8009E}">
            <x14:dataBar minLength="0" maxLength="100" gradient="0">
              <x14:cfvo type="num">
                <xm:f>0</xm:f>
              </x14:cfvo>
              <x14:cfvo type="num">
                <xm:f>"`"</xm:f>
              </x14:cfvo>
              <x14:negativeFillColor rgb="FFFF0000"/>
              <x14:axisColor rgb="FF000000"/>
            </x14:dataBar>
          </x14:cfRule>
          <xm:sqref>G46:I46</xm:sqref>
        </x14:conditionalFormatting>
        <x14:conditionalFormatting xmlns:xm="http://schemas.microsoft.com/office/excel/2006/main">
          <x14:cfRule type="dataBar" id="{9DC5EDD5-E013-4D3C-BEF0-05808139BC3A}">
            <x14:dataBar minLength="0" maxLength="100" gradient="0">
              <x14:cfvo type="num">
                <xm:f>0</xm:f>
              </x14:cfvo>
              <x14:cfvo type="num">
                <xm:f>1</xm:f>
              </x14:cfvo>
              <x14:negativeFillColor rgb="FFFF0000"/>
              <x14:axisColor rgb="FF000000"/>
            </x14:dataBar>
          </x14:cfRule>
          <x14:cfRule type="dataBar" id="{EF63DEB6-FDD3-42BA-97A5-596AED2CD470}">
            <x14:dataBar minLength="0" maxLength="100" gradient="0">
              <x14:cfvo type="num">
                <xm:f>0</xm:f>
              </x14:cfvo>
              <x14:cfvo type="num">
                <xm:f>"`"</xm:f>
              </x14:cfvo>
              <x14:negativeFillColor rgb="FFFF0000"/>
              <x14:axisColor rgb="FF000000"/>
            </x14:dataBar>
          </x14:cfRule>
          <xm:sqref>G85:I85</xm:sqref>
        </x14:conditionalFormatting>
        <x14:conditionalFormatting xmlns:xm="http://schemas.microsoft.com/office/excel/2006/main">
          <x14:cfRule type="dataBar" id="{E188AC92-3965-4EF4-8087-93D090C93B57}">
            <x14:dataBar minLength="0" maxLength="100" gradient="0">
              <x14:cfvo type="num">
                <xm:f>0</xm:f>
              </x14:cfvo>
              <x14:cfvo type="num">
                <xm:f>1</xm:f>
              </x14:cfvo>
              <x14:negativeFillColor rgb="FFFF0000"/>
              <x14:axisColor rgb="FF000000"/>
            </x14:dataBar>
          </x14:cfRule>
          <x14:cfRule type="dataBar" id="{943911B9-E983-4F1B-A46D-2B20CDBFAC00}">
            <x14:dataBar minLength="0" maxLength="100" gradient="0">
              <x14:cfvo type="num">
                <xm:f>0</xm:f>
              </x14:cfvo>
              <x14:cfvo type="num">
                <xm:f>"`"</xm:f>
              </x14:cfvo>
              <x14:negativeFillColor rgb="FFFF0000"/>
              <x14:axisColor rgb="FF000000"/>
            </x14:dataBar>
          </x14:cfRule>
          <xm:sqref>H8:H45</xm:sqref>
        </x14:conditionalFormatting>
        <x14:conditionalFormatting xmlns:xm="http://schemas.microsoft.com/office/excel/2006/main">
          <x14:cfRule type="dataBar" id="{B1B720CB-7193-4AE1-8B31-93ED292BA5B4}">
            <x14:dataBar minLength="0" maxLength="100" gradient="0">
              <x14:cfvo type="num">
                <xm:f>0</xm:f>
              </x14:cfvo>
              <x14:cfvo type="num">
                <xm:f>1</xm:f>
              </x14:cfvo>
              <x14:negativeFillColor rgb="FFFF0000"/>
              <x14:axisColor rgb="FF000000"/>
            </x14:dataBar>
          </x14:cfRule>
          <x14:cfRule type="dataBar" id="{77E8A661-C66C-4D10-ACFA-B0526BBC1E82}">
            <x14:dataBar minLength="0" maxLength="100" gradient="0">
              <x14:cfvo type="num">
                <xm:f>0</xm:f>
              </x14:cfvo>
              <x14:cfvo type="num">
                <xm:f>"`"</xm:f>
              </x14:cfvo>
              <x14:negativeFillColor rgb="FFFF0000"/>
              <x14:axisColor rgb="FF000000"/>
            </x14:dataBar>
          </x14:cfRule>
          <xm:sqref>H47:H84</xm:sqref>
        </x14:conditionalFormatting>
        <x14:conditionalFormatting xmlns:xm="http://schemas.microsoft.com/office/excel/2006/main">
          <x14:cfRule type="dataBar" id="{574B1F8F-ED9E-4196-8EE1-912B537B9A88}">
            <x14:dataBar minLength="0" maxLength="100" gradient="0">
              <x14:cfvo type="num">
                <xm:f>0</xm:f>
              </x14:cfvo>
              <x14:cfvo type="num">
                <xm:f>1</xm:f>
              </x14:cfvo>
              <x14:negativeFillColor rgb="FFFF0000"/>
              <x14:axisColor rgb="FF000000"/>
            </x14:dataBar>
          </x14:cfRule>
          <x14:cfRule type="dataBar" id="{14FFDA75-88B1-440C-8078-94362F733FF4}">
            <x14:dataBar minLength="0" maxLength="100" gradient="0">
              <x14:cfvo type="num">
                <xm:f>0</xm:f>
              </x14:cfvo>
              <x14:cfvo type="num">
                <xm:f>"`"</xm:f>
              </x14:cfvo>
              <x14:negativeFillColor rgb="FFFF0000"/>
              <x14:axisColor rgb="FF000000"/>
            </x14:dataBar>
          </x14:cfRule>
          <xm:sqref>H86:H123</xm:sqref>
        </x14:conditionalFormatting>
        <x14:conditionalFormatting xmlns:xm="http://schemas.microsoft.com/office/excel/2006/main">
          <x14:cfRule type="dataBar" id="{85271716-BBFA-4371-A97F-9ED17CB74B2F}">
            <x14:dataBar minLength="0" maxLength="100" gradient="0">
              <x14:cfvo type="num">
                <xm:f>0</xm:f>
              </x14:cfvo>
              <x14:cfvo type="num">
                <xm:f>1</xm:f>
              </x14:cfvo>
              <x14:negativeFillColor rgb="FFFF0000"/>
              <x14:axisColor rgb="FF000000"/>
            </x14:dataBar>
          </x14:cfRule>
          <x14:cfRule type="dataBar" id="{CFBD6441-EB2C-41E5-A4E9-FC4AC7E65FD8}">
            <x14:dataBar minLength="0" maxLength="100" gradient="0">
              <x14:cfvo type="num">
                <xm:f>0</xm:f>
              </x14:cfvo>
              <x14:cfvo type="num">
                <xm:f>"`"</xm:f>
              </x14:cfvo>
              <x14:negativeFillColor rgb="FFFF0000"/>
              <x14:axisColor rgb="FF000000"/>
            </x14:dataBar>
          </x14:cfRule>
          <xm:sqref>H124:H135</xm:sqref>
        </x14:conditionalFormatting>
        <x14:conditionalFormatting xmlns:xm="http://schemas.microsoft.com/office/excel/2006/main">
          <x14:cfRule type="dataBar" id="{4F35320F-A6CA-4B30-A260-8BDE4F30BE12}">
            <x14:dataBar minLength="0" maxLength="100" gradient="0">
              <x14:cfvo type="num">
                <xm:f>0</xm:f>
              </x14:cfvo>
              <x14:cfvo type="num">
                <xm:f>1</xm:f>
              </x14:cfvo>
              <x14:negativeFillColor rgb="FFFF0000"/>
              <x14:axisColor rgb="FF000000"/>
            </x14:dataBar>
          </x14:cfRule>
          <x14:cfRule type="dataBar" id="{C5FCAB65-C704-4DFD-988B-F9D236483935}">
            <x14:dataBar minLength="0" maxLength="100" gradient="0">
              <x14:cfvo type="num">
                <xm:f>0</xm:f>
              </x14:cfvo>
              <x14:cfvo type="num">
                <xm:f>"`"</xm:f>
              </x14:cfvo>
              <x14:negativeFillColor rgb="FFFF0000"/>
              <x14:axisColor rgb="FF000000"/>
            </x14:dataBar>
          </x14:cfRule>
          <xm:sqref>I8:I45</xm:sqref>
        </x14:conditionalFormatting>
        <x14:conditionalFormatting xmlns:xm="http://schemas.microsoft.com/office/excel/2006/main">
          <x14:cfRule type="dataBar" id="{CB84F8C7-C6CE-44FB-8385-164A24A9F0D9}">
            <x14:dataBar minLength="0" maxLength="100" gradient="0">
              <x14:cfvo type="num">
                <xm:f>0</xm:f>
              </x14:cfvo>
              <x14:cfvo type="num">
                <xm:f>1</xm:f>
              </x14:cfvo>
              <x14:negativeFillColor rgb="FFFF0000"/>
              <x14:axisColor rgb="FF000000"/>
            </x14:dataBar>
          </x14:cfRule>
          <x14:cfRule type="dataBar" id="{7F457280-38F4-4B68-AF9C-47A185453ACA}">
            <x14:dataBar minLength="0" maxLength="100" gradient="0">
              <x14:cfvo type="num">
                <xm:f>0</xm:f>
              </x14:cfvo>
              <x14:cfvo type="num">
                <xm:f>"`"</xm:f>
              </x14:cfvo>
              <x14:negativeFillColor rgb="FFFF0000"/>
              <x14:axisColor rgb="FF000000"/>
            </x14:dataBar>
          </x14:cfRule>
          <xm:sqref>I47:I84</xm:sqref>
        </x14:conditionalFormatting>
        <x14:conditionalFormatting xmlns:xm="http://schemas.microsoft.com/office/excel/2006/main">
          <x14:cfRule type="dataBar" id="{DE25BE15-CCC3-45FE-AA98-FAAB760B91A5}">
            <x14:dataBar minLength="0" maxLength="100" gradient="0">
              <x14:cfvo type="num">
                <xm:f>0</xm:f>
              </x14:cfvo>
              <x14:cfvo type="num">
                <xm:f>1</xm:f>
              </x14:cfvo>
              <x14:negativeFillColor rgb="FFFF0000"/>
              <x14:axisColor rgb="FF000000"/>
            </x14:dataBar>
          </x14:cfRule>
          <x14:cfRule type="dataBar" id="{A2749094-F3C4-4035-B25F-99347C940846}">
            <x14:dataBar minLength="0" maxLength="100" gradient="0">
              <x14:cfvo type="num">
                <xm:f>0</xm:f>
              </x14:cfvo>
              <x14:cfvo type="num">
                <xm:f>"`"</xm:f>
              </x14:cfvo>
              <x14:negativeFillColor rgb="FFFF0000"/>
              <x14:axisColor rgb="FF000000"/>
            </x14:dataBar>
          </x14:cfRule>
          <xm:sqref>I86:I123</xm:sqref>
        </x14:conditionalFormatting>
        <x14:conditionalFormatting xmlns:xm="http://schemas.microsoft.com/office/excel/2006/main">
          <x14:cfRule type="dataBar" id="{B4475550-EC67-431F-ABE0-8C8763B482E8}">
            <x14:dataBar minLength="0" maxLength="100" gradient="0">
              <x14:cfvo type="num">
                <xm:f>0</xm:f>
              </x14:cfvo>
              <x14:cfvo type="num">
                <xm:f>1</xm:f>
              </x14:cfvo>
              <x14:negativeFillColor rgb="FFFF0000"/>
              <x14:axisColor rgb="FF000000"/>
            </x14:dataBar>
          </x14:cfRule>
          <x14:cfRule type="dataBar" id="{FA319204-B7D2-4660-900E-2B2E58175BB8}">
            <x14:dataBar minLength="0" maxLength="100" gradient="0">
              <x14:cfvo type="num">
                <xm:f>0</xm:f>
              </x14:cfvo>
              <x14:cfvo type="num">
                <xm:f>"`"</xm:f>
              </x14:cfvo>
              <x14:negativeFillColor rgb="FFFF0000"/>
              <x14:axisColor rgb="FF000000"/>
            </x14:dataBar>
          </x14:cfRule>
          <xm:sqref>I124:I135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zoomScaleNormal="100" workbookViewId="0"/>
  </sheetViews>
  <sheetFormatPr defaultColWidth="10.6640625" defaultRowHeight="15.5" x14ac:dyDescent="0.35"/>
  <cols>
    <col min="1" max="8" width="20.6640625" customWidth="1"/>
  </cols>
  <sheetData>
    <row r="1" spans="1:8" ht="19.5" x14ac:dyDescent="0.45">
      <c r="A1" s="2" t="s">
        <v>407</v>
      </c>
    </row>
    <row r="2" spans="1:8" x14ac:dyDescent="0.35">
      <c r="A2" t="s">
        <v>45</v>
      </c>
    </row>
    <row r="3" spans="1:8" x14ac:dyDescent="0.35">
      <c r="A3" t="s">
        <v>46</v>
      </c>
    </row>
    <row r="4" spans="1:8" x14ac:dyDescent="0.35">
      <c r="A4" t="s">
        <v>422</v>
      </c>
    </row>
    <row r="5" spans="1:8" x14ac:dyDescent="0.35">
      <c r="A5" t="s">
        <v>47</v>
      </c>
    </row>
    <row r="6" spans="1:8" ht="31" x14ac:dyDescent="0.35">
      <c r="A6" s="44" t="s">
        <v>109</v>
      </c>
      <c r="B6" s="43" t="s">
        <v>110</v>
      </c>
      <c r="C6" s="43" t="s">
        <v>111</v>
      </c>
      <c r="D6" s="43" t="s">
        <v>112</v>
      </c>
      <c r="E6" s="43" t="s">
        <v>113</v>
      </c>
      <c r="F6" s="43" t="s">
        <v>114</v>
      </c>
      <c r="G6" s="43" t="s">
        <v>115</v>
      </c>
      <c r="H6" s="43" t="s">
        <v>116</v>
      </c>
    </row>
    <row r="7" spans="1:8" x14ac:dyDescent="0.35">
      <c r="A7" s="45" t="s">
        <v>60</v>
      </c>
      <c r="B7" s="46">
        <v>48810</v>
      </c>
      <c r="C7" s="46">
        <v>24190</v>
      </c>
      <c r="D7" s="46">
        <v>195</v>
      </c>
      <c r="E7" s="46">
        <v>24415</v>
      </c>
      <c r="F7" s="65">
        <v>0.5</v>
      </c>
      <c r="G7" s="65">
        <v>0</v>
      </c>
      <c r="H7" s="65">
        <v>0.5</v>
      </c>
    </row>
    <row r="8" spans="1:8" x14ac:dyDescent="0.35">
      <c r="A8" s="25" t="s">
        <v>63</v>
      </c>
      <c r="B8" s="36">
        <v>15</v>
      </c>
      <c r="C8" s="36">
        <v>5</v>
      </c>
      <c r="D8" s="36">
        <v>0</v>
      </c>
      <c r="E8" s="36">
        <v>5</v>
      </c>
      <c r="F8" s="37">
        <v>0.46</v>
      </c>
      <c r="G8" s="37">
        <v>0</v>
      </c>
      <c r="H8" s="37">
        <v>0.54</v>
      </c>
    </row>
    <row r="9" spans="1:8" x14ac:dyDescent="0.35">
      <c r="A9" s="25" t="s">
        <v>64</v>
      </c>
      <c r="B9" s="36">
        <v>35</v>
      </c>
      <c r="C9" s="36">
        <v>20</v>
      </c>
      <c r="D9" s="36" t="s">
        <v>108</v>
      </c>
      <c r="E9" s="36">
        <v>15</v>
      </c>
      <c r="F9" s="37">
        <v>0.5</v>
      </c>
      <c r="G9" s="37" t="s">
        <v>108</v>
      </c>
      <c r="H9" s="37" t="s">
        <v>108</v>
      </c>
    </row>
    <row r="10" spans="1:8" x14ac:dyDescent="0.35">
      <c r="A10" s="25" t="s">
        <v>65</v>
      </c>
      <c r="B10" s="36">
        <v>60</v>
      </c>
      <c r="C10" s="36">
        <v>25</v>
      </c>
      <c r="D10" s="36" t="s">
        <v>108</v>
      </c>
      <c r="E10" s="36">
        <v>30</v>
      </c>
      <c r="F10" s="37" t="s">
        <v>108</v>
      </c>
      <c r="G10" s="37" t="s">
        <v>108</v>
      </c>
      <c r="H10" s="37">
        <v>0.53</v>
      </c>
    </row>
    <row r="11" spans="1:8" x14ac:dyDescent="0.35">
      <c r="A11" s="25" t="s">
        <v>66</v>
      </c>
      <c r="B11" s="36">
        <v>85</v>
      </c>
      <c r="C11" s="36">
        <v>40</v>
      </c>
      <c r="D11" s="36" t="s">
        <v>108</v>
      </c>
      <c r="E11" s="36">
        <v>40</v>
      </c>
      <c r="F11" s="37">
        <v>0.5</v>
      </c>
      <c r="G11" s="37" t="s">
        <v>108</v>
      </c>
      <c r="H11" s="37" t="s">
        <v>108</v>
      </c>
    </row>
    <row r="12" spans="1:8" x14ac:dyDescent="0.35">
      <c r="A12" s="25" t="s">
        <v>67</v>
      </c>
      <c r="B12" s="36">
        <v>280</v>
      </c>
      <c r="C12" s="36">
        <v>130</v>
      </c>
      <c r="D12" s="36" t="s">
        <v>108</v>
      </c>
      <c r="E12" s="36">
        <v>150</v>
      </c>
      <c r="F12" s="37" t="s">
        <v>108</v>
      </c>
      <c r="G12" s="37" t="s">
        <v>108</v>
      </c>
      <c r="H12" s="37">
        <v>0.54</v>
      </c>
    </row>
    <row r="13" spans="1:8" x14ac:dyDescent="0.35">
      <c r="A13" s="25" t="s">
        <v>68</v>
      </c>
      <c r="B13" s="36">
        <v>435</v>
      </c>
      <c r="C13" s="36">
        <v>230</v>
      </c>
      <c r="D13" s="36">
        <v>5</v>
      </c>
      <c r="E13" s="36">
        <v>205</v>
      </c>
      <c r="F13" s="37">
        <v>0.53</v>
      </c>
      <c r="G13" s="37">
        <v>0.01</v>
      </c>
      <c r="H13" s="37">
        <v>0.46</v>
      </c>
    </row>
    <row r="14" spans="1:8" x14ac:dyDescent="0.35">
      <c r="A14" s="25" t="s">
        <v>69</v>
      </c>
      <c r="B14" s="36">
        <v>685</v>
      </c>
      <c r="C14" s="36">
        <v>340</v>
      </c>
      <c r="D14" s="36">
        <v>10</v>
      </c>
      <c r="E14" s="36">
        <v>330</v>
      </c>
      <c r="F14" s="37">
        <v>0.5</v>
      </c>
      <c r="G14" s="37">
        <v>0.02</v>
      </c>
      <c r="H14" s="37">
        <v>0.48</v>
      </c>
    </row>
    <row r="15" spans="1:8" x14ac:dyDescent="0.35">
      <c r="A15" s="25" t="s">
        <v>70</v>
      </c>
      <c r="B15" s="36">
        <v>1090</v>
      </c>
      <c r="C15" s="36">
        <v>535</v>
      </c>
      <c r="D15" s="36">
        <v>5</v>
      </c>
      <c r="E15" s="36">
        <v>555</v>
      </c>
      <c r="F15" s="37">
        <v>0.49</v>
      </c>
      <c r="G15" s="37">
        <v>0</v>
      </c>
      <c r="H15" s="37">
        <v>0.51</v>
      </c>
    </row>
    <row r="16" spans="1:8" x14ac:dyDescent="0.35">
      <c r="A16" s="25" t="s">
        <v>71</v>
      </c>
      <c r="B16" s="36">
        <v>1010</v>
      </c>
      <c r="C16" s="36">
        <v>495</v>
      </c>
      <c r="D16" s="36">
        <v>5</v>
      </c>
      <c r="E16" s="36">
        <v>510</v>
      </c>
      <c r="F16" s="37">
        <v>0.49</v>
      </c>
      <c r="G16" s="37">
        <v>0.01</v>
      </c>
      <c r="H16" s="37">
        <v>0.51</v>
      </c>
    </row>
    <row r="17" spans="1:8" x14ac:dyDescent="0.35">
      <c r="A17" s="25" t="s">
        <v>72</v>
      </c>
      <c r="B17" s="36">
        <v>1120</v>
      </c>
      <c r="C17" s="36">
        <v>500</v>
      </c>
      <c r="D17" s="36">
        <v>5</v>
      </c>
      <c r="E17" s="36">
        <v>610</v>
      </c>
      <c r="F17" s="37">
        <v>0.45</v>
      </c>
      <c r="G17" s="37">
        <v>0.01</v>
      </c>
      <c r="H17" s="37">
        <v>0.55000000000000004</v>
      </c>
    </row>
    <row r="18" spans="1:8" x14ac:dyDescent="0.35">
      <c r="A18" s="25" t="s">
        <v>73</v>
      </c>
      <c r="B18" s="36">
        <v>1290</v>
      </c>
      <c r="C18" s="36">
        <v>625</v>
      </c>
      <c r="D18" s="36">
        <v>5</v>
      </c>
      <c r="E18" s="36">
        <v>660</v>
      </c>
      <c r="F18" s="37">
        <v>0.48</v>
      </c>
      <c r="G18" s="37">
        <v>0</v>
      </c>
      <c r="H18" s="37">
        <v>0.51</v>
      </c>
    </row>
    <row r="19" spans="1:8" x14ac:dyDescent="0.35">
      <c r="A19" s="25" t="s">
        <v>74</v>
      </c>
      <c r="B19" s="36">
        <v>1255</v>
      </c>
      <c r="C19" s="36">
        <v>570</v>
      </c>
      <c r="D19" s="36">
        <v>5</v>
      </c>
      <c r="E19" s="36">
        <v>680</v>
      </c>
      <c r="F19" s="37">
        <v>0.45</v>
      </c>
      <c r="G19" s="37">
        <v>0</v>
      </c>
      <c r="H19" s="37">
        <v>0.54</v>
      </c>
    </row>
    <row r="20" spans="1:8" x14ac:dyDescent="0.35">
      <c r="A20" s="25" t="s">
        <v>75</v>
      </c>
      <c r="B20" s="36">
        <v>1315</v>
      </c>
      <c r="C20" s="36">
        <v>625</v>
      </c>
      <c r="D20" s="36">
        <v>5</v>
      </c>
      <c r="E20" s="36">
        <v>685</v>
      </c>
      <c r="F20" s="37">
        <v>0.48</v>
      </c>
      <c r="G20" s="37">
        <v>0</v>
      </c>
      <c r="H20" s="37">
        <v>0.52</v>
      </c>
    </row>
    <row r="21" spans="1:8" x14ac:dyDescent="0.35">
      <c r="A21" s="25" t="s">
        <v>76</v>
      </c>
      <c r="B21" s="36">
        <v>1220</v>
      </c>
      <c r="C21" s="36">
        <v>610</v>
      </c>
      <c r="D21" s="36">
        <v>5</v>
      </c>
      <c r="E21" s="36">
        <v>605</v>
      </c>
      <c r="F21" s="37">
        <v>0.5</v>
      </c>
      <c r="G21" s="37">
        <v>0</v>
      </c>
      <c r="H21" s="37">
        <v>0.5</v>
      </c>
    </row>
    <row r="22" spans="1:8" x14ac:dyDescent="0.35">
      <c r="A22" s="25" t="s">
        <v>77</v>
      </c>
      <c r="B22" s="36">
        <v>1015</v>
      </c>
      <c r="C22" s="36">
        <v>465</v>
      </c>
      <c r="D22" s="36">
        <v>5</v>
      </c>
      <c r="E22" s="36">
        <v>545</v>
      </c>
      <c r="F22" s="37">
        <v>0.46</v>
      </c>
      <c r="G22" s="37">
        <v>0</v>
      </c>
      <c r="H22" s="37">
        <v>0.54</v>
      </c>
    </row>
    <row r="23" spans="1:8" x14ac:dyDescent="0.35">
      <c r="A23" s="25" t="s">
        <v>78</v>
      </c>
      <c r="B23" s="36">
        <v>1110</v>
      </c>
      <c r="C23" s="36">
        <v>480</v>
      </c>
      <c r="D23" s="36">
        <v>5</v>
      </c>
      <c r="E23" s="36">
        <v>625</v>
      </c>
      <c r="F23" s="37">
        <v>0.43</v>
      </c>
      <c r="G23" s="37">
        <v>0</v>
      </c>
      <c r="H23" s="37">
        <v>0.56000000000000005</v>
      </c>
    </row>
    <row r="24" spans="1:8" x14ac:dyDescent="0.35">
      <c r="A24" s="25" t="s">
        <v>79</v>
      </c>
      <c r="B24" s="36">
        <v>960</v>
      </c>
      <c r="C24" s="36">
        <v>425</v>
      </c>
      <c r="D24" s="36" t="s">
        <v>108</v>
      </c>
      <c r="E24" s="36">
        <v>530</v>
      </c>
      <c r="F24" s="37" t="s">
        <v>108</v>
      </c>
      <c r="G24" s="37" t="s">
        <v>108</v>
      </c>
      <c r="H24" s="37">
        <v>0.55000000000000004</v>
      </c>
    </row>
    <row r="25" spans="1:8" x14ac:dyDescent="0.35">
      <c r="A25" s="25" t="s">
        <v>80</v>
      </c>
      <c r="B25" s="36">
        <v>1000</v>
      </c>
      <c r="C25" s="36">
        <v>465</v>
      </c>
      <c r="D25" s="36" t="s">
        <v>108</v>
      </c>
      <c r="E25" s="36">
        <v>535</v>
      </c>
      <c r="F25" s="37" t="s">
        <v>108</v>
      </c>
      <c r="G25" s="37" t="s">
        <v>108</v>
      </c>
      <c r="H25" s="37">
        <v>0.53</v>
      </c>
    </row>
    <row r="26" spans="1:8" x14ac:dyDescent="0.35">
      <c r="A26" s="25" t="s">
        <v>81</v>
      </c>
      <c r="B26" s="36">
        <v>1120</v>
      </c>
      <c r="C26" s="36">
        <v>500</v>
      </c>
      <c r="D26" s="36">
        <v>5</v>
      </c>
      <c r="E26" s="36">
        <v>610</v>
      </c>
      <c r="F26" s="37">
        <v>0.45</v>
      </c>
      <c r="G26" s="37">
        <v>0.01</v>
      </c>
      <c r="H26" s="37">
        <v>0.55000000000000004</v>
      </c>
    </row>
    <row r="27" spans="1:8" x14ac:dyDescent="0.35">
      <c r="A27" s="25" t="s">
        <v>82</v>
      </c>
      <c r="B27" s="36">
        <v>1525</v>
      </c>
      <c r="C27" s="36">
        <v>725</v>
      </c>
      <c r="D27" s="36">
        <v>5</v>
      </c>
      <c r="E27" s="36">
        <v>800</v>
      </c>
      <c r="F27" s="37">
        <v>0.47</v>
      </c>
      <c r="G27" s="37">
        <v>0</v>
      </c>
      <c r="H27" s="37">
        <v>0.52</v>
      </c>
    </row>
    <row r="28" spans="1:8" x14ac:dyDescent="0.35">
      <c r="A28" s="25" t="s">
        <v>83</v>
      </c>
      <c r="B28" s="36">
        <v>1150</v>
      </c>
      <c r="C28" s="36">
        <v>555</v>
      </c>
      <c r="D28" s="36" t="s">
        <v>108</v>
      </c>
      <c r="E28" s="36">
        <v>595</v>
      </c>
      <c r="F28" s="37" t="s">
        <v>108</v>
      </c>
      <c r="G28" s="37" t="s">
        <v>108</v>
      </c>
      <c r="H28" s="37">
        <v>0.52</v>
      </c>
    </row>
    <row r="29" spans="1:8" x14ac:dyDescent="0.35">
      <c r="A29" s="25" t="s">
        <v>84</v>
      </c>
      <c r="B29" s="36">
        <v>1430</v>
      </c>
      <c r="C29" s="36">
        <v>695</v>
      </c>
      <c r="D29" s="36">
        <v>5</v>
      </c>
      <c r="E29" s="36">
        <v>730</v>
      </c>
      <c r="F29" s="37">
        <v>0.49</v>
      </c>
      <c r="G29" s="37">
        <v>0</v>
      </c>
      <c r="H29" s="37">
        <v>0.51</v>
      </c>
    </row>
    <row r="30" spans="1:8" x14ac:dyDescent="0.35">
      <c r="A30" s="25" t="s">
        <v>85</v>
      </c>
      <c r="B30" s="36">
        <v>1695</v>
      </c>
      <c r="C30" s="36">
        <v>810</v>
      </c>
      <c r="D30" s="36">
        <v>5</v>
      </c>
      <c r="E30" s="36">
        <v>880</v>
      </c>
      <c r="F30" s="37">
        <v>0.48</v>
      </c>
      <c r="G30" s="37">
        <v>0</v>
      </c>
      <c r="H30" s="37">
        <v>0.52</v>
      </c>
    </row>
    <row r="31" spans="1:8" x14ac:dyDescent="0.35">
      <c r="A31" s="25" t="s">
        <v>86</v>
      </c>
      <c r="B31" s="36">
        <v>1300</v>
      </c>
      <c r="C31" s="36">
        <v>615</v>
      </c>
      <c r="D31" s="36">
        <v>5</v>
      </c>
      <c r="E31" s="36">
        <v>680</v>
      </c>
      <c r="F31" s="37">
        <v>0.47</v>
      </c>
      <c r="G31" s="37">
        <v>0</v>
      </c>
      <c r="H31" s="37">
        <v>0.52</v>
      </c>
    </row>
    <row r="32" spans="1:8" x14ac:dyDescent="0.35">
      <c r="A32" s="25" t="s">
        <v>87</v>
      </c>
      <c r="B32" s="36">
        <v>1600</v>
      </c>
      <c r="C32" s="36">
        <v>815</v>
      </c>
      <c r="D32" s="36">
        <v>10</v>
      </c>
      <c r="E32" s="36">
        <v>780</v>
      </c>
      <c r="F32" s="37">
        <v>0.51</v>
      </c>
      <c r="G32" s="37">
        <v>0.01</v>
      </c>
      <c r="H32" s="37">
        <v>0.49</v>
      </c>
    </row>
    <row r="33" spans="1:8" x14ac:dyDescent="0.35">
      <c r="A33" s="25" t="s">
        <v>88</v>
      </c>
      <c r="B33" s="36">
        <v>1560</v>
      </c>
      <c r="C33" s="36">
        <v>780</v>
      </c>
      <c r="D33" s="36">
        <v>5</v>
      </c>
      <c r="E33" s="36">
        <v>775</v>
      </c>
      <c r="F33" s="37">
        <v>0.5</v>
      </c>
      <c r="G33" s="37">
        <v>0</v>
      </c>
      <c r="H33" s="37">
        <v>0.5</v>
      </c>
    </row>
    <row r="34" spans="1:8" x14ac:dyDescent="0.35">
      <c r="A34" s="25" t="s">
        <v>89</v>
      </c>
      <c r="B34" s="36">
        <v>1780</v>
      </c>
      <c r="C34" s="36">
        <v>895</v>
      </c>
      <c r="D34" s="36">
        <v>5</v>
      </c>
      <c r="E34" s="36">
        <v>880</v>
      </c>
      <c r="F34" s="37">
        <v>0.5</v>
      </c>
      <c r="G34" s="37">
        <v>0</v>
      </c>
      <c r="H34" s="37">
        <v>0.49</v>
      </c>
    </row>
    <row r="35" spans="1:8" x14ac:dyDescent="0.35">
      <c r="A35" s="25" t="s">
        <v>90</v>
      </c>
      <c r="B35" s="36">
        <v>1915</v>
      </c>
      <c r="C35" s="36">
        <v>980</v>
      </c>
      <c r="D35" s="36">
        <v>10</v>
      </c>
      <c r="E35" s="36">
        <v>930</v>
      </c>
      <c r="F35" s="37">
        <v>0.51</v>
      </c>
      <c r="G35" s="37">
        <v>0</v>
      </c>
      <c r="H35" s="37">
        <v>0.48</v>
      </c>
    </row>
    <row r="36" spans="1:8" x14ac:dyDescent="0.35">
      <c r="A36" s="25" t="s">
        <v>91</v>
      </c>
      <c r="B36" s="36">
        <v>1675</v>
      </c>
      <c r="C36" s="36">
        <v>835</v>
      </c>
      <c r="D36" s="36">
        <v>5</v>
      </c>
      <c r="E36" s="36">
        <v>835</v>
      </c>
      <c r="F36" s="37">
        <v>0.5</v>
      </c>
      <c r="G36" s="37">
        <v>0</v>
      </c>
      <c r="H36" s="37">
        <v>0.5</v>
      </c>
    </row>
    <row r="37" spans="1:8" x14ac:dyDescent="0.35">
      <c r="A37" s="25" t="s">
        <v>92</v>
      </c>
      <c r="B37" s="36">
        <v>1790</v>
      </c>
      <c r="C37" s="36">
        <v>940</v>
      </c>
      <c r="D37" s="36">
        <v>10</v>
      </c>
      <c r="E37" s="36">
        <v>840</v>
      </c>
      <c r="F37" s="37">
        <v>0.52</v>
      </c>
      <c r="G37" s="37">
        <v>0.01</v>
      </c>
      <c r="H37" s="37">
        <v>0.47</v>
      </c>
    </row>
    <row r="38" spans="1:8" x14ac:dyDescent="0.35">
      <c r="A38" s="25" t="s">
        <v>93</v>
      </c>
      <c r="B38" s="36">
        <v>2180</v>
      </c>
      <c r="C38" s="36">
        <v>1170</v>
      </c>
      <c r="D38" s="36">
        <v>5</v>
      </c>
      <c r="E38" s="36">
        <v>1005</v>
      </c>
      <c r="F38" s="37">
        <v>0.54</v>
      </c>
      <c r="G38" s="37">
        <v>0</v>
      </c>
      <c r="H38" s="37">
        <v>0.46</v>
      </c>
    </row>
    <row r="39" spans="1:8" x14ac:dyDescent="0.35">
      <c r="A39" s="25" t="s">
        <v>94</v>
      </c>
      <c r="B39" s="36">
        <v>2010</v>
      </c>
      <c r="C39" s="36">
        <v>1050</v>
      </c>
      <c r="D39" s="36">
        <v>10</v>
      </c>
      <c r="E39" s="36">
        <v>950</v>
      </c>
      <c r="F39" s="37">
        <v>0.52</v>
      </c>
      <c r="G39" s="37">
        <v>0</v>
      </c>
      <c r="H39" s="37">
        <v>0.47</v>
      </c>
    </row>
    <row r="40" spans="1:8" x14ac:dyDescent="0.35">
      <c r="A40" s="25" t="s">
        <v>95</v>
      </c>
      <c r="B40" s="36">
        <v>2015</v>
      </c>
      <c r="C40" s="36">
        <v>1100</v>
      </c>
      <c r="D40" s="36">
        <v>10</v>
      </c>
      <c r="E40" s="36">
        <v>910</v>
      </c>
      <c r="F40" s="37">
        <v>0.54</v>
      </c>
      <c r="G40" s="37">
        <v>0</v>
      </c>
      <c r="H40" s="37">
        <v>0.45</v>
      </c>
    </row>
    <row r="41" spans="1:8" x14ac:dyDescent="0.35">
      <c r="A41" s="25" t="s">
        <v>96</v>
      </c>
      <c r="B41" s="36">
        <v>1880</v>
      </c>
      <c r="C41" s="36">
        <v>995</v>
      </c>
      <c r="D41" s="36">
        <v>5</v>
      </c>
      <c r="E41" s="36">
        <v>875</v>
      </c>
      <c r="F41" s="37">
        <v>0.53</v>
      </c>
      <c r="G41" s="37">
        <v>0</v>
      </c>
      <c r="H41" s="37">
        <v>0.47</v>
      </c>
    </row>
    <row r="42" spans="1:8" x14ac:dyDescent="0.35">
      <c r="A42" s="25" t="s">
        <v>97</v>
      </c>
      <c r="B42" s="36">
        <v>1685</v>
      </c>
      <c r="C42" s="36">
        <v>905</v>
      </c>
      <c r="D42" s="36">
        <v>5</v>
      </c>
      <c r="E42" s="36">
        <v>780</v>
      </c>
      <c r="F42" s="37">
        <v>0.54</v>
      </c>
      <c r="G42" s="37">
        <v>0</v>
      </c>
      <c r="H42" s="37">
        <v>0.46</v>
      </c>
    </row>
    <row r="43" spans="1:8" x14ac:dyDescent="0.35">
      <c r="A43" s="25" t="s">
        <v>98</v>
      </c>
      <c r="B43" s="36">
        <v>1380</v>
      </c>
      <c r="C43" s="36">
        <v>680</v>
      </c>
      <c r="D43" s="36">
        <v>5</v>
      </c>
      <c r="E43" s="36">
        <v>695</v>
      </c>
      <c r="F43" s="37">
        <v>0.49</v>
      </c>
      <c r="G43" s="37">
        <v>0</v>
      </c>
      <c r="H43" s="37">
        <v>0.5</v>
      </c>
    </row>
    <row r="44" spans="1:8" x14ac:dyDescent="0.35">
      <c r="A44" s="25" t="s">
        <v>99</v>
      </c>
      <c r="B44" s="36">
        <v>1495</v>
      </c>
      <c r="C44" s="36">
        <v>770</v>
      </c>
      <c r="D44" s="36">
        <v>10</v>
      </c>
      <c r="E44" s="36">
        <v>715</v>
      </c>
      <c r="F44" s="37">
        <v>0.52</v>
      </c>
      <c r="G44" s="37">
        <v>0.01</v>
      </c>
      <c r="H44" s="37">
        <v>0.48</v>
      </c>
    </row>
    <row r="45" spans="1:8" x14ac:dyDescent="0.35">
      <c r="A45" s="25" t="s">
        <v>100</v>
      </c>
      <c r="B45" s="36">
        <v>980</v>
      </c>
      <c r="C45" s="36">
        <v>490</v>
      </c>
      <c r="D45" s="36">
        <v>5</v>
      </c>
      <c r="E45" s="36">
        <v>490</v>
      </c>
      <c r="F45" s="37">
        <v>0.5</v>
      </c>
      <c r="G45" s="37">
        <v>0.01</v>
      </c>
      <c r="H45" s="37">
        <v>0.5</v>
      </c>
    </row>
    <row r="46" spans="1:8" x14ac:dyDescent="0.35">
      <c r="A46" s="25" t="s">
        <v>101</v>
      </c>
      <c r="B46" s="36">
        <v>965</v>
      </c>
      <c r="C46" s="36">
        <v>475</v>
      </c>
      <c r="D46" s="36">
        <v>5</v>
      </c>
      <c r="E46" s="36">
        <v>485</v>
      </c>
      <c r="F46" s="66">
        <v>0.49</v>
      </c>
      <c r="G46" s="66">
        <v>0.01</v>
      </c>
      <c r="H46" s="66">
        <v>0.5</v>
      </c>
    </row>
    <row r="47" spans="1:8" x14ac:dyDescent="0.35">
      <c r="A47" s="25" t="s">
        <v>102</v>
      </c>
      <c r="B47" s="36">
        <v>945</v>
      </c>
      <c r="C47" s="36">
        <v>465</v>
      </c>
      <c r="D47" s="36">
        <v>5</v>
      </c>
      <c r="E47" s="36">
        <v>480</v>
      </c>
      <c r="F47" s="66">
        <v>0.49</v>
      </c>
      <c r="G47" s="66">
        <v>0</v>
      </c>
      <c r="H47" s="66">
        <v>0.51</v>
      </c>
    </row>
    <row r="48" spans="1:8" x14ac:dyDescent="0.35">
      <c r="A48" s="25" t="s">
        <v>103</v>
      </c>
      <c r="B48" s="36">
        <v>730</v>
      </c>
      <c r="C48" s="36">
        <v>360</v>
      </c>
      <c r="D48" s="36" t="s">
        <v>108</v>
      </c>
      <c r="E48" s="36">
        <v>365</v>
      </c>
      <c r="F48" s="37" t="s">
        <v>108</v>
      </c>
      <c r="G48" s="37" t="s">
        <v>108</v>
      </c>
      <c r="H48" s="37">
        <v>0.5</v>
      </c>
    </row>
    <row r="49" spans="1:8" x14ac:dyDescent="0.35">
      <c r="A49" s="41" t="s">
        <v>104</v>
      </c>
      <c r="B49" s="39">
        <v>2690</v>
      </c>
      <c r="C49" s="39">
        <v>1325</v>
      </c>
      <c r="D49" s="39">
        <v>25</v>
      </c>
      <c r="E49" s="39">
        <v>1335</v>
      </c>
      <c r="F49" s="70">
        <v>0.49</v>
      </c>
      <c r="G49" s="70">
        <v>0.01</v>
      </c>
      <c r="H49" s="70">
        <v>0.5</v>
      </c>
    </row>
    <row r="50" spans="1:8" x14ac:dyDescent="0.35">
      <c r="A50" s="40" t="s">
        <v>105</v>
      </c>
      <c r="B50" s="35">
        <v>13945</v>
      </c>
      <c r="C50" s="35">
        <v>6485</v>
      </c>
      <c r="D50" s="35">
        <v>55</v>
      </c>
      <c r="E50" s="35">
        <v>7400</v>
      </c>
      <c r="F50" s="69">
        <v>0.46</v>
      </c>
      <c r="G50" s="69">
        <v>0</v>
      </c>
      <c r="H50" s="69">
        <v>0.53</v>
      </c>
    </row>
    <row r="51" spans="1:8" x14ac:dyDescent="0.35">
      <c r="A51" s="40" t="s">
        <v>106</v>
      </c>
      <c r="B51" s="35">
        <v>20095</v>
      </c>
      <c r="C51" s="35">
        <v>10140</v>
      </c>
      <c r="D51" s="35">
        <v>70</v>
      </c>
      <c r="E51" s="35">
        <v>9885</v>
      </c>
      <c r="F51" s="69">
        <v>0.5</v>
      </c>
      <c r="G51" s="69">
        <v>0</v>
      </c>
      <c r="H51" s="69">
        <v>0.49</v>
      </c>
    </row>
    <row r="52" spans="1:8" x14ac:dyDescent="0.35">
      <c r="A52" s="40" t="s">
        <v>107</v>
      </c>
      <c r="B52" s="35">
        <v>12080</v>
      </c>
      <c r="C52" s="35">
        <v>6240</v>
      </c>
      <c r="D52" s="35">
        <v>45</v>
      </c>
      <c r="E52" s="35">
        <v>5795</v>
      </c>
      <c r="F52" s="69">
        <v>0.52</v>
      </c>
      <c r="G52" s="69">
        <v>0</v>
      </c>
      <c r="H52" s="69">
        <v>0.48</v>
      </c>
    </row>
    <row r="53" spans="1:8" x14ac:dyDescent="0.35">
      <c r="A53" t="s">
        <v>29</v>
      </c>
      <c r="B53" s="91" t="s">
        <v>394</v>
      </c>
    </row>
    <row r="54" spans="1:8" x14ac:dyDescent="0.35">
      <c r="A54" t="s">
        <v>30</v>
      </c>
      <c r="B54" s="92" t="s">
        <v>444</v>
      </c>
    </row>
    <row r="55" spans="1:8" x14ac:dyDescent="0.35">
      <c r="A55" t="s">
        <v>31</v>
      </c>
      <c r="B55" s="92" t="s">
        <v>445</v>
      </c>
    </row>
    <row r="56" spans="1:8" x14ac:dyDescent="0.35">
      <c r="A56" t="s">
        <v>32</v>
      </c>
      <c r="B56" s="92" t="s">
        <v>451</v>
      </c>
    </row>
    <row r="57" spans="1:8" x14ac:dyDescent="0.35">
      <c r="A57" t="s">
        <v>33</v>
      </c>
      <c r="B57" s="92" t="s">
        <v>523</v>
      </c>
    </row>
    <row r="58" spans="1:8" x14ac:dyDescent="0.35">
      <c r="A58" t="s">
        <v>34</v>
      </c>
      <c r="B58" s="92" t="s">
        <v>452</v>
      </c>
    </row>
    <row r="59" spans="1:8" x14ac:dyDescent="0.35">
      <c r="A59" t="s">
        <v>35</v>
      </c>
      <c r="B59" s="92" t="s">
        <v>453</v>
      </c>
    </row>
  </sheetData>
  <conditionalFormatting sqref="F7:F49">
    <cfRule type="dataBar" priority="6">
      <dataBar>
        <cfvo type="num" val="0"/>
        <cfvo type="num" val="1"/>
        <color theme="7" tint="0.39997558519241921"/>
      </dataBar>
      <extLst>
        <ext xmlns:x14="http://schemas.microsoft.com/office/spreadsheetml/2009/9/main" uri="{B025F937-C7B1-47D3-B67F-A62EFF666E3E}">
          <x14:id>{57567E56-3F33-4697-B435-FB97ACE34EEA}</x14:id>
        </ext>
      </extLst>
    </cfRule>
  </conditionalFormatting>
  <conditionalFormatting sqref="F50:F52">
    <cfRule type="dataBar" priority="5">
      <dataBar>
        <cfvo type="num" val="0"/>
        <cfvo type="num" val="1"/>
        <color theme="7" tint="0.39997558519241921"/>
      </dataBar>
      <extLst>
        <ext xmlns:x14="http://schemas.microsoft.com/office/spreadsheetml/2009/9/main" uri="{B025F937-C7B1-47D3-B67F-A62EFF666E3E}">
          <x14:id>{AF36C925-C82C-4F08-8874-3A4A444E66B7}</x14:id>
        </ext>
      </extLst>
    </cfRule>
  </conditionalFormatting>
  <conditionalFormatting sqref="G7:G49">
    <cfRule type="dataBar" priority="4">
      <dataBar>
        <cfvo type="num" val="0"/>
        <cfvo type="num" val="1"/>
        <color theme="7" tint="0.39997558519241921"/>
      </dataBar>
      <extLst>
        <ext xmlns:x14="http://schemas.microsoft.com/office/spreadsheetml/2009/9/main" uri="{B025F937-C7B1-47D3-B67F-A62EFF666E3E}">
          <x14:id>{11E8CF85-8CAA-4867-94E6-4F3F7B62F7A8}</x14:id>
        </ext>
      </extLst>
    </cfRule>
  </conditionalFormatting>
  <conditionalFormatting sqref="G50:G52">
    <cfRule type="dataBar" priority="3">
      <dataBar>
        <cfvo type="num" val="0"/>
        <cfvo type="num" val="1"/>
        <color theme="7" tint="0.39997558519241921"/>
      </dataBar>
      <extLst>
        <ext xmlns:x14="http://schemas.microsoft.com/office/spreadsheetml/2009/9/main" uri="{B025F937-C7B1-47D3-B67F-A62EFF666E3E}">
          <x14:id>{228C8A10-9B8F-4A6E-8968-BF5D7C5A366D}</x14:id>
        </ext>
      </extLst>
    </cfRule>
  </conditionalFormatting>
  <conditionalFormatting sqref="H7:H49">
    <cfRule type="dataBar" priority="2">
      <dataBar>
        <cfvo type="num" val="0"/>
        <cfvo type="num" val="1"/>
        <color theme="7" tint="0.39997558519241921"/>
      </dataBar>
      <extLst>
        <ext xmlns:x14="http://schemas.microsoft.com/office/spreadsheetml/2009/9/main" uri="{B025F937-C7B1-47D3-B67F-A62EFF666E3E}">
          <x14:id>{E191403F-491A-44BA-9E13-74FC8B6CCD10}</x14:id>
        </ext>
      </extLst>
    </cfRule>
  </conditionalFormatting>
  <conditionalFormatting sqref="H50:H52">
    <cfRule type="dataBar" priority="1">
      <dataBar>
        <cfvo type="num" val="0"/>
        <cfvo type="num" val="1"/>
        <color theme="7" tint="0.39997558519241921"/>
      </dataBar>
      <extLst>
        <ext xmlns:x14="http://schemas.microsoft.com/office/spreadsheetml/2009/9/main" uri="{B025F937-C7B1-47D3-B67F-A62EFF666E3E}">
          <x14:id>{C2AB058F-B0CD-47EC-AE20-1275827AD6DE}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57567E56-3F33-4697-B435-FB97ACE34EEA}">
            <x14:dataBar minLength="0" maxLength="100" gradient="0">
              <x14:cfvo type="num">
                <xm:f>0</xm:f>
              </x14:cfvo>
              <x14:cfvo type="num">
                <xm:f>1</xm:f>
              </x14:cfvo>
              <x14:negativeFillColor rgb="FFFF0000"/>
              <x14:axisColor rgb="FF000000"/>
            </x14:dataBar>
          </x14:cfRule>
          <xm:sqref>F7:F49</xm:sqref>
        </x14:conditionalFormatting>
        <x14:conditionalFormatting xmlns:xm="http://schemas.microsoft.com/office/excel/2006/main">
          <x14:cfRule type="dataBar" id="{AF36C925-C82C-4F08-8874-3A4A444E66B7}">
            <x14:dataBar minLength="0" maxLength="100" gradient="0">
              <x14:cfvo type="num">
                <xm:f>0</xm:f>
              </x14:cfvo>
              <x14:cfvo type="num">
                <xm:f>1</xm:f>
              </x14:cfvo>
              <x14:negativeFillColor rgb="FFFF0000"/>
              <x14:axisColor rgb="FF000000"/>
            </x14:dataBar>
          </x14:cfRule>
          <xm:sqref>F50:F52</xm:sqref>
        </x14:conditionalFormatting>
        <x14:conditionalFormatting xmlns:xm="http://schemas.microsoft.com/office/excel/2006/main">
          <x14:cfRule type="dataBar" id="{11E8CF85-8CAA-4867-94E6-4F3F7B62F7A8}">
            <x14:dataBar minLength="0" maxLength="100" gradient="0">
              <x14:cfvo type="num">
                <xm:f>0</xm:f>
              </x14:cfvo>
              <x14:cfvo type="num">
                <xm:f>1</xm:f>
              </x14:cfvo>
              <x14:negativeFillColor rgb="FFFF0000"/>
              <x14:axisColor rgb="FF000000"/>
            </x14:dataBar>
          </x14:cfRule>
          <xm:sqref>G7:G49</xm:sqref>
        </x14:conditionalFormatting>
        <x14:conditionalFormatting xmlns:xm="http://schemas.microsoft.com/office/excel/2006/main">
          <x14:cfRule type="dataBar" id="{228C8A10-9B8F-4A6E-8968-BF5D7C5A366D}">
            <x14:dataBar minLength="0" maxLength="100" gradient="0">
              <x14:cfvo type="num">
                <xm:f>0</xm:f>
              </x14:cfvo>
              <x14:cfvo type="num">
                <xm:f>1</xm:f>
              </x14:cfvo>
              <x14:negativeFillColor rgb="FFFF0000"/>
              <x14:axisColor rgb="FF000000"/>
            </x14:dataBar>
          </x14:cfRule>
          <xm:sqref>G50:G52</xm:sqref>
        </x14:conditionalFormatting>
        <x14:conditionalFormatting xmlns:xm="http://schemas.microsoft.com/office/excel/2006/main">
          <x14:cfRule type="dataBar" id="{E191403F-491A-44BA-9E13-74FC8B6CCD10}">
            <x14:dataBar minLength="0" maxLength="100" gradient="0">
              <x14:cfvo type="num">
                <xm:f>0</xm:f>
              </x14:cfvo>
              <x14:cfvo type="num">
                <xm:f>1</xm:f>
              </x14:cfvo>
              <x14:negativeFillColor rgb="FFFF0000"/>
              <x14:axisColor rgb="FF000000"/>
            </x14:dataBar>
          </x14:cfRule>
          <xm:sqref>H7:H49</xm:sqref>
        </x14:conditionalFormatting>
        <x14:conditionalFormatting xmlns:xm="http://schemas.microsoft.com/office/excel/2006/main">
          <x14:cfRule type="dataBar" id="{C2AB058F-B0CD-47EC-AE20-1275827AD6DE}">
            <x14:dataBar minLength="0" maxLength="100" gradient="0">
              <x14:cfvo type="num">
                <xm:f>0</xm:f>
              </x14:cfvo>
              <x14:cfvo type="num">
                <xm:f>1</xm:f>
              </x14:cfvo>
              <x14:negativeFillColor rgb="FFFF0000"/>
              <x14:axisColor rgb="FF000000"/>
            </x14:dataBar>
          </x14:cfRule>
          <xm:sqref>H50:H52</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19635-DC5D-4B15-A521-8845BFD91581}">
  <dimension ref="A1:A4"/>
  <sheetViews>
    <sheetView showGridLines="0" zoomScaleNormal="100" workbookViewId="0"/>
  </sheetViews>
  <sheetFormatPr defaultColWidth="8.58203125" defaultRowHeight="14.5" x14ac:dyDescent="0.35"/>
  <cols>
    <col min="1" max="16384" width="8.58203125" style="90"/>
  </cols>
  <sheetData>
    <row r="1" spans="1:1" ht="21" x14ac:dyDescent="0.5">
      <c r="A1" s="89" t="s">
        <v>442</v>
      </c>
    </row>
    <row r="2" spans="1:1" x14ac:dyDescent="0.35">
      <c r="A2" s="90" t="s">
        <v>440</v>
      </c>
    </row>
    <row r="3" spans="1:1" x14ac:dyDescent="0.35">
      <c r="A3" s="90" t="s">
        <v>443</v>
      </c>
    </row>
    <row r="4" spans="1:1" x14ac:dyDescent="0.35">
      <c r="A4" s="90" t="s">
        <v>441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8"/>
  <sheetViews>
    <sheetView showGridLines="0" zoomScaleNormal="100" workbookViewId="0"/>
  </sheetViews>
  <sheetFormatPr defaultColWidth="10.6640625" defaultRowHeight="15.5" x14ac:dyDescent="0.35"/>
  <cols>
    <col min="1" max="8" width="20.6640625" customWidth="1"/>
  </cols>
  <sheetData>
    <row r="1" spans="1:8" ht="19.5" x14ac:dyDescent="0.45">
      <c r="A1" s="2" t="s">
        <v>117</v>
      </c>
    </row>
    <row r="2" spans="1:8" x14ac:dyDescent="0.35">
      <c r="A2" t="s">
        <v>45</v>
      </c>
    </row>
    <row r="3" spans="1:8" x14ac:dyDescent="0.35">
      <c r="A3" t="s">
        <v>46</v>
      </c>
    </row>
    <row r="4" spans="1:8" x14ac:dyDescent="0.35">
      <c r="A4" t="s">
        <v>422</v>
      </c>
    </row>
    <row r="5" spans="1:8" x14ac:dyDescent="0.35">
      <c r="A5" t="s">
        <v>47</v>
      </c>
    </row>
    <row r="6" spans="1:8" ht="31" x14ac:dyDescent="0.35">
      <c r="A6" s="44" t="s">
        <v>118</v>
      </c>
      <c r="B6" s="43" t="s">
        <v>119</v>
      </c>
      <c r="C6" s="43" t="s">
        <v>120</v>
      </c>
      <c r="D6" s="43" t="s">
        <v>121</v>
      </c>
      <c r="E6" s="43" t="s">
        <v>122</v>
      </c>
      <c r="F6" s="43" t="s">
        <v>123</v>
      </c>
      <c r="G6" s="43" t="s">
        <v>124</v>
      </c>
      <c r="H6" s="43" t="s">
        <v>125</v>
      </c>
    </row>
    <row r="7" spans="1:8" x14ac:dyDescent="0.35">
      <c r="A7" s="45" t="s">
        <v>60</v>
      </c>
      <c r="B7" s="46">
        <v>48605</v>
      </c>
      <c r="C7" s="46">
        <v>17160</v>
      </c>
      <c r="D7" s="46">
        <v>20390</v>
      </c>
      <c r="E7" s="46">
        <v>11055</v>
      </c>
      <c r="F7" s="65">
        <v>0.35</v>
      </c>
      <c r="G7" s="65">
        <v>0.42</v>
      </c>
      <c r="H7" s="65">
        <v>0.23</v>
      </c>
    </row>
    <row r="8" spans="1:8" x14ac:dyDescent="0.35">
      <c r="A8" s="25" t="s">
        <v>63</v>
      </c>
      <c r="B8" s="36">
        <v>15</v>
      </c>
      <c r="C8" s="36">
        <v>5</v>
      </c>
      <c r="D8" s="36">
        <v>5</v>
      </c>
      <c r="E8" s="36">
        <v>5</v>
      </c>
      <c r="F8" s="37">
        <v>0.31</v>
      </c>
      <c r="G8" s="37">
        <v>0.38</v>
      </c>
      <c r="H8" s="37">
        <v>0.31</v>
      </c>
    </row>
    <row r="9" spans="1:8" x14ac:dyDescent="0.35">
      <c r="A9" s="25" t="s">
        <v>64</v>
      </c>
      <c r="B9" s="36">
        <v>35</v>
      </c>
      <c r="C9" s="36">
        <v>10</v>
      </c>
      <c r="D9" s="36">
        <v>15</v>
      </c>
      <c r="E9" s="36">
        <v>10</v>
      </c>
      <c r="F9" s="37">
        <v>0.28999999999999998</v>
      </c>
      <c r="G9" s="37">
        <v>0.44</v>
      </c>
      <c r="H9" s="37">
        <v>0.26</v>
      </c>
    </row>
    <row r="10" spans="1:8" x14ac:dyDescent="0.35">
      <c r="A10" s="25" t="s">
        <v>65</v>
      </c>
      <c r="B10" s="36">
        <v>60</v>
      </c>
      <c r="C10" s="36">
        <v>20</v>
      </c>
      <c r="D10" s="36">
        <v>20</v>
      </c>
      <c r="E10" s="36">
        <v>15</v>
      </c>
      <c r="F10" s="37">
        <v>0.38</v>
      </c>
      <c r="G10" s="37">
        <v>0.36</v>
      </c>
      <c r="H10" s="37">
        <v>0.26</v>
      </c>
    </row>
    <row r="11" spans="1:8" x14ac:dyDescent="0.35">
      <c r="A11" s="25" t="s">
        <v>66</v>
      </c>
      <c r="B11" s="36">
        <v>80</v>
      </c>
      <c r="C11" s="36">
        <v>30</v>
      </c>
      <c r="D11" s="36">
        <v>35</v>
      </c>
      <c r="E11" s="36">
        <v>15</v>
      </c>
      <c r="F11" s="37">
        <v>0.37</v>
      </c>
      <c r="G11" s="37">
        <v>0.45</v>
      </c>
      <c r="H11" s="37">
        <v>0.18</v>
      </c>
    </row>
    <row r="12" spans="1:8" x14ac:dyDescent="0.35">
      <c r="A12" s="25" t="s">
        <v>67</v>
      </c>
      <c r="B12" s="36">
        <v>280</v>
      </c>
      <c r="C12" s="36">
        <v>130</v>
      </c>
      <c r="D12" s="36">
        <v>110</v>
      </c>
      <c r="E12" s="36">
        <v>40</v>
      </c>
      <c r="F12" s="37">
        <v>0.47</v>
      </c>
      <c r="G12" s="37">
        <v>0.39</v>
      </c>
      <c r="H12" s="37">
        <v>0.14000000000000001</v>
      </c>
    </row>
    <row r="13" spans="1:8" x14ac:dyDescent="0.35">
      <c r="A13" s="25" t="s">
        <v>68</v>
      </c>
      <c r="B13" s="36">
        <v>435</v>
      </c>
      <c r="C13" s="36">
        <v>165</v>
      </c>
      <c r="D13" s="36">
        <v>170</v>
      </c>
      <c r="E13" s="36">
        <v>95</v>
      </c>
      <c r="F13" s="37">
        <v>0.38</v>
      </c>
      <c r="G13" s="37">
        <v>0.4</v>
      </c>
      <c r="H13" s="37">
        <v>0.22</v>
      </c>
    </row>
    <row r="14" spans="1:8" x14ac:dyDescent="0.35">
      <c r="A14" s="25" t="s">
        <v>69</v>
      </c>
      <c r="B14" s="36">
        <v>675</v>
      </c>
      <c r="C14" s="36">
        <v>255</v>
      </c>
      <c r="D14" s="36">
        <v>250</v>
      </c>
      <c r="E14" s="36">
        <v>170</v>
      </c>
      <c r="F14" s="37">
        <v>0.38</v>
      </c>
      <c r="G14" s="37">
        <v>0.37</v>
      </c>
      <c r="H14" s="37">
        <v>0.25</v>
      </c>
    </row>
    <row r="15" spans="1:8" x14ac:dyDescent="0.35">
      <c r="A15" s="25" t="s">
        <v>70</v>
      </c>
      <c r="B15" s="36">
        <v>1085</v>
      </c>
      <c r="C15" s="36">
        <v>445</v>
      </c>
      <c r="D15" s="36">
        <v>450</v>
      </c>
      <c r="E15" s="36">
        <v>195</v>
      </c>
      <c r="F15" s="37">
        <v>0.41</v>
      </c>
      <c r="G15" s="37">
        <v>0.41</v>
      </c>
      <c r="H15" s="37">
        <v>0.18</v>
      </c>
    </row>
    <row r="16" spans="1:8" x14ac:dyDescent="0.35">
      <c r="A16" s="25" t="s">
        <v>71</v>
      </c>
      <c r="B16" s="36">
        <v>1005</v>
      </c>
      <c r="C16" s="36">
        <v>415</v>
      </c>
      <c r="D16" s="36">
        <v>395</v>
      </c>
      <c r="E16" s="36">
        <v>195</v>
      </c>
      <c r="F16" s="37">
        <v>0.41</v>
      </c>
      <c r="G16" s="37">
        <v>0.39</v>
      </c>
      <c r="H16" s="37">
        <v>0.19</v>
      </c>
    </row>
    <row r="17" spans="1:8" x14ac:dyDescent="0.35">
      <c r="A17" s="25" t="s">
        <v>72</v>
      </c>
      <c r="B17" s="36">
        <v>1115</v>
      </c>
      <c r="C17" s="36">
        <v>450</v>
      </c>
      <c r="D17" s="36">
        <v>450</v>
      </c>
      <c r="E17" s="36">
        <v>215</v>
      </c>
      <c r="F17" s="37">
        <v>0.41</v>
      </c>
      <c r="G17" s="37">
        <v>0.4</v>
      </c>
      <c r="H17" s="37">
        <v>0.19</v>
      </c>
    </row>
    <row r="18" spans="1:8" x14ac:dyDescent="0.35">
      <c r="A18" s="25" t="s">
        <v>73</v>
      </c>
      <c r="B18" s="36">
        <v>1285</v>
      </c>
      <c r="C18" s="36">
        <v>510</v>
      </c>
      <c r="D18" s="36">
        <v>545</v>
      </c>
      <c r="E18" s="36">
        <v>230</v>
      </c>
      <c r="F18" s="37">
        <v>0.4</v>
      </c>
      <c r="G18" s="37">
        <v>0.42</v>
      </c>
      <c r="H18" s="37">
        <v>0.18</v>
      </c>
    </row>
    <row r="19" spans="1:8" x14ac:dyDescent="0.35">
      <c r="A19" s="25" t="s">
        <v>74</v>
      </c>
      <c r="B19" s="36">
        <v>1250</v>
      </c>
      <c r="C19" s="36">
        <v>455</v>
      </c>
      <c r="D19" s="36">
        <v>560</v>
      </c>
      <c r="E19" s="36">
        <v>240</v>
      </c>
      <c r="F19" s="37">
        <v>0.36</v>
      </c>
      <c r="G19" s="37">
        <v>0.45</v>
      </c>
      <c r="H19" s="37">
        <v>0.19</v>
      </c>
    </row>
    <row r="20" spans="1:8" x14ac:dyDescent="0.35">
      <c r="A20" s="25" t="s">
        <v>75</v>
      </c>
      <c r="B20" s="36">
        <v>1315</v>
      </c>
      <c r="C20" s="36">
        <v>475</v>
      </c>
      <c r="D20" s="36">
        <v>575</v>
      </c>
      <c r="E20" s="36">
        <v>260</v>
      </c>
      <c r="F20" s="37">
        <v>0.36</v>
      </c>
      <c r="G20" s="37">
        <v>0.44</v>
      </c>
      <c r="H20" s="37">
        <v>0.2</v>
      </c>
    </row>
    <row r="21" spans="1:8" x14ac:dyDescent="0.35">
      <c r="A21" s="25" t="s">
        <v>76</v>
      </c>
      <c r="B21" s="36">
        <v>1215</v>
      </c>
      <c r="C21" s="36">
        <v>455</v>
      </c>
      <c r="D21" s="36">
        <v>520</v>
      </c>
      <c r="E21" s="36">
        <v>235</v>
      </c>
      <c r="F21" s="37">
        <v>0.37</v>
      </c>
      <c r="G21" s="37">
        <v>0.43</v>
      </c>
      <c r="H21" s="37">
        <v>0.2</v>
      </c>
    </row>
    <row r="22" spans="1:8" x14ac:dyDescent="0.35">
      <c r="A22" s="25" t="s">
        <v>77</v>
      </c>
      <c r="B22" s="36">
        <v>1010</v>
      </c>
      <c r="C22" s="36">
        <v>360</v>
      </c>
      <c r="D22" s="36">
        <v>425</v>
      </c>
      <c r="E22" s="36">
        <v>225</v>
      </c>
      <c r="F22" s="37">
        <v>0.36</v>
      </c>
      <c r="G22" s="37">
        <v>0.42</v>
      </c>
      <c r="H22" s="37">
        <v>0.22</v>
      </c>
    </row>
    <row r="23" spans="1:8" x14ac:dyDescent="0.35">
      <c r="A23" s="25" t="s">
        <v>78</v>
      </c>
      <c r="B23" s="36">
        <v>1105</v>
      </c>
      <c r="C23" s="36">
        <v>435</v>
      </c>
      <c r="D23" s="36">
        <v>455</v>
      </c>
      <c r="E23" s="36">
        <v>210</v>
      </c>
      <c r="F23" s="37">
        <v>0.39</v>
      </c>
      <c r="G23" s="37">
        <v>0.41</v>
      </c>
      <c r="H23" s="37">
        <v>0.19</v>
      </c>
    </row>
    <row r="24" spans="1:8" x14ac:dyDescent="0.35">
      <c r="A24" s="25" t="s">
        <v>79</v>
      </c>
      <c r="B24" s="36">
        <v>955</v>
      </c>
      <c r="C24" s="36">
        <v>380</v>
      </c>
      <c r="D24" s="36">
        <v>390</v>
      </c>
      <c r="E24" s="36">
        <v>185</v>
      </c>
      <c r="F24" s="37">
        <v>0.4</v>
      </c>
      <c r="G24" s="37">
        <v>0.41</v>
      </c>
      <c r="H24" s="37">
        <v>0.19</v>
      </c>
    </row>
    <row r="25" spans="1:8" x14ac:dyDescent="0.35">
      <c r="A25" s="25" t="s">
        <v>80</v>
      </c>
      <c r="B25" s="36">
        <v>1000</v>
      </c>
      <c r="C25" s="36">
        <v>375</v>
      </c>
      <c r="D25" s="36">
        <v>435</v>
      </c>
      <c r="E25" s="36">
        <v>190</v>
      </c>
      <c r="F25" s="37">
        <v>0.37</v>
      </c>
      <c r="G25" s="37">
        <v>0.44</v>
      </c>
      <c r="H25" s="37">
        <v>0.19</v>
      </c>
    </row>
    <row r="26" spans="1:8" x14ac:dyDescent="0.35">
      <c r="A26" s="25" t="s">
        <v>81</v>
      </c>
      <c r="B26" s="36">
        <v>1110</v>
      </c>
      <c r="C26" s="36">
        <v>440</v>
      </c>
      <c r="D26" s="36">
        <v>460</v>
      </c>
      <c r="E26" s="36">
        <v>210</v>
      </c>
      <c r="F26" s="37">
        <v>0.4</v>
      </c>
      <c r="G26" s="37">
        <v>0.42</v>
      </c>
      <c r="H26" s="37">
        <v>0.19</v>
      </c>
    </row>
    <row r="27" spans="1:8" x14ac:dyDescent="0.35">
      <c r="A27" s="25" t="s">
        <v>82</v>
      </c>
      <c r="B27" s="36">
        <v>1520</v>
      </c>
      <c r="C27" s="36">
        <v>560</v>
      </c>
      <c r="D27" s="36">
        <v>640</v>
      </c>
      <c r="E27" s="36">
        <v>320</v>
      </c>
      <c r="F27" s="37">
        <v>0.37</v>
      </c>
      <c r="G27" s="37">
        <v>0.42</v>
      </c>
      <c r="H27" s="37">
        <v>0.21</v>
      </c>
    </row>
    <row r="28" spans="1:8" x14ac:dyDescent="0.35">
      <c r="A28" s="25" t="s">
        <v>83</v>
      </c>
      <c r="B28" s="36">
        <v>1150</v>
      </c>
      <c r="C28" s="36">
        <v>420</v>
      </c>
      <c r="D28" s="36">
        <v>495</v>
      </c>
      <c r="E28" s="36">
        <v>235</v>
      </c>
      <c r="F28" s="37">
        <v>0.36</v>
      </c>
      <c r="G28" s="37">
        <v>0.43</v>
      </c>
      <c r="H28" s="37">
        <v>0.2</v>
      </c>
    </row>
    <row r="29" spans="1:8" x14ac:dyDescent="0.35">
      <c r="A29" s="25" t="s">
        <v>84</v>
      </c>
      <c r="B29" s="36">
        <v>1425</v>
      </c>
      <c r="C29" s="36">
        <v>560</v>
      </c>
      <c r="D29" s="36">
        <v>605</v>
      </c>
      <c r="E29" s="36">
        <v>265</v>
      </c>
      <c r="F29" s="37">
        <v>0.39</v>
      </c>
      <c r="G29" s="37">
        <v>0.42</v>
      </c>
      <c r="H29" s="37">
        <v>0.18</v>
      </c>
    </row>
    <row r="30" spans="1:8" x14ac:dyDescent="0.35">
      <c r="A30" s="25" t="s">
        <v>85</v>
      </c>
      <c r="B30" s="36">
        <v>1690</v>
      </c>
      <c r="C30" s="36">
        <v>655</v>
      </c>
      <c r="D30" s="36">
        <v>725</v>
      </c>
      <c r="E30" s="36">
        <v>310</v>
      </c>
      <c r="F30" s="37">
        <v>0.39</v>
      </c>
      <c r="G30" s="37">
        <v>0.43</v>
      </c>
      <c r="H30" s="37">
        <v>0.18</v>
      </c>
    </row>
    <row r="31" spans="1:8" x14ac:dyDescent="0.35">
      <c r="A31" s="25" t="s">
        <v>86</v>
      </c>
      <c r="B31" s="36">
        <v>1295</v>
      </c>
      <c r="C31" s="36">
        <v>490</v>
      </c>
      <c r="D31" s="36">
        <v>550</v>
      </c>
      <c r="E31" s="36">
        <v>255</v>
      </c>
      <c r="F31" s="37">
        <v>0.38</v>
      </c>
      <c r="G31" s="37">
        <v>0.42</v>
      </c>
      <c r="H31" s="37">
        <v>0.2</v>
      </c>
    </row>
    <row r="32" spans="1:8" x14ac:dyDescent="0.35">
      <c r="A32" s="25" t="s">
        <v>87</v>
      </c>
      <c r="B32" s="36">
        <v>1595</v>
      </c>
      <c r="C32" s="36">
        <v>580</v>
      </c>
      <c r="D32" s="36">
        <v>695</v>
      </c>
      <c r="E32" s="36">
        <v>320</v>
      </c>
      <c r="F32" s="37">
        <v>0.36</v>
      </c>
      <c r="G32" s="37">
        <v>0.44</v>
      </c>
      <c r="H32" s="37">
        <v>0.2</v>
      </c>
    </row>
    <row r="33" spans="1:8" x14ac:dyDescent="0.35">
      <c r="A33" s="25" t="s">
        <v>88</v>
      </c>
      <c r="B33" s="36">
        <v>1555</v>
      </c>
      <c r="C33" s="36">
        <v>520</v>
      </c>
      <c r="D33" s="36">
        <v>635</v>
      </c>
      <c r="E33" s="36">
        <v>400</v>
      </c>
      <c r="F33" s="37">
        <v>0.33</v>
      </c>
      <c r="G33" s="37">
        <v>0.41</v>
      </c>
      <c r="H33" s="37">
        <v>0.26</v>
      </c>
    </row>
    <row r="34" spans="1:8" x14ac:dyDescent="0.35">
      <c r="A34" s="25" t="s">
        <v>89</v>
      </c>
      <c r="B34" s="36">
        <v>1780</v>
      </c>
      <c r="C34" s="36">
        <v>605</v>
      </c>
      <c r="D34" s="36">
        <v>730</v>
      </c>
      <c r="E34" s="36">
        <v>445</v>
      </c>
      <c r="F34" s="37">
        <v>0.34</v>
      </c>
      <c r="G34" s="37">
        <v>0.41</v>
      </c>
      <c r="H34" s="37">
        <v>0.25</v>
      </c>
    </row>
    <row r="35" spans="1:8" x14ac:dyDescent="0.35">
      <c r="A35" s="25" t="s">
        <v>90</v>
      </c>
      <c r="B35" s="36">
        <v>1905</v>
      </c>
      <c r="C35" s="36">
        <v>660</v>
      </c>
      <c r="D35" s="36">
        <v>775</v>
      </c>
      <c r="E35" s="36">
        <v>470</v>
      </c>
      <c r="F35" s="37">
        <v>0.35</v>
      </c>
      <c r="G35" s="37">
        <v>0.41</v>
      </c>
      <c r="H35" s="37">
        <v>0.25</v>
      </c>
    </row>
    <row r="36" spans="1:8" x14ac:dyDescent="0.35">
      <c r="A36" s="25" t="s">
        <v>91</v>
      </c>
      <c r="B36" s="36">
        <v>1670</v>
      </c>
      <c r="C36" s="36">
        <v>575</v>
      </c>
      <c r="D36" s="36">
        <v>675</v>
      </c>
      <c r="E36" s="36">
        <v>420</v>
      </c>
      <c r="F36" s="37">
        <v>0.34</v>
      </c>
      <c r="G36" s="37">
        <v>0.4</v>
      </c>
      <c r="H36" s="37">
        <v>0.25</v>
      </c>
    </row>
    <row r="37" spans="1:8" x14ac:dyDescent="0.35">
      <c r="A37" s="25" t="s">
        <v>92</v>
      </c>
      <c r="B37" s="36">
        <v>1780</v>
      </c>
      <c r="C37" s="36">
        <v>560</v>
      </c>
      <c r="D37" s="36">
        <v>725</v>
      </c>
      <c r="E37" s="36">
        <v>495</v>
      </c>
      <c r="F37" s="37">
        <v>0.32</v>
      </c>
      <c r="G37" s="37">
        <v>0.41</v>
      </c>
      <c r="H37" s="37">
        <v>0.28000000000000003</v>
      </c>
    </row>
    <row r="38" spans="1:8" x14ac:dyDescent="0.35">
      <c r="A38" s="25" t="s">
        <v>93</v>
      </c>
      <c r="B38" s="36">
        <v>2175</v>
      </c>
      <c r="C38" s="36">
        <v>695</v>
      </c>
      <c r="D38" s="36">
        <v>900</v>
      </c>
      <c r="E38" s="36">
        <v>580</v>
      </c>
      <c r="F38" s="37">
        <v>0.32</v>
      </c>
      <c r="G38" s="37">
        <v>0.41</v>
      </c>
      <c r="H38" s="37">
        <v>0.27</v>
      </c>
    </row>
    <row r="39" spans="1:8" x14ac:dyDescent="0.35">
      <c r="A39" s="25" t="s">
        <v>94</v>
      </c>
      <c r="B39" s="36">
        <v>2000</v>
      </c>
      <c r="C39" s="36">
        <v>620</v>
      </c>
      <c r="D39" s="36">
        <v>855</v>
      </c>
      <c r="E39" s="36">
        <v>525</v>
      </c>
      <c r="F39" s="37">
        <v>0.31</v>
      </c>
      <c r="G39" s="37">
        <v>0.43</v>
      </c>
      <c r="H39" s="37">
        <v>0.26</v>
      </c>
    </row>
    <row r="40" spans="1:8" x14ac:dyDescent="0.35">
      <c r="A40" s="25" t="s">
        <v>95</v>
      </c>
      <c r="B40" s="36">
        <v>2010</v>
      </c>
      <c r="C40" s="36">
        <v>650</v>
      </c>
      <c r="D40" s="36">
        <v>830</v>
      </c>
      <c r="E40" s="36">
        <v>525</v>
      </c>
      <c r="F40" s="37">
        <v>0.32</v>
      </c>
      <c r="G40" s="37">
        <v>0.41</v>
      </c>
      <c r="H40" s="37">
        <v>0.26</v>
      </c>
    </row>
    <row r="41" spans="1:8" x14ac:dyDescent="0.35">
      <c r="A41" s="25" t="s">
        <v>96</v>
      </c>
      <c r="B41" s="36">
        <v>1875</v>
      </c>
      <c r="C41" s="36">
        <v>555</v>
      </c>
      <c r="D41" s="36">
        <v>795</v>
      </c>
      <c r="E41" s="36">
        <v>520</v>
      </c>
      <c r="F41" s="37">
        <v>0.3</v>
      </c>
      <c r="G41" s="37">
        <v>0.43</v>
      </c>
      <c r="H41" s="37">
        <v>0.28000000000000003</v>
      </c>
    </row>
    <row r="42" spans="1:8" x14ac:dyDescent="0.35">
      <c r="A42" s="25" t="s">
        <v>97</v>
      </c>
      <c r="B42" s="36">
        <v>1685</v>
      </c>
      <c r="C42" s="36">
        <v>505</v>
      </c>
      <c r="D42" s="36">
        <v>720</v>
      </c>
      <c r="E42" s="36">
        <v>460</v>
      </c>
      <c r="F42" s="37">
        <v>0.3</v>
      </c>
      <c r="G42" s="37">
        <v>0.43</v>
      </c>
      <c r="H42" s="37">
        <v>0.27</v>
      </c>
    </row>
    <row r="43" spans="1:8" x14ac:dyDescent="0.35">
      <c r="A43" s="25" t="s">
        <v>98</v>
      </c>
      <c r="B43" s="36">
        <v>1375</v>
      </c>
      <c r="C43" s="36">
        <v>435</v>
      </c>
      <c r="D43" s="36">
        <v>585</v>
      </c>
      <c r="E43" s="36">
        <v>355</v>
      </c>
      <c r="F43" s="37">
        <v>0.32</v>
      </c>
      <c r="G43" s="37">
        <v>0.43</v>
      </c>
      <c r="H43" s="37">
        <v>0.26</v>
      </c>
    </row>
    <row r="44" spans="1:8" x14ac:dyDescent="0.35">
      <c r="A44" s="25" t="s">
        <v>99</v>
      </c>
      <c r="B44" s="36">
        <v>1490</v>
      </c>
      <c r="C44" s="36">
        <v>475</v>
      </c>
      <c r="D44" s="36">
        <v>660</v>
      </c>
      <c r="E44" s="36">
        <v>355</v>
      </c>
      <c r="F44" s="37">
        <v>0.32</v>
      </c>
      <c r="G44" s="37">
        <v>0.44</v>
      </c>
      <c r="H44" s="37">
        <v>0.24</v>
      </c>
    </row>
    <row r="45" spans="1:8" x14ac:dyDescent="0.35">
      <c r="A45" s="25" t="s">
        <v>100</v>
      </c>
      <c r="B45" s="36">
        <v>975</v>
      </c>
      <c r="C45" s="36">
        <v>330</v>
      </c>
      <c r="D45" s="36">
        <v>400</v>
      </c>
      <c r="E45" s="36">
        <v>245</v>
      </c>
      <c r="F45" s="37">
        <v>0.34</v>
      </c>
      <c r="G45" s="37">
        <v>0.41</v>
      </c>
      <c r="H45" s="37">
        <v>0.25</v>
      </c>
    </row>
    <row r="46" spans="1:8" x14ac:dyDescent="0.35">
      <c r="A46" s="25" t="s">
        <v>101</v>
      </c>
      <c r="B46" s="36">
        <v>960</v>
      </c>
      <c r="C46" s="36">
        <v>320</v>
      </c>
      <c r="D46" s="36">
        <v>420</v>
      </c>
      <c r="E46" s="36">
        <v>220</v>
      </c>
      <c r="F46" s="66">
        <v>0.33</v>
      </c>
      <c r="G46" s="66">
        <v>0.43</v>
      </c>
      <c r="H46" s="66">
        <v>0.23</v>
      </c>
    </row>
    <row r="47" spans="1:8" x14ac:dyDescent="0.35">
      <c r="A47" s="25" t="s">
        <v>102</v>
      </c>
      <c r="B47" s="36">
        <v>945</v>
      </c>
      <c r="C47" s="36">
        <v>315</v>
      </c>
      <c r="D47" s="36">
        <v>405</v>
      </c>
      <c r="E47" s="36">
        <v>225</v>
      </c>
      <c r="F47" s="66">
        <v>0.33</v>
      </c>
      <c r="G47" s="66">
        <v>0.43</v>
      </c>
      <c r="H47" s="66">
        <v>0.24</v>
      </c>
    </row>
    <row r="48" spans="1:8" x14ac:dyDescent="0.35">
      <c r="A48" s="25" t="s">
        <v>103</v>
      </c>
      <c r="B48" s="36">
        <v>725</v>
      </c>
      <c r="C48" s="36">
        <v>270</v>
      </c>
      <c r="D48" s="36">
        <v>295</v>
      </c>
      <c r="E48" s="36">
        <v>160</v>
      </c>
      <c r="F48" s="37">
        <v>0.37</v>
      </c>
      <c r="G48" s="37">
        <v>0.41</v>
      </c>
      <c r="H48" s="37">
        <v>0.22</v>
      </c>
    </row>
    <row r="49" spans="1:8" x14ac:dyDescent="0.35">
      <c r="A49" s="41" t="s">
        <v>104</v>
      </c>
      <c r="B49" s="39">
        <v>2660</v>
      </c>
      <c r="C49" s="39">
        <v>1060</v>
      </c>
      <c r="D49" s="39">
        <v>1060</v>
      </c>
      <c r="E49" s="39">
        <v>540</v>
      </c>
      <c r="F49" s="70">
        <v>0.4</v>
      </c>
      <c r="G49" s="70">
        <v>0.4</v>
      </c>
      <c r="H49" s="70">
        <v>0.2</v>
      </c>
    </row>
    <row r="50" spans="1:8" x14ac:dyDescent="0.35">
      <c r="A50" s="40" t="s">
        <v>105</v>
      </c>
      <c r="B50" s="35">
        <v>13885</v>
      </c>
      <c r="C50" s="35">
        <v>5310</v>
      </c>
      <c r="D50" s="35">
        <v>5855</v>
      </c>
      <c r="E50" s="35">
        <v>2720</v>
      </c>
      <c r="F50" s="69">
        <v>0.38</v>
      </c>
      <c r="G50" s="69">
        <v>0.42</v>
      </c>
      <c r="H50" s="69">
        <v>0.2</v>
      </c>
    </row>
    <row r="51" spans="1:8" x14ac:dyDescent="0.35">
      <c r="A51" s="40" t="s">
        <v>106</v>
      </c>
      <c r="B51" s="35">
        <v>20025</v>
      </c>
      <c r="C51" s="35">
        <v>6940</v>
      </c>
      <c r="D51" s="35">
        <v>8360</v>
      </c>
      <c r="E51" s="35">
        <v>4725</v>
      </c>
      <c r="F51" s="69">
        <v>0.35</v>
      </c>
      <c r="G51" s="69">
        <v>0.42</v>
      </c>
      <c r="H51" s="69">
        <v>0.24</v>
      </c>
    </row>
    <row r="52" spans="1:8" x14ac:dyDescent="0.35">
      <c r="A52" s="40" t="s">
        <v>107</v>
      </c>
      <c r="B52" s="35">
        <v>12035</v>
      </c>
      <c r="C52" s="35">
        <v>3850</v>
      </c>
      <c r="D52" s="35">
        <v>5115</v>
      </c>
      <c r="E52" s="35">
        <v>3070</v>
      </c>
      <c r="F52" s="69">
        <v>0.32</v>
      </c>
      <c r="G52" s="69">
        <v>0.42</v>
      </c>
      <c r="H52" s="69">
        <v>0.26</v>
      </c>
    </row>
    <row r="53" spans="1:8" x14ac:dyDescent="0.35">
      <c r="A53" t="s">
        <v>29</v>
      </c>
      <c r="B53" s="91" t="s">
        <v>394</v>
      </c>
    </row>
    <row r="54" spans="1:8" x14ac:dyDescent="0.35">
      <c r="A54" t="s">
        <v>30</v>
      </c>
      <c r="B54" s="92" t="s">
        <v>445</v>
      </c>
    </row>
    <row r="55" spans="1:8" x14ac:dyDescent="0.35">
      <c r="A55" t="s">
        <v>31</v>
      </c>
      <c r="B55" s="92" t="s">
        <v>451</v>
      </c>
    </row>
    <row r="56" spans="1:8" x14ac:dyDescent="0.35">
      <c r="A56" t="s">
        <v>32</v>
      </c>
      <c r="B56" s="92" t="s">
        <v>523</v>
      </c>
    </row>
    <row r="57" spans="1:8" x14ac:dyDescent="0.35">
      <c r="A57" t="s">
        <v>33</v>
      </c>
      <c r="B57" s="92" t="s">
        <v>452</v>
      </c>
    </row>
    <row r="58" spans="1:8" x14ac:dyDescent="0.35">
      <c r="A58" t="s">
        <v>34</v>
      </c>
      <c r="B58" s="92" t="s">
        <v>454</v>
      </c>
    </row>
  </sheetData>
  <conditionalFormatting sqref="F7:F49">
    <cfRule type="dataBar" priority="6">
      <dataBar>
        <cfvo type="num" val="0"/>
        <cfvo type="num" val="1"/>
        <color theme="7" tint="0.39997558519241921"/>
      </dataBar>
      <extLst>
        <ext xmlns:x14="http://schemas.microsoft.com/office/spreadsheetml/2009/9/main" uri="{B025F937-C7B1-47D3-B67F-A62EFF666E3E}">
          <x14:id>{BA21618E-30EC-4E7E-AC11-F29FF83964D9}</x14:id>
        </ext>
      </extLst>
    </cfRule>
  </conditionalFormatting>
  <conditionalFormatting sqref="F50:F52">
    <cfRule type="dataBar" priority="5">
      <dataBar>
        <cfvo type="num" val="0"/>
        <cfvo type="num" val="1"/>
        <color theme="7" tint="0.39997558519241921"/>
      </dataBar>
      <extLst>
        <ext xmlns:x14="http://schemas.microsoft.com/office/spreadsheetml/2009/9/main" uri="{B025F937-C7B1-47D3-B67F-A62EFF666E3E}">
          <x14:id>{604CB318-C1C1-4D4D-910A-756ED2DC65CD}</x14:id>
        </ext>
      </extLst>
    </cfRule>
  </conditionalFormatting>
  <conditionalFormatting sqref="G7:G49">
    <cfRule type="dataBar" priority="4">
      <dataBar>
        <cfvo type="num" val="0"/>
        <cfvo type="num" val="1"/>
        <color theme="7" tint="0.39997558519241921"/>
      </dataBar>
      <extLst>
        <ext xmlns:x14="http://schemas.microsoft.com/office/spreadsheetml/2009/9/main" uri="{B025F937-C7B1-47D3-B67F-A62EFF666E3E}">
          <x14:id>{2887DD18-87C3-445A-B5F6-9017EFAEDB7F}</x14:id>
        </ext>
      </extLst>
    </cfRule>
  </conditionalFormatting>
  <conditionalFormatting sqref="G50:G52">
    <cfRule type="dataBar" priority="3">
      <dataBar>
        <cfvo type="num" val="0"/>
        <cfvo type="num" val="1"/>
        <color theme="7" tint="0.39997558519241921"/>
      </dataBar>
      <extLst>
        <ext xmlns:x14="http://schemas.microsoft.com/office/spreadsheetml/2009/9/main" uri="{B025F937-C7B1-47D3-B67F-A62EFF666E3E}">
          <x14:id>{29669767-F830-425B-A3F9-7EDF053C023D}</x14:id>
        </ext>
      </extLst>
    </cfRule>
  </conditionalFormatting>
  <conditionalFormatting sqref="H7:H49">
    <cfRule type="dataBar" priority="2">
      <dataBar>
        <cfvo type="num" val="0"/>
        <cfvo type="num" val="1"/>
        <color theme="7" tint="0.39997558519241921"/>
      </dataBar>
      <extLst>
        <ext xmlns:x14="http://schemas.microsoft.com/office/spreadsheetml/2009/9/main" uri="{B025F937-C7B1-47D3-B67F-A62EFF666E3E}">
          <x14:id>{F711DE07-2E27-406C-B269-65531BC10B08}</x14:id>
        </ext>
      </extLst>
    </cfRule>
  </conditionalFormatting>
  <conditionalFormatting sqref="H50:H52">
    <cfRule type="dataBar" priority="1">
      <dataBar>
        <cfvo type="num" val="0"/>
        <cfvo type="num" val="1"/>
        <color theme="7" tint="0.39997558519241921"/>
      </dataBar>
      <extLst>
        <ext xmlns:x14="http://schemas.microsoft.com/office/spreadsheetml/2009/9/main" uri="{B025F937-C7B1-47D3-B67F-A62EFF666E3E}">
          <x14:id>{BF2F0BB3-72E2-42DD-A179-04B45D85EC6B}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BA21618E-30EC-4E7E-AC11-F29FF83964D9}">
            <x14:dataBar minLength="0" maxLength="100" gradient="0">
              <x14:cfvo type="num">
                <xm:f>0</xm:f>
              </x14:cfvo>
              <x14:cfvo type="num">
                <xm:f>1</xm:f>
              </x14:cfvo>
              <x14:negativeFillColor rgb="FFFF0000"/>
              <x14:axisColor rgb="FF000000"/>
            </x14:dataBar>
          </x14:cfRule>
          <xm:sqref>F7:F49</xm:sqref>
        </x14:conditionalFormatting>
        <x14:conditionalFormatting xmlns:xm="http://schemas.microsoft.com/office/excel/2006/main">
          <x14:cfRule type="dataBar" id="{604CB318-C1C1-4D4D-910A-756ED2DC65CD}">
            <x14:dataBar minLength="0" maxLength="100" gradient="0">
              <x14:cfvo type="num">
                <xm:f>0</xm:f>
              </x14:cfvo>
              <x14:cfvo type="num">
                <xm:f>1</xm:f>
              </x14:cfvo>
              <x14:negativeFillColor rgb="FFFF0000"/>
              <x14:axisColor rgb="FF000000"/>
            </x14:dataBar>
          </x14:cfRule>
          <xm:sqref>F50:F52</xm:sqref>
        </x14:conditionalFormatting>
        <x14:conditionalFormatting xmlns:xm="http://schemas.microsoft.com/office/excel/2006/main">
          <x14:cfRule type="dataBar" id="{2887DD18-87C3-445A-B5F6-9017EFAEDB7F}">
            <x14:dataBar minLength="0" maxLength="100" gradient="0">
              <x14:cfvo type="num">
                <xm:f>0</xm:f>
              </x14:cfvo>
              <x14:cfvo type="num">
                <xm:f>1</xm:f>
              </x14:cfvo>
              <x14:negativeFillColor rgb="FFFF0000"/>
              <x14:axisColor rgb="FF000000"/>
            </x14:dataBar>
          </x14:cfRule>
          <xm:sqref>G7:G49</xm:sqref>
        </x14:conditionalFormatting>
        <x14:conditionalFormatting xmlns:xm="http://schemas.microsoft.com/office/excel/2006/main">
          <x14:cfRule type="dataBar" id="{29669767-F830-425B-A3F9-7EDF053C023D}">
            <x14:dataBar minLength="0" maxLength="100" gradient="0">
              <x14:cfvo type="num">
                <xm:f>0</xm:f>
              </x14:cfvo>
              <x14:cfvo type="num">
                <xm:f>1</xm:f>
              </x14:cfvo>
              <x14:negativeFillColor rgb="FFFF0000"/>
              <x14:axisColor rgb="FF000000"/>
            </x14:dataBar>
          </x14:cfRule>
          <xm:sqref>G50:G52</xm:sqref>
        </x14:conditionalFormatting>
        <x14:conditionalFormatting xmlns:xm="http://schemas.microsoft.com/office/excel/2006/main">
          <x14:cfRule type="dataBar" id="{F711DE07-2E27-406C-B269-65531BC10B08}">
            <x14:dataBar minLength="0" maxLength="100" gradient="0">
              <x14:cfvo type="num">
                <xm:f>0</xm:f>
              </x14:cfvo>
              <x14:cfvo type="num">
                <xm:f>1</xm:f>
              </x14:cfvo>
              <x14:negativeFillColor rgb="FFFF0000"/>
              <x14:axisColor rgb="FF000000"/>
            </x14:dataBar>
          </x14:cfRule>
          <xm:sqref>H7:H49</xm:sqref>
        </x14:conditionalFormatting>
        <x14:conditionalFormatting xmlns:xm="http://schemas.microsoft.com/office/excel/2006/main">
          <x14:cfRule type="dataBar" id="{BF2F0BB3-72E2-42DD-A179-04B45D85EC6B}">
            <x14:dataBar minLength="0" maxLength="100" gradient="0">
              <x14:cfvo type="num">
                <xm:f>0</xm:f>
              </x14:cfvo>
              <x14:cfvo type="num">
                <xm:f>1</xm:f>
              </x14:cfvo>
              <x14:negativeFillColor rgb="FFFF0000"/>
              <x14:axisColor rgb="FF000000"/>
            </x14:dataBar>
          </x14:cfRule>
          <xm:sqref>H50:H52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9"/>
  <sheetViews>
    <sheetView showGridLines="0" workbookViewId="0"/>
  </sheetViews>
  <sheetFormatPr defaultColWidth="10.6640625" defaultRowHeight="15.5" x14ac:dyDescent="0.35"/>
  <cols>
    <col min="1" max="6" width="20.6640625" customWidth="1"/>
  </cols>
  <sheetData>
    <row r="1" spans="1:6" ht="19.5" x14ac:dyDescent="0.45">
      <c r="A1" s="2" t="s">
        <v>126</v>
      </c>
    </row>
    <row r="2" spans="1:6" x14ac:dyDescent="0.35">
      <c r="A2" t="s">
        <v>45</v>
      </c>
    </row>
    <row r="3" spans="1:6" x14ac:dyDescent="0.35">
      <c r="A3" t="s">
        <v>46</v>
      </c>
    </row>
    <row r="4" spans="1:6" x14ac:dyDescent="0.35">
      <c r="A4" t="s">
        <v>422</v>
      </c>
    </row>
    <row r="5" spans="1:6" x14ac:dyDescent="0.35">
      <c r="A5" t="s">
        <v>47</v>
      </c>
    </row>
    <row r="6" spans="1:6" ht="31" x14ac:dyDescent="0.35">
      <c r="A6" s="44" t="s">
        <v>109</v>
      </c>
      <c r="B6" s="43" t="s">
        <v>110</v>
      </c>
      <c r="C6" s="43" t="s">
        <v>127</v>
      </c>
      <c r="D6" s="43" t="s">
        <v>128</v>
      </c>
      <c r="E6" s="43" t="s">
        <v>129</v>
      </c>
      <c r="F6" s="43" t="s">
        <v>130</v>
      </c>
    </row>
    <row r="7" spans="1:6" x14ac:dyDescent="0.35">
      <c r="A7" s="45" t="s">
        <v>60</v>
      </c>
      <c r="B7" s="46">
        <v>24610</v>
      </c>
      <c r="C7" s="46">
        <v>2785</v>
      </c>
      <c r="D7" s="46">
        <v>21825</v>
      </c>
      <c r="E7" s="65">
        <v>0.11</v>
      </c>
      <c r="F7" s="65">
        <v>0.89</v>
      </c>
    </row>
    <row r="8" spans="1:6" x14ac:dyDescent="0.35">
      <c r="A8" s="25" t="s">
        <v>63</v>
      </c>
      <c r="B8" s="36">
        <v>5</v>
      </c>
      <c r="C8" s="36" t="s">
        <v>108</v>
      </c>
      <c r="D8" s="36">
        <v>5</v>
      </c>
      <c r="E8" s="37" t="s">
        <v>108</v>
      </c>
      <c r="F8" s="37" t="s">
        <v>108</v>
      </c>
    </row>
    <row r="9" spans="1:6" x14ac:dyDescent="0.35">
      <c r="A9" s="25" t="s">
        <v>64</v>
      </c>
      <c r="B9" s="36">
        <v>20</v>
      </c>
      <c r="C9" s="36" t="s">
        <v>108</v>
      </c>
      <c r="D9" s="36">
        <v>15</v>
      </c>
      <c r="E9" s="37" t="s">
        <v>108</v>
      </c>
      <c r="F9" s="37" t="s">
        <v>108</v>
      </c>
    </row>
    <row r="10" spans="1:6" x14ac:dyDescent="0.35">
      <c r="A10" s="25" t="s">
        <v>65</v>
      </c>
      <c r="B10" s="36">
        <v>30</v>
      </c>
      <c r="C10" s="36">
        <v>5</v>
      </c>
      <c r="D10" s="36">
        <v>30</v>
      </c>
      <c r="E10" s="37">
        <v>0.13</v>
      </c>
      <c r="F10" s="37">
        <v>0.88</v>
      </c>
    </row>
    <row r="11" spans="1:6" x14ac:dyDescent="0.35">
      <c r="A11" s="25" t="s">
        <v>66</v>
      </c>
      <c r="B11" s="36">
        <v>40</v>
      </c>
      <c r="C11" s="36">
        <v>5</v>
      </c>
      <c r="D11" s="36">
        <v>35</v>
      </c>
      <c r="E11" s="37">
        <v>0.14000000000000001</v>
      </c>
      <c r="F11" s="37">
        <v>0.86</v>
      </c>
    </row>
    <row r="12" spans="1:6" x14ac:dyDescent="0.35">
      <c r="A12" s="25" t="s">
        <v>67</v>
      </c>
      <c r="B12" s="36">
        <v>155</v>
      </c>
      <c r="C12" s="36">
        <v>10</v>
      </c>
      <c r="D12" s="36">
        <v>145</v>
      </c>
      <c r="E12" s="37">
        <v>7.0000000000000007E-2</v>
      </c>
      <c r="F12" s="37">
        <v>0.93</v>
      </c>
    </row>
    <row r="13" spans="1:6" x14ac:dyDescent="0.35">
      <c r="A13" s="25" t="s">
        <v>68</v>
      </c>
      <c r="B13" s="36">
        <v>205</v>
      </c>
      <c r="C13" s="36">
        <v>15</v>
      </c>
      <c r="D13" s="36">
        <v>195</v>
      </c>
      <c r="E13" s="37">
        <v>7.0000000000000007E-2</v>
      </c>
      <c r="F13" s="37">
        <v>0.93</v>
      </c>
    </row>
    <row r="14" spans="1:6" x14ac:dyDescent="0.35">
      <c r="A14" s="25" t="s">
        <v>69</v>
      </c>
      <c r="B14" s="36">
        <v>345</v>
      </c>
      <c r="C14" s="36">
        <v>30</v>
      </c>
      <c r="D14" s="36">
        <v>310</v>
      </c>
      <c r="E14" s="37">
        <v>0.09</v>
      </c>
      <c r="F14" s="37">
        <v>0.91</v>
      </c>
    </row>
    <row r="15" spans="1:6" x14ac:dyDescent="0.35">
      <c r="A15" s="25" t="s">
        <v>70</v>
      </c>
      <c r="B15" s="36">
        <v>560</v>
      </c>
      <c r="C15" s="36">
        <v>65</v>
      </c>
      <c r="D15" s="36">
        <v>495</v>
      </c>
      <c r="E15" s="37">
        <v>0.12</v>
      </c>
      <c r="F15" s="37">
        <v>0.88</v>
      </c>
    </row>
    <row r="16" spans="1:6" x14ac:dyDescent="0.35">
      <c r="A16" s="25" t="s">
        <v>71</v>
      </c>
      <c r="B16" s="36">
        <v>520</v>
      </c>
      <c r="C16" s="36">
        <v>50</v>
      </c>
      <c r="D16" s="36">
        <v>470</v>
      </c>
      <c r="E16" s="37">
        <v>0.09</v>
      </c>
      <c r="F16" s="37">
        <v>0.91</v>
      </c>
    </row>
    <row r="17" spans="1:6" x14ac:dyDescent="0.35">
      <c r="A17" s="25" t="s">
        <v>72</v>
      </c>
      <c r="B17" s="36">
        <v>615</v>
      </c>
      <c r="C17" s="36">
        <v>75</v>
      </c>
      <c r="D17" s="36">
        <v>540</v>
      </c>
      <c r="E17" s="37">
        <v>0.12</v>
      </c>
      <c r="F17" s="37">
        <v>0.88</v>
      </c>
    </row>
    <row r="18" spans="1:6" x14ac:dyDescent="0.35">
      <c r="A18" s="25" t="s">
        <v>73</v>
      </c>
      <c r="B18" s="36">
        <v>665</v>
      </c>
      <c r="C18" s="36">
        <v>85</v>
      </c>
      <c r="D18" s="36">
        <v>580</v>
      </c>
      <c r="E18" s="37">
        <v>0.13</v>
      </c>
      <c r="F18" s="37">
        <v>0.87</v>
      </c>
    </row>
    <row r="19" spans="1:6" x14ac:dyDescent="0.35">
      <c r="A19" s="25" t="s">
        <v>74</v>
      </c>
      <c r="B19" s="36">
        <v>685</v>
      </c>
      <c r="C19" s="36">
        <v>90</v>
      </c>
      <c r="D19" s="36">
        <v>595</v>
      </c>
      <c r="E19" s="37">
        <v>0.13</v>
      </c>
      <c r="F19" s="37">
        <v>0.87</v>
      </c>
    </row>
    <row r="20" spans="1:6" x14ac:dyDescent="0.35">
      <c r="A20" s="25" t="s">
        <v>75</v>
      </c>
      <c r="B20" s="36">
        <v>690</v>
      </c>
      <c r="C20" s="36">
        <v>85</v>
      </c>
      <c r="D20" s="36">
        <v>605</v>
      </c>
      <c r="E20" s="37">
        <v>0.12</v>
      </c>
      <c r="F20" s="37">
        <v>0.88</v>
      </c>
    </row>
    <row r="21" spans="1:6" x14ac:dyDescent="0.35">
      <c r="A21" s="25" t="s">
        <v>76</v>
      </c>
      <c r="B21" s="36">
        <v>610</v>
      </c>
      <c r="C21" s="36">
        <v>75</v>
      </c>
      <c r="D21" s="36">
        <v>535</v>
      </c>
      <c r="E21" s="37">
        <v>0.12</v>
      </c>
      <c r="F21" s="37">
        <v>0.88</v>
      </c>
    </row>
    <row r="22" spans="1:6" x14ac:dyDescent="0.35">
      <c r="A22" s="25" t="s">
        <v>77</v>
      </c>
      <c r="B22" s="36">
        <v>550</v>
      </c>
      <c r="C22" s="36">
        <v>75</v>
      </c>
      <c r="D22" s="36">
        <v>475</v>
      </c>
      <c r="E22" s="37">
        <v>0.14000000000000001</v>
      </c>
      <c r="F22" s="37">
        <v>0.86</v>
      </c>
    </row>
    <row r="23" spans="1:6" x14ac:dyDescent="0.35">
      <c r="A23" s="25" t="s">
        <v>78</v>
      </c>
      <c r="B23" s="36">
        <v>630</v>
      </c>
      <c r="C23" s="36">
        <v>80</v>
      </c>
      <c r="D23" s="36">
        <v>550</v>
      </c>
      <c r="E23" s="37">
        <v>0.12</v>
      </c>
      <c r="F23" s="37">
        <v>0.88</v>
      </c>
    </row>
    <row r="24" spans="1:6" x14ac:dyDescent="0.35">
      <c r="A24" s="25" t="s">
        <v>79</v>
      </c>
      <c r="B24" s="36">
        <v>530</v>
      </c>
      <c r="C24" s="36">
        <v>60</v>
      </c>
      <c r="D24" s="36">
        <v>470</v>
      </c>
      <c r="E24" s="37">
        <v>0.11</v>
      </c>
      <c r="F24" s="37">
        <v>0.89</v>
      </c>
    </row>
    <row r="25" spans="1:6" x14ac:dyDescent="0.35">
      <c r="A25" s="25" t="s">
        <v>80</v>
      </c>
      <c r="B25" s="36">
        <v>535</v>
      </c>
      <c r="C25" s="36">
        <v>55</v>
      </c>
      <c r="D25" s="36">
        <v>485</v>
      </c>
      <c r="E25" s="37">
        <v>0.1</v>
      </c>
      <c r="F25" s="37">
        <v>0.9</v>
      </c>
    </row>
    <row r="26" spans="1:6" x14ac:dyDescent="0.35">
      <c r="A26" s="25" t="s">
        <v>81</v>
      </c>
      <c r="B26" s="36">
        <v>620</v>
      </c>
      <c r="C26" s="36">
        <v>75</v>
      </c>
      <c r="D26" s="36">
        <v>545</v>
      </c>
      <c r="E26" s="37">
        <v>0.12</v>
      </c>
      <c r="F26" s="37">
        <v>0.88</v>
      </c>
    </row>
    <row r="27" spans="1:6" x14ac:dyDescent="0.35">
      <c r="A27" s="25" t="s">
        <v>82</v>
      </c>
      <c r="B27" s="36">
        <v>805</v>
      </c>
      <c r="C27" s="36">
        <v>90</v>
      </c>
      <c r="D27" s="36">
        <v>715</v>
      </c>
      <c r="E27" s="37">
        <v>0.11</v>
      </c>
      <c r="F27" s="37">
        <v>0.89</v>
      </c>
    </row>
    <row r="28" spans="1:6" x14ac:dyDescent="0.35">
      <c r="A28" s="25" t="s">
        <v>83</v>
      </c>
      <c r="B28" s="36">
        <v>595</v>
      </c>
      <c r="C28" s="36">
        <v>75</v>
      </c>
      <c r="D28" s="36">
        <v>525</v>
      </c>
      <c r="E28" s="37">
        <v>0.12</v>
      </c>
      <c r="F28" s="37">
        <v>0.88</v>
      </c>
    </row>
    <row r="29" spans="1:6" x14ac:dyDescent="0.35">
      <c r="A29" s="25" t="s">
        <v>84</v>
      </c>
      <c r="B29" s="36">
        <v>735</v>
      </c>
      <c r="C29" s="36">
        <v>75</v>
      </c>
      <c r="D29" s="36">
        <v>660</v>
      </c>
      <c r="E29" s="37">
        <v>0.1</v>
      </c>
      <c r="F29" s="37">
        <v>0.9</v>
      </c>
    </row>
    <row r="30" spans="1:6" x14ac:dyDescent="0.35">
      <c r="A30" s="25" t="s">
        <v>85</v>
      </c>
      <c r="B30" s="36">
        <v>885</v>
      </c>
      <c r="C30" s="36">
        <v>135</v>
      </c>
      <c r="D30" s="36">
        <v>750</v>
      </c>
      <c r="E30" s="37">
        <v>0.15</v>
      </c>
      <c r="F30" s="37">
        <v>0.85</v>
      </c>
    </row>
    <row r="31" spans="1:6" x14ac:dyDescent="0.35">
      <c r="A31" s="25" t="s">
        <v>86</v>
      </c>
      <c r="B31" s="36">
        <v>685</v>
      </c>
      <c r="C31" s="36">
        <v>115</v>
      </c>
      <c r="D31" s="36">
        <v>575</v>
      </c>
      <c r="E31" s="37">
        <v>0.16</v>
      </c>
      <c r="F31" s="37">
        <v>0.84</v>
      </c>
    </row>
    <row r="32" spans="1:6" x14ac:dyDescent="0.35">
      <c r="A32" s="25" t="s">
        <v>87</v>
      </c>
      <c r="B32" s="36">
        <v>790</v>
      </c>
      <c r="C32" s="36">
        <v>110</v>
      </c>
      <c r="D32" s="36">
        <v>680</v>
      </c>
      <c r="E32" s="37">
        <v>0.14000000000000001</v>
      </c>
      <c r="F32" s="37">
        <v>0.86</v>
      </c>
    </row>
    <row r="33" spans="1:6" x14ac:dyDescent="0.35">
      <c r="A33" s="25" t="s">
        <v>88</v>
      </c>
      <c r="B33" s="36">
        <v>780</v>
      </c>
      <c r="C33" s="36">
        <v>85</v>
      </c>
      <c r="D33" s="36">
        <v>695</v>
      </c>
      <c r="E33" s="37">
        <v>0.11</v>
      </c>
      <c r="F33" s="37">
        <v>0.89</v>
      </c>
    </row>
    <row r="34" spans="1:6" x14ac:dyDescent="0.35">
      <c r="A34" s="25" t="s">
        <v>89</v>
      </c>
      <c r="B34" s="36">
        <v>885</v>
      </c>
      <c r="C34" s="36">
        <v>95</v>
      </c>
      <c r="D34" s="36">
        <v>790</v>
      </c>
      <c r="E34" s="37">
        <v>0.11</v>
      </c>
      <c r="F34" s="37">
        <v>0.89</v>
      </c>
    </row>
    <row r="35" spans="1:6" x14ac:dyDescent="0.35">
      <c r="A35" s="25" t="s">
        <v>90</v>
      </c>
      <c r="B35" s="36">
        <v>940</v>
      </c>
      <c r="C35" s="36">
        <v>100</v>
      </c>
      <c r="D35" s="36">
        <v>835</v>
      </c>
      <c r="E35" s="37">
        <v>0.11</v>
      </c>
      <c r="F35" s="37">
        <v>0.89</v>
      </c>
    </row>
    <row r="36" spans="1:6" x14ac:dyDescent="0.35">
      <c r="A36" s="25" t="s">
        <v>91</v>
      </c>
      <c r="B36" s="36">
        <v>840</v>
      </c>
      <c r="C36" s="36">
        <v>75</v>
      </c>
      <c r="D36" s="36">
        <v>765</v>
      </c>
      <c r="E36" s="37">
        <v>0.09</v>
      </c>
      <c r="F36" s="37">
        <v>0.91</v>
      </c>
    </row>
    <row r="37" spans="1:6" x14ac:dyDescent="0.35">
      <c r="A37" s="25" t="s">
        <v>92</v>
      </c>
      <c r="B37" s="36">
        <v>850</v>
      </c>
      <c r="C37" s="36">
        <v>85</v>
      </c>
      <c r="D37" s="36">
        <v>765</v>
      </c>
      <c r="E37" s="37">
        <v>0.1</v>
      </c>
      <c r="F37" s="37">
        <v>0.9</v>
      </c>
    </row>
    <row r="38" spans="1:6" x14ac:dyDescent="0.35">
      <c r="A38" s="25" t="s">
        <v>93</v>
      </c>
      <c r="B38" s="36">
        <v>1010</v>
      </c>
      <c r="C38" s="36">
        <v>115</v>
      </c>
      <c r="D38" s="36">
        <v>895</v>
      </c>
      <c r="E38" s="37">
        <v>0.12</v>
      </c>
      <c r="F38" s="37">
        <v>0.88</v>
      </c>
    </row>
    <row r="39" spans="1:6" x14ac:dyDescent="0.35">
      <c r="A39" s="25" t="s">
        <v>94</v>
      </c>
      <c r="B39" s="36">
        <v>960</v>
      </c>
      <c r="C39" s="36">
        <v>90</v>
      </c>
      <c r="D39" s="36">
        <v>870</v>
      </c>
      <c r="E39" s="37">
        <v>0.1</v>
      </c>
      <c r="F39" s="37">
        <v>0.9</v>
      </c>
    </row>
    <row r="40" spans="1:6" x14ac:dyDescent="0.35">
      <c r="A40" s="25" t="s">
        <v>95</v>
      </c>
      <c r="B40" s="36">
        <v>920</v>
      </c>
      <c r="C40" s="36">
        <v>85</v>
      </c>
      <c r="D40" s="36">
        <v>830</v>
      </c>
      <c r="E40" s="37">
        <v>0.09</v>
      </c>
      <c r="F40" s="37">
        <v>0.91</v>
      </c>
    </row>
    <row r="41" spans="1:6" x14ac:dyDescent="0.35">
      <c r="A41" s="25" t="s">
        <v>96</v>
      </c>
      <c r="B41" s="36">
        <v>885</v>
      </c>
      <c r="C41" s="36">
        <v>95</v>
      </c>
      <c r="D41" s="36">
        <v>790</v>
      </c>
      <c r="E41" s="37">
        <v>0.11</v>
      </c>
      <c r="F41" s="37">
        <v>0.89</v>
      </c>
    </row>
    <row r="42" spans="1:6" x14ac:dyDescent="0.35">
      <c r="A42" s="25" t="s">
        <v>97</v>
      </c>
      <c r="B42" s="36">
        <v>780</v>
      </c>
      <c r="C42" s="36">
        <v>80</v>
      </c>
      <c r="D42" s="36">
        <v>700</v>
      </c>
      <c r="E42" s="37">
        <v>0.1</v>
      </c>
      <c r="F42" s="37">
        <v>0.9</v>
      </c>
    </row>
    <row r="43" spans="1:6" x14ac:dyDescent="0.35">
      <c r="A43" s="25" t="s">
        <v>98</v>
      </c>
      <c r="B43" s="36">
        <v>695</v>
      </c>
      <c r="C43" s="36">
        <v>70</v>
      </c>
      <c r="D43" s="36">
        <v>630</v>
      </c>
      <c r="E43" s="37">
        <v>0.1</v>
      </c>
      <c r="F43" s="37">
        <v>0.9</v>
      </c>
    </row>
    <row r="44" spans="1:6" x14ac:dyDescent="0.35">
      <c r="A44" s="25" t="s">
        <v>99</v>
      </c>
      <c r="B44" s="36">
        <v>725</v>
      </c>
      <c r="C44" s="36">
        <v>75</v>
      </c>
      <c r="D44" s="36">
        <v>650</v>
      </c>
      <c r="E44" s="37">
        <v>0.1</v>
      </c>
      <c r="F44" s="37">
        <v>0.9</v>
      </c>
    </row>
    <row r="45" spans="1:6" x14ac:dyDescent="0.35">
      <c r="A45" s="25" t="s">
        <v>100</v>
      </c>
      <c r="B45" s="36">
        <v>495</v>
      </c>
      <c r="C45" s="36">
        <v>55</v>
      </c>
      <c r="D45" s="36">
        <v>440</v>
      </c>
      <c r="E45" s="37">
        <v>0.11</v>
      </c>
      <c r="F45" s="37">
        <v>0.89</v>
      </c>
    </row>
    <row r="46" spans="1:6" x14ac:dyDescent="0.35">
      <c r="A46" s="25" t="s">
        <v>101</v>
      </c>
      <c r="B46" s="36">
        <v>490</v>
      </c>
      <c r="C46" s="36">
        <v>55</v>
      </c>
      <c r="D46" s="36">
        <v>435</v>
      </c>
      <c r="E46" s="66">
        <v>0.11</v>
      </c>
      <c r="F46" s="66">
        <v>0.89</v>
      </c>
    </row>
    <row r="47" spans="1:6" x14ac:dyDescent="0.35">
      <c r="A47" s="25" t="s">
        <v>102</v>
      </c>
      <c r="B47" s="36">
        <v>485</v>
      </c>
      <c r="C47" s="36">
        <v>45</v>
      </c>
      <c r="D47" s="36">
        <v>440</v>
      </c>
      <c r="E47" s="66">
        <v>0.09</v>
      </c>
      <c r="F47" s="66">
        <v>0.91</v>
      </c>
    </row>
    <row r="48" spans="1:6" x14ac:dyDescent="0.35">
      <c r="A48" s="25" t="s">
        <v>103</v>
      </c>
      <c r="B48" s="36">
        <v>370</v>
      </c>
      <c r="C48" s="36">
        <v>45</v>
      </c>
      <c r="D48" s="36">
        <v>325</v>
      </c>
      <c r="E48" s="37">
        <v>0.12</v>
      </c>
      <c r="F48" s="37">
        <v>0.88</v>
      </c>
    </row>
    <row r="49" spans="1:6" x14ac:dyDescent="0.35">
      <c r="A49" s="41" t="s">
        <v>104</v>
      </c>
      <c r="B49" s="39">
        <v>1360</v>
      </c>
      <c r="C49" s="39">
        <v>135</v>
      </c>
      <c r="D49" s="39">
        <v>1225</v>
      </c>
      <c r="E49" s="70">
        <v>0.1</v>
      </c>
      <c r="F49" s="70">
        <v>0.9</v>
      </c>
    </row>
    <row r="50" spans="1:6" x14ac:dyDescent="0.35">
      <c r="A50" s="40" t="s">
        <v>105</v>
      </c>
      <c r="B50" s="35">
        <v>7460</v>
      </c>
      <c r="C50" s="35">
        <v>890</v>
      </c>
      <c r="D50" s="35">
        <v>6565</v>
      </c>
      <c r="E50" s="69">
        <v>0.12</v>
      </c>
      <c r="F50" s="69">
        <v>0.88</v>
      </c>
    </row>
    <row r="51" spans="1:6" x14ac:dyDescent="0.35">
      <c r="A51" s="40" t="s">
        <v>106</v>
      </c>
      <c r="B51" s="35">
        <v>9955</v>
      </c>
      <c r="C51" s="35">
        <v>1160</v>
      </c>
      <c r="D51" s="35">
        <v>8795</v>
      </c>
      <c r="E51" s="69">
        <v>0.12</v>
      </c>
      <c r="F51" s="69">
        <v>0.88</v>
      </c>
    </row>
    <row r="52" spans="1:6" x14ac:dyDescent="0.35">
      <c r="A52" s="40" t="s">
        <v>107</v>
      </c>
      <c r="B52" s="35">
        <v>5840</v>
      </c>
      <c r="C52" s="35">
        <v>600</v>
      </c>
      <c r="D52" s="35">
        <v>5240</v>
      </c>
      <c r="E52" s="69">
        <v>0.1</v>
      </c>
      <c r="F52" s="69">
        <v>0.9</v>
      </c>
    </row>
    <row r="53" spans="1:6" x14ac:dyDescent="0.35">
      <c r="A53" t="s">
        <v>29</v>
      </c>
      <c r="B53" s="91" t="s">
        <v>394</v>
      </c>
    </row>
    <row r="54" spans="1:6" x14ac:dyDescent="0.35">
      <c r="A54" t="s">
        <v>30</v>
      </c>
      <c r="B54" s="92" t="s">
        <v>444</v>
      </c>
    </row>
    <row r="55" spans="1:6" x14ac:dyDescent="0.35">
      <c r="A55" t="s">
        <v>31</v>
      </c>
      <c r="B55" s="92" t="s">
        <v>445</v>
      </c>
    </row>
    <row r="56" spans="1:6" x14ac:dyDescent="0.35">
      <c r="A56" t="s">
        <v>32</v>
      </c>
      <c r="B56" s="92" t="s">
        <v>451</v>
      </c>
    </row>
    <row r="57" spans="1:6" x14ac:dyDescent="0.35">
      <c r="A57" t="s">
        <v>33</v>
      </c>
      <c r="B57" s="92" t="s">
        <v>523</v>
      </c>
    </row>
    <row r="58" spans="1:6" x14ac:dyDescent="0.35">
      <c r="A58" t="s">
        <v>34</v>
      </c>
      <c r="B58" s="92" t="s">
        <v>452</v>
      </c>
    </row>
    <row r="59" spans="1:6" x14ac:dyDescent="0.35">
      <c r="A59" t="s">
        <v>35</v>
      </c>
      <c r="B59" s="92" t="s">
        <v>455</v>
      </c>
    </row>
  </sheetData>
  <conditionalFormatting sqref="E7:E49">
    <cfRule type="dataBar" priority="4">
      <dataBar>
        <cfvo type="num" val="0"/>
        <cfvo type="num" val="1"/>
        <color theme="7" tint="0.39997558519241921"/>
      </dataBar>
      <extLst>
        <ext xmlns:x14="http://schemas.microsoft.com/office/spreadsheetml/2009/9/main" uri="{B025F937-C7B1-47D3-B67F-A62EFF666E3E}">
          <x14:id>{3A4E7F60-6623-425F-A4AA-3C3E49B77A6E}</x14:id>
        </ext>
      </extLst>
    </cfRule>
  </conditionalFormatting>
  <conditionalFormatting sqref="E50:E52">
    <cfRule type="dataBar" priority="3">
      <dataBar>
        <cfvo type="num" val="0"/>
        <cfvo type="num" val="1"/>
        <color theme="7" tint="0.39997558519241921"/>
      </dataBar>
      <extLst>
        <ext xmlns:x14="http://schemas.microsoft.com/office/spreadsheetml/2009/9/main" uri="{B025F937-C7B1-47D3-B67F-A62EFF666E3E}">
          <x14:id>{ABEB5AE9-6148-4597-A582-7EE88D3B61F9}</x14:id>
        </ext>
      </extLst>
    </cfRule>
  </conditionalFormatting>
  <conditionalFormatting sqref="F7:F49">
    <cfRule type="dataBar" priority="2">
      <dataBar>
        <cfvo type="num" val="0"/>
        <cfvo type="num" val="1"/>
        <color theme="7" tint="0.39997558519241921"/>
      </dataBar>
      <extLst>
        <ext xmlns:x14="http://schemas.microsoft.com/office/spreadsheetml/2009/9/main" uri="{B025F937-C7B1-47D3-B67F-A62EFF666E3E}">
          <x14:id>{9C41AB7B-BC54-4A35-AC5F-C688BD5A936F}</x14:id>
        </ext>
      </extLst>
    </cfRule>
  </conditionalFormatting>
  <conditionalFormatting sqref="F50:F52">
    <cfRule type="dataBar" priority="1">
      <dataBar>
        <cfvo type="num" val="0"/>
        <cfvo type="num" val="1"/>
        <color theme="7" tint="0.39997558519241921"/>
      </dataBar>
      <extLst>
        <ext xmlns:x14="http://schemas.microsoft.com/office/spreadsheetml/2009/9/main" uri="{B025F937-C7B1-47D3-B67F-A62EFF666E3E}">
          <x14:id>{038AFC0C-3861-4581-8135-AABA246145D4}</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A4E7F60-6623-425F-A4AA-3C3E49B77A6E}">
            <x14:dataBar minLength="0" maxLength="100" gradient="0">
              <x14:cfvo type="num">
                <xm:f>0</xm:f>
              </x14:cfvo>
              <x14:cfvo type="num">
                <xm:f>1</xm:f>
              </x14:cfvo>
              <x14:negativeFillColor rgb="FFFF0000"/>
              <x14:axisColor rgb="FF000000"/>
            </x14:dataBar>
          </x14:cfRule>
          <xm:sqref>E7:E49</xm:sqref>
        </x14:conditionalFormatting>
        <x14:conditionalFormatting xmlns:xm="http://schemas.microsoft.com/office/excel/2006/main">
          <x14:cfRule type="dataBar" id="{ABEB5AE9-6148-4597-A582-7EE88D3B61F9}">
            <x14:dataBar minLength="0" maxLength="100" gradient="0">
              <x14:cfvo type="num">
                <xm:f>0</xm:f>
              </x14:cfvo>
              <x14:cfvo type="num">
                <xm:f>1</xm:f>
              </x14:cfvo>
              <x14:negativeFillColor rgb="FFFF0000"/>
              <x14:axisColor rgb="FF000000"/>
            </x14:dataBar>
          </x14:cfRule>
          <xm:sqref>E50:E52</xm:sqref>
        </x14:conditionalFormatting>
        <x14:conditionalFormatting xmlns:xm="http://schemas.microsoft.com/office/excel/2006/main">
          <x14:cfRule type="dataBar" id="{9C41AB7B-BC54-4A35-AC5F-C688BD5A936F}">
            <x14:dataBar minLength="0" maxLength="100" gradient="0">
              <x14:cfvo type="num">
                <xm:f>0</xm:f>
              </x14:cfvo>
              <x14:cfvo type="num">
                <xm:f>1</xm:f>
              </x14:cfvo>
              <x14:negativeFillColor rgb="FFFF0000"/>
              <x14:axisColor rgb="FF000000"/>
            </x14:dataBar>
          </x14:cfRule>
          <xm:sqref>F7:F49</xm:sqref>
        </x14:conditionalFormatting>
        <x14:conditionalFormatting xmlns:xm="http://schemas.microsoft.com/office/excel/2006/main">
          <x14:cfRule type="dataBar" id="{038AFC0C-3861-4581-8135-AABA246145D4}">
            <x14:dataBar minLength="0" maxLength="100" gradient="0">
              <x14:cfvo type="num">
                <xm:f>0</xm:f>
              </x14:cfvo>
              <x14:cfvo type="num">
                <xm:f>1</xm:f>
              </x14:cfvo>
              <x14:negativeFillColor rgb="FFFF0000"/>
              <x14:axisColor rgb="FF000000"/>
            </x14:dataBar>
          </x14:cfRule>
          <xm:sqref>F50:F52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4"/>
  <sheetViews>
    <sheetView showGridLines="0" zoomScaleNormal="100" workbookViewId="0"/>
  </sheetViews>
  <sheetFormatPr defaultColWidth="10.6640625" defaultRowHeight="15.5" x14ac:dyDescent="0.35"/>
  <cols>
    <col min="1" max="1" width="96.6640625" customWidth="1"/>
    <col min="2" max="12" width="20.6640625" customWidth="1"/>
  </cols>
  <sheetData>
    <row r="1" spans="1:12" ht="19.5" x14ac:dyDescent="0.45">
      <c r="A1" s="2" t="s">
        <v>131</v>
      </c>
    </row>
    <row r="2" spans="1:12" x14ac:dyDescent="0.35">
      <c r="A2" t="s">
        <v>45</v>
      </c>
    </row>
    <row r="3" spans="1:12" x14ac:dyDescent="0.35">
      <c r="A3" t="s">
        <v>46</v>
      </c>
    </row>
    <row r="4" spans="1:12" x14ac:dyDescent="0.35">
      <c r="A4" t="s">
        <v>423</v>
      </c>
    </row>
    <row r="5" spans="1:12" x14ac:dyDescent="0.35">
      <c r="A5" t="s">
        <v>47</v>
      </c>
    </row>
    <row r="6" spans="1:12" ht="46.5" x14ac:dyDescent="0.35">
      <c r="A6" s="44" t="s">
        <v>132</v>
      </c>
      <c r="B6" s="43" t="s">
        <v>133</v>
      </c>
      <c r="C6" s="43" t="s">
        <v>50</v>
      </c>
      <c r="D6" s="43" t="s">
        <v>134</v>
      </c>
      <c r="E6" s="43" t="s">
        <v>52</v>
      </c>
      <c r="F6" s="43" t="s">
        <v>135</v>
      </c>
      <c r="G6" s="43" t="s">
        <v>136</v>
      </c>
      <c r="H6" s="43" t="s">
        <v>137</v>
      </c>
      <c r="I6" s="43" t="s">
        <v>138</v>
      </c>
      <c r="J6" s="43" t="s">
        <v>57</v>
      </c>
      <c r="K6" s="43" t="s">
        <v>58</v>
      </c>
      <c r="L6" s="43" t="s">
        <v>59</v>
      </c>
    </row>
    <row r="7" spans="1:12" x14ac:dyDescent="0.35">
      <c r="A7" s="45" t="s">
        <v>60</v>
      </c>
      <c r="B7" s="46">
        <v>73135</v>
      </c>
      <c r="C7" s="65">
        <v>1</v>
      </c>
      <c r="D7" s="46">
        <v>60860</v>
      </c>
      <c r="E7" s="65">
        <v>1</v>
      </c>
      <c r="F7" s="46">
        <v>65190</v>
      </c>
      <c r="G7" s="46">
        <v>48810</v>
      </c>
      <c r="H7" s="46">
        <v>14085</v>
      </c>
      <c r="I7" s="46">
        <v>2295</v>
      </c>
      <c r="J7" s="65">
        <v>0.75</v>
      </c>
      <c r="K7" s="65">
        <v>0.22</v>
      </c>
      <c r="L7" s="65">
        <v>0.04</v>
      </c>
    </row>
    <row r="8" spans="1:12" x14ac:dyDescent="0.35">
      <c r="A8" s="25" t="s">
        <v>139</v>
      </c>
      <c r="B8" s="36">
        <v>20</v>
      </c>
      <c r="C8" s="37">
        <v>0</v>
      </c>
      <c r="D8" s="36">
        <v>15</v>
      </c>
      <c r="E8" s="37">
        <v>0</v>
      </c>
      <c r="F8" s="36">
        <v>20</v>
      </c>
      <c r="G8" s="36">
        <v>15</v>
      </c>
      <c r="H8" s="36">
        <v>5</v>
      </c>
      <c r="I8" s="36">
        <v>0</v>
      </c>
      <c r="J8" s="37">
        <v>0.83</v>
      </c>
      <c r="K8" s="37">
        <v>0.17</v>
      </c>
      <c r="L8" s="37">
        <v>0</v>
      </c>
    </row>
    <row r="9" spans="1:12" x14ac:dyDescent="0.35">
      <c r="A9" s="25" t="s">
        <v>140</v>
      </c>
      <c r="B9" s="36">
        <v>300</v>
      </c>
      <c r="C9" s="37">
        <v>0</v>
      </c>
      <c r="D9" s="36">
        <v>270</v>
      </c>
      <c r="E9" s="37">
        <v>0</v>
      </c>
      <c r="F9" s="36">
        <v>295</v>
      </c>
      <c r="G9" s="36">
        <v>290</v>
      </c>
      <c r="H9" s="36">
        <v>10</v>
      </c>
      <c r="I9" s="36">
        <v>0</v>
      </c>
      <c r="J9" s="37">
        <v>0.97</v>
      </c>
      <c r="K9" s="37">
        <v>0.03</v>
      </c>
      <c r="L9" s="37">
        <v>0</v>
      </c>
    </row>
    <row r="10" spans="1:12" x14ac:dyDescent="0.35">
      <c r="A10" s="25" t="s">
        <v>141</v>
      </c>
      <c r="B10" s="36">
        <v>175</v>
      </c>
      <c r="C10" s="37">
        <v>0</v>
      </c>
      <c r="D10" s="36">
        <v>170</v>
      </c>
      <c r="E10" s="37">
        <v>0</v>
      </c>
      <c r="F10" s="36">
        <v>175</v>
      </c>
      <c r="G10" s="36">
        <v>130</v>
      </c>
      <c r="H10" s="36">
        <v>45</v>
      </c>
      <c r="I10" s="36" t="s">
        <v>108</v>
      </c>
      <c r="J10" s="37">
        <v>0.75</v>
      </c>
      <c r="K10" s="37" t="s">
        <v>108</v>
      </c>
      <c r="L10" s="37" t="s">
        <v>108</v>
      </c>
    </row>
    <row r="11" spans="1:12" x14ac:dyDescent="0.35">
      <c r="A11" s="25" t="s">
        <v>142</v>
      </c>
      <c r="B11" s="36">
        <v>1325</v>
      </c>
      <c r="C11" s="37">
        <v>0.02</v>
      </c>
      <c r="D11" s="36">
        <v>1225</v>
      </c>
      <c r="E11" s="37">
        <v>0.02</v>
      </c>
      <c r="F11" s="36">
        <v>1315</v>
      </c>
      <c r="G11" s="36">
        <v>1245</v>
      </c>
      <c r="H11" s="36">
        <v>70</v>
      </c>
      <c r="I11" s="36">
        <v>0</v>
      </c>
      <c r="J11" s="37">
        <v>0.95</v>
      </c>
      <c r="K11" s="37">
        <v>0.05</v>
      </c>
      <c r="L11" s="37">
        <v>0</v>
      </c>
    </row>
    <row r="12" spans="1:12" x14ac:dyDescent="0.35">
      <c r="A12" s="25" t="s">
        <v>143</v>
      </c>
      <c r="B12" s="36">
        <v>38785</v>
      </c>
      <c r="C12" s="37">
        <v>0.53</v>
      </c>
      <c r="D12" s="36">
        <v>36795</v>
      </c>
      <c r="E12" s="37">
        <v>0.6</v>
      </c>
      <c r="F12" s="36">
        <v>38430</v>
      </c>
      <c r="G12" s="36">
        <v>34860</v>
      </c>
      <c r="H12" s="36">
        <v>3535</v>
      </c>
      <c r="I12" s="36">
        <v>40</v>
      </c>
      <c r="J12" s="37">
        <v>0.91</v>
      </c>
      <c r="K12" s="37">
        <v>0.09</v>
      </c>
      <c r="L12" s="37">
        <v>0</v>
      </c>
    </row>
    <row r="13" spans="1:12" x14ac:dyDescent="0.35">
      <c r="A13" s="25" t="s">
        <v>144</v>
      </c>
      <c r="B13" s="36">
        <v>1470</v>
      </c>
      <c r="C13" s="37">
        <v>0.02</v>
      </c>
      <c r="D13" s="36">
        <v>1350</v>
      </c>
      <c r="E13" s="37">
        <v>0.02</v>
      </c>
      <c r="F13" s="36">
        <v>1460</v>
      </c>
      <c r="G13" s="36">
        <v>1275</v>
      </c>
      <c r="H13" s="36">
        <v>180</v>
      </c>
      <c r="I13" s="36" t="s">
        <v>108</v>
      </c>
      <c r="J13" s="37">
        <v>0.88</v>
      </c>
      <c r="K13" s="37" t="s">
        <v>108</v>
      </c>
      <c r="L13" s="37" t="s">
        <v>108</v>
      </c>
    </row>
    <row r="14" spans="1:12" x14ac:dyDescent="0.35">
      <c r="A14" s="25" t="s">
        <v>145</v>
      </c>
      <c r="B14" s="36">
        <v>595</v>
      </c>
      <c r="C14" s="37">
        <v>0.01</v>
      </c>
      <c r="D14" s="36">
        <v>555</v>
      </c>
      <c r="E14" s="37">
        <v>0.01</v>
      </c>
      <c r="F14" s="36">
        <v>590</v>
      </c>
      <c r="G14" s="36">
        <v>450</v>
      </c>
      <c r="H14" s="36">
        <v>140</v>
      </c>
      <c r="I14" s="36">
        <v>0</v>
      </c>
      <c r="J14" s="37">
        <v>0.77</v>
      </c>
      <c r="K14" s="37">
        <v>0.23</v>
      </c>
      <c r="L14" s="37">
        <v>0</v>
      </c>
    </row>
    <row r="15" spans="1:12" x14ac:dyDescent="0.35">
      <c r="A15" s="25" t="s">
        <v>146</v>
      </c>
      <c r="B15" s="36">
        <v>885</v>
      </c>
      <c r="C15" s="37">
        <v>0.01</v>
      </c>
      <c r="D15" s="36">
        <v>835</v>
      </c>
      <c r="E15" s="37">
        <v>0.01</v>
      </c>
      <c r="F15" s="36">
        <v>880</v>
      </c>
      <c r="G15" s="36">
        <v>700</v>
      </c>
      <c r="H15" s="36">
        <v>180</v>
      </c>
      <c r="I15" s="36">
        <v>0</v>
      </c>
      <c r="J15" s="37">
        <v>0.79</v>
      </c>
      <c r="K15" s="37">
        <v>0.21</v>
      </c>
      <c r="L15" s="37">
        <v>0</v>
      </c>
    </row>
    <row r="16" spans="1:12" x14ac:dyDescent="0.35">
      <c r="A16" s="25" t="s">
        <v>147</v>
      </c>
      <c r="B16" s="36">
        <v>270</v>
      </c>
      <c r="C16" s="37">
        <v>0</v>
      </c>
      <c r="D16" s="36">
        <v>260</v>
      </c>
      <c r="E16" s="37">
        <v>0</v>
      </c>
      <c r="F16" s="36">
        <v>270</v>
      </c>
      <c r="G16" s="36">
        <v>205</v>
      </c>
      <c r="H16" s="36">
        <v>65</v>
      </c>
      <c r="I16" s="36" t="s">
        <v>108</v>
      </c>
      <c r="J16" s="37">
        <v>0.75</v>
      </c>
      <c r="K16" s="37" t="s">
        <v>108</v>
      </c>
      <c r="L16" s="37" t="s">
        <v>108</v>
      </c>
    </row>
    <row r="17" spans="1:12" x14ac:dyDescent="0.35">
      <c r="A17" s="25" t="s">
        <v>148</v>
      </c>
      <c r="B17" s="36">
        <v>1260</v>
      </c>
      <c r="C17" s="37">
        <v>0.02</v>
      </c>
      <c r="D17" s="36">
        <v>1200</v>
      </c>
      <c r="E17" s="37">
        <v>0.02</v>
      </c>
      <c r="F17" s="36">
        <v>1250</v>
      </c>
      <c r="G17" s="36">
        <v>770</v>
      </c>
      <c r="H17" s="36">
        <v>475</v>
      </c>
      <c r="I17" s="36" t="s">
        <v>108</v>
      </c>
      <c r="J17" s="37">
        <v>0.62</v>
      </c>
      <c r="K17" s="37" t="s">
        <v>108</v>
      </c>
      <c r="L17" s="37" t="s">
        <v>108</v>
      </c>
    </row>
    <row r="18" spans="1:12" x14ac:dyDescent="0.35">
      <c r="A18" s="25" t="s">
        <v>149</v>
      </c>
      <c r="B18" s="36">
        <v>900</v>
      </c>
      <c r="C18" s="37">
        <v>0.01</v>
      </c>
      <c r="D18" s="36">
        <v>855</v>
      </c>
      <c r="E18" s="37">
        <v>0.01</v>
      </c>
      <c r="F18" s="36">
        <v>895</v>
      </c>
      <c r="G18" s="36">
        <v>685</v>
      </c>
      <c r="H18" s="36">
        <v>210</v>
      </c>
      <c r="I18" s="36" t="s">
        <v>108</v>
      </c>
      <c r="J18" s="37">
        <v>0.77</v>
      </c>
      <c r="K18" s="37" t="s">
        <v>108</v>
      </c>
      <c r="L18" s="37" t="s">
        <v>108</v>
      </c>
    </row>
    <row r="19" spans="1:12" x14ac:dyDescent="0.35">
      <c r="A19" s="25" t="s">
        <v>150</v>
      </c>
      <c r="B19" s="36">
        <v>405</v>
      </c>
      <c r="C19" s="37">
        <v>0.01</v>
      </c>
      <c r="D19" s="36">
        <v>380</v>
      </c>
      <c r="E19" s="37">
        <v>0.01</v>
      </c>
      <c r="F19" s="36">
        <v>400</v>
      </c>
      <c r="G19" s="36">
        <v>300</v>
      </c>
      <c r="H19" s="36">
        <v>100</v>
      </c>
      <c r="I19" s="36">
        <v>0</v>
      </c>
      <c r="J19" s="37">
        <v>0.75</v>
      </c>
      <c r="K19" s="37">
        <v>0.25</v>
      </c>
      <c r="L19" s="37">
        <v>0</v>
      </c>
    </row>
    <row r="20" spans="1:12" x14ac:dyDescent="0.35">
      <c r="A20" s="25" t="s">
        <v>151</v>
      </c>
      <c r="B20" s="36">
        <v>935</v>
      </c>
      <c r="C20" s="37">
        <v>0.01</v>
      </c>
      <c r="D20" s="36">
        <v>890</v>
      </c>
      <c r="E20" s="37">
        <v>0.01</v>
      </c>
      <c r="F20" s="36">
        <v>925</v>
      </c>
      <c r="G20" s="36">
        <v>745</v>
      </c>
      <c r="H20" s="36">
        <v>175</v>
      </c>
      <c r="I20" s="36" t="s">
        <v>108</v>
      </c>
      <c r="J20" s="37">
        <v>0.81</v>
      </c>
      <c r="K20" s="37" t="s">
        <v>108</v>
      </c>
      <c r="L20" s="37" t="s">
        <v>108</v>
      </c>
    </row>
    <row r="21" spans="1:12" x14ac:dyDescent="0.35">
      <c r="A21" s="25" t="s">
        <v>152</v>
      </c>
      <c r="B21" s="36">
        <v>390</v>
      </c>
      <c r="C21" s="37">
        <v>0.01</v>
      </c>
      <c r="D21" s="36">
        <v>375</v>
      </c>
      <c r="E21" s="37">
        <v>0.01</v>
      </c>
      <c r="F21" s="36">
        <v>390</v>
      </c>
      <c r="G21" s="36">
        <v>300</v>
      </c>
      <c r="H21" s="36">
        <v>90</v>
      </c>
      <c r="I21" s="36" t="s">
        <v>108</v>
      </c>
      <c r="J21" s="37">
        <v>0.76</v>
      </c>
      <c r="K21" s="37" t="s">
        <v>108</v>
      </c>
      <c r="L21" s="37" t="s">
        <v>108</v>
      </c>
    </row>
    <row r="22" spans="1:12" x14ac:dyDescent="0.35">
      <c r="A22" s="25" t="s">
        <v>153</v>
      </c>
      <c r="B22" s="36">
        <v>60</v>
      </c>
      <c r="C22" s="37">
        <v>0</v>
      </c>
      <c r="D22" s="36">
        <v>60</v>
      </c>
      <c r="E22" s="37">
        <v>0</v>
      </c>
      <c r="F22" s="36">
        <v>55</v>
      </c>
      <c r="G22" s="36">
        <v>50</v>
      </c>
      <c r="H22" s="36">
        <v>5</v>
      </c>
      <c r="I22" s="36">
        <v>0</v>
      </c>
      <c r="J22" s="37">
        <v>0.89</v>
      </c>
      <c r="K22" s="37">
        <v>0.11</v>
      </c>
      <c r="L22" s="37">
        <v>0</v>
      </c>
    </row>
    <row r="23" spans="1:12" x14ac:dyDescent="0.35">
      <c r="A23" s="25" t="s">
        <v>154</v>
      </c>
      <c r="B23" s="36">
        <v>1160</v>
      </c>
      <c r="C23" s="37">
        <v>0.02</v>
      </c>
      <c r="D23" s="36">
        <v>1080</v>
      </c>
      <c r="E23" s="37">
        <v>0.02</v>
      </c>
      <c r="F23" s="36">
        <v>1155</v>
      </c>
      <c r="G23" s="36">
        <v>960</v>
      </c>
      <c r="H23" s="36">
        <v>190</v>
      </c>
      <c r="I23" s="36">
        <v>5</v>
      </c>
      <c r="J23" s="37">
        <v>0.83</v>
      </c>
      <c r="K23" s="37">
        <v>0.17</v>
      </c>
      <c r="L23" s="37">
        <v>0</v>
      </c>
    </row>
    <row r="24" spans="1:12" x14ac:dyDescent="0.35">
      <c r="A24" s="25" t="s">
        <v>155</v>
      </c>
      <c r="B24" s="36">
        <v>4395</v>
      </c>
      <c r="C24" s="37">
        <v>0.06</v>
      </c>
      <c r="D24" s="36">
        <v>4250</v>
      </c>
      <c r="E24" s="37">
        <v>7.0000000000000007E-2</v>
      </c>
      <c r="F24" s="36">
        <v>4365</v>
      </c>
      <c r="G24" s="36">
        <v>3710</v>
      </c>
      <c r="H24" s="36">
        <v>655</v>
      </c>
      <c r="I24" s="36" t="s">
        <v>108</v>
      </c>
      <c r="J24" s="37">
        <v>0.85</v>
      </c>
      <c r="K24" s="37" t="s">
        <v>108</v>
      </c>
      <c r="L24" s="37" t="s">
        <v>108</v>
      </c>
    </row>
    <row r="25" spans="1:12" x14ac:dyDescent="0.35">
      <c r="A25" s="25" t="s">
        <v>156</v>
      </c>
      <c r="B25" s="36">
        <v>340</v>
      </c>
      <c r="C25" s="37">
        <v>0</v>
      </c>
      <c r="D25" s="36">
        <v>325</v>
      </c>
      <c r="E25" s="37">
        <v>0.01</v>
      </c>
      <c r="F25" s="36">
        <v>340</v>
      </c>
      <c r="G25" s="36">
        <v>225</v>
      </c>
      <c r="H25" s="36">
        <v>110</v>
      </c>
      <c r="I25" s="36" t="s">
        <v>108</v>
      </c>
      <c r="J25" s="37">
        <v>0.67</v>
      </c>
      <c r="K25" s="37" t="s">
        <v>108</v>
      </c>
      <c r="L25" s="37" t="s">
        <v>108</v>
      </c>
    </row>
    <row r="26" spans="1:12" x14ac:dyDescent="0.35">
      <c r="A26" s="25" t="s">
        <v>157</v>
      </c>
      <c r="B26" s="36">
        <v>50</v>
      </c>
      <c r="C26" s="37">
        <v>0</v>
      </c>
      <c r="D26" s="36">
        <v>45</v>
      </c>
      <c r="E26" s="37">
        <v>0</v>
      </c>
      <c r="F26" s="36">
        <v>50</v>
      </c>
      <c r="G26" s="36">
        <v>40</v>
      </c>
      <c r="H26" s="36">
        <v>10</v>
      </c>
      <c r="I26" s="36">
        <v>0</v>
      </c>
      <c r="J26" s="37">
        <v>0.8</v>
      </c>
      <c r="K26" s="37">
        <v>0.2</v>
      </c>
      <c r="L26" s="37">
        <v>0</v>
      </c>
    </row>
    <row r="27" spans="1:12" x14ac:dyDescent="0.35">
      <c r="A27" s="25" t="s">
        <v>158</v>
      </c>
      <c r="B27" s="36">
        <v>260</v>
      </c>
      <c r="C27" s="37">
        <v>0</v>
      </c>
      <c r="D27" s="36">
        <v>195</v>
      </c>
      <c r="E27" s="37">
        <v>0</v>
      </c>
      <c r="F27" s="36">
        <v>260</v>
      </c>
      <c r="G27" s="36">
        <v>175</v>
      </c>
      <c r="H27" s="36">
        <v>85</v>
      </c>
      <c r="I27" s="36">
        <v>0</v>
      </c>
      <c r="J27" s="37">
        <v>0.67</v>
      </c>
      <c r="K27" s="37">
        <v>0.33</v>
      </c>
      <c r="L27" s="37">
        <v>0</v>
      </c>
    </row>
    <row r="28" spans="1:12" x14ac:dyDescent="0.35">
      <c r="A28" s="25" t="s">
        <v>159</v>
      </c>
      <c r="B28" s="36">
        <v>19160</v>
      </c>
      <c r="C28" s="81">
        <v>0.26</v>
      </c>
      <c r="D28" s="36">
        <v>9735</v>
      </c>
      <c r="E28" s="81">
        <v>0.16</v>
      </c>
      <c r="F28" s="36">
        <v>11675</v>
      </c>
      <c r="G28" s="36">
        <v>1680</v>
      </c>
      <c r="H28" s="36">
        <v>7755</v>
      </c>
      <c r="I28" s="36">
        <v>2240</v>
      </c>
      <c r="J28" s="81">
        <v>0.14000000000000001</v>
      </c>
      <c r="K28" s="81">
        <v>0.66</v>
      </c>
      <c r="L28" s="81">
        <v>0.19</v>
      </c>
    </row>
    <row r="29" spans="1:12" x14ac:dyDescent="0.35">
      <c r="A29" t="s">
        <v>29</v>
      </c>
      <c r="B29" s="91" t="s">
        <v>394</v>
      </c>
    </row>
    <row r="30" spans="1:12" x14ac:dyDescent="0.35">
      <c r="A30" t="s">
        <v>30</v>
      </c>
      <c r="B30" s="97" t="s">
        <v>444</v>
      </c>
    </row>
    <row r="31" spans="1:12" x14ac:dyDescent="0.35">
      <c r="A31" t="s">
        <v>31</v>
      </c>
      <c r="B31" s="97" t="s">
        <v>449</v>
      </c>
    </row>
    <row r="32" spans="1:12" x14ac:dyDescent="0.35">
      <c r="A32" t="s">
        <v>32</v>
      </c>
      <c r="B32" s="97" t="s">
        <v>453</v>
      </c>
    </row>
    <row r="33" spans="1:2" x14ac:dyDescent="0.35">
      <c r="A33" t="s">
        <v>33</v>
      </c>
      <c r="B33" s="98" t="s">
        <v>456</v>
      </c>
    </row>
    <row r="34" spans="1:2" x14ac:dyDescent="0.35">
      <c r="A34" t="s">
        <v>34</v>
      </c>
      <c r="B34" s="98" t="s">
        <v>457</v>
      </c>
    </row>
  </sheetData>
  <conditionalFormatting sqref="C7:C28">
    <cfRule type="dataBar" priority="5">
      <dataBar>
        <cfvo type="num" val="0"/>
        <cfvo type="num" val="1"/>
        <color theme="7" tint="0.39997558519241921"/>
      </dataBar>
      <extLst>
        <ext xmlns:x14="http://schemas.microsoft.com/office/spreadsheetml/2009/9/main" uri="{B025F937-C7B1-47D3-B67F-A62EFF666E3E}">
          <x14:id>{D7D82450-0BDA-4F5E-85C3-8014E323E917}</x14:id>
        </ext>
      </extLst>
    </cfRule>
  </conditionalFormatting>
  <conditionalFormatting sqref="E7:E28">
    <cfRule type="dataBar" priority="4">
      <dataBar>
        <cfvo type="num" val="0"/>
        <cfvo type="num" val="1"/>
        <color theme="7" tint="0.39997558519241921"/>
      </dataBar>
      <extLst>
        <ext xmlns:x14="http://schemas.microsoft.com/office/spreadsheetml/2009/9/main" uri="{B025F937-C7B1-47D3-B67F-A62EFF666E3E}">
          <x14:id>{EA1EB02D-7400-4BFB-A7D5-7AD08202B9FC}</x14:id>
        </ext>
      </extLst>
    </cfRule>
  </conditionalFormatting>
  <conditionalFormatting sqref="J7:J28">
    <cfRule type="dataBar" priority="3">
      <dataBar>
        <cfvo type="num" val="0"/>
        <cfvo type="num" val="1"/>
        <color theme="7" tint="0.39997558519241921"/>
      </dataBar>
      <extLst>
        <ext xmlns:x14="http://schemas.microsoft.com/office/spreadsheetml/2009/9/main" uri="{B025F937-C7B1-47D3-B67F-A62EFF666E3E}">
          <x14:id>{C25D8A22-C646-44D9-AF9D-7EC491F5016B}</x14:id>
        </ext>
      </extLst>
    </cfRule>
  </conditionalFormatting>
  <conditionalFormatting sqref="K7:K28">
    <cfRule type="dataBar" priority="2">
      <dataBar>
        <cfvo type="num" val="0"/>
        <cfvo type="num" val="1"/>
        <color theme="7" tint="0.39997558519241921"/>
      </dataBar>
      <extLst>
        <ext xmlns:x14="http://schemas.microsoft.com/office/spreadsheetml/2009/9/main" uri="{B025F937-C7B1-47D3-B67F-A62EFF666E3E}">
          <x14:id>{B94E3BE0-8D1D-4C89-9ACB-66CD30BAA474}</x14:id>
        </ext>
      </extLst>
    </cfRule>
  </conditionalFormatting>
  <conditionalFormatting sqref="L7:L28">
    <cfRule type="dataBar" priority="1">
      <dataBar>
        <cfvo type="num" val="0"/>
        <cfvo type="num" val="1"/>
        <color theme="7" tint="0.39997558519241921"/>
      </dataBar>
      <extLst>
        <ext xmlns:x14="http://schemas.microsoft.com/office/spreadsheetml/2009/9/main" uri="{B025F937-C7B1-47D3-B67F-A62EFF666E3E}">
          <x14:id>{FB59223C-8541-4875-8B6B-D2AFBC5C5770}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7D82450-0BDA-4F5E-85C3-8014E323E917}">
            <x14:dataBar minLength="0" maxLength="100" gradient="0">
              <x14:cfvo type="num">
                <xm:f>0</xm:f>
              </x14:cfvo>
              <x14:cfvo type="num">
                <xm:f>1</xm:f>
              </x14:cfvo>
              <x14:negativeFillColor rgb="FFFF0000"/>
              <x14:axisColor rgb="FF000000"/>
            </x14:dataBar>
          </x14:cfRule>
          <xm:sqref>C7:C28</xm:sqref>
        </x14:conditionalFormatting>
        <x14:conditionalFormatting xmlns:xm="http://schemas.microsoft.com/office/excel/2006/main">
          <x14:cfRule type="dataBar" id="{EA1EB02D-7400-4BFB-A7D5-7AD08202B9FC}">
            <x14:dataBar minLength="0" maxLength="100" gradient="0">
              <x14:cfvo type="num">
                <xm:f>0</xm:f>
              </x14:cfvo>
              <x14:cfvo type="num">
                <xm:f>1</xm:f>
              </x14:cfvo>
              <x14:negativeFillColor rgb="FFFF0000"/>
              <x14:axisColor rgb="FF000000"/>
            </x14:dataBar>
          </x14:cfRule>
          <xm:sqref>E7:E28</xm:sqref>
        </x14:conditionalFormatting>
        <x14:conditionalFormatting xmlns:xm="http://schemas.microsoft.com/office/excel/2006/main">
          <x14:cfRule type="dataBar" id="{C25D8A22-C646-44D9-AF9D-7EC491F5016B}">
            <x14:dataBar minLength="0" maxLength="100" gradient="0">
              <x14:cfvo type="num">
                <xm:f>0</xm:f>
              </x14:cfvo>
              <x14:cfvo type="num">
                <xm:f>1</xm:f>
              </x14:cfvo>
              <x14:negativeFillColor rgb="FFFF0000"/>
              <x14:axisColor rgb="FF000000"/>
            </x14:dataBar>
          </x14:cfRule>
          <xm:sqref>J7:J28</xm:sqref>
        </x14:conditionalFormatting>
        <x14:conditionalFormatting xmlns:xm="http://schemas.microsoft.com/office/excel/2006/main">
          <x14:cfRule type="dataBar" id="{B94E3BE0-8D1D-4C89-9ACB-66CD30BAA474}">
            <x14:dataBar minLength="0" maxLength="100" gradient="0">
              <x14:cfvo type="num">
                <xm:f>0</xm:f>
              </x14:cfvo>
              <x14:cfvo type="num">
                <xm:f>1</xm:f>
              </x14:cfvo>
              <x14:negativeFillColor rgb="FFFF0000"/>
              <x14:axisColor rgb="FF000000"/>
            </x14:dataBar>
          </x14:cfRule>
          <xm:sqref>K7:K28</xm:sqref>
        </x14:conditionalFormatting>
        <x14:conditionalFormatting xmlns:xm="http://schemas.microsoft.com/office/excel/2006/main">
          <x14:cfRule type="dataBar" id="{FB59223C-8541-4875-8B6B-D2AFBC5C5770}">
            <x14:dataBar minLength="0" maxLength="100" gradient="0">
              <x14:cfvo type="num">
                <xm:f>0</xm:f>
              </x14:cfvo>
              <x14:cfvo type="num">
                <xm:f>1</xm:f>
              </x14:cfvo>
              <x14:negativeFillColor rgb="FFFF0000"/>
              <x14:axisColor rgb="FF000000"/>
            </x14:dataBar>
          </x14:cfRule>
          <xm:sqref>L7:L28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62"/>
  <sheetViews>
    <sheetView showGridLines="0" zoomScaleNormal="100" workbookViewId="0"/>
  </sheetViews>
  <sheetFormatPr defaultColWidth="10.6640625" defaultRowHeight="15.5" x14ac:dyDescent="0.35"/>
  <cols>
    <col min="1" max="1" width="21" customWidth="1"/>
    <col min="2" max="12" width="20.6640625" customWidth="1"/>
  </cols>
  <sheetData>
    <row r="1" spans="1:12" ht="19.5" x14ac:dyDescent="0.45">
      <c r="A1" s="2" t="s">
        <v>160</v>
      </c>
    </row>
    <row r="2" spans="1:12" x14ac:dyDescent="0.35">
      <c r="A2" t="s">
        <v>45</v>
      </c>
    </row>
    <row r="3" spans="1:12" x14ac:dyDescent="0.35">
      <c r="A3" t="s">
        <v>46</v>
      </c>
    </row>
    <row r="4" spans="1:12" x14ac:dyDescent="0.35">
      <c r="A4" t="s">
        <v>421</v>
      </c>
    </row>
    <row r="5" spans="1:12" x14ac:dyDescent="0.35">
      <c r="A5" t="s">
        <v>47</v>
      </c>
    </row>
    <row r="6" spans="1:12" ht="54" customHeight="1" x14ac:dyDescent="0.35">
      <c r="A6" s="44" t="s">
        <v>161</v>
      </c>
      <c r="B6" s="43" t="s">
        <v>119</v>
      </c>
      <c r="C6" s="43" t="s">
        <v>162</v>
      </c>
      <c r="D6" s="43" t="s">
        <v>163</v>
      </c>
      <c r="E6" s="43" t="s">
        <v>164</v>
      </c>
      <c r="F6" s="43" t="s">
        <v>165</v>
      </c>
      <c r="G6" s="43" t="s">
        <v>166</v>
      </c>
      <c r="H6" s="43" t="s">
        <v>167</v>
      </c>
      <c r="I6" s="43" t="s">
        <v>168</v>
      </c>
      <c r="J6" s="43" t="s">
        <v>169</v>
      </c>
      <c r="K6" s="43" t="s">
        <v>170</v>
      </c>
      <c r="L6" s="43" t="s">
        <v>171</v>
      </c>
    </row>
    <row r="7" spans="1:12" x14ac:dyDescent="0.35">
      <c r="A7" s="45" t="s">
        <v>60</v>
      </c>
      <c r="B7" s="46">
        <v>73135</v>
      </c>
      <c r="C7" s="46">
        <v>57370</v>
      </c>
      <c r="D7" s="46">
        <v>10085</v>
      </c>
      <c r="E7" s="46">
        <v>1785</v>
      </c>
      <c r="F7" s="46">
        <v>3625</v>
      </c>
      <c r="G7" s="46">
        <v>265</v>
      </c>
      <c r="H7" s="65">
        <v>0.78</v>
      </c>
      <c r="I7" s="65">
        <v>0.14000000000000001</v>
      </c>
      <c r="J7" s="65">
        <v>0.02</v>
      </c>
      <c r="K7" s="65">
        <v>0.05</v>
      </c>
      <c r="L7" s="65">
        <v>0</v>
      </c>
    </row>
    <row r="8" spans="1:12" x14ac:dyDescent="0.35">
      <c r="A8" s="25" t="s">
        <v>61</v>
      </c>
      <c r="B8" s="36">
        <v>120</v>
      </c>
      <c r="C8" s="36">
        <v>110</v>
      </c>
      <c r="D8" s="36">
        <v>10</v>
      </c>
      <c r="E8" s="36">
        <v>0</v>
      </c>
      <c r="F8" s="36">
        <v>0</v>
      </c>
      <c r="G8" s="36">
        <v>0</v>
      </c>
      <c r="H8" s="37">
        <v>0.93</v>
      </c>
      <c r="I8" s="37">
        <v>0.08</v>
      </c>
      <c r="J8" s="37">
        <v>0</v>
      </c>
      <c r="K8" s="37">
        <v>0</v>
      </c>
      <c r="L8" s="37">
        <v>0</v>
      </c>
    </row>
    <row r="9" spans="1:12" x14ac:dyDescent="0.35">
      <c r="A9" s="25" t="s">
        <v>63</v>
      </c>
      <c r="B9" s="36">
        <v>130</v>
      </c>
      <c r="C9" s="36">
        <v>110</v>
      </c>
      <c r="D9" s="36">
        <v>20</v>
      </c>
      <c r="E9" s="36" t="s">
        <v>108</v>
      </c>
      <c r="F9" s="36">
        <v>5</v>
      </c>
      <c r="G9" s="36">
        <v>0</v>
      </c>
      <c r="H9" s="37">
        <v>0.82</v>
      </c>
      <c r="I9" s="37">
        <v>0.15</v>
      </c>
      <c r="J9" s="37" t="s">
        <v>108</v>
      </c>
      <c r="K9" s="37" t="s">
        <v>108</v>
      </c>
      <c r="L9" s="37">
        <v>0</v>
      </c>
    </row>
    <row r="10" spans="1:12" x14ac:dyDescent="0.35">
      <c r="A10" s="25" t="s">
        <v>64</v>
      </c>
      <c r="B10" s="36">
        <v>120</v>
      </c>
      <c r="C10" s="36">
        <v>105</v>
      </c>
      <c r="D10" s="36">
        <v>15</v>
      </c>
      <c r="E10" s="36">
        <v>0</v>
      </c>
      <c r="F10" s="36" t="s">
        <v>108</v>
      </c>
      <c r="G10" s="36">
        <v>0</v>
      </c>
      <c r="H10" s="37">
        <v>0.87</v>
      </c>
      <c r="I10" s="37" t="s">
        <v>108</v>
      </c>
      <c r="J10" s="37">
        <v>0</v>
      </c>
      <c r="K10" s="37" t="s">
        <v>108</v>
      </c>
      <c r="L10" s="37">
        <v>0</v>
      </c>
    </row>
    <row r="11" spans="1:12" x14ac:dyDescent="0.35">
      <c r="A11" s="25" t="s">
        <v>65</v>
      </c>
      <c r="B11" s="36">
        <v>115</v>
      </c>
      <c r="C11" s="36">
        <v>85</v>
      </c>
      <c r="D11" s="36">
        <v>20</v>
      </c>
      <c r="E11" s="36">
        <v>5</v>
      </c>
      <c r="F11" s="36">
        <v>5</v>
      </c>
      <c r="G11" s="36">
        <v>0</v>
      </c>
      <c r="H11" s="37">
        <v>0.75</v>
      </c>
      <c r="I11" s="37">
        <v>0.19</v>
      </c>
      <c r="J11" s="37">
        <v>0.04</v>
      </c>
      <c r="K11" s="37">
        <v>0.03</v>
      </c>
      <c r="L11" s="37">
        <v>0</v>
      </c>
    </row>
    <row r="12" spans="1:12" x14ac:dyDescent="0.35">
      <c r="A12" s="25" t="s">
        <v>66</v>
      </c>
      <c r="B12" s="36">
        <v>1185</v>
      </c>
      <c r="C12" s="36">
        <v>1025</v>
      </c>
      <c r="D12" s="36">
        <v>150</v>
      </c>
      <c r="E12" s="36">
        <v>5</v>
      </c>
      <c r="F12" s="36">
        <v>5</v>
      </c>
      <c r="G12" s="36" t="s">
        <v>108</v>
      </c>
      <c r="H12" s="37">
        <v>0.86</v>
      </c>
      <c r="I12" s="37">
        <v>0.13</v>
      </c>
      <c r="J12" s="37" t="s">
        <v>108</v>
      </c>
      <c r="K12" s="37">
        <v>0</v>
      </c>
      <c r="L12" s="37" t="s">
        <v>108</v>
      </c>
    </row>
    <row r="13" spans="1:12" x14ac:dyDescent="0.35">
      <c r="A13" s="25" t="s">
        <v>67</v>
      </c>
      <c r="B13" s="36">
        <v>1625</v>
      </c>
      <c r="C13" s="36">
        <v>1290</v>
      </c>
      <c r="D13" s="36">
        <v>185</v>
      </c>
      <c r="E13" s="36">
        <v>135</v>
      </c>
      <c r="F13" s="36">
        <v>5</v>
      </c>
      <c r="G13" s="36">
        <v>5</v>
      </c>
      <c r="H13" s="37">
        <v>0.8</v>
      </c>
      <c r="I13" s="37">
        <v>0.11</v>
      </c>
      <c r="J13" s="37">
        <v>0.08</v>
      </c>
      <c r="K13" s="37">
        <v>0</v>
      </c>
      <c r="L13" s="37">
        <v>0</v>
      </c>
    </row>
    <row r="14" spans="1:12" x14ac:dyDescent="0.35">
      <c r="A14" s="25" t="s">
        <v>68</v>
      </c>
      <c r="B14" s="36">
        <v>2145</v>
      </c>
      <c r="C14" s="36">
        <v>1465</v>
      </c>
      <c r="D14" s="36">
        <v>355</v>
      </c>
      <c r="E14" s="36">
        <v>300</v>
      </c>
      <c r="F14" s="36">
        <v>25</v>
      </c>
      <c r="G14" s="36">
        <v>5</v>
      </c>
      <c r="H14" s="37">
        <v>0.68</v>
      </c>
      <c r="I14" s="37">
        <v>0.16</v>
      </c>
      <c r="J14" s="37">
        <v>0.14000000000000001</v>
      </c>
      <c r="K14" s="37">
        <v>0.01</v>
      </c>
      <c r="L14" s="37">
        <v>0</v>
      </c>
    </row>
    <row r="15" spans="1:12" x14ac:dyDescent="0.35">
      <c r="A15" s="25" t="s">
        <v>69</v>
      </c>
      <c r="B15" s="36">
        <v>1975</v>
      </c>
      <c r="C15" s="36">
        <v>1435</v>
      </c>
      <c r="D15" s="36">
        <v>360</v>
      </c>
      <c r="E15" s="36">
        <v>130</v>
      </c>
      <c r="F15" s="36">
        <v>50</v>
      </c>
      <c r="G15" s="36" t="s">
        <v>108</v>
      </c>
      <c r="H15" s="37">
        <v>0.73</v>
      </c>
      <c r="I15" s="37">
        <v>0.18</v>
      </c>
      <c r="J15" s="37">
        <v>7.0000000000000007E-2</v>
      </c>
      <c r="K15" s="37" t="s">
        <v>108</v>
      </c>
      <c r="L15" s="37" t="s">
        <v>108</v>
      </c>
    </row>
    <row r="16" spans="1:12" x14ac:dyDescent="0.35">
      <c r="A16" s="25" t="s">
        <v>70</v>
      </c>
      <c r="B16" s="36">
        <v>2175</v>
      </c>
      <c r="C16" s="36">
        <v>1500</v>
      </c>
      <c r="D16" s="36">
        <v>400</v>
      </c>
      <c r="E16" s="36">
        <v>215</v>
      </c>
      <c r="F16" s="36">
        <v>60</v>
      </c>
      <c r="G16" s="36" t="s">
        <v>108</v>
      </c>
      <c r="H16" s="37">
        <v>0.69</v>
      </c>
      <c r="I16" s="37">
        <v>0.18</v>
      </c>
      <c r="J16" s="37">
        <v>0.1</v>
      </c>
      <c r="K16" s="37" t="s">
        <v>108</v>
      </c>
      <c r="L16" s="37" t="s">
        <v>108</v>
      </c>
    </row>
    <row r="17" spans="1:12" x14ac:dyDescent="0.35">
      <c r="A17" s="25" t="s">
        <v>71</v>
      </c>
      <c r="B17" s="36">
        <v>1620</v>
      </c>
      <c r="C17" s="36">
        <v>1135</v>
      </c>
      <c r="D17" s="36">
        <v>295</v>
      </c>
      <c r="E17" s="36">
        <v>135</v>
      </c>
      <c r="F17" s="36">
        <v>55</v>
      </c>
      <c r="G17" s="36">
        <v>0</v>
      </c>
      <c r="H17" s="37">
        <v>0.7</v>
      </c>
      <c r="I17" s="37">
        <v>0.18</v>
      </c>
      <c r="J17" s="37">
        <v>0.08</v>
      </c>
      <c r="K17" s="37">
        <v>0.03</v>
      </c>
      <c r="L17" s="37">
        <v>0</v>
      </c>
    </row>
    <row r="18" spans="1:12" x14ac:dyDescent="0.35">
      <c r="A18" s="25" t="s">
        <v>72</v>
      </c>
      <c r="B18" s="36">
        <v>1955</v>
      </c>
      <c r="C18" s="36">
        <v>1420</v>
      </c>
      <c r="D18" s="36">
        <v>335</v>
      </c>
      <c r="E18" s="36">
        <v>130</v>
      </c>
      <c r="F18" s="36">
        <v>65</v>
      </c>
      <c r="G18" s="36">
        <v>5</v>
      </c>
      <c r="H18" s="37">
        <v>0.73</v>
      </c>
      <c r="I18" s="37">
        <v>0.17</v>
      </c>
      <c r="J18" s="37">
        <v>7.0000000000000007E-2</v>
      </c>
      <c r="K18" s="37">
        <v>0.03</v>
      </c>
      <c r="L18" s="37">
        <v>0</v>
      </c>
    </row>
    <row r="19" spans="1:12" x14ac:dyDescent="0.35">
      <c r="A19" s="25" t="s">
        <v>73</v>
      </c>
      <c r="B19" s="36">
        <v>1725</v>
      </c>
      <c r="C19" s="36">
        <v>1300</v>
      </c>
      <c r="D19" s="36">
        <v>260</v>
      </c>
      <c r="E19" s="36">
        <v>105</v>
      </c>
      <c r="F19" s="36">
        <v>55</v>
      </c>
      <c r="G19" s="36">
        <v>5</v>
      </c>
      <c r="H19" s="37">
        <v>0.76</v>
      </c>
      <c r="I19" s="37">
        <v>0.15</v>
      </c>
      <c r="J19" s="37">
        <v>0.06</v>
      </c>
      <c r="K19" s="37">
        <v>0.03</v>
      </c>
      <c r="L19" s="37">
        <v>0</v>
      </c>
    </row>
    <row r="20" spans="1:12" x14ac:dyDescent="0.35">
      <c r="A20" s="25" t="s">
        <v>74</v>
      </c>
      <c r="B20" s="36">
        <v>1435</v>
      </c>
      <c r="C20" s="36">
        <v>1090</v>
      </c>
      <c r="D20" s="36">
        <v>205</v>
      </c>
      <c r="E20" s="36">
        <v>70</v>
      </c>
      <c r="F20" s="36">
        <v>65</v>
      </c>
      <c r="G20" s="36" t="s">
        <v>108</v>
      </c>
      <c r="H20" s="37">
        <v>0.76</v>
      </c>
      <c r="I20" s="37">
        <v>0.14000000000000001</v>
      </c>
      <c r="J20" s="37">
        <v>0.05</v>
      </c>
      <c r="K20" s="37" t="s">
        <v>108</v>
      </c>
      <c r="L20" s="37" t="s">
        <v>108</v>
      </c>
    </row>
    <row r="21" spans="1:12" x14ac:dyDescent="0.35">
      <c r="A21" s="25" t="s">
        <v>75</v>
      </c>
      <c r="B21" s="36">
        <v>1865</v>
      </c>
      <c r="C21" s="36">
        <v>1425</v>
      </c>
      <c r="D21" s="36">
        <v>290</v>
      </c>
      <c r="E21" s="36">
        <v>55</v>
      </c>
      <c r="F21" s="36">
        <v>85</v>
      </c>
      <c r="G21" s="36" t="s">
        <v>108</v>
      </c>
      <c r="H21" s="37">
        <v>0.77</v>
      </c>
      <c r="I21" s="37">
        <v>0.16</v>
      </c>
      <c r="J21" s="37" t="s">
        <v>108</v>
      </c>
      <c r="K21" s="37">
        <v>0.05</v>
      </c>
      <c r="L21" s="37" t="s">
        <v>108</v>
      </c>
    </row>
    <row r="22" spans="1:12" x14ac:dyDescent="0.35">
      <c r="A22" s="25" t="s">
        <v>76</v>
      </c>
      <c r="B22" s="36">
        <v>1960</v>
      </c>
      <c r="C22" s="36">
        <v>1525</v>
      </c>
      <c r="D22" s="36">
        <v>295</v>
      </c>
      <c r="E22" s="36">
        <v>45</v>
      </c>
      <c r="F22" s="36">
        <v>95</v>
      </c>
      <c r="G22" s="36" t="s">
        <v>108</v>
      </c>
      <c r="H22" s="37">
        <v>0.78</v>
      </c>
      <c r="I22" s="37">
        <v>0.15</v>
      </c>
      <c r="J22" s="37" t="s">
        <v>108</v>
      </c>
      <c r="K22" s="37">
        <v>0.05</v>
      </c>
      <c r="L22" s="37" t="s">
        <v>108</v>
      </c>
    </row>
    <row r="23" spans="1:12" x14ac:dyDescent="0.35">
      <c r="A23" s="25" t="s">
        <v>77</v>
      </c>
      <c r="B23" s="36">
        <v>1870</v>
      </c>
      <c r="C23" s="36">
        <v>1450</v>
      </c>
      <c r="D23" s="36">
        <v>270</v>
      </c>
      <c r="E23" s="36">
        <v>45</v>
      </c>
      <c r="F23" s="36">
        <v>100</v>
      </c>
      <c r="G23" s="36">
        <v>5</v>
      </c>
      <c r="H23" s="37">
        <v>0.78</v>
      </c>
      <c r="I23" s="37">
        <v>0.14000000000000001</v>
      </c>
      <c r="J23" s="37">
        <v>0.02</v>
      </c>
      <c r="K23" s="37">
        <v>0.05</v>
      </c>
      <c r="L23" s="37">
        <v>0</v>
      </c>
    </row>
    <row r="24" spans="1:12" x14ac:dyDescent="0.35">
      <c r="A24" s="25" t="s">
        <v>78</v>
      </c>
      <c r="B24" s="36">
        <v>2280</v>
      </c>
      <c r="C24" s="36">
        <v>1885</v>
      </c>
      <c r="D24" s="36">
        <v>260</v>
      </c>
      <c r="E24" s="36">
        <v>50</v>
      </c>
      <c r="F24" s="36">
        <v>80</v>
      </c>
      <c r="G24" s="36">
        <v>5</v>
      </c>
      <c r="H24" s="37">
        <v>0.83</v>
      </c>
      <c r="I24" s="37">
        <v>0.11</v>
      </c>
      <c r="J24" s="37">
        <v>0.02</v>
      </c>
      <c r="K24" s="37">
        <v>0.04</v>
      </c>
      <c r="L24" s="37">
        <v>0</v>
      </c>
    </row>
    <row r="25" spans="1:12" x14ac:dyDescent="0.35">
      <c r="A25" s="25" t="s">
        <v>79</v>
      </c>
      <c r="B25" s="36">
        <v>1250</v>
      </c>
      <c r="C25" s="36">
        <v>1020</v>
      </c>
      <c r="D25" s="36">
        <v>120</v>
      </c>
      <c r="E25" s="36">
        <v>45</v>
      </c>
      <c r="F25" s="36">
        <v>60</v>
      </c>
      <c r="G25" s="36">
        <v>5</v>
      </c>
      <c r="H25" s="37">
        <v>0.82</v>
      </c>
      <c r="I25" s="37">
        <v>0.1</v>
      </c>
      <c r="J25" s="37">
        <v>0.03</v>
      </c>
      <c r="K25" s="37">
        <v>0.05</v>
      </c>
      <c r="L25" s="37">
        <v>0</v>
      </c>
    </row>
    <row r="26" spans="1:12" x14ac:dyDescent="0.35">
      <c r="A26" s="25" t="s">
        <v>80</v>
      </c>
      <c r="B26" s="36">
        <v>1790</v>
      </c>
      <c r="C26" s="36">
        <v>1475</v>
      </c>
      <c r="D26" s="36">
        <v>185</v>
      </c>
      <c r="E26" s="36">
        <v>40</v>
      </c>
      <c r="F26" s="36">
        <v>85</v>
      </c>
      <c r="G26" s="36">
        <v>10</v>
      </c>
      <c r="H26" s="37">
        <v>0.82</v>
      </c>
      <c r="I26" s="37">
        <v>0.1</v>
      </c>
      <c r="J26" s="37">
        <v>0.02</v>
      </c>
      <c r="K26" s="37">
        <v>0.05</v>
      </c>
      <c r="L26" s="37">
        <v>0.01</v>
      </c>
    </row>
    <row r="27" spans="1:12" x14ac:dyDescent="0.35">
      <c r="A27" s="25" t="s">
        <v>81</v>
      </c>
      <c r="B27" s="36">
        <v>1785</v>
      </c>
      <c r="C27" s="36">
        <v>1440</v>
      </c>
      <c r="D27" s="36">
        <v>220</v>
      </c>
      <c r="E27" s="36">
        <v>40</v>
      </c>
      <c r="F27" s="36">
        <v>75</v>
      </c>
      <c r="G27" s="36">
        <v>10</v>
      </c>
      <c r="H27" s="37">
        <v>0.81</v>
      </c>
      <c r="I27" s="37">
        <v>0.12</v>
      </c>
      <c r="J27" s="37">
        <v>0.02</v>
      </c>
      <c r="K27" s="37">
        <v>0.04</v>
      </c>
      <c r="L27" s="37">
        <v>0.01</v>
      </c>
    </row>
    <row r="28" spans="1:12" x14ac:dyDescent="0.35">
      <c r="A28" s="25" t="s">
        <v>82</v>
      </c>
      <c r="B28" s="36">
        <v>2020</v>
      </c>
      <c r="C28" s="36">
        <v>1670</v>
      </c>
      <c r="D28" s="36">
        <v>220</v>
      </c>
      <c r="E28" s="36">
        <v>40</v>
      </c>
      <c r="F28" s="36">
        <v>85</v>
      </c>
      <c r="G28" s="36">
        <v>5</v>
      </c>
      <c r="H28" s="37">
        <v>0.83</v>
      </c>
      <c r="I28" s="37">
        <v>0.11</v>
      </c>
      <c r="J28" s="37">
        <v>0.02</v>
      </c>
      <c r="K28" s="37">
        <v>0.04</v>
      </c>
      <c r="L28" s="37">
        <v>0</v>
      </c>
    </row>
    <row r="29" spans="1:12" x14ac:dyDescent="0.35">
      <c r="A29" s="25" t="s">
        <v>83</v>
      </c>
      <c r="B29" s="36">
        <v>1655</v>
      </c>
      <c r="C29" s="36">
        <v>1345</v>
      </c>
      <c r="D29" s="36">
        <v>185</v>
      </c>
      <c r="E29" s="36">
        <v>25</v>
      </c>
      <c r="F29" s="36">
        <v>90</v>
      </c>
      <c r="G29" s="36">
        <v>5</v>
      </c>
      <c r="H29" s="37">
        <v>0.81</v>
      </c>
      <c r="I29" s="37">
        <v>0.11</v>
      </c>
      <c r="J29" s="37">
        <v>0.02</v>
      </c>
      <c r="K29" s="37">
        <v>0.06</v>
      </c>
      <c r="L29" s="37">
        <v>0</v>
      </c>
    </row>
    <row r="30" spans="1:12" x14ac:dyDescent="0.35">
      <c r="A30" s="25" t="s">
        <v>84</v>
      </c>
      <c r="B30" s="36">
        <v>1840</v>
      </c>
      <c r="C30" s="36">
        <v>1475</v>
      </c>
      <c r="D30" s="36">
        <v>255</v>
      </c>
      <c r="E30" s="36">
        <v>20</v>
      </c>
      <c r="F30" s="36">
        <v>80</v>
      </c>
      <c r="G30" s="36">
        <v>10</v>
      </c>
      <c r="H30" s="37">
        <v>0.8</v>
      </c>
      <c r="I30" s="37">
        <v>0.14000000000000001</v>
      </c>
      <c r="J30" s="37">
        <v>0.01</v>
      </c>
      <c r="K30" s="37">
        <v>0.04</v>
      </c>
      <c r="L30" s="37">
        <v>0</v>
      </c>
    </row>
    <row r="31" spans="1:12" x14ac:dyDescent="0.35">
      <c r="A31" s="25" t="s">
        <v>85</v>
      </c>
      <c r="B31" s="36">
        <v>1950</v>
      </c>
      <c r="C31" s="36">
        <v>1560</v>
      </c>
      <c r="D31" s="36">
        <v>260</v>
      </c>
      <c r="E31" s="36">
        <v>10</v>
      </c>
      <c r="F31" s="36">
        <v>115</v>
      </c>
      <c r="G31" s="36">
        <v>5</v>
      </c>
      <c r="H31" s="37">
        <v>0.8</v>
      </c>
      <c r="I31" s="37">
        <v>0.13</v>
      </c>
      <c r="J31" s="37">
        <v>0.01</v>
      </c>
      <c r="K31" s="37">
        <v>0.06</v>
      </c>
      <c r="L31" s="37">
        <v>0</v>
      </c>
    </row>
    <row r="32" spans="1:12" x14ac:dyDescent="0.35">
      <c r="A32" s="25" t="s">
        <v>86</v>
      </c>
      <c r="B32" s="36">
        <v>1665</v>
      </c>
      <c r="C32" s="36">
        <v>1290</v>
      </c>
      <c r="D32" s="36">
        <v>235</v>
      </c>
      <c r="E32" s="36">
        <v>10</v>
      </c>
      <c r="F32" s="36">
        <v>125</v>
      </c>
      <c r="G32" s="36">
        <v>5</v>
      </c>
      <c r="H32" s="37">
        <v>0.77</v>
      </c>
      <c r="I32" s="37">
        <v>0.14000000000000001</v>
      </c>
      <c r="J32" s="37">
        <v>0.01</v>
      </c>
      <c r="K32" s="37">
        <v>7.0000000000000007E-2</v>
      </c>
      <c r="L32" s="37">
        <v>0</v>
      </c>
    </row>
    <row r="33" spans="1:12" x14ac:dyDescent="0.35">
      <c r="A33" s="25" t="s">
        <v>87</v>
      </c>
      <c r="B33" s="36">
        <v>1975</v>
      </c>
      <c r="C33" s="36">
        <v>1515</v>
      </c>
      <c r="D33" s="36">
        <v>330</v>
      </c>
      <c r="E33" s="36">
        <v>10</v>
      </c>
      <c r="F33" s="36">
        <v>110</v>
      </c>
      <c r="G33" s="36">
        <v>10</v>
      </c>
      <c r="H33" s="37">
        <v>0.77</v>
      </c>
      <c r="I33" s="37">
        <v>0.17</v>
      </c>
      <c r="J33" s="37">
        <v>0.01</v>
      </c>
      <c r="K33" s="37">
        <v>0.06</v>
      </c>
      <c r="L33" s="37">
        <v>0</v>
      </c>
    </row>
    <row r="34" spans="1:12" x14ac:dyDescent="0.35">
      <c r="A34" s="25" t="s">
        <v>88</v>
      </c>
      <c r="B34" s="36">
        <v>2055</v>
      </c>
      <c r="C34" s="36">
        <v>1580</v>
      </c>
      <c r="D34" s="36">
        <v>325</v>
      </c>
      <c r="E34" s="36">
        <v>5</v>
      </c>
      <c r="F34" s="36">
        <v>140</v>
      </c>
      <c r="G34" s="36">
        <v>5</v>
      </c>
      <c r="H34" s="37">
        <v>0.77</v>
      </c>
      <c r="I34" s="37">
        <v>0.16</v>
      </c>
      <c r="J34" s="37">
        <v>0</v>
      </c>
      <c r="K34" s="37">
        <v>7.0000000000000007E-2</v>
      </c>
      <c r="L34" s="37">
        <v>0</v>
      </c>
    </row>
    <row r="35" spans="1:12" x14ac:dyDescent="0.35">
      <c r="A35" s="25" t="s">
        <v>89</v>
      </c>
      <c r="B35" s="36">
        <v>1900</v>
      </c>
      <c r="C35" s="36">
        <v>1485</v>
      </c>
      <c r="D35" s="36">
        <v>270</v>
      </c>
      <c r="E35" s="36">
        <v>5</v>
      </c>
      <c r="F35" s="36">
        <v>135</v>
      </c>
      <c r="G35" s="36">
        <v>5</v>
      </c>
      <c r="H35" s="37">
        <v>0.78</v>
      </c>
      <c r="I35" s="37">
        <v>0.14000000000000001</v>
      </c>
      <c r="J35" s="37">
        <v>0</v>
      </c>
      <c r="K35" s="37">
        <v>7.0000000000000007E-2</v>
      </c>
      <c r="L35" s="37">
        <v>0</v>
      </c>
    </row>
    <row r="36" spans="1:12" x14ac:dyDescent="0.35">
      <c r="A36" s="25" t="s">
        <v>90</v>
      </c>
      <c r="B36" s="36">
        <v>2280</v>
      </c>
      <c r="C36" s="36">
        <v>1725</v>
      </c>
      <c r="D36" s="36">
        <v>310</v>
      </c>
      <c r="E36" s="36">
        <v>10</v>
      </c>
      <c r="F36" s="36">
        <v>210</v>
      </c>
      <c r="G36" s="36">
        <v>25</v>
      </c>
      <c r="H36" s="37">
        <v>0.76</v>
      </c>
      <c r="I36" s="37">
        <v>0.14000000000000001</v>
      </c>
      <c r="J36" s="37">
        <v>0</v>
      </c>
      <c r="K36" s="37">
        <v>0.09</v>
      </c>
      <c r="L36" s="37">
        <v>0.01</v>
      </c>
    </row>
    <row r="37" spans="1:12" x14ac:dyDescent="0.35">
      <c r="A37" s="25" t="s">
        <v>91</v>
      </c>
      <c r="B37" s="36">
        <v>1455</v>
      </c>
      <c r="C37" s="36">
        <v>1110</v>
      </c>
      <c r="D37" s="36">
        <v>190</v>
      </c>
      <c r="E37" s="36">
        <v>5</v>
      </c>
      <c r="F37" s="36">
        <v>135</v>
      </c>
      <c r="G37" s="36">
        <v>20</v>
      </c>
      <c r="H37" s="37">
        <v>0.76</v>
      </c>
      <c r="I37" s="37">
        <v>0.13</v>
      </c>
      <c r="J37" s="37">
        <v>0</v>
      </c>
      <c r="K37" s="37">
        <v>0.09</v>
      </c>
      <c r="L37" s="37">
        <v>0.01</v>
      </c>
    </row>
    <row r="38" spans="1:12" x14ac:dyDescent="0.35">
      <c r="A38" s="25" t="s">
        <v>92</v>
      </c>
      <c r="B38" s="36">
        <v>2350</v>
      </c>
      <c r="C38" s="36">
        <v>1840</v>
      </c>
      <c r="D38" s="36">
        <v>310</v>
      </c>
      <c r="E38" s="36">
        <v>5</v>
      </c>
      <c r="F38" s="36">
        <v>170</v>
      </c>
      <c r="G38" s="36">
        <v>25</v>
      </c>
      <c r="H38" s="37">
        <v>0.78</v>
      </c>
      <c r="I38" s="37">
        <v>0.13</v>
      </c>
      <c r="J38" s="37">
        <v>0</v>
      </c>
      <c r="K38" s="37">
        <v>7.0000000000000007E-2</v>
      </c>
      <c r="L38" s="37">
        <v>0.01</v>
      </c>
    </row>
    <row r="39" spans="1:12" x14ac:dyDescent="0.35">
      <c r="A39" s="25" t="s">
        <v>93</v>
      </c>
      <c r="B39" s="36">
        <v>2385</v>
      </c>
      <c r="C39" s="36">
        <v>1765</v>
      </c>
      <c r="D39" s="36">
        <v>325</v>
      </c>
      <c r="E39" s="36">
        <v>20</v>
      </c>
      <c r="F39" s="36">
        <v>240</v>
      </c>
      <c r="G39" s="36">
        <v>35</v>
      </c>
      <c r="H39" s="37">
        <v>0.74</v>
      </c>
      <c r="I39" s="37">
        <v>0.14000000000000001</v>
      </c>
      <c r="J39" s="37">
        <v>0.01</v>
      </c>
      <c r="K39" s="37">
        <v>0.1</v>
      </c>
      <c r="L39" s="37">
        <v>0.02</v>
      </c>
    </row>
    <row r="40" spans="1:12" x14ac:dyDescent="0.35">
      <c r="A40" s="25" t="s">
        <v>94</v>
      </c>
      <c r="B40" s="36">
        <v>2265</v>
      </c>
      <c r="C40" s="36">
        <v>1765</v>
      </c>
      <c r="D40" s="36">
        <v>325</v>
      </c>
      <c r="E40" s="36">
        <v>5</v>
      </c>
      <c r="F40" s="36">
        <v>155</v>
      </c>
      <c r="G40" s="36">
        <v>10</v>
      </c>
      <c r="H40" s="37">
        <v>0.78</v>
      </c>
      <c r="I40" s="37">
        <v>0.14000000000000001</v>
      </c>
      <c r="J40" s="37">
        <v>0</v>
      </c>
      <c r="K40" s="37">
        <v>7.0000000000000007E-2</v>
      </c>
      <c r="L40" s="37">
        <v>0</v>
      </c>
    </row>
    <row r="41" spans="1:12" x14ac:dyDescent="0.35">
      <c r="A41" s="25" t="s">
        <v>95</v>
      </c>
      <c r="B41" s="36">
        <v>2245</v>
      </c>
      <c r="C41" s="36">
        <v>1750</v>
      </c>
      <c r="D41" s="36">
        <v>300</v>
      </c>
      <c r="E41" s="36">
        <v>10</v>
      </c>
      <c r="F41" s="36">
        <v>180</v>
      </c>
      <c r="G41" s="36">
        <v>10</v>
      </c>
      <c r="H41" s="37">
        <v>0.78</v>
      </c>
      <c r="I41" s="37">
        <v>0.13</v>
      </c>
      <c r="J41" s="37">
        <v>0</v>
      </c>
      <c r="K41" s="37">
        <v>0.08</v>
      </c>
      <c r="L41" s="37">
        <v>0</v>
      </c>
    </row>
    <row r="42" spans="1:12" x14ac:dyDescent="0.35">
      <c r="A42" s="25" t="s">
        <v>96</v>
      </c>
      <c r="B42" s="36">
        <v>2300</v>
      </c>
      <c r="C42" s="36">
        <v>1860</v>
      </c>
      <c r="D42" s="36">
        <v>295</v>
      </c>
      <c r="E42" s="36">
        <v>5</v>
      </c>
      <c r="F42" s="36">
        <v>125</v>
      </c>
      <c r="G42" s="36">
        <v>10</v>
      </c>
      <c r="H42" s="37">
        <v>0.81</v>
      </c>
      <c r="I42" s="37">
        <v>0.13</v>
      </c>
      <c r="J42" s="37">
        <v>0</v>
      </c>
      <c r="K42" s="37">
        <v>0.05</v>
      </c>
      <c r="L42" s="37">
        <v>0.01</v>
      </c>
    </row>
    <row r="43" spans="1:12" x14ac:dyDescent="0.35">
      <c r="A43" s="25" t="s">
        <v>97</v>
      </c>
      <c r="B43" s="36">
        <v>2015</v>
      </c>
      <c r="C43" s="36">
        <v>1685</v>
      </c>
      <c r="D43" s="36">
        <v>250</v>
      </c>
      <c r="E43" s="36">
        <v>5</v>
      </c>
      <c r="F43" s="36">
        <v>70</v>
      </c>
      <c r="G43" s="36">
        <v>5</v>
      </c>
      <c r="H43" s="37">
        <v>0.84</v>
      </c>
      <c r="I43" s="37">
        <v>0.12</v>
      </c>
      <c r="J43" s="37">
        <v>0</v>
      </c>
      <c r="K43" s="37">
        <v>0.03</v>
      </c>
      <c r="L43" s="37">
        <v>0</v>
      </c>
    </row>
    <row r="44" spans="1:12" x14ac:dyDescent="0.35">
      <c r="A44" s="25" t="s">
        <v>98</v>
      </c>
      <c r="B44" s="36">
        <v>1870</v>
      </c>
      <c r="C44" s="36">
        <v>1545</v>
      </c>
      <c r="D44" s="36">
        <v>230</v>
      </c>
      <c r="E44" s="36">
        <v>10</v>
      </c>
      <c r="F44" s="36">
        <v>80</v>
      </c>
      <c r="G44" s="36">
        <v>5</v>
      </c>
      <c r="H44" s="37">
        <v>0.83</v>
      </c>
      <c r="I44" s="37">
        <v>0.12</v>
      </c>
      <c r="J44" s="37">
        <v>0</v>
      </c>
      <c r="K44" s="37">
        <v>0.04</v>
      </c>
      <c r="L44" s="37">
        <v>0</v>
      </c>
    </row>
    <row r="45" spans="1:12" x14ac:dyDescent="0.35">
      <c r="A45" s="25" t="s">
        <v>99</v>
      </c>
      <c r="B45" s="36">
        <v>2170</v>
      </c>
      <c r="C45" s="36">
        <v>1805</v>
      </c>
      <c r="D45" s="36">
        <v>265</v>
      </c>
      <c r="E45" s="36">
        <v>10</v>
      </c>
      <c r="F45" s="36">
        <v>85</v>
      </c>
      <c r="G45" s="36">
        <v>5</v>
      </c>
      <c r="H45" s="37">
        <v>0.83</v>
      </c>
      <c r="I45" s="37">
        <v>0.12</v>
      </c>
      <c r="J45" s="37">
        <v>0</v>
      </c>
      <c r="K45" s="37">
        <v>0.04</v>
      </c>
      <c r="L45" s="37">
        <v>0</v>
      </c>
    </row>
    <row r="46" spans="1:12" x14ac:dyDescent="0.35">
      <c r="A46" s="25" t="s">
        <v>100</v>
      </c>
      <c r="B46" s="36">
        <v>2135</v>
      </c>
      <c r="C46" s="36">
        <v>1810</v>
      </c>
      <c r="D46" s="36">
        <v>245</v>
      </c>
      <c r="E46" s="36">
        <v>10</v>
      </c>
      <c r="F46" s="36">
        <v>70</v>
      </c>
      <c r="G46" s="36" t="s">
        <v>108</v>
      </c>
      <c r="H46" s="37">
        <v>0.85</v>
      </c>
      <c r="I46" s="37">
        <v>0.11</v>
      </c>
      <c r="J46" s="37" t="s">
        <v>108</v>
      </c>
      <c r="K46" s="37">
        <v>0.03</v>
      </c>
      <c r="L46" s="37" t="s">
        <v>108</v>
      </c>
    </row>
    <row r="47" spans="1:12" x14ac:dyDescent="0.35">
      <c r="A47" s="25" t="s">
        <v>101</v>
      </c>
      <c r="B47" s="36">
        <v>2035</v>
      </c>
      <c r="C47" s="36">
        <v>1655</v>
      </c>
      <c r="D47" s="36">
        <v>280</v>
      </c>
      <c r="E47" s="36">
        <v>5</v>
      </c>
      <c r="F47" s="36">
        <v>90</v>
      </c>
      <c r="G47" s="67" t="s">
        <v>108</v>
      </c>
      <c r="H47" s="66">
        <v>0.81</v>
      </c>
      <c r="I47" s="66">
        <v>0.14000000000000001</v>
      </c>
      <c r="J47" s="66" t="s">
        <v>108</v>
      </c>
      <c r="K47" s="66">
        <v>0.04</v>
      </c>
      <c r="L47" s="66" t="s">
        <v>108</v>
      </c>
    </row>
    <row r="48" spans="1:12" x14ac:dyDescent="0.35">
      <c r="A48" s="25" t="s">
        <v>102</v>
      </c>
      <c r="B48" s="36">
        <v>2100</v>
      </c>
      <c r="C48" s="36">
        <v>1730</v>
      </c>
      <c r="D48" s="36">
        <v>275</v>
      </c>
      <c r="E48" s="36">
        <v>5</v>
      </c>
      <c r="F48" s="36">
        <v>90</v>
      </c>
      <c r="G48" s="36">
        <v>5</v>
      </c>
      <c r="H48" s="37">
        <v>0.82</v>
      </c>
      <c r="I48" s="37">
        <v>0.13</v>
      </c>
      <c r="J48" s="37">
        <v>0</v>
      </c>
      <c r="K48" s="37">
        <v>0.04</v>
      </c>
      <c r="L48" s="37">
        <v>0</v>
      </c>
    </row>
    <row r="49" spans="1:12" x14ac:dyDescent="0.35">
      <c r="A49" s="25" t="s">
        <v>103</v>
      </c>
      <c r="B49" s="36">
        <v>1350</v>
      </c>
      <c r="C49" s="36">
        <v>1105</v>
      </c>
      <c r="D49" s="36">
        <v>170</v>
      </c>
      <c r="E49" s="36">
        <v>5</v>
      </c>
      <c r="F49" s="36">
        <v>65</v>
      </c>
      <c r="G49" s="36">
        <v>5</v>
      </c>
      <c r="H49" s="37">
        <v>0.82</v>
      </c>
      <c r="I49" s="37">
        <v>0.13</v>
      </c>
      <c r="J49" s="37">
        <v>0</v>
      </c>
      <c r="K49" s="37">
        <v>0.05</v>
      </c>
      <c r="L49" s="37">
        <v>0</v>
      </c>
    </row>
    <row r="50" spans="1:12" x14ac:dyDescent="0.35">
      <c r="A50" s="41" t="s">
        <v>104</v>
      </c>
      <c r="B50" s="39">
        <v>9595</v>
      </c>
      <c r="C50" s="39">
        <v>7125</v>
      </c>
      <c r="D50" s="39">
        <v>1515</v>
      </c>
      <c r="E50" s="39">
        <v>790</v>
      </c>
      <c r="F50" s="39">
        <v>155</v>
      </c>
      <c r="G50" s="39">
        <v>10</v>
      </c>
      <c r="H50" s="70">
        <v>0.74</v>
      </c>
      <c r="I50" s="70">
        <v>0.16</v>
      </c>
      <c r="J50" s="70">
        <v>0.08</v>
      </c>
      <c r="K50" s="70">
        <v>0.02</v>
      </c>
      <c r="L50" s="70">
        <v>0</v>
      </c>
    </row>
    <row r="51" spans="1:12" x14ac:dyDescent="0.35">
      <c r="A51" s="40" t="s">
        <v>105</v>
      </c>
      <c r="B51" s="35">
        <v>21550</v>
      </c>
      <c r="C51" s="35">
        <v>16840</v>
      </c>
      <c r="D51" s="35">
        <v>2955</v>
      </c>
      <c r="E51" s="35">
        <v>800</v>
      </c>
      <c r="F51" s="35">
        <v>910</v>
      </c>
      <c r="G51" s="35">
        <v>50</v>
      </c>
      <c r="H51" s="69">
        <v>0.78</v>
      </c>
      <c r="I51" s="69">
        <v>0.14000000000000001</v>
      </c>
      <c r="J51" s="69">
        <v>0.04</v>
      </c>
      <c r="K51" s="69">
        <v>0.04</v>
      </c>
      <c r="L51" s="69">
        <v>0</v>
      </c>
    </row>
    <row r="52" spans="1:12" x14ac:dyDescent="0.35">
      <c r="A52" s="40" t="s">
        <v>106</v>
      </c>
      <c r="B52" s="35">
        <v>23775</v>
      </c>
      <c r="C52" s="35">
        <v>18460</v>
      </c>
      <c r="D52" s="35">
        <v>3310</v>
      </c>
      <c r="E52" s="35">
        <v>135</v>
      </c>
      <c r="F52" s="35">
        <v>1705</v>
      </c>
      <c r="G52" s="35">
        <v>160</v>
      </c>
      <c r="H52" s="69">
        <v>0.78</v>
      </c>
      <c r="I52" s="69">
        <v>0.14000000000000001</v>
      </c>
      <c r="J52" s="69">
        <v>0.01</v>
      </c>
      <c r="K52" s="69">
        <v>7.0000000000000007E-2</v>
      </c>
      <c r="L52" s="69">
        <v>0.01</v>
      </c>
    </row>
    <row r="53" spans="1:12" x14ac:dyDescent="0.35">
      <c r="A53" s="40" t="s">
        <v>107</v>
      </c>
      <c r="B53" s="35">
        <v>18220</v>
      </c>
      <c r="C53" s="35">
        <v>14950</v>
      </c>
      <c r="D53" s="35">
        <v>2310</v>
      </c>
      <c r="E53" s="35">
        <v>60</v>
      </c>
      <c r="F53" s="35">
        <v>855</v>
      </c>
      <c r="G53" s="35">
        <v>40</v>
      </c>
      <c r="H53" s="69">
        <v>0.82</v>
      </c>
      <c r="I53" s="69">
        <v>0.13</v>
      </c>
      <c r="J53" s="69">
        <v>0</v>
      </c>
      <c r="K53" s="69">
        <v>0.05</v>
      </c>
      <c r="L53" s="69">
        <v>0</v>
      </c>
    </row>
    <row r="54" spans="1:12" x14ac:dyDescent="0.35">
      <c r="A54" t="s">
        <v>29</v>
      </c>
      <c r="B54" s="91" t="s">
        <v>394</v>
      </c>
    </row>
    <row r="55" spans="1:12" x14ac:dyDescent="0.35">
      <c r="A55" t="s">
        <v>30</v>
      </c>
      <c r="B55" s="92" t="s">
        <v>445</v>
      </c>
    </row>
    <row r="56" spans="1:12" x14ac:dyDescent="0.35">
      <c r="A56" t="s">
        <v>31</v>
      </c>
      <c r="B56" s="92" t="s">
        <v>446</v>
      </c>
    </row>
    <row r="57" spans="1:12" x14ac:dyDescent="0.35">
      <c r="A57" t="s">
        <v>32</v>
      </c>
      <c r="B57" s="92" t="s">
        <v>522</v>
      </c>
    </row>
    <row r="58" spans="1:12" x14ac:dyDescent="0.35">
      <c r="A58" t="s">
        <v>33</v>
      </c>
      <c r="B58" s="92" t="s">
        <v>444</v>
      </c>
    </row>
    <row r="59" spans="1:12" x14ac:dyDescent="0.35">
      <c r="A59" t="s">
        <v>34</v>
      </c>
      <c r="B59" s="92" t="s">
        <v>458</v>
      </c>
    </row>
    <row r="60" spans="1:12" x14ac:dyDescent="0.35">
      <c r="A60" t="s">
        <v>35</v>
      </c>
      <c r="B60" s="92" t="s">
        <v>459</v>
      </c>
    </row>
    <row r="61" spans="1:12" x14ac:dyDescent="0.35">
      <c r="A61" t="s">
        <v>36</v>
      </c>
      <c r="B61" s="92" t="s">
        <v>460</v>
      </c>
    </row>
    <row r="62" spans="1:12" x14ac:dyDescent="0.35">
      <c r="A62" t="s">
        <v>37</v>
      </c>
      <c r="B62" s="92" t="s">
        <v>461</v>
      </c>
    </row>
  </sheetData>
  <conditionalFormatting sqref="H7:H49">
    <cfRule type="dataBar" priority="11">
      <dataBar>
        <cfvo type="num" val="0"/>
        <cfvo type="num" val="1"/>
        <color theme="7" tint="0.39997558519241921"/>
      </dataBar>
      <extLst>
        <ext xmlns:x14="http://schemas.microsoft.com/office/spreadsheetml/2009/9/main" uri="{B025F937-C7B1-47D3-B67F-A62EFF666E3E}">
          <x14:id>{A1B1D21F-DB7F-47C4-95FC-BE46ED64F683}</x14:id>
        </ext>
      </extLst>
    </cfRule>
  </conditionalFormatting>
  <conditionalFormatting sqref="H51:H53">
    <cfRule type="dataBar" priority="9">
      <dataBar>
        <cfvo type="num" val="0"/>
        <cfvo type="num" val="1"/>
        <color theme="7" tint="0.39997558519241921"/>
      </dataBar>
      <extLst>
        <ext xmlns:x14="http://schemas.microsoft.com/office/spreadsheetml/2009/9/main" uri="{B025F937-C7B1-47D3-B67F-A62EFF666E3E}">
          <x14:id>{3965592D-D7F2-4DC4-A41E-7CCF7F32BE8A}</x14:id>
        </ext>
      </extLst>
    </cfRule>
  </conditionalFormatting>
  <conditionalFormatting sqref="H50:L50">
    <cfRule type="dataBar" priority="10">
      <dataBar>
        <cfvo type="num" val="0"/>
        <cfvo type="num" val="1"/>
        <color theme="7" tint="0.39997558519241921"/>
      </dataBar>
      <extLst>
        <ext xmlns:x14="http://schemas.microsoft.com/office/spreadsheetml/2009/9/main" uri="{B025F937-C7B1-47D3-B67F-A62EFF666E3E}">
          <x14:id>{4DCB876E-EA75-4A94-BA56-C4C9465AB06C}</x14:id>
        </ext>
      </extLst>
    </cfRule>
  </conditionalFormatting>
  <conditionalFormatting sqref="I7:I49">
    <cfRule type="dataBar" priority="8">
      <dataBar>
        <cfvo type="num" val="0"/>
        <cfvo type="num" val="1"/>
        <color theme="7" tint="0.39997558519241921"/>
      </dataBar>
      <extLst>
        <ext xmlns:x14="http://schemas.microsoft.com/office/spreadsheetml/2009/9/main" uri="{B025F937-C7B1-47D3-B67F-A62EFF666E3E}">
          <x14:id>{E3B75A15-3DE6-4A5E-B11F-3F20E33BE640}</x14:id>
        </ext>
      </extLst>
    </cfRule>
  </conditionalFormatting>
  <conditionalFormatting sqref="I51:I53">
    <cfRule type="dataBar" priority="7">
      <dataBar>
        <cfvo type="num" val="0"/>
        <cfvo type="num" val="1"/>
        <color theme="7" tint="0.39997558519241921"/>
      </dataBar>
      <extLst>
        <ext xmlns:x14="http://schemas.microsoft.com/office/spreadsheetml/2009/9/main" uri="{B025F937-C7B1-47D3-B67F-A62EFF666E3E}">
          <x14:id>{32CFC9BD-C4B5-4232-BD62-ED42D12D4B47}</x14:id>
        </ext>
      </extLst>
    </cfRule>
  </conditionalFormatting>
  <conditionalFormatting sqref="J7:J49">
    <cfRule type="dataBar" priority="6">
      <dataBar>
        <cfvo type="num" val="0"/>
        <cfvo type="num" val="1"/>
        <color theme="7" tint="0.39997558519241921"/>
      </dataBar>
      <extLst>
        <ext xmlns:x14="http://schemas.microsoft.com/office/spreadsheetml/2009/9/main" uri="{B025F937-C7B1-47D3-B67F-A62EFF666E3E}">
          <x14:id>{2492A465-58A0-4F3F-A2A3-263687F36687}</x14:id>
        </ext>
      </extLst>
    </cfRule>
  </conditionalFormatting>
  <conditionalFormatting sqref="J51:J53">
    <cfRule type="dataBar" priority="5">
      <dataBar>
        <cfvo type="num" val="0"/>
        <cfvo type="num" val="1"/>
        <color theme="7" tint="0.39997558519241921"/>
      </dataBar>
      <extLst>
        <ext xmlns:x14="http://schemas.microsoft.com/office/spreadsheetml/2009/9/main" uri="{B025F937-C7B1-47D3-B67F-A62EFF666E3E}">
          <x14:id>{4F3EE8B7-AA30-484D-9E33-7331510A3829}</x14:id>
        </ext>
      </extLst>
    </cfRule>
  </conditionalFormatting>
  <conditionalFormatting sqref="K7:K49">
    <cfRule type="dataBar" priority="4">
      <dataBar>
        <cfvo type="num" val="0"/>
        <cfvo type="num" val="1"/>
        <color theme="7" tint="0.39997558519241921"/>
      </dataBar>
      <extLst>
        <ext xmlns:x14="http://schemas.microsoft.com/office/spreadsheetml/2009/9/main" uri="{B025F937-C7B1-47D3-B67F-A62EFF666E3E}">
          <x14:id>{8C9AE006-7505-4FD8-A268-A106F6B2A7EF}</x14:id>
        </ext>
      </extLst>
    </cfRule>
  </conditionalFormatting>
  <conditionalFormatting sqref="K51:K53">
    <cfRule type="dataBar" priority="3">
      <dataBar>
        <cfvo type="num" val="0"/>
        <cfvo type="num" val="1"/>
        <color theme="7" tint="0.39997558519241921"/>
      </dataBar>
      <extLst>
        <ext xmlns:x14="http://schemas.microsoft.com/office/spreadsheetml/2009/9/main" uri="{B025F937-C7B1-47D3-B67F-A62EFF666E3E}">
          <x14:id>{402B31AA-0A1B-4504-A30B-FBE052FEFF0F}</x14:id>
        </ext>
      </extLst>
    </cfRule>
  </conditionalFormatting>
  <conditionalFormatting sqref="L7:L49">
    <cfRule type="dataBar" priority="2">
      <dataBar>
        <cfvo type="num" val="0"/>
        <cfvo type="num" val="1"/>
        <color theme="7" tint="0.39997558519241921"/>
      </dataBar>
      <extLst>
        <ext xmlns:x14="http://schemas.microsoft.com/office/spreadsheetml/2009/9/main" uri="{B025F937-C7B1-47D3-B67F-A62EFF666E3E}">
          <x14:id>{0B58889E-7402-4C4C-8726-ED71C272FC18}</x14:id>
        </ext>
      </extLst>
    </cfRule>
  </conditionalFormatting>
  <conditionalFormatting sqref="L51:L53">
    <cfRule type="dataBar" priority="1">
      <dataBar>
        <cfvo type="num" val="0"/>
        <cfvo type="num" val="1"/>
        <color theme="7" tint="0.39997558519241921"/>
      </dataBar>
      <extLst>
        <ext xmlns:x14="http://schemas.microsoft.com/office/spreadsheetml/2009/9/main" uri="{B025F937-C7B1-47D3-B67F-A62EFF666E3E}">
          <x14:id>{47D61E41-6697-45C8-A315-5FC358AFF58A}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A1B1D21F-DB7F-47C4-95FC-BE46ED64F683}">
            <x14:dataBar minLength="0" maxLength="100" gradient="0">
              <x14:cfvo type="num">
                <xm:f>0</xm:f>
              </x14:cfvo>
              <x14:cfvo type="num">
                <xm:f>1</xm:f>
              </x14:cfvo>
              <x14:negativeFillColor rgb="FFFF0000"/>
              <x14:axisColor rgb="FF000000"/>
            </x14:dataBar>
          </x14:cfRule>
          <xm:sqref>H7:H49</xm:sqref>
        </x14:conditionalFormatting>
        <x14:conditionalFormatting xmlns:xm="http://schemas.microsoft.com/office/excel/2006/main">
          <x14:cfRule type="dataBar" id="{3965592D-D7F2-4DC4-A41E-7CCF7F32BE8A}">
            <x14:dataBar minLength="0" maxLength="100" gradient="0">
              <x14:cfvo type="num">
                <xm:f>0</xm:f>
              </x14:cfvo>
              <x14:cfvo type="num">
                <xm:f>1</xm:f>
              </x14:cfvo>
              <x14:negativeFillColor rgb="FFFF0000"/>
              <x14:axisColor rgb="FF000000"/>
            </x14:dataBar>
          </x14:cfRule>
          <xm:sqref>H51:H53</xm:sqref>
        </x14:conditionalFormatting>
        <x14:conditionalFormatting xmlns:xm="http://schemas.microsoft.com/office/excel/2006/main">
          <x14:cfRule type="dataBar" id="{4DCB876E-EA75-4A94-BA56-C4C9465AB06C}">
            <x14:dataBar minLength="0" maxLength="100" gradient="0">
              <x14:cfvo type="num">
                <xm:f>0</xm:f>
              </x14:cfvo>
              <x14:cfvo type="num">
                <xm:f>1</xm:f>
              </x14:cfvo>
              <x14:negativeFillColor rgb="FFFF0000"/>
              <x14:axisColor rgb="FF000000"/>
            </x14:dataBar>
          </x14:cfRule>
          <xm:sqref>H50:L50</xm:sqref>
        </x14:conditionalFormatting>
        <x14:conditionalFormatting xmlns:xm="http://schemas.microsoft.com/office/excel/2006/main">
          <x14:cfRule type="dataBar" id="{E3B75A15-3DE6-4A5E-B11F-3F20E33BE640}">
            <x14:dataBar minLength="0" maxLength="100" gradient="0">
              <x14:cfvo type="num">
                <xm:f>0</xm:f>
              </x14:cfvo>
              <x14:cfvo type="num">
                <xm:f>1</xm:f>
              </x14:cfvo>
              <x14:negativeFillColor rgb="FFFF0000"/>
              <x14:axisColor rgb="FF000000"/>
            </x14:dataBar>
          </x14:cfRule>
          <xm:sqref>I7:I49</xm:sqref>
        </x14:conditionalFormatting>
        <x14:conditionalFormatting xmlns:xm="http://schemas.microsoft.com/office/excel/2006/main">
          <x14:cfRule type="dataBar" id="{32CFC9BD-C4B5-4232-BD62-ED42D12D4B47}">
            <x14:dataBar minLength="0" maxLength="100" gradient="0">
              <x14:cfvo type="num">
                <xm:f>0</xm:f>
              </x14:cfvo>
              <x14:cfvo type="num">
                <xm:f>1</xm:f>
              </x14:cfvo>
              <x14:negativeFillColor rgb="FFFF0000"/>
              <x14:axisColor rgb="FF000000"/>
            </x14:dataBar>
          </x14:cfRule>
          <xm:sqref>I51:I53</xm:sqref>
        </x14:conditionalFormatting>
        <x14:conditionalFormatting xmlns:xm="http://schemas.microsoft.com/office/excel/2006/main">
          <x14:cfRule type="dataBar" id="{2492A465-58A0-4F3F-A2A3-263687F36687}">
            <x14:dataBar minLength="0" maxLength="100" gradient="0">
              <x14:cfvo type="num">
                <xm:f>0</xm:f>
              </x14:cfvo>
              <x14:cfvo type="num">
                <xm:f>1</xm:f>
              </x14:cfvo>
              <x14:negativeFillColor rgb="FFFF0000"/>
              <x14:axisColor rgb="FF000000"/>
            </x14:dataBar>
          </x14:cfRule>
          <xm:sqref>J7:J49</xm:sqref>
        </x14:conditionalFormatting>
        <x14:conditionalFormatting xmlns:xm="http://schemas.microsoft.com/office/excel/2006/main">
          <x14:cfRule type="dataBar" id="{4F3EE8B7-AA30-484D-9E33-7331510A3829}">
            <x14:dataBar minLength="0" maxLength="100" gradient="0">
              <x14:cfvo type="num">
                <xm:f>0</xm:f>
              </x14:cfvo>
              <x14:cfvo type="num">
                <xm:f>1</xm:f>
              </x14:cfvo>
              <x14:negativeFillColor rgb="FFFF0000"/>
              <x14:axisColor rgb="FF000000"/>
            </x14:dataBar>
          </x14:cfRule>
          <xm:sqref>J51:J53</xm:sqref>
        </x14:conditionalFormatting>
        <x14:conditionalFormatting xmlns:xm="http://schemas.microsoft.com/office/excel/2006/main">
          <x14:cfRule type="dataBar" id="{8C9AE006-7505-4FD8-A268-A106F6B2A7EF}">
            <x14:dataBar minLength="0" maxLength="100" gradient="0">
              <x14:cfvo type="num">
                <xm:f>0</xm:f>
              </x14:cfvo>
              <x14:cfvo type="num">
                <xm:f>1</xm:f>
              </x14:cfvo>
              <x14:negativeFillColor rgb="FFFF0000"/>
              <x14:axisColor rgb="FF000000"/>
            </x14:dataBar>
          </x14:cfRule>
          <xm:sqref>K7:K49</xm:sqref>
        </x14:conditionalFormatting>
        <x14:conditionalFormatting xmlns:xm="http://schemas.microsoft.com/office/excel/2006/main">
          <x14:cfRule type="dataBar" id="{402B31AA-0A1B-4504-A30B-FBE052FEFF0F}">
            <x14:dataBar minLength="0" maxLength="100" gradient="0">
              <x14:cfvo type="num">
                <xm:f>0</xm:f>
              </x14:cfvo>
              <x14:cfvo type="num">
                <xm:f>1</xm:f>
              </x14:cfvo>
              <x14:negativeFillColor rgb="FFFF0000"/>
              <x14:axisColor rgb="FF000000"/>
            </x14:dataBar>
          </x14:cfRule>
          <xm:sqref>K51:K53</xm:sqref>
        </x14:conditionalFormatting>
        <x14:conditionalFormatting xmlns:xm="http://schemas.microsoft.com/office/excel/2006/main">
          <x14:cfRule type="dataBar" id="{0B58889E-7402-4C4C-8726-ED71C272FC18}">
            <x14:dataBar minLength="0" maxLength="100" gradient="0">
              <x14:cfvo type="num">
                <xm:f>0</xm:f>
              </x14:cfvo>
              <x14:cfvo type="num">
                <xm:f>1</xm:f>
              </x14:cfvo>
              <x14:negativeFillColor rgb="FFFF0000"/>
              <x14:axisColor rgb="FF000000"/>
            </x14:dataBar>
          </x14:cfRule>
          <xm:sqref>L7:L49</xm:sqref>
        </x14:conditionalFormatting>
        <x14:conditionalFormatting xmlns:xm="http://schemas.microsoft.com/office/excel/2006/main">
          <x14:cfRule type="dataBar" id="{47D61E41-6697-45C8-A315-5FC358AFF58A}">
            <x14:dataBar minLength="0" maxLength="100" gradient="0">
              <x14:cfvo type="num">
                <xm:f>0</xm:f>
              </x14:cfvo>
              <x14:cfvo type="num">
                <xm:f>1</xm:f>
              </x14:cfvo>
              <x14:negativeFillColor rgb="FFFF0000"/>
              <x14:axisColor rgb="FF000000"/>
            </x14:dataBar>
          </x14:cfRule>
          <xm:sqref>L51:L53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6"/>
  <sheetViews>
    <sheetView showGridLines="0" workbookViewId="0"/>
  </sheetViews>
  <sheetFormatPr defaultColWidth="10.6640625" defaultRowHeight="15.5" x14ac:dyDescent="0.35"/>
  <cols>
    <col min="1" max="10" width="20.6640625" customWidth="1"/>
  </cols>
  <sheetData>
    <row r="1" spans="1:10" ht="19.5" x14ac:dyDescent="0.45">
      <c r="A1" s="2" t="s">
        <v>172</v>
      </c>
    </row>
    <row r="2" spans="1:10" x14ac:dyDescent="0.35">
      <c r="A2" t="s">
        <v>45</v>
      </c>
    </row>
    <row r="3" spans="1:10" x14ac:dyDescent="0.35">
      <c r="A3" t="s">
        <v>46</v>
      </c>
    </row>
    <row r="4" spans="1:10" x14ac:dyDescent="0.35">
      <c r="A4" t="s">
        <v>424</v>
      </c>
    </row>
    <row r="5" spans="1:10" x14ac:dyDescent="0.35">
      <c r="A5" t="s">
        <v>47</v>
      </c>
    </row>
    <row r="6" spans="1:10" ht="46.5" x14ac:dyDescent="0.35">
      <c r="A6" s="44" t="s">
        <v>173</v>
      </c>
      <c r="B6" s="43" t="s">
        <v>174</v>
      </c>
      <c r="C6" s="43" t="s">
        <v>175</v>
      </c>
      <c r="D6" s="43" t="s">
        <v>176</v>
      </c>
      <c r="E6" s="43" t="s">
        <v>136</v>
      </c>
      <c r="F6" s="43" t="s">
        <v>137</v>
      </c>
      <c r="G6" s="43" t="s">
        <v>138</v>
      </c>
      <c r="H6" s="43" t="s">
        <v>57</v>
      </c>
      <c r="I6" s="43" t="s">
        <v>58</v>
      </c>
      <c r="J6" s="43" t="s">
        <v>59</v>
      </c>
    </row>
    <row r="7" spans="1:10" x14ac:dyDescent="0.35">
      <c r="A7" s="45" t="s">
        <v>60</v>
      </c>
      <c r="B7" s="46">
        <v>73135</v>
      </c>
      <c r="C7" s="65">
        <v>1</v>
      </c>
      <c r="D7" s="46">
        <v>65190</v>
      </c>
      <c r="E7" s="46">
        <v>48810</v>
      </c>
      <c r="F7" s="46">
        <v>14085</v>
      </c>
      <c r="G7" s="46">
        <v>2295</v>
      </c>
      <c r="H7" s="65">
        <v>0.75</v>
      </c>
      <c r="I7" s="65">
        <v>0.22</v>
      </c>
      <c r="J7" s="65">
        <v>0.04</v>
      </c>
    </row>
    <row r="8" spans="1:10" x14ac:dyDescent="0.35">
      <c r="A8" s="25" t="s">
        <v>177</v>
      </c>
      <c r="B8" s="36">
        <v>18990</v>
      </c>
      <c r="C8" s="37">
        <v>0.26</v>
      </c>
      <c r="D8" s="36">
        <v>16915</v>
      </c>
      <c r="E8" s="36">
        <v>13030</v>
      </c>
      <c r="F8" s="36">
        <v>3290</v>
      </c>
      <c r="G8" s="36">
        <v>595</v>
      </c>
      <c r="H8" s="37">
        <v>0.77</v>
      </c>
      <c r="I8" s="37">
        <v>0.19</v>
      </c>
      <c r="J8" s="37">
        <v>0.04</v>
      </c>
    </row>
    <row r="9" spans="1:10" x14ac:dyDescent="0.35">
      <c r="A9" s="25" t="s">
        <v>178</v>
      </c>
      <c r="B9" s="36">
        <v>31130</v>
      </c>
      <c r="C9" s="37">
        <v>0.43</v>
      </c>
      <c r="D9" s="36">
        <v>27715</v>
      </c>
      <c r="E9" s="36">
        <v>21005</v>
      </c>
      <c r="F9" s="36">
        <v>5820</v>
      </c>
      <c r="G9" s="36">
        <v>890</v>
      </c>
      <c r="H9" s="37">
        <v>0.76</v>
      </c>
      <c r="I9" s="37">
        <v>0.21</v>
      </c>
      <c r="J9" s="37">
        <v>0.03</v>
      </c>
    </row>
    <row r="10" spans="1:10" x14ac:dyDescent="0.35">
      <c r="A10" s="42" t="s">
        <v>179</v>
      </c>
      <c r="B10" s="36">
        <v>22805</v>
      </c>
      <c r="C10" s="37">
        <v>0.31</v>
      </c>
      <c r="D10" s="36">
        <v>20360</v>
      </c>
      <c r="E10" s="36">
        <v>14740</v>
      </c>
      <c r="F10" s="36">
        <v>4925</v>
      </c>
      <c r="G10" s="36">
        <v>695</v>
      </c>
      <c r="H10" s="37">
        <v>0.72</v>
      </c>
      <c r="I10" s="37">
        <v>0.24</v>
      </c>
      <c r="J10" s="37">
        <v>0.03</v>
      </c>
    </row>
    <row r="11" spans="1:10" x14ac:dyDescent="0.35">
      <c r="A11" s="25" t="s">
        <v>180</v>
      </c>
      <c r="B11" s="36">
        <v>145</v>
      </c>
      <c r="C11" s="37">
        <v>0</v>
      </c>
      <c r="D11" s="36">
        <v>140</v>
      </c>
      <c r="E11" s="36">
        <v>35</v>
      </c>
      <c r="F11" s="36">
        <v>45</v>
      </c>
      <c r="G11" s="36">
        <v>60</v>
      </c>
      <c r="H11" s="37">
        <v>0.24</v>
      </c>
      <c r="I11" s="37">
        <v>0.34</v>
      </c>
      <c r="J11" s="37">
        <v>0.42</v>
      </c>
    </row>
    <row r="12" spans="1:10" x14ac:dyDescent="0.35">
      <c r="A12" s="25" t="s">
        <v>159</v>
      </c>
      <c r="B12" s="36">
        <v>65</v>
      </c>
      <c r="C12" s="81">
        <v>0</v>
      </c>
      <c r="D12" s="36">
        <v>65</v>
      </c>
      <c r="E12" s="36">
        <v>0</v>
      </c>
      <c r="F12" s="36">
        <v>5</v>
      </c>
      <c r="G12" s="36">
        <v>55</v>
      </c>
      <c r="H12" s="81">
        <v>0</v>
      </c>
      <c r="I12" s="81">
        <v>0.11</v>
      </c>
      <c r="J12" s="81">
        <v>0.89</v>
      </c>
    </row>
    <row r="13" spans="1:10" x14ac:dyDescent="0.35">
      <c r="A13" t="s">
        <v>29</v>
      </c>
      <c r="B13" s="91" t="s">
        <v>394</v>
      </c>
    </row>
    <row r="14" spans="1:10" x14ac:dyDescent="0.35">
      <c r="A14" t="s">
        <v>30</v>
      </c>
      <c r="B14" s="96" t="s">
        <v>445</v>
      </c>
    </row>
    <row r="15" spans="1:10" x14ac:dyDescent="0.35">
      <c r="A15" t="s">
        <v>31</v>
      </c>
      <c r="B15" s="96" t="s">
        <v>449</v>
      </c>
    </row>
    <row r="16" spans="1:10" x14ac:dyDescent="0.35">
      <c r="A16" t="s">
        <v>32</v>
      </c>
      <c r="B16" s="96" t="s">
        <v>462</v>
      </c>
    </row>
  </sheetData>
  <conditionalFormatting sqref="C7:C12">
    <cfRule type="dataBar" priority="4">
      <dataBar>
        <cfvo type="num" val="0"/>
        <cfvo type="num" val="1"/>
        <color theme="7" tint="0.39997558519241921"/>
      </dataBar>
      <extLst>
        <ext xmlns:x14="http://schemas.microsoft.com/office/spreadsheetml/2009/9/main" uri="{B025F937-C7B1-47D3-B67F-A62EFF666E3E}">
          <x14:id>{506C22BC-2B6C-48B0-939D-7CEDB54AD5DF}</x14:id>
        </ext>
      </extLst>
    </cfRule>
  </conditionalFormatting>
  <conditionalFormatting sqref="H7:H12">
    <cfRule type="dataBar" priority="3">
      <dataBar>
        <cfvo type="num" val="0"/>
        <cfvo type="num" val="1"/>
        <color theme="7" tint="0.39997558519241921"/>
      </dataBar>
      <extLst>
        <ext xmlns:x14="http://schemas.microsoft.com/office/spreadsheetml/2009/9/main" uri="{B025F937-C7B1-47D3-B67F-A62EFF666E3E}">
          <x14:id>{C775CD1A-794E-48A6-AFE6-EB7EB8192A8B}</x14:id>
        </ext>
      </extLst>
    </cfRule>
  </conditionalFormatting>
  <conditionalFormatting sqref="I7:I12">
    <cfRule type="dataBar" priority="2">
      <dataBar>
        <cfvo type="num" val="0"/>
        <cfvo type="num" val="1"/>
        <color theme="7" tint="0.39997558519241921"/>
      </dataBar>
      <extLst>
        <ext xmlns:x14="http://schemas.microsoft.com/office/spreadsheetml/2009/9/main" uri="{B025F937-C7B1-47D3-B67F-A62EFF666E3E}">
          <x14:id>{45E621BF-607F-4819-83B4-D2E6EB4FBCC3}</x14:id>
        </ext>
      </extLst>
    </cfRule>
  </conditionalFormatting>
  <conditionalFormatting sqref="J7:J12">
    <cfRule type="dataBar" priority="1">
      <dataBar>
        <cfvo type="num" val="0"/>
        <cfvo type="num" val="1"/>
        <color theme="7" tint="0.39997558519241921"/>
      </dataBar>
      <extLst>
        <ext xmlns:x14="http://schemas.microsoft.com/office/spreadsheetml/2009/9/main" uri="{B025F937-C7B1-47D3-B67F-A62EFF666E3E}">
          <x14:id>{461CEB7D-6057-4530-B98C-6CB08AD2B73E}</x14:id>
        </ext>
      </extLst>
    </cfRule>
  </conditionalFormatting>
  <pageMargins left="0.7" right="0.7" top="0.75" bottom="0.75" header="0.3" footer="0.3"/>
  <pageSetup paperSize="9" orientation="portrait" horizontalDpi="300" verticalDpi="300" r:id="rId1"/>
  <ignoredErrors>
    <ignoredError sqref="A10" twoDigitTextYear="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06C22BC-2B6C-48B0-939D-7CEDB54AD5DF}">
            <x14:dataBar minLength="0" maxLength="100" gradient="0">
              <x14:cfvo type="num">
                <xm:f>0</xm:f>
              </x14:cfvo>
              <x14:cfvo type="num">
                <xm:f>1</xm:f>
              </x14:cfvo>
              <x14:negativeFillColor rgb="FFFF0000"/>
              <x14:axisColor rgb="FF000000"/>
            </x14:dataBar>
          </x14:cfRule>
          <xm:sqref>C7:C12</xm:sqref>
        </x14:conditionalFormatting>
        <x14:conditionalFormatting xmlns:xm="http://schemas.microsoft.com/office/excel/2006/main">
          <x14:cfRule type="dataBar" id="{C775CD1A-794E-48A6-AFE6-EB7EB8192A8B}">
            <x14:dataBar minLength="0" maxLength="100" gradient="0">
              <x14:cfvo type="num">
                <xm:f>0</xm:f>
              </x14:cfvo>
              <x14:cfvo type="num">
                <xm:f>1</xm:f>
              </x14:cfvo>
              <x14:negativeFillColor rgb="FFFF0000"/>
              <x14:axisColor rgb="FF000000"/>
            </x14:dataBar>
          </x14:cfRule>
          <xm:sqref>H7:H12</xm:sqref>
        </x14:conditionalFormatting>
        <x14:conditionalFormatting xmlns:xm="http://schemas.microsoft.com/office/excel/2006/main">
          <x14:cfRule type="dataBar" id="{45E621BF-607F-4819-83B4-D2E6EB4FBCC3}">
            <x14:dataBar minLength="0" maxLength="100" gradient="0">
              <x14:cfvo type="num">
                <xm:f>0</xm:f>
              </x14:cfvo>
              <x14:cfvo type="num">
                <xm:f>1</xm:f>
              </x14:cfvo>
              <x14:negativeFillColor rgb="FFFF0000"/>
              <x14:axisColor rgb="FF000000"/>
            </x14:dataBar>
          </x14:cfRule>
          <xm:sqref>I7:I12</xm:sqref>
        </x14:conditionalFormatting>
        <x14:conditionalFormatting xmlns:xm="http://schemas.microsoft.com/office/excel/2006/main">
          <x14:cfRule type="dataBar" id="{461CEB7D-6057-4530-B98C-6CB08AD2B73E}">
            <x14:dataBar minLength="0" maxLength="100" gradient="0">
              <x14:cfvo type="num">
                <xm:f>0</xm:f>
              </x14:cfvo>
              <x14:cfvo type="num">
                <xm:f>1</xm:f>
              </x14:cfvo>
              <x14:negativeFillColor rgb="FFFF0000"/>
              <x14:axisColor rgb="FF000000"/>
            </x14:dataBar>
          </x14:cfRule>
          <xm:sqref>J7:J12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7"/>
  <sheetViews>
    <sheetView showGridLines="0" zoomScaleNormal="100" workbookViewId="0"/>
  </sheetViews>
  <sheetFormatPr defaultColWidth="10.6640625" defaultRowHeight="15.5" x14ac:dyDescent="0.35"/>
  <cols>
    <col min="1" max="10" width="20.6640625" customWidth="1"/>
  </cols>
  <sheetData>
    <row r="1" spans="1:10" ht="19.5" x14ac:dyDescent="0.45">
      <c r="A1" s="2" t="s">
        <v>181</v>
      </c>
    </row>
    <row r="2" spans="1:10" x14ac:dyDescent="0.35">
      <c r="A2" t="s">
        <v>45</v>
      </c>
    </row>
    <row r="3" spans="1:10" x14ac:dyDescent="0.35">
      <c r="A3" t="s">
        <v>46</v>
      </c>
    </row>
    <row r="4" spans="1:10" x14ac:dyDescent="0.35">
      <c r="A4" t="s">
        <v>425</v>
      </c>
    </row>
    <row r="5" spans="1:10" x14ac:dyDescent="0.35">
      <c r="A5" t="s">
        <v>47</v>
      </c>
    </row>
    <row r="6" spans="1:10" ht="46.5" x14ac:dyDescent="0.35">
      <c r="A6" s="44" t="s">
        <v>182</v>
      </c>
      <c r="B6" s="43" t="s">
        <v>183</v>
      </c>
      <c r="C6" s="43" t="s">
        <v>175</v>
      </c>
      <c r="D6" s="43" t="s">
        <v>176</v>
      </c>
      <c r="E6" s="43" t="s">
        <v>136</v>
      </c>
      <c r="F6" s="43" t="s">
        <v>137</v>
      </c>
      <c r="G6" s="43" t="s">
        <v>138</v>
      </c>
      <c r="H6" s="43" t="s">
        <v>57</v>
      </c>
      <c r="I6" s="43" t="s">
        <v>58</v>
      </c>
      <c r="J6" s="43" t="s">
        <v>59</v>
      </c>
    </row>
    <row r="7" spans="1:10" x14ac:dyDescent="0.35">
      <c r="A7" s="45" t="s">
        <v>60</v>
      </c>
      <c r="B7" s="46">
        <v>73135</v>
      </c>
      <c r="C7" s="65">
        <v>1</v>
      </c>
      <c r="D7" s="46">
        <v>65190</v>
      </c>
      <c r="E7" s="46">
        <v>48810</v>
      </c>
      <c r="F7" s="46">
        <v>14085</v>
      </c>
      <c r="G7" s="46">
        <v>2295</v>
      </c>
      <c r="H7" s="65">
        <v>0.75</v>
      </c>
      <c r="I7" s="65">
        <v>0.22</v>
      </c>
      <c r="J7" s="65">
        <v>0.04</v>
      </c>
    </row>
    <row r="8" spans="1:10" x14ac:dyDescent="0.35">
      <c r="A8" s="25" t="s">
        <v>184</v>
      </c>
      <c r="B8" s="36">
        <v>2305</v>
      </c>
      <c r="C8" s="37">
        <v>0.03</v>
      </c>
      <c r="D8" s="36">
        <v>2050</v>
      </c>
      <c r="E8" s="36">
        <v>1535</v>
      </c>
      <c r="F8" s="36">
        <v>450</v>
      </c>
      <c r="G8" s="36">
        <v>70</v>
      </c>
      <c r="H8" s="37">
        <v>0.75</v>
      </c>
      <c r="I8" s="37">
        <v>0.22</v>
      </c>
      <c r="J8" s="37">
        <v>0.03</v>
      </c>
    </row>
    <row r="9" spans="1:10" x14ac:dyDescent="0.35">
      <c r="A9" s="25" t="s">
        <v>185</v>
      </c>
      <c r="B9" s="36">
        <v>2740</v>
      </c>
      <c r="C9" s="37">
        <v>0.04</v>
      </c>
      <c r="D9" s="36">
        <v>2450</v>
      </c>
      <c r="E9" s="36">
        <v>1880</v>
      </c>
      <c r="F9" s="36">
        <v>495</v>
      </c>
      <c r="G9" s="36">
        <v>75</v>
      </c>
      <c r="H9" s="37">
        <v>0.77</v>
      </c>
      <c r="I9" s="37">
        <v>0.2</v>
      </c>
      <c r="J9" s="37">
        <v>0.03</v>
      </c>
    </row>
    <row r="10" spans="1:10" x14ac:dyDescent="0.35">
      <c r="A10" s="25" t="s">
        <v>186</v>
      </c>
      <c r="B10" s="36">
        <v>1280</v>
      </c>
      <c r="C10" s="37">
        <v>0.02</v>
      </c>
      <c r="D10" s="36">
        <v>1130</v>
      </c>
      <c r="E10" s="36">
        <v>860</v>
      </c>
      <c r="F10" s="36">
        <v>235</v>
      </c>
      <c r="G10" s="36">
        <v>35</v>
      </c>
      <c r="H10" s="37">
        <v>0.76</v>
      </c>
      <c r="I10" s="37">
        <v>0.21</v>
      </c>
      <c r="J10" s="37">
        <v>0.03</v>
      </c>
    </row>
    <row r="11" spans="1:10" x14ac:dyDescent="0.35">
      <c r="A11" s="25" t="s">
        <v>187</v>
      </c>
      <c r="B11" s="36">
        <v>935</v>
      </c>
      <c r="C11" s="37">
        <v>0.01</v>
      </c>
      <c r="D11" s="36">
        <v>835</v>
      </c>
      <c r="E11" s="36">
        <v>650</v>
      </c>
      <c r="F11" s="36">
        <v>155</v>
      </c>
      <c r="G11" s="36">
        <v>30</v>
      </c>
      <c r="H11" s="37">
        <v>0.78</v>
      </c>
      <c r="I11" s="37">
        <v>0.19</v>
      </c>
      <c r="J11" s="37">
        <v>0.04</v>
      </c>
    </row>
    <row r="12" spans="1:10" x14ac:dyDescent="0.35">
      <c r="A12" s="25" t="s">
        <v>188</v>
      </c>
      <c r="B12" s="36">
        <v>840</v>
      </c>
      <c r="C12" s="37">
        <v>0.01</v>
      </c>
      <c r="D12" s="36">
        <v>765</v>
      </c>
      <c r="E12" s="36">
        <v>575</v>
      </c>
      <c r="F12" s="36">
        <v>160</v>
      </c>
      <c r="G12" s="36">
        <v>30</v>
      </c>
      <c r="H12" s="37">
        <v>0.75</v>
      </c>
      <c r="I12" s="37">
        <v>0.21</v>
      </c>
      <c r="J12" s="37">
        <v>0.04</v>
      </c>
    </row>
    <row r="13" spans="1:10" x14ac:dyDescent="0.35">
      <c r="A13" s="25" t="s">
        <v>189</v>
      </c>
      <c r="B13" s="36">
        <v>2150</v>
      </c>
      <c r="C13" s="37">
        <v>0.03</v>
      </c>
      <c r="D13" s="36">
        <v>1945</v>
      </c>
      <c r="E13" s="36">
        <v>1475</v>
      </c>
      <c r="F13" s="36">
        <v>385</v>
      </c>
      <c r="G13" s="36">
        <v>85</v>
      </c>
      <c r="H13" s="37">
        <v>0.76</v>
      </c>
      <c r="I13" s="37">
        <v>0.2</v>
      </c>
      <c r="J13" s="37">
        <v>0.04</v>
      </c>
    </row>
    <row r="14" spans="1:10" x14ac:dyDescent="0.35">
      <c r="A14" s="25" t="s">
        <v>190</v>
      </c>
      <c r="B14" s="36">
        <v>2280</v>
      </c>
      <c r="C14" s="37">
        <v>0.03</v>
      </c>
      <c r="D14" s="36">
        <v>2070</v>
      </c>
      <c r="E14" s="36">
        <v>1460</v>
      </c>
      <c r="F14" s="36">
        <v>505</v>
      </c>
      <c r="G14" s="36">
        <v>110</v>
      </c>
      <c r="H14" s="37">
        <v>0.7</v>
      </c>
      <c r="I14" s="37">
        <v>0.24</v>
      </c>
      <c r="J14" s="37">
        <v>0.05</v>
      </c>
    </row>
    <row r="15" spans="1:10" x14ac:dyDescent="0.35">
      <c r="A15" s="25" t="s">
        <v>191</v>
      </c>
      <c r="B15" s="36">
        <v>1870</v>
      </c>
      <c r="C15" s="37">
        <v>0.03</v>
      </c>
      <c r="D15" s="36">
        <v>1680</v>
      </c>
      <c r="E15" s="36">
        <v>1235</v>
      </c>
      <c r="F15" s="36">
        <v>390</v>
      </c>
      <c r="G15" s="36">
        <v>55</v>
      </c>
      <c r="H15" s="37">
        <v>0.74</v>
      </c>
      <c r="I15" s="37">
        <v>0.23</v>
      </c>
      <c r="J15" s="37">
        <v>0.03</v>
      </c>
    </row>
    <row r="16" spans="1:10" x14ac:dyDescent="0.35">
      <c r="A16" s="25" t="s">
        <v>192</v>
      </c>
      <c r="B16" s="36">
        <v>1150</v>
      </c>
      <c r="C16" s="37">
        <v>0.02</v>
      </c>
      <c r="D16" s="36">
        <v>1030</v>
      </c>
      <c r="E16" s="36">
        <v>800</v>
      </c>
      <c r="F16" s="36">
        <v>200</v>
      </c>
      <c r="G16" s="36">
        <v>30</v>
      </c>
      <c r="H16" s="37">
        <v>0.78</v>
      </c>
      <c r="I16" s="37">
        <v>0.19</v>
      </c>
      <c r="J16" s="37">
        <v>0.03</v>
      </c>
    </row>
    <row r="17" spans="1:10" x14ac:dyDescent="0.35">
      <c r="A17" s="25" t="s">
        <v>193</v>
      </c>
      <c r="B17" s="36">
        <v>1490</v>
      </c>
      <c r="C17" s="37">
        <v>0.02</v>
      </c>
      <c r="D17" s="36">
        <v>1305</v>
      </c>
      <c r="E17" s="36">
        <v>990</v>
      </c>
      <c r="F17" s="36">
        <v>285</v>
      </c>
      <c r="G17" s="36">
        <v>30</v>
      </c>
      <c r="H17" s="37">
        <v>0.76</v>
      </c>
      <c r="I17" s="37">
        <v>0.22</v>
      </c>
      <c r="J17" s="37">
        <v>0.02</v>
      </c>
    </row>
    <row r="18" spans="1:10" x14ac:dyDescent="0.35">
      <c r="A18" s="25" t="s">
        <v>194</v>
      </c>
      <c r="B18" s="36">
        <v>1010</v>
      </c>
      <c r="C18" s="37">
        <v>0.01</v>
      </c>
      <c r="D18" s="36">
        <v>905</v>
      </c>
      <c r="E18" s="36">
        <v>715</v>
      </c>
      <c r="F18" s="36">
        <v>165</v>
      </c>
      <c r="G18" s="36">
        <v>25</v>
      </c>
      <c r="H18" s="37">
        <v>0.79</v>
      </c>
      <c r="I18" s="37">
        <v>0.18</v>
      </c>
      <c r="J18" s="37">
        <v>0.03</v>
      </c>
    </row>
    <row r="19" spans="1:10" x14ac:dyDescent="0.35">
      <c r="A19" s="25" t="s">
        <v>195</v>
      </c>
      <c r="B19" s="36">
        <v>4505</v>
      </c>
      <c r="C19" s="37">
        <v>0.06</v>
      </c>
      <c r="D19" s="36">
        <v>3940</v>
      </c>
      <c r="E19" s="36">
        <v>2990</v>
      </c>
      <c r="F19" s="36">
        <v>820</v>
      </c>
      <c r="G19" s="36">
        <v>130</v>
      </c>
      <c r="H19" s="37">
        <v>0.76</v>
      </c>
      <c r="I19" s="37">
        <v>0.21</v>
      </c>
      <c r="J19" s="37">
        <v>0.03</v>
      </c>
    </row>
    <row r="20" spans="1:10" x14ac:dyDescent="0.35">
      <c r="A20" s="25" t="s">
        <v>196</v>
      </c>
      <c r="B20" s="36">
        <v>2350</v>
      </c>
      <c r="C20" s="37">
        <v>0.03</v>
      </c>
      <c r="D20" s="36">
        <v>2100</v>
      </c>
      <c r="E20" s="36">
        <v>1600</v>
      </c>
      <c r="F20" s="36">
        <v>430</v>
      </c>
      <c r="G20" s="36">
        <v>70</v>
      </c>
      <c r="H20" s="37">
        <v>0.76</v>
      </c>
      <c r="I20" s="37">
        <v>0.2</v>
      </c>
      <c r="J20" s="37">
        <v>0.03</v>
      </c>
    </row>
    <row r="21" spans="1:10" x14ac:dyDescent="0.35">
      <c r="A21" s="25" t="s">
        <v>197</v>
      </c>
      <c r="B21" s="36">
        <v>5545</v>
      </c>
      <c r="C21" s="37">
        <v>0.08</v>
      </c>
      <c r="D21" s="36">
        <v>4960</v>
      </c>
      <c r="E21" s="36">
        <v>3715</v>
      </c>
      <c r="F21" s="36">
        <v>1085</v>
      </c>
      <c r="G21" s="36">
        <v>165</v>
      </c>
      <c r="H21" s="37">
        <v>0.75</v>
      </c>
      <c r="I21" s="37">
        <v>0.22</v>
      </c>
      <c r="J21" s="37">
        <v>0.03</v>
      </c>
    </row>
    <row r="22" spans="1:10" x14ac:dyDescent="0.35">
      <c r="A22" s="25" t="s">
        <v>198</v>
      </c>
      <c r="B22" s="36">
        <v>10550</v>
      </c>
      <c r="C22" s="37">
        <v>0.14000000000000001</v>
      </c>
      <c r="D22" s="36">
        <v>9390</v>
      </c>
      <c r="E22" s="36">
        <v>6930</v>
      </c>
      <c r="F22" s="36">
        <v>2090</v>
      </c>
      <c r="G22" s="36">
        <v>375</v>
      </c>
      <c r="H22" s="37">
        <v>0.74</v>
      </c>
      <c r="I22" s="37">
        <v>0.22</v>
      </c>
      <c r="J22" s="37">
        <v>0.04</v>
      </c>
    </row>
    <row r="23" spans="1:10" x14ac:dyDescent="0.35">
      <c r="A23" s="25" t="s">
        <v>199</v>
      </c>
      <c r="B23" s="36">
        <v>2370</v>
      </c>
      <c r="C23" s="37">
        <v>0.03</v>
      </c>
      <c r="D23" s="36">
        <v>2150</v>
      </c>
      <c r="E23" s="36">
        <v>1615</v>
      </c>
      <c r="F23" s="36">
        <v>460</v>
      </c>
      <c r="G23" s="36">
        <v>75</v>
      </c>
      <c r="H23" s="37">
        <v>0.75</v>
      </c>
      <c r="I23" s="37">
        <v>0.21</v>
      </c>
      <c r="J23" s="37">
        <v>0.03</v>
      </c>
    </row>
    <row r="24" spans="1:10" x14ac:dyDescent="0.35">
      <c r="A24" s="25" t="s">
        <v>200</v>
      </c>
      <c r="B24" s="36">
        <v>1175</v>
      </c>
      <c r="C24" s="37">
        <v>0.02</v>
      </c>
      <c r="D24" s="36">
        <v>1040</v>
      </c>
      <c r="E24" s="36">
        <v>780</v>
      </c>
      <c r="F24" s="36">
        <v>220</v>
      </c>
      <c r="G24" s="36">
        <v>40</v>
      </c>
      <c r="H24" s="37">
        <v>0.75</v>
      </c>
      <c r="I24" s="37">
        <v>0.21</v>
      </c>
      <c r="J24" s="37">
        <v>0.04</v>
      </c>
    </row>
    <row r="25" spans="1:10" x14ac:dyDescent="0.35">
      <c r="A25" s="25" t="s">
        <v>201</v>
      </c>
      <c r="B25" s="36">
        <v>1760</v>
      </c>
      <c r="C25" s="37">
        <v>0.02</v>
      </c>
      <c r="D25" s="36">
        <v>1570</v>
      </c>
      <c r="E25" s="36">
        <v>1205</v>
      </c>
      <c r="F25" s="36">
        <v>315</v>
      </c>
      <c r="G25" s="36">
        <v>55</v>
      </c>
      <c r="H25" s="37">
        <v>0.77</v>
      </c>
      <c r="I25" s="37">
        <v>0.2</v>
      </c>
      <c r="J25" s="37">
        <v>0.03</v>
      </c>
    </row>
    <row r="26" spans="1:10" x14ac:dyDescent="0.35">
      <c r="A26" s="25" t="s">
        <v>202</v>
      </c>
      <c r="B26" s="36">
        <v>1180</v>
      </c>
      <c r="C26" s="37">
        <v>0.02</v>
      </c>
      <c r="D26" s="36">
        <v>1045</v>
      </c>
      <c r="E26" s="36">
        <v>785</v>
      </c>
      <c r="F26" s="36">
        <v>230</v>
      </c>
      <c r="G26" s="36">
        <v>35</v>
      </c>
      <c r="H26" s="37">
        <v>0.75</v>
      </c>
      <c r="I26" s="37">
        <v>0.22</v>
      </c>
      <c r="J26" s="37">
        <v>0.03</v>
      </c>
    </row>
    <row r="27" spans="1:10" x14ac:dyDescent="0.35">
      <c r="A27" s="25" t="s">
        <v>203</v>
      </c>
      <c r="B27" s="36">
        <v>170</v>
      </c>
      <c r="C27" s="37">
        <v>0</v>
      </c>
      <c r="D27" s="36">
        <v>145</v>
      </c>
      <c r="E27" s="36">
        <v>100</v>
      </c>
      <c r="F27" s="36">
        <v>40</v>
      </c>
      <c r="G27" s="36">
        <v>5</v>
      </c>
      <c r="H27" s="37">
        <v>0.68</v>
      </c>
      <c r="I27" s="37">
        <v>0.27</v>
      </c>
      <c r="J27" s="37">
        <v>0.04</v>
      </c>
    </row>
    <row r="28" spans="1:10" x14ac:dyDescent="0.35">
      <c r="A28" s="25" t="s">
        <v>204</v>
      </c>
      <c r="B28" s="36">
        <v>2140</v>
      </c>
      <c r="C28" s="37">
        <v>0.03</v>
      </c>
      <c r="D28" s="36">
        <v>1915</v>
      </c>
      <c r="E28" s="36">
        <v>1365</v>
      </c>
      <c r="F28" s="36">
        <v>470</v>
      </c>
      <c r="G28" s="36">
        <v>80</v>
      </c>
      <c r="H28" s="37">
        <v>0.71</v>
      </c>
      <c r="I28" s="37">
        <v>0.25</v>
      </c>
      <c r="J28" s="37">
        <v>0.04</v>
      </c>
    </row>
    <row r="29" spans="1:10" x14ac:dyDescent="0.35">
      <c r="A29" s="25" t="s">
        <v>205</v>
      </c>
      <c r="B29" s="36">
        <v>5220</v>
      </c>
      <c r="C29" s="37">
        <v>7.0000000000000007E-2</v>
      </c>
      <c r="D29" s="36">
        <v>4605</v>
      </c>
      <c r="E29" s="36">
        <v>3380</v>
      </c>
      <c r="F29" s="36">
        <v>1065</v>
      </c>
      <c r="G29" s="36">
        <v>160</v>
      </c>
      <c r="H29" s="37">
        <v>0.73</v>
      </c>
      <c r="I29" s="37">
        <v>0.23</v>
      </c>
      <c r="J29" s="37">
        <v>0.03</v>
      </c>
    </row>
    <row r="30" spans="1:10" x14ac:dyDescent="0.35">
      <c r="A30" s="25" t="s">
        <v>206</v>
      </c>
      <c r="B30" s="36">
        <v>195</v>
      </c>
      <c r="C30" s="37">
        <v>0</v>
      </c>
      <c r="D30" s="36">
        <v>175</v>
      </c>
      <c r="E30" s="36">
        <v>135</v>
      </c>
      <c r="F30" s="36">
        <v>35</v>
      </c>
      <c r="G30" s="36">
        <v>5</v>
      </c>
      <c r="H30" s="37">
        <v>0.77</v>
      </c>
      <c r="I30" s="37">
        <v>0.21</v>
      </c>
      <c r="J30" s="37">
        <v>0.02</v>
      </c>
    </row>
    <row r="31" spans="1:10" x14ac:dyDescent="0.35">
      <c r="A31" s="25" t="s">
        <v>207</v>
      </c>
      <c r="B31" s="36">
        <v>2065</v>
      </c>
      <c r="C31" s="37">
        <v>0.03</v>
      </c>
      <c r="D31" s="36">
        <v>1875</v>
      </c>
      <c r="E31" s="36">
        <v>1360</v>
      </c>
      <c r="F31" s="36">
        <v>445</v>
      </c>
      <c r="G31" s="36">
        <v>70</v>
      </c>
      <c r="H31" s="37">
        <v>0.72</v>
      </c>
      <c r="I31" s="37">
        <v>0.24</v>
      </c>
      <c r="J31" s="37">
        <v>0.04</v>
      </c>
    </row>
    <row r="32" spans="1:10" x14ac:dyDescent="0.35">
      <c r="A32" s="25" t="s">
        <v>208</v>
      </c>
      <c r="B32" s="36">
        <v>2280</v>
      </c>
      <c r="C32" s="37">
        <v>0.03</v>
      </c>
      <c r="D32" s="36">
        <v>2035</v>
      </c>
      <c r="E32" s="36">
        <v>1525</v>
      </c>
      <c r="F32" s="36">
        <v>460</v>
      </c>
      <c r="G32" s="36">
        <v>55</v>
      </c>
      <c r="H32" s="37">
        <v>0.75</v>
      </c>
      <c r="I32" s="37">
        <v>0.23</v>
      </c>
      <c r="J32" s="37">
        <v>0.03</v>
      </c>
    </row>
    <row r="33" spans="1:10" x14ac:dyDescent="0.35">
      <c r="A33" s="25" t="s">
        <v>209</v>
      </c>
      <c r="B33" s="36">
        <v>1160</v>
      </c>
      <c r="C33" s="37">
        <v>0.02</v>
      </c>
      <c r="D33" s="36">
        <v>1020</v>
      </c>
      <c r="E33" s="36">
        <v>765</v>
      </c>
      <c r="F33" s="36">
        <v>220</v>
      </c>
      <c r="G33" s="36">
        <v>40</v>
      </c>
      <c r="H33" s="37">
        <v>0.75</v>
      </c>
      <c r="I33" s="37">
        <v>0.21</v>
      </c>
      <c r="J33" s="37">
        <v>0.04</v>
      </c>
    </row>
    <row r="34" spans="1:10" x14ac:dyDescent="0.35">
      <c r="A34" s="25" t="s">
        <v>210</v>
      </c>
      <c r="B34" s="36">
        <v>230</v>
      </c>
      <c r="C34" s="37">
        <v>0</v>
      </c>
      <c r="D34" s="36">
        <v>205</v>
      </c>
      <c r="E34" s="36">
        <v>160</v>
      </c>
      <c r="F34" s="36">
        <v>40</v>
      </c>
      <c r="G34" s="36">
        <v>5</v>
      </c>
      <c r="H34" s="37">
        <v>0.77</v>
      </c>
      <c r="I34" s="37">
        <v>0.2</v>
      </c>
      <c r="J34" s="37">
        <v>0.03</v>
      </c>
    </row>
    <row r="35" spans="1:10" x14ac:dyDescent="0.35">
      <c r="A35" s="25" t="s">
        <v>211</v>
      </c>
      <c r="B35" s="36">
        <v>1410</v>
      </c>
      <c r="C35" s="37">
        <v>0.02</v>
      </c>
      <c r="D35" s="36">
        <v>1260</v>
      </c>
      <c r="E35" s="36">
        <v>935</v>
      </c>
      <c r="F35" s="36">
        <v>290</v>
      </c>
      <c r="G35" s="36">
        <v>40</v>
      </c>
      <c r="H35" s="37">
        <v>0.74</v>
      </c>
      <c r="I35" s="37">
        <v>0.23</v>
      </c>
      <c r="J35" s="37">
        <v>0.03</v>
      </c>
    </row>
    <row r="36" spans="1:10" x14ac:dyDescent="0.35">
      <c r="A36" s="25" t="s">
        <v>212</v>
      </c>
      <c r="B36" s="36">
        <v>4735</v>
      </c>
      <c r="C36" s="37">
        <v>0.06</v>
      </c>
      <c r="D36" s="36">
        <v>4205</v>
      </c>
      <c r="E36" s="36">
        <v>3225</v>
      </c>
      <c r="F36" s="36">
        <v>855</v>
      </c>
      <c r="G36" s="36">
        <v>125</v>
      </c>
      <c r="H36" s="37">
        <v>0.77</v>
      </c>
      <c r="I36" s="37">
        <v>0.2</v>
      </c>
      <c r="J36" s="37">
        <v>0.03</v>
      </c>
    </row>
    <row r="37" spans="1:10" x14ac:dyDescent="0.35">
      <c r="A37" s="25" t="s">
        <v>213</v>
      </c>
      <c r="B37" s="36">
        <v>955</v>
      </c>
      <c r="C37" s="37">
        <v>0.01</v>
      </c>
      <c r="D37" s="36">
        <v>840</v>
      </c>
      <c r="E37" s="36">
        <v>675</v>
      </c>
      <c r="F37" s="36">
        <v>145</v>
      </c>
      <c r="G37" s="36">
        <v>20</v>
      </c>
      <c r="H37" s="37">
        <v>0.8</v>
      </c>
      <c r="I37" s="37">
        <v>0.17</v>
      </c>
      <c r="J37" s="37">
        <v>0.03</v>
      </c>
    </row>
    <row r="38" spans="1:10" x14ac:dyDescent="0.35">
      <c r="A38" s="25" t="s">
        <v>214</v>
      </c>
      <c r="B38" s="36">
        <v>1580</v>
      </c>
      <c r="C38" s="37">
        <v>0.02</v>
      </c>
      <c r="D38" s="36">
        <v>1380</v>
      </c>
      <c r="E38" s="36">
        <v>1025</v>
      </c>
      <c r="F38" s="36">
        <v>295</v>
      </c>
      <c r="G38" s="36">
        <v>60</v>
      </c>
      <c r="H38" s="37">
        <v>0.74</v>
      </c>
      <c r="I38" s="37">
        <v>0.21</v>
      </c>
      <c r="J38" s="37">
        <v>0.04</v>
      </c>
    </row>
    <row r="39" spans="1:10" x14ac:dyDescent="0.35">
      <c r="A39" s="25" t="s">
        <v>215</v>
      </c>
      <c r="B39" s="36">
        <v>3165</v>
      </c>
      <c r="C39" s="37">
        <v>0.04</v>
      </c>
      <c r="D39" s="36">
        <v>2840</v>
      </c>
      <c r="E39" s="36">
        <v>2145</v>
      </c>
      <c r="F39" s="36">
        <v>610</v>
      </c>
      <c r="G39" s="36">
        <v>85</v>
      </c>
      <c r="H39" s="37">
        <v>0.76</v>
      </c>
      <c r="I39" s="37">
        <v>0.21</v>
      </c>
      <c r="J39" s="37">
        <v>0.03</v>
      </c>
    </row>
    <row r="40" spans="1:10" x14ac:dyDescent="0.35">
      <c r="A40" s="25" t="s">
        <v>216</v>
      </c>
      <c r="B40" s="36">
        <v>335</v>
      </c>
      <c r="C40" s="81">
        <v>0</v>
      </c>
      <c r="D40" s="36">
        <v>320</v>
      </c>
      <c r="E40" s="36">
        <v>235</v>
      </c>
      <c r="F40" s="36">
        <v>50</v>
      </c>
      <c r="G40" s="36">
        <v>35</v>
      </c>
      <c r="H40" s="81">
        <v>0.74</v>
      </c>
      <c r="I40" s="81">
        <v>0.15</v>
      </c>
      <c r="J40" s="81">
        <v>0.11</v>
      </c>
    </row>
    <row r="41" spans="1:10" x14ac:dyDescent="0.35">
      <c r="A41" t="s">
        <v>29</v>
      </c>
      <c r="B41" s="91" t="s">
        <v>394</v>
      </c>
    </row>
    <row r="42" spans="1:10" x14ac:dyDescent="0.35">
      <c r="A42" t="s">
        <v>30</v>
      </c>
      <c r="B42" s="92" t="s">
        <v>445</v>
      </c>
    </row>
    <row r="43" spans="1:10" x14ac:dyDescent="0.35">
      <c r="A43" t="s">
        <v>31</v>
      </c>
      <c r="B43" s="92" t="s">
        <v>449</v>
      </c>
    </row>
    <row r="44" spans="1:10" x14ac:dyDescent="0.35">
      <c r="A44" t="s">
        <v>32</v>
      </c>
      <c r="B44" s="92" t="s">
        <v>444</v>
      </c>
    </row>
    <row r="45" spans="1:10" x14ac:dyDescent="0.35">
      <c r="A45" t="s">
        <v>33</v>
      </c>
      <c r="B45" s="92" t="s">
        <v>463</v>
      </c>
    </row>
    <row r="46" spans="1:10" x14ac:dyDescent="0.35">
      <c r="A46" t="s">
        <v>34</v>
      </c>
      <c r="B46" s="92" t="s">
        <v>464</v>
      </c>
    </row>
    <row r="47" spans="1:10" x14ac:dyDescent="0.35">
      <c r="A47" t="s">
        <v>35</v>
      </c>
      <c r="B47" s="92" t="s">
        <v>465</v>
      </c>
    </row>
  </sheetData>
  <conditionalFormatting sqref="C7:C40">
    <cfRule type="dataBar" priority="4">
      <dataBar>
        <cfvo type="num" val="0"/>
        <cfvo type="num" val="1"/>
        <color theme="7" tint="0.39997558519241921"/>
      </dataBar>
      <extLst>
        <ext xmlns:x14="http://schemas.microsoft.com/office/spreadsheetml/2009/9/main" uri="{B025F937-C7B1-47D3-B67F-A62EFF666E3E}">
          <x14:id>{FC1F3D08-2D66-4B05-B971-8CE2CDF6E1BF}</x14:id>
        </ext>
      </extLst>
    </cfRule>
  </conditionalFormatting>
  <conditionalFormatting sqref="H7:H40">
    <cfRule type="dataBar" priority="3">
      <dataBar>
        <cfvo type="num" val="0"/>
        <cfvo type="num" val="1"/>
        <color theme="7" tint="0.39997558519241921"/>
      </dataBar>
      <extLst>
        <ext xmlns:x14="http://schemas.microsoft.com/office/spreadsheetml/2009/9/main" uri="{B025F937-C7B1-47D3-B67F-A62EFF666E3E}">
          <x14:id>{CF5D66AC-A7A5-4C29-BEB0-B0E781A7118F}</x14:id>
        </ext>
      </extLst>
    </cfRule>
  </conditionalFormatting>
  <conditionalFormatting sqref="I7:I40">
    <cfRule type="dataBar" priority="2">
      <dataBar>
        <cfvo type="num" val="0"/>
        <cfvo type="num" val="1"/>
        <color theme="7" tint="0.39997558519241921"/>
      </dataBar>
      <extLst>
        <ext xmlns:x14="http://schemas.microsoft.com/office/spreadsheetml/2009/9/main" uri="{B025F937-C7B1-47D3-B67F-A62EFF666E3E}">
          <x14:id>{49D6DE6C-F64D-42B3-B336-25E31BB22527}</x14:id>
        </ext>
      </extLst>
    </cfRule>
  </conditionalFormatting>
  <conditionalFormatting sqref="J7:J40">
    <cfRule type="dataBar" priority="1">
      <dataBar>
        <cfvo type="num" val="0"/>
        <cfvo type="num" val="1"/>
        <color theme="7" tint="0.39997558519241921"/>
      </dataBar>
      <extLst>
        <ext xmlns:x14="http://schemas.microsoft.com/office/spreadsheetml/2009/9/main" uri="{B025F937-C7B1-47D3-B67F-A62EFF666E3E}">
          <x14:id>{4CD96831-3B7E-48B5-877A-9D3BA427CF5D}</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C1F3D08-2D66-4B05-B971-8CE2CDF6E1BF}">
            <x14:dataBar minLength="0" maxLength="100" gradient="0">
              <x14:cfvo type="num">
                <xm:f>0</xm:f>
              </x14:cfvo>
              <x14:cfvo type="num">
                <xm:f>1</xm:f>
              </x14:cfvo>
              <x14:negativeFillColor rgb="FFFF0000"/>
              <x14:axisColor rgb="FF000000"/>
            </x14:dataBar>
          </x14:cfRule>
          <xm:sqref>C7:C40</xm:sqref>
        </x14:conditionalFormatting>
        <x14:conditionalFormatting xmlns:xm="http://schemas.microsoft.com/office/excel/2006/main">
          <x14:cfRule type="dataBar" id="{CF5D66AC-A7A5-4C29-BEB0-B0E781A7118F}">
            <x14:dataBar minLength="0" maxLength="100" gradient="0">
              <x14:cfvo type="num">
                <xm:f>0</xm:f>
              </x14:cfvo>
              <x14:cfvo type="num">
                <xm:f>1</xm:f>
              </x14:cfvo>
              <x14:negativeFillColor rgb="FFFF0000"/>
              <x14:axisColor rgb="FF000000"/>
            </x14:dataBar>
          </x14:cfRule>
          <xm:sqref>H7:H40</xm:sqref>
        </x14:conditionalFormatting>
        <x14:conditionalFormatting xmlns:xm="http://schemas.microsoft.com/office/excel/2006/main">
          <x14:cfRule type="dataBar" id="{49D6DE6C-F64D-42B3-B336-25E31BB22527}">
            <x14:dataBar minLength="0" maxLength="100" gradient="0">
              <x14:cfvo type="num">
                <xm:f>0</xm:f>
              </x14:cfvo>
              <x14:cfvo type="num">
                <xm:f>1</xm:f>
              </x14:cfvo>
              <x14:negativeFillColor rgb="FFFF0000"/>
              <x14:axisColor rgb="FF000000"/>
            </x14:dataBar>
          </x14:cfRule>
          <xm:sqref>I7:I40</xm:sqref>
        </x14:conditionalFormatting>
        <x14:conditionalFormatting xmlns:xm="http://schemas.microsoft.com/office/excel/2006/main">
          <x14:cfRule type="dataBar" id="{4CD96831-3B7E-48B5-877A-9D3BA427CF5D}">
            <x14:dataBar minLength="0" maxLength="100" gradient="0">
              <x14:cfvo type="num">
                <xm:f>0</xm:f>
              </x14:cfvo>
              <x14:cfvo type="num">
                <xm:f>1</xm:f>
              </x14:cfvo>
              <x14:negativeFillColor rgb="FFFF0000"/>
              <x14:axisColor rgb="FF000000"/>
            </x14:dataBar>
          </x14:cfRule>
          <xm:sqref>J7:J40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Contents</vt:lpstr>
      <vt:lpstr>T1 Applications by decision</vt:lpstr>
      <vt:lpstr>T2 Decisions by award type</vt:lpstr>
      <vt:lpstr>T3 Care awards by level</vt:lpstr>
      <vt:lpstr>T4 Mobility awards by level</vt:lpstr>
      <vt:lpstr>T5 Applications by condition</vt:lpstr>
      <vt:lpstr>T6 Applications by channel</vt:lpstr>
      <vt:lpstr>T7 Applications by age</vt:lpstr>
      <vt:lpstr>T8 Applications by LA</vt:lpstr>
      <vt:lpstr>T9 Application processing times</vt:lpstr>
      <vt:lpstr>T10 Payments</vt:lpstr>
      <vt:lpstr>T11 Payments by LA</vt:lpstr>
      <vt:lpstr>T12 Number of individuals paid</vt:lpstr>
      <vt:lpstr>T13 Caseload by award type</vt:lpstr>
      <vt:lpstr>T14 Caseload by care level</vt:lpstr>
      <vt:lpstr>T15 Caseload by mob level</vt:lpstr>
      <vt:lpstr>T16 Caseload by award level</vt:lpstr>
      <vt:lpstr>T17 Caseload by age</vt:lpstr>
      <vt:lpstr>T18 Caseload by cond and award</vt:lpstr>
      <vt:lpstr>T19 Caseload by cond and care</vt:lpstr>
      <vt:lpstr>T20 Caseload by cond and mob</vt:lpstr>
      <vt:lpstr>T21 Caseload by SRTI</vt:lpstr>
      <vt:lpstr>T22 Caseload by duration</vt:lpstr>
      <vt:lpstr>T23 Caseload by LA</vt:lpstr>
      <vt:lpstr>T24 Redeterminations</vt:lpstr>
      <vt:lpstr>T25 Appeals</vt:lpstr>
      <vt:lpstr>T26 Reviews</vt:lpstr>
      <vt:lpstr>T27 New applicant reviews</vt:lpstr>
      <vt:lpstr>T28 Case transfer review</vt:lpstr>
      <vt:lpstr>Chart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U443881</dc:creator>
  <cp:lastModifiedBy>Jo Stapleton</cp:lastModifiedBy>
  <dcterms:created xsi:type="dcterms:W3CDTF">2025-01-29T11:49:40Z</dcterms:created>
  <dcterms:modified xsi:type="dcterms:W3CDTF">2025-02-17T15:15:07Z</dcterms:modified>
</cp:coreProperties>
</file>