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0177a\datashare\Social_Security_Scotland\Statistics\DLAC\Publication\Official Stats Publications\2025.05\Publication - final versions\Website\"/>
    </mc:Choice>
  </mc:AlternateContent>
  <xr:revisionPtr revIDLastSave="0" documentId="13_ncr:1_{CA459CAD-F872-4516-9ECA-9965867E1151}" xr6:coauthVersionLast="47" xr6:coauthVersionMax="47" xr10:uidLastSave="{00000000-0000-0000-0000-000000000000}"/>
  <bookViews>
    <workbookView xWindow="28680" yWindow="-120" windowWidth="29040" windowHeight="15840" xr2:uid="{00000000-000D-0000-FFFF-FFFF00000000}"/>
  </bookViews>
  <sheets>
    <sheet name="Contents" sheetId="1" r:id="rId1"/>
    <sheet name="T1 Applications by decision" sheetId="3" r:id="rId2"/>
    <sheet name="T2 Decisions by award type" sheetId="4" r:id="rId3"/>
    <sheet name="T3 Care awards by level" sheetId="5" r:id="rId4"/>
    <sheet name="T4 Mobility awards by level" sheetId="6" r:id="rId5"/>
    <sheet name="T5 Applications by condition" sheetId="7" r:id="rId6"/>
    <sheet name="T6 Applications by channel" sheetId="8" r:id="rId7"/>
    <sheet name="T7 Applications by age" sheetId="9" r:id="rId8"/>
    <sheet name="T8 Applications by LA" sheetId="10" r:id="rId9"/>
    <sheet name="T9 Application processing times" sheetId="11" r:id="rId10"/>
    <sheet name="T10 SRTI Processing times" sheetId="30" r:id="rId11"/>
    <sheet name="T11 Payments" sheetId="12" r:id="rId12"/>
    <sheet name="T12 Payments by LA" sheetId="13" r:id="rId13"/>
    <sheet name="T13 Number of individuals paid" sheetId="14" r:id="rId14"/>
    <sheet name="T14 Caseload by award type" sheetId="15" r:id="rId15"/>
    <sheet name="T15 Caseload by care level" sheetId="16" r:id="rId16"/>
    <sheet name="T16 Caseload by mob level" sheetId="17" r:id="rId17"/>
    <sheet name="T17 Caseload by award level" sheetId="18" r:id="rId18"/>
    <sheet name="T18 Caseload by age" sheetId="19" r:id="rId19"/>
    <sheet name="T19 Caseload by cond and award" sheetId="20" r:id="rId20"/>
    <sheet name="T20 Caseload by cond and care" sheetId="21" r:id="rId21"/>
    <sheet name="T21 Caseload by cond and mob" sheetId="22" r:id="rId22"/>
    <sheet name="T22 Caseload by SRTI" sheetId="31" r:id="rId23"/>
    <sheet name="T23 Caseload by duration" sheetId="23" r:id="rId24"/>
    <sheet name="T24 Caseload by LA" sheetId="24" r:id="rId25"/>
    <sheet name="T25 Re-determinations" sheetId="25" r:id="rId26"/>
    <sheet name="T26 Appeals" sheetId="26" r:id="rId27"/>
    <sheet name="T27 Reviews" sheetId="27" r:id="rId28"/>
    <sheet name="T28 New Applicant reviews" sheetId="28" r:id="rId29"/>
    <sheet name="T29 Case Transfer reviews" sheetId="29" r:id="rId30"/>
    <sheet name="Chart 1" sheetId="32" r:id="rId31"/>
  </sheets>
  <definedNames>
    <definedName name="_Hlk165373104" localSheetId="10">'T10 SRTI Processing times'!#REF!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 l="1"/>
  <c r="A32" i="1"/>
  <c r="A31" i="1"/>
  <c r="A33" i="1"/>
  <c r="A25" i="1"/>
  <c r="A24" i="1"/>
  <c r="A13" i="1"/>
  <c r="A12" i="1"/>
  <c r="A30" i="1" l="1"/>
  <c r="A29" i="1"/>
  <c r="A27" i="1"/>
  <c r="A26" i="1"/>
  <c r="A23" i="1"/>
  <c r="A22" i="1"/>
  <c r="A21" i="1"/>
  <c r="A20" i="1"/>
  <c r="A19" i="1"/>
  <c r="A18" i="1"/>
  <c r="A17" i="1"/>
  <c r="A16" i="1"/>
  <c r="A15" i="1"/>
  <c r="A14" i="1"/>
  <c r="A11" i="1"/>
  <c r="A10" i="1"/>
  <c r="A9" i="1"/>
  <c r="A8" i="1"/>
  <c r="A7" i="1"/>
  <c r="A6" i="1"/>
  <c r="A5" i="1"/>
  <c r="A4" i="1"/>
</calcChain>
</file>

<file path=xl/sharedStrings.xml><?xml version="1.0" encoding="utf-8"?>
<sst xmlns="http://schemas.openxmlformats.org/spreadsheetml/2006/main" count="5938" uniqueCount="574">
  <si>
    <t>Table of Contents</t>
  </si>
  <si>
    <t>Table Number</t>
  </si>
  <si>
    <t>Description</t>
  </si>
  <si>
    <t>Table 1: Child Disability Payment  New Applicants - Application numbers and initial decisions by month</t>
  </si>
  <si>
    <t>Table 2: Child Disability Payment  New Applicants - Initial awards by award type</t>
  </si>
  <si>
    <t>Table 3: Child Disability Payment New Applicants - Initial care awards by level</t>
  </si>
  <si>
    <t>Table 4: Child Disability Payment New Applicants - Initial mobility awards by level</t>
  </si>
  <si>
    <t>Table 5: Child Disability Payment New Applicants - Application numbers and initial decisions by disability condition</t>
  </si>
  <si>
    <t>Table 6: Applications for Child Disability Payment by channel by month</t>
  </si>
  <si>
    <t>Table 7: Applications for Child Disability Payment by age to 31 March 2025</t>
  </si>
  <si>
    <t>Table 8: Applications and Initial decisions for Child Disability Payment by Local Authority Area to 31 March 2025</t>
  </si>
  <si>
    <t>Table 9: Number of Decisions by Processing Time</t>
  </si>
  <si>
    <t>Table 11: Child Disability Payment Payments</t>
  </si>
  <si>
    <t>Table 13: Number of individual Child Disability Payment clients paid by financial year</t>
  </si>
  <si>
    <t>Table 14: Caseload for Child Disability Payment by award type</t>
  </si>
  <si>
    <t>Table 15: Caseload for Child Disability Payment by care award level</t>
  </si>
  <si>
    <t>Table 16: Caseload for Child Disability Payment by mobility award level</t>
  </si>
  <si>
    <t>Table 17: Caseload for Child Disability Payment by care and mobility award levels</t>
  </si>
  <si>
    <t>Table 18: Caseload for Child Disability Payment by age</t>
  </si>
  <si>
    <t>Table 19: Caseload for Child Disability Payment by Disability Condition and Award Type at March 2025</t>
  </si>
  <si>
    <t>Table 20: Caseload for Child Disability Payment by Disability Condition and Care Award Level at March 2025</t>
  </si>
  <si>
    <t>Table 21: Caseload for Child Disability Payment by Disability Condition and Mobility Award Level at March 2025</t>
  </si>
  <si>
    <t>Table 23: Caseload for Child Disability Payment by duration on caseload at  March 2025</t>
  </si>
  <si>
    <t>Table 24: Number of children in receipt of Child Disability Payment (caseload) by Local Authority Area at March 2025</t>
  </si>
  <si>
    <t>Table 25: Re-determinations for Child Disability Payment</t>
  </si>
  <si>
    <t>Table 26: Appeals for Child Disability Payment</t>
  </si>
  <si>
    <t>Table 27: Reviews</t>
  </si>
  <si>
    <t>[note 1]</t>
  </si>
  <si>
    <t>[note 2]</t>
  </si>
  <si>
    <t>[note 3]</t>
  </si>
  <si>
    <t>[note 4]</t>
  </si>
  <si>
    <t>[note 5]</t>
  </si>
  <si>
    <t>[note 6]</t>
  </si>
  <si>
    <t>[note 7]</t>
  </si>
  <si>
    <t>[note 8]</t>
  </si>
  <si>
    <t>[note 9]</t>
  </si>
  <si>
    <t>[note 10]</t>
  </si>
  <si>
    <t>[note 11]</t>
  </si>
  <si>
    <t>[note 12]</t>
  </si>
  <si>
    <t>[note 13]</t>
  </si>
  <si>
    <t>[note 14]</t>
  </si>
  <si>
    <t>[note 15]</t>
  </si>
  <si>
    <t>[note 16]</t>
  </si>
  <si>
    <t>Table 1: Child Disability Payment  New Applicants - Application numbers and initial decisions by month [note 1] [note 2] [note 3] [note 4] [note 5] [note 6] [note 7] [note 8] [note 9] [note 10]</t>
  </si>
  <si>
    <t>This worksheet contains 1 table.</t>
  </si>
  <si>
    <t>Banded rows are used in this table. To remove them, highlight the table, go to the Design tab and uncheck the banded rows box.</t>
  </si>
  <si>
    <t>Notes are located below the table beginning in cell A57 and in the notes sheet of this document.</t>
  </si>
  <si>
    <t>Some rows between tables are left blank in this sheet to improve readability.</t>
  </si>
  <si>
    <t>Month [note 3] [note 4] [note 10]</t>
  </si>
  <si>
    <t>Total part 1 applications registered [note 5]</t>
  </si>
  <si>
    <t>Percentage of total part 1 applications registered</t>
  </si>
  <si>
    <t>Total part 2 applications received [note 6] [note 7]</t>
  </si>
  <si>
    <t>Percentage of total part 2 applications received</t>
  </si>
  <si>
    <t>Total applications processed [note 8] [note 9]</t>
  </si>
  <si>
    <t>Authorised applications [note 9]</t>
  </si>
  <si>
    <t>Denied applications [note 9]</t>
  </si>
  <si>
    <t>Withdrawn applications [note 9]</t>
  </si>
  <si>
    <t>Percentage of processed applications authorised</t>
  </si>
  <si>
    <t>Percentage of processed applications denied</t>
  </si>
  <si>
    <t>Percentage of processed applications withdrawn</t>
  </si>
  <si>
    <t>Total</t>
  </si>
  <si>
    <t>July 2021</t>
  </si>
  <si>
    <t>n/a</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</si>
  <si>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</si>
  <si>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</si>
  <si>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</si>
  <si>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</si>
  <si>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</si>
  <si>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</si>
  <si>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</si>
  <si>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</si>
  <si>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</si>
  <si>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</si>
  <si>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</si>
  <si>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</si>
  <si>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</si>
  <si>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</si>
  <si>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</si>
  <si>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</si>
  <si>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</si>
  <si>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</si>
  <si>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</si>
  <si>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</si>
  <si>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</si>
  <si>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</si>
  <si>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</si>
  <si>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</si>
  <si>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</si>
  <si>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</si>
  <si>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</si>
  <si>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</si>
  <si>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</si>
  <si>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</si>
  <si>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</si>
  <si>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</si>
  <si>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</si>
  <si>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</si>
  <si>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</si>
  <si>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</si>
  <si>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</si>
  <si>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</si>
  <si>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</si>
  <si>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</si>
  <si>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</si>
  <si>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</si>
  <si>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</si>
  <si>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</si>
  <si>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Financial Year 2021-22</t>
  </si>
  <si>
    <t>Financial Year 2022-23</t>
  </si>
  <si>
    <t>Financial Year 2023-24</t>
  </si>
  <si>
    <t>Financial Year 2024-25</t>
  </si>
  <si>
    <t>[c]</t>
  </si>
  <si>
    <t>Table 2: Child Disability Payment  New Applicants - Initial awards by award type [note 1] [note 2] [note 3] [note 4] [note 5] [note 6] [note 7]</t>
  </si>
  <si>
    <t>Notes are located below the table beginning in cell A56 and in the notes sheet of this document.</t>
  </si>
  <si>
    <t>Month [note 3] [note 4] [note 5] [note 6]</t>
  </si>
  <si>
    <t>Total [note 7]</t>
  </si>
  <si>
    <t>Care only [note 7]</t>
  </si>
  <si>
    <t>Mobility only [note 7]</t>
  </si>
  <si>
    <t>Both care and mobility [note 7]</t>
  </si>
  <si>
    <t>Percent receiving care only</t>
  </si>
  <si>
    <t>Percent receiving mobility only</t>
  </si>
  <si>
    <t>Percent receiving both care and mobility</t>
  </si>
  <si>
    <t>Table 3: Child Disability Payment New Applicants - Initial care awards by level [note 1] [note 2] [note 3] [note 4] [note 5] [note 6]</t>
  </si>
  <si>
    <t>Month [note 2] [note 3] [note 4] [note 5]</t>
  </si>
  <si>
    <t>Total [note 6]</t>
  </si>
  <si>
    <t>Highest level [note 6]</t>
  </si>
  <si>
    <t>Middle level [note 6]</t>
  </si>
  <si>
    <t>Lowest level [note 6]</t>
  </si>
  <si>
    <t>Percent highest level</t>
  </si>
  <si>
    <t>Percent middle level</t>
  </si>
  <si>
    <t>Percent Lowest Level</t>
  </si>
  <si>
    <t>Table 4: Child Disability Payment New Applicants - Initial mobility awards by level [note 1] [note 2] [note 3] [note 4] [note 5] [note 6] [note 7]</t>
  </si>
  <si>
    <t>Higher level [note 7]</t>
  </si>
  <si>
    <t>Lower level [note 7]</t>
  </si>
  <si>
    <t>Percentage higher level</t>
  </si>
  <si>
    <t>Percentage lower level</t>
  </si>
  <si>
    <t>Table 5: Child Disability Payment New Applicants - Application numbers and initial decisions by disability condition [note 1] [note 2] [note 3] [note 4] [note 5] [note 6]</t>
  </si>
  <si>
    <t>Notes are located below the table beginning in cell A29 and in the notes sheet of this document.</t>
  </si>
  <si>
    <t>Condition Category [note 5] [note 6]</t>
  </si>
  <si>
    <t>Total part 1 applications registered</t>
  </si>
  <si>
    <t>Total part 2 applications received</t>
  </si>
  <si>
    <t>Total applications processed</t>
  </si>
  <si>
    <t>Authorised applications</t>
  </si>
  <si>
    <t>Denied applications</t>
  </si>
  <si>
    <t>Withdrawn applications</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</si>
  <si>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</si>
  <si>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</si>
  <si>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</si>
  <si>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</si>
  <si>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</si>
  <si>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</si>
  <si>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</si>
  <si>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</si>
  <si>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</si>
  <si>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</si>
  <si>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</si>
  <si>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</si>
  <si>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</si>
  <si>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</si>
  <si>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Certain Conditions Originating in the Perinatal Period(P00-P96)</t>
  </si>
  <si>
    <t>Congenital Malformations, Deformations and Chromosomal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</si>
  <si>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</si>
  <si>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</si>
  <si>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</si>
  <si>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Special Codes DWP</t>
  </si>
  <si>
    <t>Unknown</t>
  </si>
  <si>
    <t>Table 6: Applications for Child Disability Payment by channel by month [note 1] [note 2] [note 3] [note 4] [note 5] [note 6] [note 7] [note 8] [note 9]</t>
  </si>
  <si>
    <t>Month [note 2] [note 3] [note 4]</t>
  </si>
  <si>
    <t>Online applications</t>
  </si>
  <si>
    <t>Phone applications</t>
  </si>
  <si>
    <t>Alternative applications [note 7]</t>
  </si>
  <si>
    <t>Paper applications [note 8]</t>
  </si>
  <si>
    <t>Other channel [note 9]</t>
  </si>
  <si>
    <t>Percentage of online applications</t>
  </si>
  <si>
    <t>Percentage of phone applications</t>
  </si>
  <si>
    <t>Percentage of alternative applications</t>
  </si>
  <si>
    <t>Percentage of paper applications</t>
  </si>
  <si>
    <t>Percentage of other applications</t>
  </si>
  <si>
    <t>Table 7: Applications for Child Disability Payment by age to 31 March 2025 [note 1] [note 2] [note 3] [note 4]</t>
  </si>
  <si>
    <t>Notes are located below the table beginning in cell A13 and in the notes sheet of this document.</t>
  </si>
  <si>
    <t>Age band [note 2] [note 4]</t>
  </si>
  <si>
    <t>Total applications received</t>
  </si>
  <si>
    <t>Percentage of total applications received</t>
  </si>
  <si>
    <t>Total applications processed [note 3]</t>
  </si>
  <si>
    <t>0-4</t>
  </si>
  <si>
    <t>5-10</t>
  </si>
  <si>
    <t>11-15</t>
  </si>
  <si>
    <t>16-18</t>
  </si>
  <si>
    <t>Table 8: Applications and Initial decisions for Child Disability Payment by Local Authority Area to 31 March 2025 [note 1] [note 2] [note 3] [note 4] [note 5] [note 6] [note 7]</t>
  </si>
  <si>
    <t>Notes are located below the table beginning in cell A41 and in the notes sheet of this document.</t>
  </si>
  <si>
    <t>Local authority area [note 2] [note 5] [note 6]</t>
  </si>
  <si>
    <t>Total applications received [note 7]</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</si>
  <si>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</si>
  <si>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</si>
  <si>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</si>
  <si>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</si>
  <si>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</si>
  <si>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</si>
  <si>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</si>
  <si>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</si>
  <si>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</si>
  <si>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</si>
  <si>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</si>
  <si>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</si>
  <si>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</si>
  <si>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</si>
  <si>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</si>
  <si>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</si>
  <si>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</si>
  <si>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</si>
  <si>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</si>
  <si>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</si>
  <si>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</si>
  <si>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</si>
  <si>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</si>
  <si>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</si>
  <si>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</si>
  <si>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</si>
  <si>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</si>
  <si>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</si>
  <si>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</si>
  <si>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</si>
  <si>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</si>
  <si>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</si>
  <si>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</si>
  <si>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Table 9: Number of Decisions by Processing Time [note 1] [note 2] [note 3] [note 4] [note 5] [note 6] [note 7] [note 8] [note 9] [note 10] [note 11] [note 12] [note 13] [note 14] [note 15] [note 16] [note 17]</t>
  </si>
  <si>
    <t>This worksheet contains 2 tables.</t>
  </si>
  <si>
    <t>Banded rows are used in these tables. To remove them, highlight the table, go to the Design tab and uncheck the banded rows box.</t>
  </si>
  <si>
    <t>Processing time by month [note 2] [note 4] [note 5] [note 6] [note 7] [note 8] [note 9] [note 10] [note 11][note 12] [note 15] [note 16]</t>
  </si>
  <si>
    <t>Total applications processed where a part 2 application date is available</t>
  </si>
  <si>
    <t>Applications processed in 0-20 working days</t>
  </si>
  <si>
    <t>Applications processed in 21-40 working days</t>
  </si>
  <si>
    <t>Applications processed in 41-60 working days</t>
  </si>
  <si>
    <t>Applications processed in 61-80 working days</t>
  </si>
  <si>
    <t>Applications processed in 81-100 working days</t>
  </si>
  <si>
    <t>Applications processed in 101-120 working days</t>
  </si>
  <si>
    <t>Applications processed in 121-140 working days</t>
  </si>
  <si>
    <t>Applications processed in 141 or more working days</t>
  </si>
  <si>
    <t>Median Average Processing Time in working days</t>
  </si>
  <si>
    <t>Financial Year 2021 - 2022</t>
  </si>
  <si>
    <t>Financial Year 2022 - 2023</t>
  </si>
  <si>
    <t>Financial Year 2023 - 2024</t>
  </si>
  <si>
    <t>Financial Year 2024 - 2025</t>
  </si>
  <si>
    <t>Table 9a: Number of decisions by processing time</t>
  </si>
  <si>
    <t>Processing time by month</t>
  </si>
  <si>
    <t>Proportion of applications processed within 20 working days (within 1 month)</t>
  </si>
  <si>
    <t>Proportion of applications processed within 40 working days (within 2 months)</t>
  </si>
  <si>
    <t>Proportion of applications processed within 60 working days (within 3 months)</t>
  </si>
  <si>
    <t>Proportion of applications processed within 80 working days (within 4 months)</t>
  </si>
  <si>
    <t>Proportion of applications processed within 100 working days (within 5 months)</t>
  </si>
  <si>
    <t>Proportion of applications processed within 120 working days (within 6 months)</t>
  </si>
  <si>
    <t>Proportion of applications processed within 140 working days (within 7 months)</t>
  </si>
  <si>
    <t>Proportion of applications processed in 141 or more working days</t>
  </si>
  <si>
    <t>Table 9b: Proportion of decisions completed within each time band</t>
  </si>
  <si>
    <t>[note 17]</t>
  </si>
  <si>
    <t>Table 11: Child Disability Payment Payments [note 1] [note 2] [note 3] [note 4] [note 5] [note 6] [note 7] [note 8] [note 9] [note 10] [note 11]</t>
  </si>
  <si>
    <t>Notes are located below the table beginning in cell A154 and in the notes sheet of this document.</t>
  </si>
  <si>
    <t>Type of client</t>
  </si>
  <si>
    <t>Month [note 2] [note 4] [note 5] [note 6]</t>
  </si>
  <si>
    <t>Total number of payments [note 7] [note 8] [note 11]</t>
  </si>
  <si>
    <t>Number of care payments [note 7] [note 8]</t>
  </si>
  <si>
    <t>Number of mobility payments [note 7] [note 8] [note 10]</t>
  </si>
  <si>
    <t>Total value of payments</t>
  </si>
  <si>
    <t>Value of care payments</t>
  </si>
  <si>
    <t>Value of mobility payments [note 10]</t>
  </si>
  <si>
    <t>Percentage of number of care payments</t>
  </si>
  <si>
    <t>Percentage of number of mobility payments [note 10]</t>
  </si>
  <si>
    <t>Number of mobility payments which are for Accessible Vehicles and Equipment Scheme [note 10]</t>
  </si>
  <si>
    <t>Value of mobility payments which are for Accessible Vehicles and Equipment Scheme [note 10]</t>
  </si>
  <si>
    <t>All</t>
  </si>
  <si>
    <t>New Applicants</t>
  </si>
  <si>
    <t>Case Transfers</t>
  </si>
  <si>
    <t>Local Authority area [note 2] [note 3] [note 4]</t>
  </si>
  <si>
    <t>Total number of payments [note 5] [note 6]</t>
  </si>
  <si>
    <t>Percentage of value of total payments</t>
  </si>
  <si>
    <t>Number of payments made in Financial Year 2021-22</t>
  </si>
  <si>
    <t>Value of payments in Financial Year 2021-22</t>
  </si>
  <si>
    <t>Number of payments made in Financial Year 2022-23</t>
  </si>
  <si>
    <t>Value of payments in Financial Year 2022-23</t>
  </si>
  <si>
    <t>Number of payments made in Financial Year 2023-24</t>
  </si>
  <si>
    <t>Value of payments in Financial Year 2023-24</t>
  </si>
  <si>
    <t>Number of payments made in Financial Year 2024-25</t>
  </si>
  <si>
    <t>Value of payments in Financial Year 2024-25</t>
  </si>
  <si>
    <t>Table 13: Number of individual Child Disability Payment clients paid by financial year [note 1] [note 2] [note 3] [note 4] [note 5]</t>
  </si>
  <si>
    <t>Notes are located below the table beginning in cell A12 and in the notes sheet of this document.</t>
  </si>
  <si>
    <t>Year of Payment [note 1][note 2]</t>
  </si>
  <si>
    <t>Number of individual clients paid [note 3][note 4]</t>
  </si>
  <si>
    <t>Table 14: Caseload for Child Disability Payment by award type [note 1] [note 2] [note 3] [note 4] [note 5] [note 6]</t>
  </si>
  <si>
    <t>Notes are located below the table beginning in cell A118 and in the notes sheet of this document.</t>
  </si>
  <si>
    <t>Month [note 3] [note 4] [note 5]</t>
  </si>
  <si>
    <t>Total number of children in receipt [note 4] [note 6]</t>
  </si>
  <si>
    <t>Number in receipt of care only</t>
  </si>
  <si>
    <t>Number in receipt of mobility only</t>
  </si>
  <si>
    <t>Number in receipt of both care and mobility</t>
  </si>
  <si>
    <t>Percent care only payment</t>
  </si>
  <si>
    <t>Percent mobility only payment</t>
  </si>
  <si>
    <t>Percent both care and mobility payment</t>
  </si>
  <si>
    <t>Number in receipt of mobility award who receive Accessible Vehicles and Equipment payment [note 5]</t>
  </si>
  <si>
    <t>Proportion in receipt of Mobility award who receive Accessible Vehicles and Equipment payment</t>
  </si>
  <si>
    <t>Table 15: Caseload for Child Disability Payment by care award level [note 1] [note 2] [note 3] [note 4] [note 5]</t>
  </si>
  <si>
    <t>Total number of children [note 2]</t>
  </si>
  <si>
    <t>Number on highest care</t>
  </si>
  <si>
    <t>Number on middle care</t>
  </si>
  <si>
    <t>Number on lowest care</t>
  </si>
  <si>
    <t>Number not awarded</t>
  </si>
  <si>
    <t>Percentage highest care</t>
  </si>
  <si>
    <t>Percentage middle care</t>
  </si>
  <si>
    <t>Percentage lowest care</t>
  </si>
  <si>
    <t>Percentage not awarded</t>
  </si>
  <si>
    <t>Table 16: Caseload for Child Disability Payment by mobility award level [note 1] [note 2] [note 3] [note 4] [note 5]</t>
  </si>
  <si>
    <t>Number on higher mobility</t>
  </si>
  <si>
    <t>Number on lower mobility</t>
  </si>
  <si>
    <t>Percentage higher mobility</t>
  </si>
  <si>
    <t>Percentage lower mobility</t>
  </si>
  <si>
    <t>Table 17: Caseload for Child Disability Payment by care and mobility award levels [note 1] [note 2] [note 3] [note 4] [note 5]</t>
  </si>
  <si>
    <t>Total number of children in receipt [note 2] [note 3] [note 4] [note 5]</t>
  </si>
  <si>
    <t>Mobility Higher Level - Care Highest Level</t>
  </si>
  <si>
    <t>Mobility Higher Level - Care Middle Level</t>
  </si>
  <si>
    <t>Mobility Higher Level - Care Lowest Level</t>
  </si>
  <si>
    <t>Mobility Higher Level - Care Not Awarded</t>
  </si>
  <si>
    <t>Mobility Lower Level - Care Highest Level</t>
  </si>
  <si>
    <t>Mobility Lower Level - Care Middle Level</t>
  </si>
  <si>
    <t>Mobility Lower Level - Care Lowest Level</t>
  </si>
  <si>
    <t>Mobility Lower Level - Care Not Awarded</t>
  </si>
  <si>
    <t>Mobility Not Awarded - Care Highest Level</t>
  </si>
  <si>
    <t>Mobility Not Awarded - Care Middle Level</t>
  </si>
  <si>
    <t>Mobility Not Awarded - Care Lowest Level</t>
  </si>
  <si>
    <t>Table 18: Caseload for Child Disability Payment by age [note 1] [note 2] [note 3] [note 4] [note 5] [note 6]</t>
  </si>
  <si>
    <t>Month [note 2] [note 3]</t>
  </si>
  <si>
    <t>Total number of children in receipt [note 4]</t>
  </si>
  <si>
    <t>0</t>
  </si>
  <si>
    <t>1</t>
  </si>
  <si>
    <t>2</t>
  </si>
  <si>
    <t>3</t>
  </si>
  <si>
    <t>4</t>
  </si>
  <si>
    <t>5</t>
  </si>
  <si>
    <t>6</t>
  </si>
  <si>
    <t>7</t>
  </si>
  <si>
    <t>8</t>
  </si>
  <si>
    <t>9</t>
  </si>
  <si>
    <t>10</t>
  </si>
  <si>
    <t>11</t>
  </si>
  <si>
    <t>12</t>
  </si>
  <si>
    <t>13</t>
  </si>
  <si>
    <t>14</t>
  </si>
  <si>
    <t>15</t>
  </si>
  <si>
    <t>16</t>
  </si>
  <si>
    <t>17</t>
  </si>
  <si>
    <t>18</t>
  </si>
  <si>
    <t>19</t>
  </si>
  <si>
    <t>Table 19: Caseload for Child Disability Payment by Disability Condition and Award Type at March 2025 [note 1] [note 2] [note 3] [note 4] [note 5] [note 6] [note 7]</t>
  </si>
  <si>
    <t>Notes are located below the tables beginning in cell A89 and in the notes sheet of this document.</t>
  </si>
  <si>
    <t>Percentage of children in receipt as of March 2025</t>
  </si>
  <si>
    <t>Care only</t>
  </si>
  <si>
    <t>Mobility only</t>
  </si>
  <si>
    <t>Both care and mobility</t>
  </si>
  <si>
    <t>Table 19a: Caseload by ICD10 Category and Award Type</t>
  </si>
  <si>
    <t>F84.0 - Autism - Childhood</t>
  </si>
  <si>
    <t>F90.0 - ADHD</t>
  </si>
  <si>
    <t>Other Mental and Behavioural Disorders</t>
  </si>
  <si>
    <t>Table 19b: Condition within Mental and Behavioural Disorders (F00-F99) category</t>
  </si>
  <si>
    <t>Table 20: Caseload for Child Disability Payment by Disability Condition and Care Award Level at March 2025 [note 1] [note 2] [note 3] [note 4] [note 5] [note 6] [note 7]</t>
  </si>
  <si>
    <t>Care highest level</t>
  </si>
  <si>
    <t>Care middle level</t>
  </si>
  <si>
    <t>Care lowest level</t>
  </si>
  <si>
    <t>Care not awarded</t>
  </si>
  <si>
    <t>Table 20a: Caseload by ICD10 Category and Award Type</t>
  </si>
  <si>
    <t>Table 20b: Condition within Mental and Behavioural Disorders (F00-F99) category</t>
  </si>
  <si>
    <t>Table 21: Caseload for Child Disability Payment by Disability Condition and Mobility Award Level at March 2025 [note 1] [note 2] [note 3] [note 4] [note 5] [note 6] [note 7]</t>
  </si>
  <si>
    <t>Table 21a: Caseload by ICD10 Category and Award Type</t>
  </si>
  <si>
    <t>Table 21b: Condition within Mental and Behavioural Disorders (F00-F99) category</t>
  </si>
  <si>
    <t>Notes are located below the table beginning in cell A16 and in the notes sheet of this document.</t>
  </si>
  <si>
    <t>Duration on Caseload</t>
  </si>
  <si>
    <t>Total number of children in receipt as of March 2025</t>
  </si>
  <si>
    <t>up to 3 months</t>
  </si>
  <si>
    <t>3 months up to 6 months</t>
  </si>
  <si>
    <t>6 months and up to 1 year</t>
  </si>
  <si>
    <t>1 year and up to 2 years</t>
  </si>
  <si>
    <t>2 years and up to 3 years</t>
  </si>
  <si>
    <t>3 years and up to 4 years</t>
  </si>
  <si>
    <t>4 years and up to 5 years</t>
  </si>
  <si>
    <t>5 years and over</t>
  </si>
  <si>
    <t>Table 24: Number of children in receipt of Child Disability Payment (caseload) by Local Authority Area at March 2025 [note 1] [note 2] [note 3] [note 4] [note 5] [note 6]</t>
  </si>
  <si>
    <t>Local Authority area [note 2] [note 3]</t>
  </si>
  <si>
    <t>Total number of children in receipt as of March 2025 [note 4] [note 5] [note 6]</t>
  </si>
  <si>
    <t>Notes are located below the table beginning in cell A151 and in the notes sheet of this document.</t>
  </si>
  <si>
    <t>Month [note 2] [note 4] [note 5]</t>
  </si>
  <si>
    <t>Re-determinations received [note 6]</t>
  </si>
  <si>
    <t>Percentage of completed re-determinations which are disallowed</t>
  </si>
  <si>
    <t>Percentage of completed re-determinations which are allowed</t>
  </si>
  <si>
    <t>Percentage of completed re-determinations where re-determination decision not made</t>
  </si>
  <si>
    <t>Financial Year 2021-2022</t>
  </si>
  <si>
    <t>Financial Year 2022-2023</t>
  </si>
  <si>
    <t>Financial Year 2023-2024</t>
  </si>
  <si>
    <t>Financial Year 2024-2025</t>
  </si>
  <si>
    <t>Appeals received [note 6]</t>
  </si>
  <si>
    <t>Percentage of completed appeals upheld</t>
  </si>
  <si>
    <t>Percentage of completed appeals not upheld</t>
  </si>
  <si>
    <t>Table 27: Reviews [note 1] [note 2] [note 3] [note 4] [note 5] [note 6] [note 7] [note 8]</t>
  </si>
  <si>
    <t>Notes are located below the table beginning in cell A145 and in the notes sheet of this document.</t>
  </si>
  <si>
    <t>Planned Award Review</t>
  </si>
  <si>
    <t>Change of Circumstance</t>
  </si>
  <si>
    <t>Table 12: Child Disability Payments by Local Authority Area to 31 March 2025</t>
  </si>
  <si>
    <t>Percentage of total applications processed</t>
  </si>
  <si>
    <r>
      <t>Table 10: Number of Special Rules Decisions by Processing Time</t>
    </r>
    <r>
      <rPr>
        <sz val="16"/>
        <rFont val="Calibri"/>
        <family val="2"/>
        <scheme val="minor"/>
      </rPr>
      <t xml:space="preserve">  [note 1] [note 2] [note 3] [note 4] [note 5] [note 6] [note 7] [note 8] [note 9] [note 10] [note 11] [note 12]</t>
    </r>
  </si>
  <si>
    <t>This worksheet contains one table. Decisions are summarised by processing time. Totals are located at the top of the table.</t>
  </si>
  <si>
    <t>Data bars are used in this table. To remove these, select the table, go to the Home tab, click on Conditional Formatting and select Clear Rules from This Table.</t>
  </si>
  <si>
    <t>Notes are located below this table and begin in cell A14.</t>
  </si>
  <si>
    <t xml:space="preserve">Year </t>
  </si>
  <si>
    <t>Total processed          SRTI Application form or Part 1 only</t>
  </si>
  <si>
    <t>Total processed With Part 2</t>
  </si>
  <si>
    <t>% SRTI Application form or Part 1 only</t>
  </si>
  <si>
    <t>% with part 2</t>
  </si>
  <si>
    <t xml:space="preserve">Median Average Processing Time in working days </t>
  </si>
  <si>
    <t>All applications</t>
  </si>
  <si>
    <t>SRTI Application form or Part 1 only</t>
  </si>
  <si>
    <t>with part 2</t>
  </si>
  <si>
    <t xml:space="preserve"> BASRiS received to decision - all applications </t>
  </si>
  <si>
    <t xml:space="preserve"> BASRiS received to decision - SRTI Application form or Part 1 only</t>
  </si>
  <si>
    <t>BASRiS received to decision - with part 2</t>
  </si>
  <si>
    <t>Management Information</t>
  </si>
  <si>
    <t>All time</t>
  </si>
  <si>
    <t>Figures are rounded for disclosure control and may not sum due to rounding.</t>
  </si>
  <si>
    <t xml:space="preserve">From the 26 July 2021, new applications were taken for Child Disability Payment for children under 16 that live in the pilot areas of Dundee City, Na h-Eileanan Siar and Perth and Kinross. On 22 November 2021, Child Disability Payment launched nationwide to all new applicants living in Scotland. </t>
  </si>
  <si>
    <t>[c] indicates that figures are suppressed for disclosure control.</t>
  </si>
  <si>
    <t>Processing time data is presented by the month of decision rather than month the application was received.</t>
  </si>
  <si>
    <t>Processing time is calculated in working days, and public holidays are excluded, even if applications were processed by staff working overtime on these days. Processing time is only calculated for applications that were decided by 31 March 2025.</t>
  </si>
  <si>
    <t>Results with a negative processing time were excluded as erroneous.</t>
  </si>
  <si>
    <t>Median average has been used. The median is the middle value of an ordered dataset, or the point at which half of the values are higher and half of the values are lower.</t>
  </si>
  <si>
    <t>SRTI Application form or Part 1 only can refer to cases where an SRTI application form has been received or cases where only part 1 of the normal application form has been received. Processing times for these applications are calculated as the time between the receipt of either the Special Rules for Terminal Illness application form, or part 1 of the normal application form if no part 2 application form is received, and the time of the decision being made.</t>
  </si>
  <si>
    <t>Applications which are received via the normal route may also be identified as eligible under the Special Rules for Terminal Illness. These applications may have returned a part 2 form. For those applications, processing times are calculated between the received date of the part 2 of the application form and the date that a decision was made regarding the application</t>
  </si>
  <si>
    <t>Management information has provided the date that the BASRiS form has been received and the median average processing time from BASRiS received date to the decision date in working days is presented.  Please note that management information has not been quality assured to the same level as the other figures in our Official Statistics publications.</t>
  </si>
  <si>
    <t>Social Security Scotland aims to process SRTI applications within 7 working days of the receipt of both a completed application form and a BASRiS form or equivalent</t>
  </si>
  <si>
    <t>There can be delays in processing SRTI applications if there is a delay in receiving the BASRiS form or equivalent confirming the eligibility under the special rules</t>
  </si>
  <si>
    <r>
      <t>Table 21: Caseload for Child Disability Payment by Special Rules for Terminal Illness status at March 2025</t>
    </r>
    <r>
      <rPr>
        <sz val="16"/>
        <rFont val="Calibri"/>
        <family val="2"/>
      </rPr>
      <t xml:space="preserve"> [note 1] [note 2] [note 3] [note 4]</t>
    </r>
  </si>
  <si>
    <t>This worksheet contains one table. The number of children in receipt of Child Disability Payment are summarised by Special Rules for Terminal Illness status.</t>
  </si>
  <si>
    <t>Notes are located below this table and begin in cell A9.</t>
  </si>
  <si>
    <t>Type of Client</t>
  </si>
  <si>
    <r>
      <t xml:space="preserve">Total number of children in receipt as of March 2025
</t>
    </r>
    <r>
      <rPr>
        <sz val="12"/>
        <rFont val="Calibri"/>
        <family val="2"/>
      </rPr>
      <t>[note 2] [note 3] [note 4]</t>
    </r>
  </si>
  <si>
    <t>Special Rules for the Terminally Ill (SRTI)</t>
  </si>
  <si>
    <t>Non SRTI</t>
  </si>
  <si>
    <t>This is a derived statistic calculated based on identifying all cases who are in receipt of, or have been approved for, a payment in the caseload period, even if they have not been paid yet.</t>
  </si>
  <si>
    <t xml:space="preserve">The caseload is based on a true point-in-time on the last day of each month to calculate the caseload of that month. </t>
  </si>
  <si>
    <t>The total number of children in receipt measure counts an individual only once and can include children receiving care or mobility awards only or both.</t>
  </si>
  <si>
    <t>It is possible for a client to raise more than one appeal, for example if a client had an appeal on both the initial application and subsequently on a review. These are treated as separate records in the table.</t>
  </si>
  <si>
    <t>Appeals decisions made is the total number of appeals which were upheld or not upheld. This total does not include appeals which were withdrawn or invalid.</t>
  </si>
  <si>
    <t>Completed appeals upheld are those which were decided in the client's favour. For example, the award value or award level was increased from that of the original decision by Social Security Scotland, or changed from not awarded to awarded.</t>
  </si>
  <si>
    <t>Completed appeals not upheld are those which upheld the original decision by Social Security Scotland. For example, the award value or award level remained the same as the original application decision, or the decision remained not awarded.</t>
  </si>
  <si>
    <t>Re-determinations completed is the total of re-determinations which were Allowed, Disallowed, Withdrawn, Invalid, or Exceeded Deadline. For details on each of these categories, see the notes below.</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</si>
  <si>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</si>
  <si>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Completed re-determinations which are allowed are those where decision was in favour of the client. For example, the award value or award level was increased from that of the original application decision, or changed from not awarded to awarded.</t>
  </si>
  <si>
    <t>Completed re-determinations which are invalid are those where the re-determination request is not received in a valid form or received within timescales set by regulations.</t>
  </si>
  <si>
    <t>Percentage of re-determinations closed within original timeline is the number of re-determinations closed within legislated timelines as a percentage of re-determinations with a decision made, that is Allowed or Disallowed only. Invalid, and exceeded deadlines re-determinations are excluded.</t>
  </si>
  <si>
    <t>Re-determination decision not made includes those which were invalid or exceeded the deadline and the client opted to cease the re-determination process and move to appeal, summed due to small numbers. For details on each of these categories, see the notes below.</t>
  </si>
  <si>
    <t>This sheet contains one chart. Alternative text for this chart is located in cell A3.</t>
  </si>
  <si>
    <t>Chart 1: March 2025 caseload by age and type of client</t>
  </si>
  <si>
    <t>The figures used in this chart are located in Table 18 of this workbook.</t>
  </si>
  <si>
    <t>Alternative Text: This chart summarises the number of people in receipt of Child Disability Payment in March 2025 by their age. There is one line for new applicants, and one for case transfers. There are two vertical lines at age 3 and age 5 to indicate the ages when children are eligible for higher and lower mobility awards.</t>
  </si>
  <si>
    <t>Review Type [note 4] [note 5]</t>
  </si>
  <si>
    <t>Month [note 3]</t>
  </si>
  <si>
    <t>Total Reviews Completed [note 6]</t>
  </si>
  <si>
    <t>Decreased [note 7] [note 8]</t>
  </si>
  <si>
    <t>Increased [note 7]</t>
  </si>
  <si>
    <t>No Change [note 7]</t>
  </si>
  <si>
    <t>Percent Decreased</t>
  </si>
  <si>
    <t>Percent Increased</t>
  </si>
  <si>
    <t>Percent No Change</t>
  </si>
  <si>
    <t>Total Reviews Completed [note 6] [note 7]</t>
  </si>
  <si>
    <t>Decreased [note 8] [note 9]</t>
  </si>
  <si>
    <t>Increased [note 8]</t>
  </si>
  <si>
    <t>No Change [note 8]</t>
  </si>
  <si>
    <t xml:space="preserve">Decreased [note 8] [note 9] </t>
  </si>
  <si>
    <t>Table 10: Number of Special Rules Decisions by Processing Time</t>
  </si>
  <si>
    <t>Client type</t>
  </si>
  <si>
    <t>Table 22: Caseload for Child Disability Payment by duration on caseload at March 2025</t>
  </si>
  <si>
    <t xml:space="preserve">New Applicants </t>
  </si>
  <si>
    <t>New Applicants and Case Transfers</t>
  </si>
  <si>
    <t>Table 28: New Applicant reviews</t>
  </si>
  <si>
    <t>Table 29: Case Transfer reviews</t>
  </si>
  <si>
    <t>Table 28: New Applicant reviews [note 1] [note 2] [note 3] [note 4] [note 5] [note 6] [note 7] [note 8] [note 9]</t>
  </si>
  <si>
    <t>Table 29: Case Transfer reviews [note 1] [note 2] [note 3] [note 4] [note 5] [note 6] [note 7] [note 8] [note 9]</t>
  </si>
  <si>
    <t>July 2021 only includes the days from July 26 - 31.</t>
  </si>
  <si>
    <t>Part 1 applications registered data is presented by month part 1 application was registered.</t>
  </si>
  <si>
    <t>Part 2 applications received data is presented by month part 2 application was received.</t>
  </si>
  <si>
    <t>Applications are processed once a decision has been made to authorise or deny, or once an application is withdrawn by the applicant.</t>
  </si>
  <si>
    <t xml:space="preserve">Applications processed data is presented by the month of initial decision rather than month the application was received. </t>
  </si>
  <si>
    <t>July 2021 was excluded as there were no awards during that month.</t>
  </si>
  <si>
    <t xml:space="preserve">Initial award data is presented by the month of decision rather than month the application was received. </t>
  </si>
  <si>
    <t>Definition of 'initial awards'  - comprising of initial awards following the completion of a Child Disability Payment application.  They do not include award review or change of circumstance decisions, or decisions following a re-determination or appeal.</t>
  </si>
  <si>
    <t>Definition of 'initial care awards'  - comprising of initial care award levels following completion of a Child Disability Payment application.  They do not include award review or change of circumstance decisions, or decisions awarded following a re-determination or appeal.</t>
  </si>
  <si>
    <t>Definition of 'initial mobility awards'  - comprising of initial mobility award levels following completion of a Child Disability Payment application.  They do not include award review or change of circumstance decisions, or decisions awarded following a re-determination or appeal.</t>
  </si>
  <si>
    <t>Special Codes DWP' includes codes used by the DWP including TIL (terminally ill), NII (no illness or impairment) and NSI (no secondary impairment).</t>
  </si>
  <si>
    <t>Unknown' includes cases where the Primary Disabling Condition is not recorded, or where it is TBD (to be determined).</t>
  </si>
  <si>
    <t>Channel relates to how part 1 of the application was received.</t>
  </si>
  <si>
    <t>An alternative application is where a Disability Living Allowance application form has been completed and the Department of Work and Pensions has redirected it to Social Security Scotland.</t>
  </si>
  <si>
    <t>Paper channel includes figures for applications received by a combined paper part 1 and part 2, as well as those received by separate paper part 1 and part 2 applications.</t>
  </si>
  <si>
    <t>Other channel includes aggregated figures for Local delivery, In Person, Transferred from DWP and External System.</t>
  </si>
  <si>
    <t xml:space="preserve">The age that is used in this table is based on the age of the child when part 1 of the application was received. </t>
  </si>
  <si>
    <t>The pilot areas of Dundee City, Na h-Eileanan Siar and Perth and Kinross had approximately 4 months more than other local authorities for applications to be received.</t>
  </si>
  <si>
    <t xml:space="preserve">Other includes applications where postcodes did not match to local authority data. Reasons for this may include a) an error in the postcode b) postcode is for a property within a new development and therefore does not link to Local Authority data yet. </t>
  </si>
  <si>
    <t>Applications refers to part 1 applications received.</t>
  </si>
  <si>
    <t>Applications that have a re-determination request have been excluded.</t>
  </si>
  <si>
    <t>Processing times for applicants applying under the special rules for terminal illness have not been included due to not having a part 2 date.</t>
  </si>
  <si>
    <t>As a result of notes 8 to 10, the number of applications in the processing times table is lower than the number of applications shown as processed in other tables.</t>
  </si>
  <si>
    <t>It has been assumed that there are approximately 21 working days in the average month for the purpose of this table.</t>
  </si>
  <si>
    <t>The number of part 2 applications received across the previously published months may change due to retrospective updates to the data extracts used.</t>
  </si>
  <si>
    <t xml:space="preserve">This table includes applications where the part 2 date is before the part 1 date. This is because they relate to combined application forms, where the part 2 date is considered accurate. Their processing time is still calculated from the date of the part 2 to the date of the decision. </t>
  </si>
  <si>
    <t>We have improved our methodology for capturing part 2 application dates. Previously, where there have been multiple applications from the same person, it has not been possible to correctly assign the part 2 date to the application. For a number of these cases, we are now able to replace the older, incorrect part 2 date with the more appropriate one. For further information on the impact of this change on processing times, see the publication background note.</t>
  </si>
  <si>
    <t xml:space="preserve">The total number of payments made is calculated using a payments extract. This extract counts each component of a Child Disability Payment (e.g. care and mobility) as individual payments. It also counts multiple payments made to a client in the same month as separate payments. This could happen for a client where payments are being backdated to the start of their entitlement period (e.g. one care payment for current entitled month, and one care payment backdate to entitlement start date). </t>
  </si>
  <si>
    <t>Payment numbers and amounts for the Child Bereavement care and mobility component have been included in care and mobility sections respectively.</t>
  </si>
  <si>
    <t>For 15 payments which have been issued but are missing their payment 'issued' date, their payment 'creation' date has been used instead. The creation date is likely slightly earlier than the issued date.</t>
  </si>
  <si>
    <t>The Accessible Vehicles and Equipment payments are a subset of the mobility payments.</t>
  </si>
  <si>
    <t>Payments for Short Term Assistance are not included in this table.</t>
  </si>
  <si>
    <t xml:space="preserve">Other includes payments where postcodes did not match to local authority data. Reasons for this may include a) an error in the postcode b) postcode is for a property within a new development and therefore does not link to Local Authority data yet. </t>
  </si>
  <si>
    <t>Payments are issued once applications are processed and a decision is made to authorise the application. Data is presented by the date a payment is issued rather than date the application was received or the date of decision.</t>
  </si>
  <si>
    <t>Includes payments that are a result of re-determinations and appeals.</t>
  </si>
  <si>
    <t>A client refers to a child or young person who is eligible for the benefit. A client may be included in multiple financial years as long as they remain eligible for the benefit.</t>
  </si>
  <si>
    <t xml:space="preserve">This is a derived statistic calculated based on identifying all cases who are in receipt of, or have been approved for, a payment in the caseload period, even if they have not been paid yet. </t>
  </si>
  <si>
    <t>The number of people in receipt of an Accessible Vehicles and Equipment Payment is a subset of those in receipt of a mobility award.</t>
  </si>
  <si>
    <t>A small number of cases could not be assigned to a care or mobility award level and are not included in this table, therefore totals may not sum.</t>
  </si>
  <si>
    <t>A small number of applications could not be assigned to a care award level and are not included in this table, therefore totals may not sum.</t>
  </si>
  <si>
    <t>In order to identify caseload numbers by award level, the caseload extract was linked to an award level extract. For more information, see the background note of the accompanying publication document.</t>
  </si>
  <si>
    <t>A small number of applications could not be assigned to a mobility award level and are not included in this table, therefore totals may not sum.</t>
  </si>
  <si>
    <t xml:space="preserve"> In order to identify caseload numbers by award level, the caseload extract was linked to an award level extract. For more information, see the background note of the accompanying publication document.</t>
  </si>
  <si>
    <t>The age that is used in this table is based on the age the child would be on the last day of the specified caseload period.</t>
  </si>
  <si>
    <t>A small number of cases in the 20 years age category were not included in this table due to disclosure control.</t>
  </si>
  <si>
    <t>'Special Codes DWP' includes codes used by the DWP including TIL (terminally ill), NII (no illness or impairment) and NSI (no secondary impairment).</t>
  </si>
  <si>
    <t>'Unknown' includes cases where the Primary Disabling Condition is not recorded, or where it is TBD (to be determined).</t>
  </si>
  <si>
    <t>Duration on caseload only counts the time spent on the Child Disability Payment caseload.</t>
  </si>
  <si>
    <t>Planned Award Reviews are reviews which take place according to a planned schedule</t>
  </si>
  <si>
    <t>Change of Circumstances reviews are triggered when Social Security Scotland becomes aware of a change in the clients circumstances which can affect eligibility</t>
  </si>
  <si>
    <t>These figures exclude a small number of reviews for which we have records with an outcome of "unnecessary to review" or "no decision made" as we have determined them to be erroneous</t>
  </si>
  <si>
    <t>The information we use on the review outcome is included in the reviews extract which classifies each completed review as one of "Eligible - Increased", "Eligible - Decreased", "Eligible - No Change" or "Ineligible - Changed"</t>
  </si>
  <si>
    <t>The category Decreased includes cases classified as "Eligible - Decreased" and "Ineligible - Changed". Ineligible changes refers to cases where the client has been determined to be ineligible as a part of the review.</t>
  </si>
  <si>
    <t>This table includes all reviews of cases for Child Disability Payment new applications</t>
  </si>
  <si>
    <t>This table includes all reviews of cases where the client had their case transferred from the Department for Work and Pensions</t>
  </si>
  <si>
    <t>It is possible for a client to raise more than one re-determination, for example if a client had a re-determination on both the initial application and subsequently on a review. Each re-determination request is treated as a separate record in the table.</t>
  </si>
  <si>
    <t>[note 18]</t>
  </si>
  <si>
    <t xml:space="preserve">As part of ongoing quality assurance work, it was identified that the number of decisions by processing time and the proportion of decisions by processing time in Table 9 included both normal rules and special rules cases. The methodology for calculating number and proportion of decisions by processing time has now been updated so that only normal rules are included in this table. </t>
  </si>
  <si>
    <t>Age at end of caseload period [note 5] [note 6]</t>
  </si>
  <si>
    <t>n/a/</t>
  </si>
  <si>
    <t>The months prior to February 2022 were excluded as there were no appeals requested or taking place during those months.</t>
  </si>
  <si>
    <t>The total part 2 applications received does not include 11,225 applications that do not have a part 2 application date but that have been processed with a decision associated with them. This issue is under review. These numbers are included in the numbers of (a) applications processed and their outcomes (b) award types and levels and (c) payment data if approved. As a result, there are a number of withdrawn and denied applications where it is unknown if the withdrawal or denial came before a part 2 application was received.</t>
  </si>
  <si>
    <t xml:space="preserve">Financial Year 2021 - 2022 includes the months from July 2021 to March 2022; Financial Year 2022 - 2023 includes the months from April 2022 to March 2023; Financial Year 2023 - 2024 includes the months from April 2023 to March 2024; Financial Year 2024-2025 includes the months from April 2024 to March 2025. </t>
  </si>
  <si>
    <t>There are 11,225 applications from all channels excluded from this table because although they had a decision, they did not possess a part 2 application date so their processing time could not be calculated. This is due to ongoing issues with the extraction of accurate part 2 received dates.</t>
  </si>
  <si>
    <t xml:space="preserve">Financial Year 2021 - 2022 includes the months from August 2021 to March 2022; Financial Year 2022 - 2023 includes the months from April 2022 to March 2023; Financial Year 2023 - 2024 includes the months April 2023 to March 2024; Financial Year 2024-2025 includes the months from April 2024 to March 2025. </t>
  </si>
  <si>
    <t xml:space="preserve">Financial Year 2021 - 2022 includes the months from August 2021 to March 2022; Financial Year 2022 - 2023 includes the months from April 2022 to March 2023; Financial Year 2023 - 2024 includes the months from April 2023 to March 2024; Financial Year 2024-2025 includes the months from April 2024 to March 2025. </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</si>
  <si>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31 March 2025.</t>
  </si>
  <si>
    <t>Payments are issued once applications are processed and a decision is made to authorise the application. Payments are only presented that have been issued by 31 March 2025.</t>
  </si>
  <si>
    <t xml:space="preserve">Financial Year 2021 - 2022 includes the months from April 2021 to March 2022; Financial Year 2022 - 2023 includes the months from April 2022 to March 2023; Financial Year 2023-2024 includes the months from April 2023 to March 2024; Financial Year 2024-2025 includes the months from April 2024 to March 2025. </t>
  </si>
  <si>
    <t>Table 23: Caseload for Child Disability Payment by duration on caseload at March 2025 [note 1] [note 2] [note 3] [note 4] [note 5] [note 6]</t>
  </si>
  <si>
    <t xml:space="preserve">Financial Year 2021 - 2022 includes the months from September 2021 to March 2022; Financial Year 2022 - 2023 includes the months from April 2022 to March 2023; Financial Year 2023 - 2024 includes the months from April 2023 to March 2024; Financial Year 2024-2025 includes the months from April 2024 to March 2025. </t>
  </si>
  <si>
    <t>Number of re-determinations received includes only those that have been requested by 31 March 2025.</t>
  </si>
  <si>
    <t>Number of re-determinations completed includes only those with a re-determination decision date by 31 March 2025.</t>
  </si>
  <si>
    <t>The months prior to September 2021 were excluded as there were no re-determinations received or completed during those months.</t>
  </si>
  <si>
    <t xml:space="preserve">Financial Year 2021 - 2022 includes the months from February 2022 to March 2022; Financial Year 2022 - 2023 includes the months from April 2022 to March 2023; Financial Year 2023 - 2024 includes the months from April 2023 to March 2024; Financial Year 2024-2025 includes the months from April 2024 to March 2025. </t>
  </si>
  <si>
    <t>Number of appeals received includes only those that have been requested by 31 March 2025.</t>
  </si>
  <si>
    <t>Appeals decisions made [note 8]</t>
  </si>
  <si>
    <t>Completed appeals upheld [note 9]</t>
  </si>
  <si>
    <t>Completed appeals not upheld [note 10]</t>
  </si>
  <si>
    <t>Table 26: Appeals for Child Disability Payment [note 1] [note 2] [note 3] [note 4] [note 5] [note 6] [note 7] [note 8] [note 9] [note 10]</t>
  </si>
  <si>
    <t>Re-determinations completed [note 7] [note 9]</t>
  </si>
  <si>
    <t>Completed re-determinations which are disallowed [note 10]</t>
  </si>
  <si>
    <t>Completed re-determinations which are allowed [note 11]</t>
  </si>
  <si>
    <t>Completed re-determinations which exceeded the deadline are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</si>
  <si>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Re-determination decision not made [note 12] [note 13] [note 14]</t>
  </si>
  <si>
    <t>Legislated timelines for re-determinations differ between benefits. For disability benefits and Carer Support Payment, the timeline is 56 calendar days.</t>
  </si>
  <si>
    <t>Percentage of re-determinations closed within 56 days [note 15] [note 16]</t>
  </si>
  <si>
    <t>Table 25: Re-determinations for Child Disability Payment [note 1] [note 2] [note 3] [note 4] [note 5] [note 6] [note 7] [note 8] [note 9] [note 10] [note 11] [note 12] [note 13] [note 14] [note 15] [note 16]</t>
  </si>
  <si>
    <t>Notes are located below the tables beginning in cell A110 and in the notes sheet of this document.</t>
  </si>
  <si>
    <t>Notes are located below the table beginning in cell A119 and in the notes sheet of this document.</t>
  </si>
  <si>
    <t>Table 12: Child Disability Payments by Local Authority Area to 31 March 2025 [note 1] [note 2] [note 3] [note 4] [note 5] [note 6]</t>
  </si>
  <si>
    <t>Notes are located below the table beginning in cell A135 and in the notes sheet of this document.</t>
  </si>
  <si>
    <t xml:space="preserve">Child Disability Payment from 26 July 2021 to 31 March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</si>
</sst>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64" formatCode="#,##0;\-;0"/>
    <numFmt numFmtId="165" formatCode="0%;\-;0%"/>
    <numFmt numFmtId="166" formatCode="&quot;£&quot;#,##0"/>
  </numFmts>
  <fonts count="28" x14ac:knownFonts="1">
    <font>
      <sz val="12"/>
      <color rgb="FF000000"/>
      <name val="Calibri"/>
    </font>
    <font>
      <sz val="11"/>
      <color theme="1"/>
      <name val="Calibri"/>
      <family val="2"/>
      <scheme val="minor"/>
    </font>
    <font>
      <sz val="11"/>
      <color theme="1"/>
      <name val="Calibri"/>
      <family val="2"/>
      <scheme val="minor"/>
    </font>
    <font>
      <b/>
      <sz val="16"/>
      <color rgb="FF000000"/>
      <name val="Calibri"/>
    </font>
    <font>
      <b/>
      <sz val="15"/>
      <color rgb="FF000000"/>
      <name val="Calibri"/>
    </font>
    <font>
      <b/>
      <sz val="12"/>
      <color rgb="FF000000"/>
      <name val="Calibri"/>
    </font>
    <font>
      <sz val="12"/>
      <color rgb="FF000000"/>
      <name val="Calibri"/>
    </font>
    <font>
      <sz val="12"/>
      <color rgb="FF000000"/>
      <name val="Calibri"/>
      <family val="2"/>
    </font>
    <font>
      <b/>
      <sz val="12"/>
      <color rgb="FF000000"/>
      <name val="Calibri"/>
      <family val="2"/>
    </font>
    <font>
      <b/>
      <sz val="15"/>
      <color theme="3"/>
      <name val="Calibri"/>
      <family val="2"/>
      <scheme val="minor"/>
    </font>
    <font>
      <b/>
      <sz val="11"/>
      <color theme="1"/>
      <name val="Calibri"/>
      <family val="2"/>
      <scheme val="minor"/>
    </font>
    <font>
      <sz val="12"/>
      <color theme="1"/>
      <name val="Calibri"/>
      <family val="2"/>
    </font>
    <font>
      <b/>
      <sz val="12"/>
      <color theme="1"/>
      <name val="Calibri"/>
      <family val="2"/>
    </font>
    <font>
      <b/>
      <sz val="16"/>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b/>
      <sz val="12"/>
      <name val="Calibri"/>
      <family val="2"/>
    </font>
    <font>
      <sz val="12"/>
      <name val="Calibri"/>
      <family val="2"/>
    </font>
    <font>
      <b/>
      <sz val="16"/>
      <name val="Calibri"/>
      <family val="2"/>
    </font>
    <font>
      <sz val="16"/>
      <name val="Calibri"/>
      <family val="2"/>
    </font>
    <font>
      <sz val="11"/>
      <color theme="1"/>
      <name val="Calibri"/>
      <family val="2"/>
    </font>
    <font>
      <u/>
      <sz val="12"/>
      <color theme="10"/>
      <name val="Calibri"/>
    </font>
    <font>
      <b/>
      <sz val="16"/>
      <color theme="1"/>
      <name val="Calibri"/>
      <family val="2"/>
      <scheme val="minor"/>
    </font>
    <font>
      <b/>
      <sz val="15"/>
      <color rgb="FF000000"/>
      <name val="Calibri"/>
      <family val="2"/>
    </font>
    <font>
      <u/>
      <sz val="12"/>
      <name val="Calibri"/>
      <family val="2"/>
    </font>
  </fonts>
  <fills count="7">
    <fill>
      <patternFill patternType="none"/>
    </fill>
    <fill>
      <patternFill patternType="gray125"/>
    </fill>
    <fill>
      <patternFill patternType="solid">
        <fgColor theme="0" tint="-0.14999847407452621"/>
        <bgColor theme="0" tint="-0.14999847407452621"/>
      </patternFill>
    </fill>
    <fill>
      <patternFill patternType="solid">
        <fgColor theme="0"/>
        <bgColor indexed="64"/>
      </patternFill>
    </fill>
    <fill>
      <patternFill patternType="solid">
        <fgColor rgb="FFFFFFFF"/>
        <bgColor indexed="64"/>
      </patternFill>
    </fill>
    <fill>
      <patternFill patternType="solid">
        <fgColor theme="0"/>
        <bgColor theme="0" tint="-0.14999847407452621"/>
      </patternFill>
    </fill>
    <fill>
      <patternFill patternType="solid">
        <fgColor rgb="FFFFFFFF"/>
        <bgColor rgb="FF000000"/>
      </patternFill>
    </fill>
  </fills>
  <borders count="17">
    <border>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9" fontId="6" fillId="0" borderId="0" applyFont="0" applyFill="0" applyBorder="0" applyAlignment="0" applyProtection="0"/>
    <xf numFmtId="0" fontId="9" fillId="0" borderId="9" applyNumberFormat="0" applyFill="0" applyAlignment="0" applyProtection="0"/>
    <xf numFmtId="0" fontId="2" fillId="0" borderId="0"/>
    <xf numFmtId="0" fontId="7" fillId="0" borderId="0"/>
    <xf numFmtId="0" fontId="24" fillId="0" borderId="0" applyNumberFormat="0" applyFill="0" applyBorder="0" applyAlignment="0" applyProtection="0"/>
    <xf numFmtId="0" fontId="1" fillId="0" borderId="0"/>
  </cellStyleXfs>
  <cellXfs count="149">
    <xf numFmtId="0" fontId="0" fillId="0" borderId="0" xfId="0"/>
    <xf numFmtId="0" fontId="3" fillId="0" borderId="0" xfId="0" applyFont="1"/>
    <xf numFmtId="0" fontId="4" fillId="0" borderId="0" xfId="0" applyFont="1"/>
    <xf numFmtId="165" fontId="5" fillId="0" borderId="0" xfId="0" applyNumberFormat="1" applyFont="1" applyAlignment="1">
      <alignment horizontal="right"/>
    </xf>
    <xf numFmtId="0" fontId="5" fillId="0" borderId="0" xfId="0" applyFont="1"/>
    <xf numFmtId="0" fontId="0" fillId="0" borderId="1" xfId="0" applyBorder="1" applyAlignment="1">
      <alignment horizontal="center" wrapText="1"/>
    </xf>
    <xf numFmtId="0" fontId="5" fillId="0" borderId="1" xfId="0" applyFont="1" applyBorder="1"/>
    <xf numFmtId="0" fontId="0" fillId="0" borderId="1" xfId="0" applyBorder="1"/>
    <xf numFmtId="0" fontId="0" fillId="0" borderId="2" xfId="0" applyBorder="1" applyAlignment="1">
      <alignment horizontal="center" wrapText="1"/>
    </xf>
    <xf numFmtId="164" fontId="5" fillId="0" borderId="2" xfId="0" applyNumberFormat="1" applyFont="1" applyBorder="1" applyAlignment="1">
      <alignment horizontal="right"/>
    </xf>
    <xf numFmtId="164" fontId="0" fillId="0" borderId="2" xfId="0" applyNumberFormat="1" applyBorder="1" applyAlignment="1">
      <alignment horizontal="right"/>
    </xf>
    <xf numFmtId="165" fontId="0" fillId="0" borderId="2" xfId="0" applyNumberFormat="1" applyBorder="1" applyAlignment="1">
      <alignment horizontal="right"/>
    </xf>
    <xf numFmtId="0" fontId="5" fillId="0" borderId="3" xfId="0" applyFont="1" applyBorder="1"/>
    <xf numFmtId="164" fontId="5" fillId="0" borderId="4" xfId="0" applyNumberFormat="1" applyFont="1" applyBorder="1" applyAlignment="1">
      <alignment horizontal="right"/>
    </xf>
    <xf numFmtId="0" fontId="5" fillId="0" borderId="5" xfId="0" applyFont="1" applyBorder="1"/>
    <xf numFmtId="164" fontId="5" fillId="0" borderId="6" xfId="0" applyNumberFormat="1" applyFont="1" applyBorder="1" applyAlignment="1">
      <alignment horizontal="right"/>
    </xf>
    <xf numFmtId="165" fontId="5" fillId="0" borderId="6" xfId="0" applyNumberFormat="1" applyFont="1" applyBorder="1" applyAlignment="1">
      <alignment horizontal="right"/>
    </xf>
    <xf numFmtId="0" fontId="5" fillId="0" borderId="2" xfId="0" applyFont="1" applyBorder="1"/>
    <xf numFmtId="0" fontId="0" fillId="0" borderId="2" xfId="0" applyBorder="1"/>
    <xf numFmtId="0" fontId="5" fillId="0" borderId="6" xfId="0" applyFont="1" applyBorder="1"/>
    <xf numFmtId="0" fontId="5" fillId="0" borderId="4" xfId="0" applyFont="1" applyBorder="1"/>
    <xf numFmtId="164" fontId="5" fillId="0" borderId="5" xfId="0" applyNumberFormat="1" applyFont="1" applyBorder="1" applyAlignment="1">
      <alignment horizontal="right"/>
    </xf>
    <xf numFmtId="164" fontId="0" fillId="0" borderId="1" xfId="0" applyNumberFormat="1" applyBorder="1" applyAlignment="1">
      <alignment horizontal="right"/>
    </xf>
    <xf numFmtId="164" fontId="5" fillId="0" borderId="1" xfId="0" applyNumberFormat="1" applyFont="1" applyBorder="1" applyAlignment="1">
      <alignment horizontal="right"/>
    </xf>
    <xf numFmtId="164" fontId="5" fillId="0" borderId="3" xfId="0" applyNumberFormat="1" applyFont="1" applyBorder="1" applyAlignment="1">
      <alignment horizontal="right"/>
    </xf>
    <xf numFmtId="0" fontId="5" fillId="0" borderId="7" xfId="0" applyFont="1" applyBorder="1"/>
    <xf numFmtId="0" fontId="5" fillId="0" borderId="8" xfId="0" applyFont="1" applyBorder="1"/>
    <xf numFmtId="164" fontId="5" fillId="0" borderId="8" xfId="0" applyNumberFormat="1" applyFont="1" applyBorder="1" applyAlignment="1">
      <alignment horizontal="right"/>
    </xf>
    <xf numFmtId="165" fontId="5" fillId="0" borderId="8" xfId="0" applyNumberFormat="1" applyFont="1" applyBorder="1" applyAlignment="1">
      <alignment horizontal="right"/>
    </xf>
    <xf numFmtId="164" fontId="5" fillId="0" borderId="7" xfId="0" applyNumberFormat="1" applyFont="1" applyBorder="1" applyAlignment="1">
      <alignment horizontal="right"/>
    </xf>
    <xf numFmtId="0" fontId="7" fillId="0" borderId="1" xfId="0" applyFont="1" applyBorder="1"/>
    <xf numFmtId="164" fontId="7" fillId="0" borderId="2" xfId="0" applyNumberFormat="1" applyFont="1" applyBorder="1" applyAlignment="1">
      <alignment horizontal="right"/>
    </xf>
    <xf numFmtId="0" fontId="13" fillId="0" borderId="0" xfId="2" applyFont="1" applyFill="1" applyBorder="1" applyAlignment="1"/>
    <xf numFmtId="0" fontId="2" fillId="3" borderId="0" xfId="3" applyFill="1"/>
    <xf numFmtId="0" fontId="15" fillId="4" borderId="0" xfId="3" applyFont="1" applyFill="1"/>
    <xf numFmtId="0" fontId="15" fillId="4" borderId="0" xfId="3" applyFont="1" applyFill="1" applyAlignment="1">
      <alignment vertical="center"/>
    </xf>
    <xf numFmtId="0" fontId="16" fillId="4" borderId="0" xfId="3" applyFont="1" applyFill="1"/>
    <xf numFmtId="0" fontId="17" fillId="4" borderId="8" xfId="3" applyFont="1" applyFill="1" applyBorder="1" applyAlignment="1">
      <alignment horizontal="center" vertical="center" wrapText="1"/>
    </xf>
    <xf numFmtId="0" fontId="17" fillId="0" borderId="8" xfId="3" applyFont="1" applyBorder="1" applyAlignment="1">
      <alignment horizontal="center" vertical="center" wrapText="1"/>
    </xf>
    <xf numFmtId="0" fontId="19" fillId="2" borderId="10" xfId="3" applyFont="1" applyFill="1" applyBorder="1" applyAlignment="1">
      <alignment horizontal="left"/>
    </xf>
    <xf numFmtId="0" fontId="19" fillId="2" borderId="11" xfId="3" applyFont="1" applyFill="1" applyBorder="1" applyAlignment="1">
      <alignment horizontal="right"/>
    </xf>
    <xf numFmtId="0" fontId="19" fillId="2" borderId="12" xfId="3" applyFont="1" applyFill="1" applyBorder="1" applyAlignment="1">
      <alignment horizontal="right"/>
    </xf>
    <xf numFmtId="9" fontId="18" fillId="2" borderId="8" xfId="3" applyNumberFormat="1" applyFont="1" applyFill="1" applyBorder="1"/>
    <xf numFmtId="0" fontId="20" fillId="0" borderId="13" xfId="3" applyFont="1" applyBorder="1"/>
    <xf numFmtId="0" fontId="20" fillId="0" borderId="14" xfId="3" applyFont="1" applyBorder="1"/>
    <xf numFmtId="9" fontId="16" fillId="0" borderId="2" xfId="3" applyNumberFormat="1" applyFont="1" applyBorder="1"/>
    <xf numFmtId="0" fontId="20" fillId="0" borderId="14" xfId="3" applyFont="1" applyBorder="1" applyAlignment="1">
      <alignment horizontal="right"/>
    </xf>
    <xf numFmtId="0" fontId="20" fillId="2" borderId="1" xfId="3" applyFont="1" applyFill="1" applyBorder="1"/>
    <xf numFmtId="0" fontId="20" fillId="2" borderId="2" xfId="3" applyFont="1" applyFill="1" applyBorder="1"/>
    <xf numFmtId="9" fontId="16" fillId="2" borderId="2" xfId="3" applyNumberFormat="1" applyFont="1" applyFill="1" applyBorder="1"/>
    <xf numFmtId="0" fontId="20" fillId="2" borderId="2" xfId="3" applyFont="1" applyFill="1" applyBorder="1" applyAlignment="1">
      <alignment horizontal="right"/>
    </xf>
    <xf numFmtId="0" fontId="20" fillId="0" borderId="1" xfId="3" applyFont="1" applyBorder="1"/>
    <xf numFmtId="0" fontId="20" fillId="0" borderId="2" xfId="3" applyFont="1" applyBorder="1"/>
    <xf numFmtId="0" fontId="20" fillId="0" borderId="2" xfId="3" applyFont="1" applyBorder="1" applyAlignment="1">
      <alignment horizontal="right"/>
    </xf>
    <xf numFmtId="0" fontId="20" fillId="2" borderId="5" xfId="3" applyFont="1" applyFill="1" applyBorder="1"/>
    <xf numFmtId="0" fontId="20" fillId="2" borderId="6" xfId="3" applyFont="1" applyFill="1" applyBorder="1"/>
    <xf numFmtId="9" fontId="16" fillId="2" borderId="6" xfId="3" applyNumberFormat="1" applyFont="1" applyFill="1" applyBorder="1"/>
    <xf numFmtId="0" fontId="20" fillId="2" borderId="6" xfId="3" applyFont="1" applyFill="1" applyBorder="1" applyAlignment="1">
      <alignment horizontal="right"/>
    </xf>
    <xf numFmtId="0" fontId="16" fillId="3" borderId="0" xfId="3" applyFont="1" applyFill="1"/>
    <xf numFmtId="0" fontId="15" fillId="3" borderId="0" xfId="3" applyFont="1" applyFill="1"/>
    <xf numFmtId="49" fontId="15" fillId="3" borderId="0" xfId="3" applyNumberFormat="1" applyFont="1" applyFill="1"/>
    <xf numFmtId="0" fontId="21" fillId="0" borderId="0" xfId="2" applyFont="1" applyFill="1" applyBorder="1" applyAlignment="1"/>
    <xf numFmtId="0" fontId="23" fillId="0" borderId="0" xfId="4" applyFont="1"/>
    <xf numFmtId="0" fontId="7" fillId="0" borderId="0" xfId="4"/>
    <xf numFmtId="0" fontId="20" fillId="0" borderId="0" xfId="4" applyFont="1"/>
    <xf numFmtId="0" fontId="11" fillId="0" borderId="0" xfId="4" applyFont="1"/>
    <xf numFmtId="0" fontId="20" fillId="0" borderId="0" xfId="4" applyFont="1" applyAlignment="1">
      <alignment vertical="center"/>
    </xf>
    <xf numFmtId="0" fontId="12" fillId="3" borderId="4" xfId="4" applyFont="1" applyFill="1" applyBorder="1" applyAlignment="1">
      <alignment horizontal="center" vertical="center" wrapText="1"/>
    </xf>
    <xf numFmtId="0" fontId="19" fillId="3" borderId="0" xfId="4" applyFont="1" applyFill="1" applyAlignment="1">
      <alignment horizontal="center" vertical="center" wrapText="1"/>
    </xf>
    <xf numFmtId="0" fontId="16" fillId="0" borderId="0" xfId="4" applyFont="1"/>
    <xf numFmtId="49" fontId="12" fillId="0" borderId="8" xfId="4" applyNumberFormat="1" applyFont="1" applyBorder="1"/>
    <xf numFmtId="3" fontId="12" fillId="0" borderId="15" xfId="4" applyNumberFormat="1" applyFont="1" applyBorder="1"/>
    <xf numFmtId="49" fontId="11" fillId="5" borderId="2" xfId="4" applyNumberFormat="1" applyFont="1" applyFill="1" applyBorder="1" applyAlignment="1">
      <alignment horizontal="left" vertical="center"/>
    </xf>
    <xf numFmtId="3" fontId="11" fillId="3" borderId="0" xfId="4" applyNumberFormat="1" applyFont="1" applyFill="1"/>
    <xf numFmtId="0" fontId="11" fillId="3" borderId="0" xfId="4" applyFont="1" applyFill="1"/>
    <xf numFmtId="0" fontId="11" fillId="0" borderId="6" xfId="4" applyFont="1" applyBorder="1"/>
    <xf numFmtId="3" fontId="11" fillId="0" borderId="0" xfId="4" applyNumberFormat="1" applyFont="1"/>
    <xf numFmtId="0" fontId="15" fillId="0" borderId="0" xfId="4" applyFont="1"/>
    <xf numFmtId="0" fontId="15" fillId="0" borderId="0" xfId="4" applyFont="1" applyAlignment="1">
      <alignment vertical="top"/>
    </xf>
    <xf numFmtId="0" fontId="16" fillId="0" borderId="0" xfId="4" applyFont="1" applyAlignment="1">
      <alignment vertical="top"/>
    </xf>
    <xf numFmtId="0" fontId="8" fillId="0" borderId="5" xfId="0" applyFont="1" applyBorder="1"/>
    <xf numFmtId="164" fontId="8" fillId="0" borderId="6" xfId="0" applyNumberFormat="1" applyFont="1" applyBorder="1" applyAlignment="1">
      <alignment horizontal="right"/>
    </xf>
    <xf numFmtId="165" fontId="8" fillId="0" borderId="6" xfId="0" applyNumberFormat="1" applyFont="1" applyBorder="1" applyAlignment="1">
      <alignment horizontal="right"/>
    </xf>
    <xf numFmtId="0" fontId="7" fillId="0" borderId="0" xfId="0" applyFont="1"/>
    <xf numFmtId="0" fontId="25" fillId="0" borderId="0" xfId="6" applyFont="1"/>
    <xf numFmtId="0" fontId="1" fillId="0" borderId="0" xfId="6"/>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26" fillId="0" borderId="0" xfId="0" applyFont="1"/>
    <xf numFmtId="0" fontId="16" fillId="0" borderId="2" xfId="0" applyFont="1" applyBorder="1"/>
    <xf numFmtId="0" fontId="7" fillId="0" borderId="2" xfId="0" applyFont="1" applyBorder="1"/>
    <xf numFmtId="0" fontId="15" fillId="0" borderId="0" xfId="0" applyFont="1"/>
    <xf numFmtId="0" fontId="15" fillId="0" borderId="1" xfId="0" applyFont="1" applyBorder="1" applyAlignment="1">
      <alignment vertical="center"/>
    </xf>
    <xf numFmtId="0" fontId="16" fillId="0" borderId="0" xfId="0" applyFont="1"/>
    <xf numFmtId="0" fontId="16" fillId="0" borderId="0" xfId="0" applyFont="1" applyAlignment="1">
      <alignment vertical="center"/>
    </xf>
    <xf numFmtId="0" fontId="15" fillId="0" borderId="0" xfId="0" applyFont="1" applyAlignment="1">
      <alignment vertical="center"/>
    </xf>
    <xf numFmtId="0" fontId="15" fillId="3" borderId="0" xfId="0" applyFont="1" applyFill="1"/>
    <xf numFmtId="0" fontId="15" fillId="3" borderId="0" xfId="0" quotePrefix="1" applyFont="1" applyFill="1"/>
    <xf numFmtId="0" fontId="15" fillId="0" borderId="0" xfId="0" applyFont="1" applyAlignment="1">
      <alignment horizontal="left" vertical="top"/>
    </xf>
    <xf numFmtId="3" fontId="16" fillId="0" borderId="0" xfId="0" applyNumberFormat="1" applyFont="1"/>
    <xf numFmtId="0" fontId="0" fillId="3" borderId="0" xfId="0" applyFill="1"/>
    <xf numFmtId="0" fontId="15" fillId="0" borderId="0" xfId="0" applyFont="1" applyAlignment="1">
      <alignment vertical="top"/>
    </xf>
    <xf numFmtId="0" fontId="16" fillId="0" borderId="0" xfId="0" quotePrefix="1" applyFont="1"/>
    <xf numFmtId="0" fontId="16" fillId="0" borderId="0" xfId="0" applyFont="1" applyAlignment="1">
      <alignment vertical="top"/>
    </xf>
    <xf numFmtId="0" fontId="7" fillId="6" borderId="0" xfId="0" applyFont="1" applyFill="1"/>
    <xf numFmtId="0" fontId="0" fillId="0" borderId="3" xfId="0" applyBorder="1"/>
    <xf numFmtId="0" fontId="0" fillId="0" borderId="4" xfId="0" applyBorder="1"/>
    <xf numFmtId="164" fontId="0" fillId="0" borderId="4" xfId="0" applyNumberFormat="1" applyBorder="1" applyAlignment="1">
      <alignment horizontal="right"/>
    </xf>
    <xf numFmtId="0" fontId="0" fillId="0" borderId="5" xfId="0" applyBorder="1"/>
    <xf numFmtId="0" fontId="0" fillId="0" borderId="6" xfId="0" applyBorder="1"/>
    <xf numFmtId="164" fontId="0" fillId="0" borderId="6" xfId="0" applyNumberFormat="1" applyBorder="1" applyAlignment="1">
      <alignment horizontal="right"/>
    </xf>
    <xf numFmtId="0" fontId="8" fillId="0" borderId="7" xfId="0" applyFont="1" applyBorder="1"/>
    <xf numFmtId="5" fontId="5" fillId="0" borderId="6" xfId="0" applyNumberFormat="1" applyFont="1" applyBorder="1" applyAlignment="1">
      <alignment horizontal="right"/>
    </xf>
    <xf numFmtId="5" fontId="0" fillId="0" borderId="2" xfId="0" applyNumberFormat="1" applyBorder="1" applyAlignment="1">
      <alignment horizontal="right"/>
    </xf>
    <xf numFmtId="5" fontId="5" fillId="0" borderId="8" xfId="0" applyNumberFormat="1" applyFont="1" applyBorder="1" applyAlignment="1">
      <alignment horizontal="right"/>
    </xf>
    <xf numFmtId="5" fontId="5" fillId="0" borderId="4" xfId="0" applyNumberFormat="1" applyFont="1" applyBorder="1" applyAlignment="1">
      <alignment horizontal="right"/>
    </xf>
    <xf numFmtId="5" fontId="5" fillId="0" borderId="2" xfId="0" applyNumberFormat="1" applyFont="1" applyBorder="1" applyAlignment="1">
      <alignment horizontal="right"/>
    </xf>
    <xf numFmtId="49" fontId="7" fillId="0" borderId="2" xfId="0" applyNumberFormat="1" applyFont="1" applyBorder="1"/>
    <xf numFmtId="165" fontId="7" fillId="0" borderId="2" xfId="0" applyNumberFormat="1" applyFont="1" applyBorder="1" applyAlignment="1">
      <alignment horizontal="right"/>
    </xf>
    <xf numFmtId="0" fontId="0" fillId="0" borderId="3" xfId="0" applyBorder="1" applyAlignment="1">
      <alignment horizontal="center" vertical="center" wrapText="1"/>
    </xf>
    <xf numFmtId="0" fontId="8" fillId="0" borderId="8" xfId="0" applyFont="1" applyBorder="1"/>
    <xf numFmtId="164" fontId="8" fillId="0" borderId="8" xfId="0" applyNumberFormat="1" applyFont="1" applyBorder="1" applyAlignment="1">
      <alignment horizontal="right"/>
    </xf>
    <xf numFmtId="165" fontId="8" fillId="0" borderId="8" xfId="0" applyNumberFormat="1" applyFont="1" applyBorder="1" applyAlignment="1">
      <alignment horizontal="right"/>
    </xf>
    <xf numFmtId="0" fontId="8" fillId="0" borderId="3" xfId="0" applyFont="1" applyBorder="1"/>
    <xf numFmtId="0" fontId="8" fillId="0" borderId="4" xfId="0" applyFont="1" applyBorder="1"/>
    <xf numFmtId="164" fontId="8" fillId="0" borderId="4" xfId="0" applyNumberFormat="1" applyFont="1" applyBorder="1" applyAlignment="1">
      <alignment horizontal="right"/>
    </xf>
    <xf numFmtId="165" fontId="8" fillId="0" borderId="4" xfId="0" applyNumberFormat="1" applyFont="1" applyBorder="1" applyAlignment="1">
      <alignment horizontal="right"/>
    </xf>
    <xf numFmtId="164" fontId="5" fillId="0" borderId="0" xfId="0" applyNumberFormat="1" applyFont="1" applyAlignment="1">
      <alignment horizontal="right"/>
    </xf>
    <xf numFmtId="9" fontId="5" fillId="0" borderId="0" xfId="1" applyFont="1" applyBorder="1" applyAlignment="1">
      <alignment horizontal="right"/>
    </xf>
    <xf numFmtId="5" fontId="8" fillId="0" borderId="6" xfId="0" applyNumberFormat="1" applyFont="1" applyBorder="1" applyAlignment="1">
      <alignment horizontal="right"/>
    </xf>
    <xf numFmtId="166" fontId="8" fillId="0" borderId="6" xfId="0" applyNumberFormat="1" applyFont="1" applyBorder="1" applyAlignment="1">
      <alignment horizontal="right"/>
    </xf>
    <xf numFmtId="166" fontId="0" fillId="0" borderId="2" xfId="0" applyNumberFormat="1" applyBorder="1" applyAlignment="1">
      <alignment horizontal="right"/>
    </xf>
    <xf numFmtId="165" fontId="8" fillId="0" borderId="2" xfId="0" applyNumberFormat="1" applyFont="1" applyBorder="1" applyAlignment="1">
      <alignment horizontal="right"/>
    </xf>
    <xf numFmtId="165" fontId="7" fillId="0" borderId="6" xfId="0" applyNumberFormat="1" applyFont="1" applyBorder="1" applyAlignment="1">
      <alignment horizontal="right"/>
    </xf>
    <xf numFmtId="165" fontId="0" fillId="0" borderId="6" xfId="0" applyNumberFormat="1" applyBorder="1" applyAlignment="1">
      <alignment horizontal="right"/>
    </xf>
    <xf numFmtId="0" fontId="20" fillId="0" borderId="1" xfId="0" applyFont="1" applyBorder="1"/>
    <xf numFmtId="0" fontId="27" fillId="0" borderId="1" xfId="0" applyFont="1" applyBorder="1"/>
    <xf numFmtId="0" fontId="27" fillId="0" borderId="1" xfId="5" applyFont="1" applyBorder="1"/>
    <xf numFmtId="0" fontId="0" fillId="0" borderId="0" xfId="0" applyAlignment="1">
      <alignment horizontal="center" vertical="center" wrapText="1"/>
    </xf>
    <xf numFmtId="166" fontId="0" fillId="0" borderId="2" xfId="0" applyNumberFormat="1" applyBorder="1" applyAlignment="1">
      <alignment horizontal="center" vertical="center" wrapText="1"/>
    </xf>
    <xf numFmtId="0" fontId="17" fillId="4" borderId="8" xfId="3" applyFont="1" applyFill="1" applyBorder="1" applyAlignment="1">
      <alignment horizontal="center" vertical="center" wrapText="1"/>
    </xf>
    <xf numFmtId="0" fontId="17" fillId="0" borderId="8" xfId="3" applyFont="1" applyBorder="1" applyAlignment="1">
      <alignment horizontal="center" vertical="center" wrapText="1"/>
    </xf>
    <xf numFmtId="0" fontId="18" fillId="3" borderId="8" xfId="3" applyFont="1" applyFill="1" applyBorder="1" applyAlignment="1">
      <alignment horizontal="center"/>
    </xf>
    <xf numFmtId="0" fontId="10" fillId="3" borderId="8" xfId="3" applyFont="1" applyFill="1" applyBorder="1" applyAlignment="1">
      <alignment horizont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cellXfs>
  <cellStyles count="7">
    <cellStyle name="Heading 1" xfId="2" builtinId="16"/>
    <cellStyle name="Hyperlink" xfId="5" builtinId="8"/>
    <cellStyle name="Normal" xfId="0" builtinId="0"/>
    <cellStyle name="Normal 2" xfId="3" xr:uid="{11F06E30-834F-467D-9E11-23B182AE3759}"/>
    <cellStyle name="Normal 2 2" xfId="4" xr:uid="{BF1B20B6-A98C-4EBC-A992-AFEFC8BE1B5F}"/>
    <cellStyle name="Normal 2 2 2" xfId="6" xr:uid="{21E26775-D74E-48D4-8B32-3F154AC574E7}"/>
    <cellStyle name="Per cent" xfId="1" builtinId="5"/>
  </cellStyles>
  <dxfs count="339">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right style="thin">
          <color indexed="64"/>
        </right>
        <top/>
        <bottom/>
        <vertical/>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right style="thin">
          <color indexed="64"/>
        </right>
        <vertical/>
      </border>
    </dxf>
    <dxf>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strike val="0"/>
        <outline val="0"/>
        <shadow val="0"/>
        <u val="none"/>
        <vertAlign val="baseline"/>
        <sz val="12"/>
        <name val="Calibri"/>
        <family val="2"/>
        <scheme val="none"/>
      </font>
    </dxf>
    <dxf>
      <font>
        <b val="0"/>
        <i val="0"/>
        <strike val="0"/>
        <condense val="0"/>
        <extend val="0"/>
        <outline val="0"/>
        <shadow val="0"/>
        <u val="none"/>
        <vertAlign val="baseline"/>
        <sz val="12"/>
        <color theme="1"/>
        <name val="Calibri"/>
        <family val="2"/>
        <scheme val="none"/>
      </font>
      <numFmt numFmtId="30" formatCode="@"/>
      <fill>
        <patternFill patternType="solid">
          <fgColor theme="0" tint="-0.14999847407452621"/>
          <bgColor theme="0" tint="-0.14999847407452621"/>
        </patternFill>
      </fill>
      <border diagonalUp="0" diagonalDown="0">
        <left style="thin">
          <color indexed="64"/>
        </left>
        <right style="thin">
          <color indexed="64"/>
        </right>
        <top/>
        <bottom/>
        <vertical/>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Calibri"/>
        <family val="2"/>
        <scheme val="none"/>
      </font>
    </dxf>
    <dxf>
      <font>
        <b/>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numFmt numFmtId="166" formatCode="&quot;£&quot;#,##0"/>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right style="thin">
          <color indexed="64"/>
        </right>
        <vertical/>
      </border>
    </dxf>
    <dxf>
      <border diagonalUp="0" diagonalDown="0">
        <left style="thin">
          <color indexed="64"/>
        </left>
        <right style="thin">
          <color indexed="64"/>
        </right>
        <vertic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numFmt numFmtId="9" formatCode="&quot;£&quot;#,##0;\-&quot;£&quot;#,##0"/>
      <border diagonalUp="0" diagonalDown="0">
        <left style="thin">
          <color indexed="64"/>
        </left>
        <right style="thin">
          <color indexed="64"/>
        </right>
        <vertical/>
      </border>
    </dxf>
    <dxf>
      <numFmt numFmtId="9" formatCode="&quot;£&quot;#,##0;\-&quot;£&quot;#,##0"/>
      <border diagonalUp="0" diagonalDown="0">
        <left style="thin">
          <color indexed="64"/>
        </left>
        <right style="thin">
          <color indexed="64"/>
        </right>
        <vertical/>
      </border>
    </dxf>
    <dxf>
      <numFmt numFmtId="9" formatCode="&quot;£&quot;#,##0;\-&quot;£&quot;#,##0"/>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font>
        <strike val="0"/>
        <outline val="0"/>
        <shadow val="0"/>
        <vertAlign val="baseline"/>
        <sz val="12"/>
        <color auto="1"/>
        <name val="Calibri"/>
        <scheme val="none"/>
      </font>
      <border diagonalUp="0" diagonalDown="0" outline="0">
        <left/>
        <right style="thin">
          <color indexed="64"/>
        </right>
        <top/>
        <bottom/>
      </border>
    </dxf>
  </dxfs>
  <tableStyles count="0" defaultTableStyle="TableStyleMedium2" defaultPivotStyle="PivotStyleLight16"/>
  <colors>
    <mruColors>
      <color rgb="FFB1A0C7"/>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12194</xdr:colOff>
      <xdr:row>4</xdr:row>
      <xdr:rowOff>74430</xdr:rowOff>
    </xdr:from>
    <xdr:to>
      <xdr:col>9</xdr:col>
      <xdr:colOff>242767</xdr:colOff>
      <xdr:row>23</xdr:row>
      <xdr:rowOff>107030</xdr:rowOff>
    </xdr:to>
    <xdr:pic>
      <xdr:nvPicPr>
        <xdr:cNvPr id="2" name="Picture 1">
          <a:extLst>
            <a:ext uri="{FF2B5EF4-FFF2-40B4-BE49-F238E27FC236}">
              <a16:creationId xmlns:a16="http://schemas.microsoft.com/office/drawing/2014/main" id="{E5439EA0-10FB-4937-9D75-7477BFC55C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94" y="884055"/>
          <a:ext cx="6145598" cy="34711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C33" totalsRowShown="0">
  <tableColumns count="3">
    <tableColumn id="1" xr3:uid="{00000000-0010-0000-0000-000001000000}" name="Table Number" dataDxfId="338"/>
    <tableColumn id="2" xr3:uid="{00000000-0010-0000-0000-000002000000}" name="Description" dataDxfId="337"/>
    <tableColumn id="3" xr3:uid="{2B5D6275-D527-498D-A58E-7F221DB8BFF0}" name="Client type" dataDxfId="336"/>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9a" displayName="table_9a" ref="A7:K57" totalsRowShown="0" headerRowDxfId="250">
  <tableColumns count="11">
    <tableColumn id="1" xr3:uid="{00000000-0010-0000-0A00-000001000000}" name="Processing time by month [note 2] [note 4] [note 5] [note 6] [note 7] [note 8] [note 9] [note 10] [note 11][note 12] [note 15] [note 16]" dataDxfId="249"/>
    <tableColumn id="2" xr3:uid="{00000000-0010-0000-0A00-000002000000}" name="Total applications processed where a part 2 application date is available" dataDxfId="248"/>
    <tableColumn id="3" xr3:uid="{00000000-0010-0000-0A00-000003000000}" name="Applications processed in 0-20 working days" dataDxfId="247"/>
    <tableColumn id="4" xr3:uid="{00000000-0010-0000-0A00-000004000000}" name="Applications processed in 21-40 working days" dataDxfId="246"/>
    <tableColumn id="5" xr3:uid="{00000000-0010-0000-0A00-000005000000}" name="Applications processed in 41-60 working days" dataDxfId="245"/>
    <tableColumn id="6" xr3:uid="{00000000-0010-0000-0A00-000006000000}" name="Applications processed in 61-80 working days" dataDxfId="244"/>
    <tableColumn id="7" xr3:uid="{00000000-0010-0000-0A00-000007000000}" name="Applications processed in 81-100 working days" dataDxfId="243"/>
    <tableColumn id="8" xr3:uid="{00000000-0010-0000-0A00-000008000000}" name="Applications processed in 101-120 working days" dataDxfId="242"/>
    <tableColumn id="9" xr3:uid="{00000000-0010-0000-0A00-000009000000}" name="Applications processed in 121-140 working days" dataDxfId="241"/>
    <tableColumn id="10" xr3:uid="{00000000-0010-0000-0A00-00000A000000}" name="Applications processed in 141 or more working days" dataDxfId="240"/>
    <tableColumn id="11" xr3:uid="{00000000-0010-0000-0A00-00000B000000}" name="Median Average Processing Time in working days" dataDxfId="239"/>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9b" displayName="table_9b" ref="A60:J109" totalsRowShown="0">
  <tableColumns count="10">
    <tableColumn id="1" xr3:uid="{00000000-0010-0000-0B00-000001000000}" name="Processing time by month" dataDxfId="238"/>
    <tableColumn id="2" xr3:uid="{00000000-0010-0000-0B00-000002000000}" name="Total applications processed where a part 2 application date is available" dataDxfId="237"/>
    <tableColumn id="3" xr3:uid="{00000000-0010-0000-0B00-000003000000}" name="Proportion of applications processed within 20 working days (within 1 month)" dataDxfId="236"/>
    <tableColumn id="4" xr3:uid="{00000000-0010-0000-0B00-000004000000}" name="Proportion of applications processed within 40 working days (within 2 months)" dataDxfId="235"/>
    <tableColumn id="5" xr3:uid="{00000000-0010-0000-0B00-000005000000}" name="Proportion of applications processed within 60 working days (within 3 months)" dataDxfId="234"/>
    <tableColumn id="6" xr3:uid="{00000000-0010-0000-0B00-000006000000}" name="Proportion of applications processed within 80 working days (within 4 months)" dataDxfId="233"/>
    <tableColumn id="7" xr3:uid="{00000000-0010-0000-0B00-000007000000}" name="Proportion of applications processed within 100 working days (within 5 months)" dataDxfId="232"/>
    <tableColumn id="8" xr3:uid="{00000000-0010-0000-0B00-000008000000}" name="Proportion of applications processed within 120 working days (within 6 months)" dataDxfId="231"/>
    <tableColumn id="9" xr3:uid="{00000000-0010-0000-0B00-000009000000}" name="Proportion of applications processed within 140 working days (within 7 months)" dataDxfId="230"/>
    <tableColumn id="10" xr3:uid="{00000000-0010-0000-0B00-00000A000000}" name="Proportion of applications processed in 141 or more working days" dataDxfId="229"/>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1" displayName="table_11" ref="A6:L153" totalsRowShown="0" headerRowDxfId="228">
  <tableColumns count="12">
    <tableColumn id="1" xr3:uid="{00000000-0010-0000-0C00-000001000000}" name="Type of client" dataDxfId="227"/>
    <tableColumn id="2" xr3:uid="{00000000-0010-0000-0C00-000002000000}" name="Month [note 2] [note 4] [note 5] [note 6]" dataDxfId="226"/>
    <tableColumn id="3" xr3:uid="{00000000-0010-0000-0C00-000003000000}" name="Total number of payments [note 7] [note 8] [note 11]" dataDxfId="225"/>
    <tableColumn id="4" xr3:uid="{00000000-0010-0000-0C00-000004000000}" name="Number of care payments [note 7] [note 8]" dataDxfId="224"/>
    <tableColumn id="5" xr3:uid="{00000000-0010-0000-0C00-000005000000}" name="Number of mobility payments [note 7] [note 8] [note 10]" dataDxfId="223"/>
    <tableColumn id="6" xr3:uid="{00000000-0010-0000-0C00-000006000000}" name="Total value of payments" dataDxfId="222"/>
    <tableColumn id="7" xr3:uid="{00000000-0010-0000-0C00-000007000000}" name="Value of care payments" dataDxfId="221"/>
    <tableColumn id="8" xr3:uid="{00000000-0010-0000-0C00-000008000000}" name="Value of mobility payments [note 10]" dataDxfId="220"/>
    <tableColumn id="9" xr3:uid="{00000000-0010-0000-0C00-000009000000}" name="Percentage of number of care payments" dataDxfId="219"/>
    <tableColumn id="10" xr3:uid="{00000000-0010-0000-0C00-00000A000000}" name="Percentage of number of mobility payments [note 10]" dataDxfId="218"/>
    <tableColumn id="11" xr3:uid="{00000000-0010-0000-0C00-00000B000000}" name="Number of mobility payments which are for Accessible Vehicles and Equipment Scheme [note 10]" dataDxfId="217"/>
    <tableColumn id="12" xr3:uid="{00000000-0010-0000-0C00-00000C000000}" name="Value of mobility payments which are for Accessible Vehicles and Equipment Scheme [note 10]" dataDxfId="216"/>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2" displayName="table_12" ref="A6:L40" totalsRowShown="0" headerRowDxfId="215">
  <tableColumns count="12">
    <tableColumn id="1" xr3:uid="{00000000-0010-0000-0D00-000001000000}" name="Local Authority area [note 2] [note 3] [note 4]" dataDxfId="214"/>
    <tableColumn id="2" xr3:uid="{00000000-0010-0000-0D00-000002000000}" name="Total number of payments [note 5] [note 6]" dataDxfId="213"/>
    <tableColumn id="3" xr3:uid="{00000000-0010-0000-0D00-000003000000}" name="Total value of payments" dataDxfId="212"/>
    <tableColumn id="4" xr3:uid="{00000000-0010-0000-0D00-000004000000}" name="Percentage of value of total payments" dataDxfId="211"/>
    <tableColumn id="5" xr3:uid="{00000000-0010-0000-0D00-000005000000}" name="Number of payments made in Financial Year 2021-22" dataDxfId="210"/>
    <tableColumn id="6" xr3:uid="{00000000-0010-0000-0D00-000006000000}" name="Value of payments in Financial Year 2021-22" dataDxfId="209"/>
    <tableColumn id="7" xr3:uid="{00000000-0010-0000-0D00-000007000000}" name="Number of payments made in Financial Year 2022-23" dataDxfId="208"/>
    <tableColumn id="8" xr3:uid="{00000000-0010-0000-0D00-000008000000}" name="Value of payments in Financial Year 2022-23" dataDxfId="207"/>
    <tableColumn id="9" xr3:uid="{00000000-0010-0000-0D00-000009000000}" name="Number of payments made in Financial Year 2023-24" dataDxfId="206"/>
    <tableColumn id="10" xr3:uid="{00000000-0010-0000-0D00-00000A000000}" name="Value of payments in Financial Year 2023-24" dataDxfId="205"/>
    <tableColumn id="11" xr3:uid="{00000000-0010-0000-0D00-00000B000000}" name="Number of payments made in Financial Year 2024-25" dataDxfId="204"/>
    <tableColumn id="12" xr3:uid="{00000000-0010-0000-0D00-00000C000000}" name="Value of payments in Financial Year 2024-25" dataDxfId="20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3" displayName="table_13" ref="A6:B11" totalsRowShown="0" headerRowDxfId="202">
  <tableColumns count="2">
    <tableColumn id="1" xr3:uid="{00000000-0010-0000-0E00-000001000000}" name="Year of Payment [note 1][note 2]" dataDxfId="201"/>
    <tableColumn id="2" xr3:uid="{00000000-0010-0000-0E00-000002000000}" name="Number of individual clients paid [note 3][note 4]" dataDxfId="200"/>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4" displayName="table_14" ref="A6:K117" totalsRowShown="0" headerRowDxfId="199">
  <tableColumns count="11">
    <tableColumn id="1" xr3:uid="{00000000-0010-0000-0F00-000001000000}" name="Type of client" dataDxfId="198"/>
    <tableColumn id="2" xr3:uid="{00000000-0010-0000-0F00-000002000000}" name="Month [note 3] [note 4] [note 5]" dataDxfId="197"/>
    <tableColumn id="3" xr3:uid="{00000000-0010-0000-0F00-000003000000}" name="Total number of children in receipt [note 4] [note 6]" dataDxfId="196"/>
    <tableColumn id="4" xr3:uid="{00000000-0010-0000-0F00-000004000000}" name="Number in receipt of care only" dataDxfId="195"/>
    <tableColumn id="5" xr3:uid="{00000000-0010-0000-0F00-000005000000}" name="Number in receipt of mobility only" dataDxfId="194"/>
    <tableColumn id="6" xr3:uid="{00000000-0010-0000-0F00-000006000000}" name="Number in receipt of both care and mobility" dataDxfId="193"/>
    <tableColumn id="7" xr3:uid="{00000000-0010-0000-0F00-000007000000}" name="Percent care only payment" dataDxfId="192"/>
    <tableColumn id="8" xr3:uid="{00000000-0010-0000-0F00-000008000000}" name="Percent mobility only payment" dataDxfId="191"/>
    <tableColumn id="9" xr3:uid="{00000000-0010-0000-0F00-000009000000}" name="Percent both care and mobility payment" dataDxfId="190"/>
    <tableColumn id="10" xr3:uid="{00000000-0010-0000-0F00-00000A000000}" name="Number in receipt of mobility award who receive Accessible Vehicles and Equipment payment [note 5]" dataDxfId="189"/>
    <tableColumn id="11" xr3:uid="{00000000-0010-0000-0F00-00000B000000}" name="Proportion in receipt of Mobility award who receive Accessible Vehicles and Equipment payment" dataDxfId="188"/>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5" displayName="table_15" ref="A6:K117" totalsRowShown="0" headerRowDxfId="187">
  <tableColumns count="11">
    <tableColumn id="1" xr3:uid="{00000000-0010-0000-1000-000001000000}" name="Type of client" dataDxfId="186"/>
    <tableColumn id="2" xr3:uid="{00000000-0010-0000-1000-000002000000}" name="Month [note 3] [note 4] [note 5]" dataDxfId="185"/>
    <tableColumn id="3" xr3:uid="{00000000-0010-0000-1000-000003000000}" name="Total number of children [note 2]" dataDxfId="184"/>
    <tableColumn id="4" xr3:uid="{00000000-0010-0000-1000-000004000000}" name="Number on highest care" dataDxfId="183"/>
    <tableColumn id="5" xr3:uid="{00000000-0010-0000-1000-000005000000}" name="Number on middle care" dataDxfId="182"/>
    <tableColumn id="6" xr3:uid="{00000000-0010-0000-1000-000006000000}" name="Number on lowest care" dataDxfId="181"/>
    <tableColumn id="7" xr3:uid="{00000000-0010-0000-1000-000007000000}" name="Number not awarded" dataDxfId="180"/>
    <tableColumn id="8" xr3:uid="{00000000-0010-0000-1000-000008000000}" name="Percentage highest care" dataDxfId="179"/>
    <tableColumn id="9" xr3:uid="{00000000-0010-0000-1000-000009000000}" name="Percentage middle care" dataDxfId="178"/>
    <tableColumn id="10" xr3:uid="{00000000-0010-0000-1000-00000A000000}" name="Percentage lowest care" dataDxfId="177"/>
    <tableColumn id="11" xr3:uid="{00000000-0010-0000-1000-00000B000000}" name="Percentage not awarded" dataDxfId="176"/>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6" displayName="table_16" ref="A6:I117" totalsRowShown="0" headerRowDxfId="175">
  <tableColumns count="9">
    <tableColumn id="1" xr3:uid="{00000000-0010-0000-1100-000001000000}" name="Type of client" dataDxfId="174"/>
    <tableColumn id="2" xr3:uid="{00000000-0010-0000-1100-000002000000}" name="Month [note 3] [note 4] [note 5]" dataDxfId="173"/>
    <tableColumn id="3" xr3:uid="{00000000-0010-0000-1100-000003000000}" name="Total number of children [note 2]" dataDxfId="172"/>
    <tableColumn id="4" xr3:uid="{00000000-0010-0000-1100-000004000000}" name="Number on higher mobility" dataDxfId="171"/>
    <tableColumn id="5" xr3:uid="{00000000-0010-0000-1100-000005000000}" name="Number on lower mobility" dataDxfId="170"/>
    <tableColumn id="6" xr3:uid="{00000000-0010-0000-1100-000006000000}" name="Number not awarded" dataDxfId="169"/>
    <tableColumn id="7" xr3:uid="{00000000-0010-0000-1100-000007000000}" name="Percentage higher mobility" dataDxfId="168"/>
    <tableColumn id="8" xr3:uid="{00000000-0010-0000-1100-000008000000}" name="Percentage lower mobility" dataDxfId="167"/>
    <tableColumn id="9" xr3:uid="{00000000-0010-0000-1100-000009000000}" name="Percentage not awarded" dataDxfId="16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7" displayName="table_17" ref="A6:N117" totalsRowShown="0" headerRowDxfId="165">
  <tableColumns count="14">
    <tableColumn id="1" xr3:uid="{00000000-0010-0000-1200-000001000000}" name="Type of client" dataDxfId="164"/>
    <tableColumn id="2" xr3:uid="{00000000-0010-0000-1200-000002000000}" name="Month [note 3] [note 4] [note 5]" dataDxfId="163"/>
    <tableColumn id="3" xr3:uid="{00000000-0010-0000-1200-000003000000}" name="Total number of children in receipt [note 2] [note 3] [note 4] [note 5]" dataDxfId="162"/>
    <tableColumn id="4" xr3:uid="{00000000-0010-0000-1200-000004000000}" name="Mobility Higher Level - Care Highest Level" dataDxfId="161"/>
    <tableColumn id="5" xr3:uid="{00000000-0010-0000-1200-000005000000}" name="Mobility Higher Level - Care Middle Level" dataDxfId="160"/>
    <tableColumn id="6" xr3:uid="{00000000-0010-0000-1200-000006000000}" name="Mobility Higher Level - Care Lowest Level" dataDxfId="159"/>
    <tableColumn id="7" xr3:uid="{00000000-0010-0000-1200-000007000000}" name="Mobility Higher Level - Care Not Awarded" dataDxfId="158"/>
    <tableColumn id="8" xr3:uid="{00000000-0010-0000-1200-000008000000}" name="Mobility Lower Level - Care Highest Level" dataDxfId="157"/>
    <tableColumn id="9" xr3:uid="{00000000-0010-0000-1200-000009000000}" name="Mobility Lower Level - Care Middle Level" dataDxfId="156"/>
    <tableColumn id="10" xr3:uid="{00000000-0010-0000-1200-00000A000000}" name="Mobility Lower Level - Care Lowest Level" dataDxfId="155"/>
    <tableColumn id="11" xr3:uid="{00000000-0010-0000-1200-00000B000000}" name="Mobility Lower Level - Care Not Awarded" dataDxfId="154"/>
    <tableColumn id="12" xr3:uid="{00000000-0010-0000-1200-00000C000000}" name="Mobility Not Awarded - Care Highest Level" dataDxfId="153"/>
    <tableColumn id="13" xr3:uid="{00000000-0010-0000-1200-00000D000000}" name="Mobility Not Awarded - Care Middle Level" dataDxfId="152"/>
    <tableColumn id="14" xr3:uid="{00000000-0010-0000-1200-00000E000000}" name="Mobility Not Awarded - Care Lowest Level" dataDxfId="15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18" displayName="table_18" ref="A7:W118" totalsRowShown="0" headerRowDxfId="150">
  <tableColumns count="23">
    <tableColumn id="1" xr3:uid="{00000000-0010-0000-1300-000001000000}" name="Type of client" dataDxfId="149"/>
    <tableColumn id="2" xr3:uid="{00000000-0010-0000-1300-000002000000}" name="Month [note 2] [note 3]" dataDxfId="148"/>
    <tableColumn id="3" xr3:uid="{00000000-0010-0000-1300-000003000000}" name="Total number of children in receipt [note 4]" dataDxfId="147"/>
    <tableColumn id="4" xr3:uid="{00000000-0010-0000-1300-000004000000}" name="0" dataDxfId="146"/>
    <tableColumn id="5" xr3:uid="{00000000-0010-0000-1300-000005000000}" name="1" dataDxfId="145"/>
    <tableColumn id="6" xr3:uid="{00000000-0010-0000-1300-000006000000}" name="2" dataDxfId="144"/>
    <tableColumn id="7" xr3:uid="{00000000-0010-0000-1300-000007000000}" name="3" dataDxfId="143"/>
    <tableColumn id="8" xr3:uid="{00000000-0010-0000-1300-000008000000}" name="4" dataDxfId="142"/>
    <tableColumn id="9" xr3:uid="{00000000-0010-0000-1300-000009000000}" name="5" dataDxfId="141"/>
    <tableColumn id="10" xr3:uid="{00000000-0010-0000-1300-00000A000000}" name="6" dataDxfId="140"/>
    <tableColumn id="11" xr3:uid="{00000000-0010-0000-1300-00000B000000}" name="7" dataDxfId="139"/>
    <tableColumn id="12" xr3:uid="{00000000-0010-0000-1300-00000C000000}" name="8" dataDxfId="138"/>
    <tableColumn id="13" xr3:uid="{00000000-0010-0000-1300-00000D000000}" name="9" dataDxfId="137"/>
    <tableColumn id="14" xr3:uid="{00000000-0010-0000-1300-00000E000000}" name="10" dataDxfId="136"/>
    <tableColumn id="15" xr3:uid="{00000000-0010-0000-1300-00000F000000}" name="11" dataDxfId="135"/>
    <tableColumn id="16" xr3:uid="{00000000-0010-0000-1300-000010000000}" name="12" dataDxfId="134"/>
    <tableColumn id="17" xr3:uid="{00000000-0010-0000-1300-000011000000}" name="13" dataDxfId="133"/>
    <tableColumn id="18" xr3:uid="{00000000-0010-0000-1300-000012000000}" name="14" dataDxfId="132"/>
    <tableColumn id="19" xr3:uid="{00000000-0010-0000-1300-000013000000}" name="15" dataDxfId="131"/>
    <tableColumn id="20" xr3:uid="{00000000-0010-0000-1300-000014000000}" name="16" dataDxfId="130"/>
    <tableColumn id="21" xr3:uid="{00000000-0010-0000-1300-000015000000}" name="17" dataDxfId="129"/>
    <tableColumn id="22" xr3:uid="{00000000-0010-0000-1300-000016000000}" name="18" dataDxfId="128"/>
    <tableColumn id="23" xr3:uid="{00000000-0010-0000-1300-000017000000}" name="19" dataDxfId="1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L56" totalsRowShown="0">
  <tableColumns count="12">
    <tableColumn id="1" xr3:uid="{00000000-0010-0000-0200-000001000000}" name="Month [note 3] [note 4] [note 10]" dataDxfId="335"/>
    <tableColumn id="2" xr3:uid="{00000000-0010-0000-0200-000002000000}" name="Total part 1 applications registered [note 5]" dataDxfId="334"/>
    <tableColumn id="3" xr3:uid="{00000000-0010-0000-0200-000003000000}" name="Percentage of total part 1 applications registered" dataDxfId="333"/>
    <tableColumn id="4" xr3:uid="{00000000-0010-0000-0200-000004000000}" name="Total part 2 applications received [note 6] [note 7]" dataDxfId="332"/>
    <tableColumn id="5" xr3:uid="{00000000-0010-0000-0200-000005000000}" name="Percentage of total part 2 applications received" dataDxfId="331"/>
    <tableColumn id="6" xr3:uid="{00000000-0010-0000-0200-000006000000}" name="Total applications processed [note 8] [note 9]" dataDxfId="330"/>
    <tableColumn id="7" xr3:uid="{00000000-0010-0000-0200-000007000000}" name="Authorised applications [note 9]" dataDxfId="329"/>
    <tableColumn id="8" xr3:uid="{00000000-0010-0000-0200-000008000000}" name="Denied applications [note 9]" dataDxfId="328"/>
    <tableColumn id="9" xr3:uid="{00000000-0010-0000-0200-000009000000}" name="Withdrawn applications [note 9]" dataDxfId="327"/>
    <tableColumn id="10" xr3:uid="{00000000-0010-0000-0200-00000A000000}" name="Percentage of processed applications authorised" dataDxfId="326"/>
    <tableColumn id="11" xr3:uid="{00000000-0010-0000-0200-00000B000000}" name="Percentage of processed applications denied" dataDxfId="325"/>
    <tableColumn id="12" xr3:uid="{00000000-0010-0000-0200-00000C000000}" name="Percentage of processed applications withdrawn" dataDxfId="324"/>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19a" displayName="table_19a" ref="A7:J73" totalsRowShown="0" headerRowDxfId="126">
  <tableColumns count="10">
    <tableColumn id="1" xr3:uid="{00000000-0010-0000-1400-000001000000}" name="Type of client" dataDxfId="125"/>
    <tableColumn id="2" xr3:uid="{00000000-0010-0000-1400-000002000000}" name="Condition Category [note 5] [note 6]" dataDxfId="124"/>
    <tableColumn id="3" xr3:uid="{00000000-0010-0000-1400-000003000000}" name="Total number of children in receipt [note 2] [note 3] [note 4] [note 5]" dataDxfId="123"/>
    <tableColumn id="4" xr3:uid="{00000000-0010-0000-1400-000004000000}" name="Percentage of children in receipt as of March 2025" dataDxfId="122"/>
    <tableColumn id="5" xr3:uid="{00000000-0010-0000-1400-000005000000}" name="Care only" dataDxfId="121"/>
    <tableColumn id="6" xr3:uid="{00000000-0010-0000-1400-000006000000}" name="Mobility only" dataDxfId="120"/>
    <tableColumn id="7" xr3:uid="{00000000-0010-0000-1400-000007000000}" name="Both care and mobility" dataDxfId="119"/>
    <tableColumn id="8" xr3:uid="{00000000-0010-0000-1400-000008000000}" name="Percent receiving care only" dataDxfId="118"/>
    <tableColumn id="9" xr3:uid="{00000000-0010-0000-1400-000009000000}" name="Percent receiving mobility only" dataDxfId="117"/>
    <tableColumn id="10" xr3:uid="{00000000-0010-0000-1400-00000A000000}" name="Percent receiving both care and mobility" dataDxfId="116"/>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19b" displayName="table_19b" ref="A76:J88" totalsRowShown="0" headerRowDxfId="115">
  <tableColumns count="10">
    <tableColumn id="1" xr3:uid="{00000000-0010-0000-1500-000001000000}" name="Type of client" dataDxfId="114"/>
    <tableColumn id="2" xr3:uid="{00000000-0010-0000-1500-000002000000}" name="Condition Category [note 5] [note 6]" dataDxfId="113"/>
    <tableColumn id="3" xr3:uid="{00000000-0010-0000-1500-000003000000}" name="Total number of children in receipt [note 2] [note 3] [note 4] [note 5]" dataDxfId="112"/>
    <tableColumn id="4" xr3:uid="{00000000-0010-0000-1500-000004000000}" name="Percentage of children in receipt as of March 2025" dataDxfId="111"/>
    <tableColumn id="5" xr3:uid="{00000000-0010-0000-1500-000005000000}" name="Care only" dataDxfId="110"/>
    <tableColumn id="6" xr3:uid="{00000000-0010-0000-1500-000006000000}" name="Mobility only" dataDxfId="109"/>
    <tableColumn id="7" xr3:uid="{00000000-0010-0000-1500-000007000000}" name="Both care and mobility" dataDxfId="108"/>
    <tableColumn id="8" xr3:uid="{00000000-0010-0000-1500-000008000000}" name="Percent receiving care only" dataDxfId="107"/>
    <tableColumn id="9" xr3:uid="{00000000-0010-0000-1500-000009000000}" name="Percent receiving mobility only" dataDxfId="106"/>
    <tableColumn id="10" xr3:uid="{00000000-0010-0000-1500-00000A000000}" name="Percent receiving both care and mobility" dataDxfId="105"/>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0a" displayName="table_20a" ref="A7:K73" totalsRowShown="0" headerRowDxfId="104">
  <tableColumns count="11">
    <tableColumn id="1" xr3:uid="{00000000-0010-0000-1600-000001000000}" name="Type of client" dataDxfId="103"/>
    <tableColumn id="2" xr3:uid="{00000000-0010-0000-1600-000002000000}" name="Condition Category [note 5] [note 6]" dataDxfId="102"/>
    <tableColumn id="3" xr3:uid="{00000000-0010-0000-1600-000003000000}" name="Total number of children in receipt [note 2] [note 3] [note 4] [note 5]" dataDxfId="101"/>
    <tableColumn id="4" xr3:uid="{00000000-0010-0000-1600-000004000000}" name="Care highest level" dataDxfId="100"/>
    <tableColumn id="5" xr3:uid="{00000000-0010-0000-1600-000005000000}" name="Care middle level" dataDxfId="99"/>
    <tableColumn id="6" xr3:uid="{00000000-0010-0000-1600-000006000000}" name="Care lowest level" dataDxfId="98"/>
    <tableColumn id="7" xr3:uid="{00000000-0010-0000-1600-000007000000}" name="Care not awarded" dataDxfId="97"/>
    <tableColumn id="8" xr3:uid="{00000000-0010-0000-1600-000008000000}" name="Percentage highest care" dataDxfId="96"/>
    <tableColumn id="9" xr3:uid="{00000000-0010-0000-1600-000009000000}" name="Percentage middle care" dataDxfId="95"/>
    <tableColumn id="10" xr3:uid="{00000000-0010-0000-1600-00000A000000}" name="Percentage lowest care" dataDxfId="94"/>
    <tableColumn id="11" xr3:uid="{00000000-0010-0000-1600-00000B000000}" name="Percentage not awarded" dataDxfId="93"/>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0b" displayName="table_20b" ref="A76:K88" totalsRowShown="0">
  <tableColumns count="11">
    <tableColumn id="1" xr3:uid="{00000000-0010-0000-1700-000001000000}" name="Type of client" dataDxfId="92"/>
    <tableColumn id="2" xr3:uid="{00000000-0010-0000-1700-000002000000}" name="Condition Category [note 5] [note 6]" dataDxfId="91"/>
    <tableColumn id="3" xr3:uid="{00000000-0010-0000-1700-000003000000}" name="Total number of children in receipt [note 2] [note 3] [note 4] [note 5]" dataDxfId="90"/>
    <tableColumn id="4" xr3:uid="{00000000-0010-0000-1700-000004000000}" name="Care highest level" dataDxfId="89"/>
    <tableColumn id="5" xr3:uid="{00000000-0010-0000-1700-000005000000}" name="Care middle level" dataDxfId="88"/>
    <tableColumn id="6" xr3:uid="{00000000-0010-0000-1700-000006000000}" name="Care lowest level" dataDxfId="87"/>
    <tableColumn id="7" xr3:uid="{00000000-0010-0000-1700-000007000000}" name="Care not awarded" dataDxfId="86"/>
    <tableColumn id="8" xr3:uid="{00000000-0010-0000-1700-000008000000}" name="Percentage highest care" dataDxfId="85"/>
    <tableColumn id="9" xr3:uid="{00000000-0010-0000-1700-000009000000}" name="Percentage middle care" dataDxfId="84"/>
    <tableColumn id="10" xr3:uid="{00000000-0010-0000-1700-00000A000000}" name="Percentage lowest care" dataDxfId="83"/>
    <tableColumn id="11" xr3:uid="{00000000-0010-0000-1700-00000B000000}" name="Percentage not awarded" dataDxfId="82"/>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1a" displayName="table_21a" ref="A7:I73" totalsRowShown="0" headerRowDxfId="81">
  <tableColumns count="9">
    <tableColumn id="1" xr3:uid="{00000000-0010-0000-1800-000001000000}" name="Type of client" dataDxfId="80"/>
    <tableColumn id="2" xr3:uid="{00000000-0010-0000-1800-000002000000}" name="Condition Category [note 5] [note 6]" dataDxfId="79"/>
    <tableColumn id="3" xr3:uid="{00000000-0010-0000-1800-000003000000}" name="Total number of children [note 2]"/>
    <tableColumn id="4" xr3:uid="{00000000-0010-0000-1800-000004000000}" name="Number on higher mobility" dataDxfId="78"/>
    <tableColumn id="5" xr3:uid="{00000000-0010-0000-1800-000005000000}" name="Number on lower mobility" dataDxfId="77"/>
    <tableColumn id="6" xr3:uid="{00000000-0010-0000-1800-000006000000}" name="Number not awarded" dataDxfId="76"/>
    <tableColumn id="7" xr3:uid="{00000000-0010-0000-1800-000007000000}" name="Percentage higher mobility" dataDxfId="75"/>
    <tableColumn id="8" xr3:uid="{00000000-0010-0000-1800-000008000000}" name="Percentage lower mobility" dataDxfId="74"/>
    <tableColumn id="9" xr3:uid="{00000000-0010-0000-1800-000009000000}" name="Percentage not awarded" dataDxfId="73"/>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1b" displayName="table_21b" ref="A76:I88" totalsRowShown="0" headerRowDxfId="72">
  <tableColumns count="9">
    <tableColumn id="1" xr3:uid="{00000000-0010-0000-1900-000001000000}" name="Type of client" dataDxfId="71"/>
    <tableColumn id="2" xr3:uid="{00000000-0010-0000-1900-000002000000}" name="Condition Category [note 5] [note 6]" dataDxfId="70"/>
    <tableColumn id="3" xr3:uid="{00000000-0010-0000-1900-000003000000}" name="Total number of children [note 2]" dataDxfId="69"/>
    <tableColumn id="4" xr3:uid="{00000000-0010-0000-1900-000004000000}" name="Number on higher mobility" dataDxfId="68"/>
    <tableColumn id="5" xr3:uid="{00000000-0010-0000-1900-000005000000}" name="Number on lower mobility" dataDxfId="67"/>
    <tableColumn id="6" xr3:uid="{00000000-0010-0000-1900-000006000000}" name="Number not awarded" dataDxfId="66"/>
    <tableColumn id="7" xr3:uid="{00000000-0010-0000-1900-000007000000}" name="Percentage higher mobility" dataDxfId="65"/>
    <tableColumn id="8" xr3:uid="{00000000-0010-0000-1900-000008000000}" name="Percentage lower mobility" dataDxfId="64"/>
    <tableColumn id="9" xr3:uid="{00000000-0010-0000-1900-000009000000}" name="Percentage not awarded" dataDxfId="63"/>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84A8E4-C688-456B-8E63-465311B0E07B}" name="Table151933335" displayName="Table151933335" ref="A5:B8" totalsRowShown="0" headerRowDxfId="62" dataDxfId="61" tableBorderDxfId="60">
  <tableColumns count="2">
    <tableColumn id="1" xr3:uid="{B9D2C474-4068-4CC8-A7E3-5C657FF4AD77}" name="Type of Client" dataDxfId="59"/>
    <tableColumn id="3" xr3:uid="{8D06F922-4D13-46E7-8CFC-C756C7B3499E}" name="Total number of children in receipt as of March 2025_x000a_[note 2] [note 3] [note 4]" dataDxfId="58"/>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3" displayName="table_23" ref="A6:C15" totalsRowShown="0" headerRowDxfId="57">
  <tableColumns count="3">
    <tableColumn id="1" xr3:uid="{00000000-0010-0000-1A00-000001000000}" name="Duration on Caseload" dataDxfId="56"/>
    <tableColumn id="2" xr3:uid="{00000000-0010-0000-1A00-000002000000}" name="Total number of children in receipt as of March 2025" dataDxfId="55"/>
    <tableColumn id="3" xr3:uid="{00000000-0010-0000-1A00-000003000000}" name="Percentage of children in receipt as of March 2025" dataDxfId="54"/>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4" displayName="table_24" ref="A6:C40" totalsRowShown="0" headerRowDxfId="53">
  <tableColumns count="3">
    <tableColumn id="1" xr3:uid="{00000000-0010-0000-1B00-000001000000}" name="Local Authority area [note 2] [note 3]" dataDxfId="52"/>
    <tableColumn id="2" xr3:uid="{00000000-0010-0000-1B00-000002000000}" name="Total number of children in receipt as of March 2025 [note 4] [note 5] [note 6]" dataDxfId="51"/>
    <tableColumn id="3" xr3:uid="{00000000-0010-0000-1B00-000003000000}" name="Percentage of children in receipt as of March 2025" dataDxfId="50"/>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5" displayName="table_25" ref="A6:K150" totalsRowShown="0" headerRowDxfId="49">
  <tableColumns count="11">
    <tableColumn id="1" xr3:uid="{00000000-0010-0000-1C00-000001000000}" name="Type of client" dataDxfId="48"/>
    <tableColumn id="2" xr3:uid="{00000000-0010-0000-1C00-000002000000}" name="Month [note 2] [note 4] [note 5]" dataDxfId="47"/>
    <tableColumn id="3" xr3:uid="{00000000-0010-0000-1C00-000003000000}" name="Re-determinations received [note 6]" dataDxfId="46"/>
    <tableColumn id="4" xr3:uid="{00000000-0010-0000-1C00-000004000000}" name="Re-determinations completed [note 7] [note 9]" dataDxfId="45"/>
    <tableColumn id="5" xr3:uid="{00000000-0010-0000-1C00-000005000000}" name="Completed re-determinations which are disallowed [note 10]" dataDxfId="44"/>
    <tableColumn id="6" xr3:uid="{00000000-0010-0000-1C00-000006000000}" name="Completed re-determinations which are allowed [note 11]" dataDxfId="43"/>
    <tableColumn id="7" xr3:uid="{00000000-0010-0000-1C00-000007000000}" name="Re-determination decision not made [note 12] [note 13] [note 14]" dataDxfId="42"/>
    <tableColumn id="8" xr3:uid="{00000000-0010-0000-1C00-000008000000}" name="Percentage of completed re-determinations which are disallowed" dataDxfId="41"/>
    <tableColumn id="9" xr3:uid="{00000000-0010-0000-1C00-000009000000}" name="Percentage of completed re-determinations which are allowed" dataDxfId="40"/>
    <tableColumn id="10" xr3:uid="{00000000-0010-0000-1C00-00000A000000}" name="Percentage of completed re-determinations where re-determination decision not made" dataDxfId="39"/>
    <tableColumn id="12" xr3:uid="{00000000-0010-0000-1C00-00000C000000}" name="Percentage of re-determinations closed within 56 days [note 15] [note 16]" dataCellStyle="Per cen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H55" totalsRowShown="0" headerRowDxfId="323" tableBorderDxfId="322">
  <tableColumns count="8">
    <tableColumn id="1" xr3:uid="{00000000-0010-0000-0300-000001000000}" name="Month [note 3] [note 4] [note 5] [note 6]" dataDxfId="321"/>
    <tableColumn id="2" xr3:uid="{00000000-0010-0000-0300-000002000000}" name="Total [note 7]" dataDxfId="320"/>
    <tableColumn id="3" xr3:uid="{00000000-0010-0000-0300-000003000000}" name="Care only [note 7]" dataDxfId="319"/>
    <tableColumn id="4" xr3:uid="{00000000-0010-0000-0300-000004000000}" name="Mobility only [note 7]" dataDxfId="318"/>
    <tableColumn id="5" xr3:uid="{00000000-0010-0000-0300-000005000000}" name="Both care and mobility [note 7]" dataDxfId="317"/>
    <tableColumn id="6" xr3:uid="{00000000-0010-0000-0300-000006000000}" name="Percent receiving care only" dataDxfId="316"/>
    <tableColumn id="7" xr3:uid="{00000000-0010-0000-0300-000007000000}" name="Percent receiving mobility only" dataDxfId="315"/>
    <tableColumn id="8" xr3:uid="{00000000-0010-0000-0300-000008000000}" name="Percent receiving both care and mobility"/>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6" displayName="table_26" ref="A6:H134" totalsRowShown="0" headerRowDxfId="38">
  <tableColumns count="8">
    <tableColumn id="1" xr3:uid="{00000000-0010-0000-1D00-000001000000}" name="Type of client" dataDxfId="37"/>
    <tableColumn id="2" xr3:uid="{00000000-0010-0000-1D00-000002000000}" name="Month [note 2] [note 4] [note 5]" dataDxfId="36"/>
    <tableColumn id="3" xr3:uid="{00000000-0010-0000-1D00-000003000000}" name="Appeals received [note 6]" dataDxfId="35"/>
    <tableColumn id="4" xr3:uid="{00000000-0010-0000-1D00-000004000000}" name="Appeals decisions made [note 8]" dataDxfId="34"/>
    <tableColumn id="5" xr3:uid="{00000000-0010-0000-1D00-000005000000}" name="Completed appeals upheld [note 9]" dataDxfId="33"/>
    <tableColumn id="6" xr3:uid="{00000000-0010-0000-1D00-000006000000}" name="Completed appeals not upheld [note 10]" dataDxfId="32"/>
    <tableColumn id="7" xr3:uid="{00000000-0010-0000-1D00-000007000000}" name="Percentage of completed appeals upheld" dataDxfId="31"/>
    <tableColumn id="8" xr3:uid="{00000000-0010-0000-1D00-000008000000}" name="Percentage of completed appeals not upheld" dataDxfId="30"/>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7" displayName="table_27" ref="A6:I144" totalsRowShown="0" headerRowDxfId="29">
  <tableColumns count="9">
    <tableColumn id="1" xr3:uid="{00000000-0010-0000-1E00-000001000000}" name="Review Type [note 4] [note 5]" dataDxfId="28"/>
    <tableColumn id="2" xr3:uid="{00000000-0010-0000-1E00-000002000000}" name="Month [note 3]" dataDxfId="27"/>
    <tableColumn id="3" xr3:uid="{00000000-0010-0000-1E00-000003000000}" name="Total Reviews Completed [note 6]" dataDxfId="26"/>
    <tableColumn id="4" xr3:uid="{00000000-0010-0000-1E00-000004000000}" name="Decreased [note 7] [note 8]" dataDxfId="25"/>
    <tableColumn id="5" xr3:uid="{00000000-0010-0000-1E00-000005000000}" name="Increased [note 7]" dataDxfId="24"/>
    <tableColumn id="6" xr3:uid="{00000000-0010-0000-1E00-000006000000}" name="No Change [note 7]" dataDxfId="23"/>
    <tableColumn id="7" xr3:uid="{00000000-0010-0000-1E00-000007000000}" name="Percent Decreased" dataDxfId="22"/>
    <tableColumn id="8" xr3:uid="{00000000-0010-0000-1E00-000008000000}" name="Percent Increased" dataDxfId="21"/>
    <tableColumn id="9" xr3:uid="{00000000-0010-0000-1E00-000009000000}" name="Percent No Change" dataDxfId="20"/>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8" displayName="table_28" ref="A6:I144" totalsRowShown="0" headerRowDxfId="19">
  <tableColumns count="9">
    <tableColumn id="1" xr3:uid="{00000000-0010-0000-1F00-000001000000}" name="Review Type [note 4] [note 5]" dataDxfId="18"/>
    <tableColumn id="2" xr3:uid="{00000000-0010-0000-1F00-000002000000}" name="Month [note 3]" dataDxfId="17"/>
    <tableColumn id="3" xr3:uid="{00000000-0010-0000-1F00-000003000000}" name="Total Reviews Completed [note 6] [note 7]" dataDxfId="16"/>
    <tableColumn id="4" xr3:uid="{00000000-0010-0000-1F00-000004000000}" name="Decreased [note 8] [note 9]" dataDxfId="15"/>
    <tableColumn id="5" xr3:uid="{00000000-0010-0000-1F00-000005000000}" name="Increased [note 8]" dataDxfId="14"/>
    <tableColumn id="6" xr3:uid="{00000000-0010-0000-1F00-000006000000}" name="No Change [note 8]" dataDxfId="13"/>
    <tableColumn id="7" xr3:uid="{00000000-0010-0000-1F00-000007000000}" name="Percent Decreased" dataDxfId="12"/>
    <tableColumn id="8" xr3:uid="{00000000-0010-0000-1F00-000008000000}" name="Percent Increased" dataDxfId="11"/>
    <tableColumn id="9" xr3:uid="{00000000-0010-0000-1F00-000009000000}" name="Percent No Change" dataDxfId="10"/>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9" displayName="table_29" ref="A6:I144" totalsRowShown="0" headerRowDxfId="9">
  <tableColumns count="9">
    <tableColumn id="1" xr3:uid="{00000000-0010-0000-2000-000001000000}" name="Review Type [note 4] [note 5]" dataDxfId="8"/>
    <tableColumn id="2" xr3:uid="{00000000-0010-0000-2000-000002000000}" name="Month [note 3]" dataDxfId="7"/>
    <tableColumn id="3" xr3:uid="{00000000-0010-0000-2000-000003000000}" name="Total Reviews Completed [note 6] [note 7]" dataDxfId="6"/>
    <tableColumn id="4" xr3:uid="{00000000-0010-0000-2000-000004000000}" name="Decreased [note 8] [note 9] " dataDxfId="5"/>
    <tableColumn id="5" xr3:uid="{00000000-0010-0000-2000-000005000000}" name="Increased [note 8]" dataDxfId="4"/>
    <tableColumn id="6" xr3:uid="{00000000-0010-0000-2000-000006000000}" name="No Change [note 8]" dataDxfId="3"/>
    <tableColumn id="7" xr3:uid="{00000000-0010-0000-2000-000007000000}" name="Percent Decreased" dataDxfId="2"/>
    <tableColumn id="8" xr3:uid="{00000000-0010-0000-2000-000008000000}" name="Percent Increased" dataDxfId="1"/>
    <tableColumn id="9" xr3:uid="{00000000-0010-0000-2000-000009000000}" name="Percent No Change"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H55" totalsRowShown="0" headerRowDxfId="314" tableBorderDxfId="313">
  <tableColumns count="8">
    <tableColumn id="1" xr3:uid="{00000000-0010-0000-0400-000001000000}" name="Month [note 2] [note 3] [note 4] [note 5]" dataDxfId="312"/>
    <tableColumn id="2" xr3:uid="{00000000-0010-0000-0400-000002000000}" name="Total [note 6]" dataDxfId="311"/>
    <tableColumn id="3" xr3:uid="{00000000-0010-0000-0400-000003000000}" name="Highest level [note 6]" dataDxfId="310"/>
    <tableColumn id="4" xr3:uid="{00000000-0010-0000-0400-000004000000}" name="Middle level [note 6]" dataDxfId="309"/>
    <tableColumn id="5" xr3:uid="{00000000-0010-0000-0400-000005000000}" name="Lowest level [note 6]" dataDxfId="308"/>
    <tableColumn id="6" xr3:uid="{00000000-0010-0000-0400-000006000000}" name="Percent highest level" dataDxfId="307"/>
    <tableColumn id="7" xr3:uid="{00000000-0010-0000-0400-000007000000}" name="Percent middle level" dataDxfId="306"/>
    <tableColumn id="8" xr3:uid="{00000000-0010-0000-0400-000008000000}" name="Percent Lowest Level"/>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F55" totalsRowShown="0" headerRowDxfId="305">
  <tableColumns count="6">
    <tableColumn id="1" xr3:uid="{00000000-0010-0000-0500-000001000000}" name="Month [note 3] [note 4] [note 5] [note 6]" dataDxfId="304"/>
    <tableColumn id="2" xr3:uid="{00000000-0010-0000-0500-000002000000}" name="Total [note 7]" dataDxfId="303"/>
    <tableColumn id="3" xr3:uid="{00000000-0010-0000-0500-000003000000}" name="Higher level [note 7]" dataDxfId="302"/>
    <tableColumn id="4" xr3:uid="{00000000-0010-0000-0500-000004000000}" name="Lower level [note 7]" dataDxfId="301"/>
    <tableColumn id="5" xr3:uid="{00000000-0010-0000-0500-000005000000}" name="Percentage higher level" dataDxfId="300"/>
    <tableColumn id="6" xr3:uid="{00000000-0010-0000-0500-000006000000}" name="Percentage lower level" dataDxfId="29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6:L28" totalsRowShown="0" headerRowDxfId="298">
  <tableColumns count="12">
    <tableColumn id="1" xr3:uid="{00000000-0010-0000-0600-000001000000}" name="Condition Category [note 5] [note 6]" dataDxfId="297"/>
    <tableColumn id="2" xr3:uid="{00000000-0010-0000-0600-000002000000}" name="Total part 1 applications registered" dataDxfId="296"/>
    <tableColumn id="3" xr3:uid="{00000000-0010-0000-0600-000003000000}" name="Percentage of total part 1 applications registered" dataDxfId="295"/>
    <tableColumn id="4" xr3:uid="{00000000-0010-0000-0600-000004000000}" name="Total part 2 applications received" dataDxfId="294"/>
    <tableColumn id="5" xr3:uid="{00000000-0010-0000-0600-000005000000}" name="Percentage of total part 2 applications received" dataDxfId="293"/>
    <tableColumn id="6" xr3:uid="{00000000-0010-0000-0600-000006000000}" name="Total applications processed" dataDxfId="292"/>
    <tableColumn id="7" xr3:uid="{00000000-0010-0000-0600-000007000000}" name="Authorised applications" dataDxfId="291"/>
    <tableColumn id="8" xr3:uid="{00000000-0010-0000-0600-000008000000}" name="Denied applications" dataDxfId="290"/>
    <tableColumn id="9" xr3:uid="{00000000-0010-0000-0600-000009000000}" name="Withdrawn applications" dataDxfId="289"/>
    <tableColumn id="10" xr3:uid="{00000000-0010-0000-0600-00000A000000}" name="Percentage of processed applications authorised" dataDxfId="288"/>
    <tableColumn id="11" xr3:uid="{00000000-0010-0000-0600-00000B000000}" name="Percentage of processed applications denied" dataDxfId="287"/>
    <tableColumn id="12" xr3:uid="{00000000-0010-0000-0600-00000C000000}" name="Percentage of processed applications withdrawn" dataDxfId="28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6:L56" totalsRowShown="0" headerRowDxfId="285">
  <tableColumns count="12">
    <tableColumn id="1" xr3:uid="{00000000-0010-0000-0700-000001000000}" name="Month [note 2] [note 3] [note 4]" dataDxfId="284"/>
    <tableColumn id="2" xr3:uid="{00000000-0010-0000-0700-000002000000}" name="Total [note 6]" dataDxfId="283"/>
    <tableColumn id="3" xr3:uid="{00000000-0010-0000-0700-000003000000}" name="Online applications" dataDxfId="282"/>
    <tableColumn id="4" xr3:uid="{00000000-0010-0000-0700-000004000000}" name="Phone applications" dataDxfId="281"/>
    <tableColumn id="5" xr3:uid="{00000000-0010-0000-0700-000005000000}" name="Alternative applications [note 7]" dataDxfId="280"/>
    <tableColumn id="6" xr3:uid="{00000000-0010-0000-0700-000006000000}" name="Paper applications [note 8]" dataDxfId="279"/>
    <tableColumn id="7" xr3:uid="{00000000-0010-0000-0700-000007000000}" name="Other channel [note 9]" dataDxfId="278"/>
    <tableColumn id="8" xr3:uid="{00000000-0010-0000-0700-000008000000}" name="Percentage of online applications" dataDxfId="277"/>
    <tableColumn id="9" xr3:uid="{00000000-0010-0000-0700-000009000000}" name="Percentage of phone applications" dataDxfId="276"/>
    <tableColumn id="10" xr3:uid="{00000000-0010-0000-0700-00000A000000}" name="Percentage of alternative applications" dataDxfId="275"/>
    <tableColumn id="11" xr3:uid="{00000000-0010-0000-0700-00000B000000}" name="Percentage of paper applications" dataDxfId="274"/>
    <tableColumn id="12" xr3:uid="{00000000-0010-0000-0700-00000C000000}" name="Percentage of other applications" dataDxfId="273"/>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6:J12" totalsRowShown="0" headerRowDxfId="272">
  <tableColumns count="10">
    <tableColumn id="1" xr3:uid="{00000000-0010-0000-0800-000001000000}" name="Age band [note 2] [note 4]" dataDxfId="271"/>
    <tableColumn id="2" xr3:uid="{00000000-0010-0000-0800-000002000000}" name="Total applications received" dataDxfId="270"/>
    <tableColumn id="3" xr3:uid="{00000000-0010-0000-0800-000003000000}" name="Percentage of total applications received" dataDxfId="269"/>
    <tableColumn id="4" xr3:uid="{00000000-0010-0000-0800-000004000000}" name="Total applications processed [note 3]" dataDxfId="268"/>
    <tableColumn id="5" xr3:uid="{00000000-0010-0000-0800-000005000000}" name="Authorised applications" dataDxfId="267"/>
    <tableColumn id="6" xr3:uid="{00000000-0010-0000-0800-000006000000}" name="Denied applications" dataDxfId="266"/>
    <tableColumn id="7" xr3:uid="{00000000-0010-0000-0800-000007000000}" name="Withdrawn applications" dataDxfId="265"/>
    <tableColumn id="8" xr3:uid="{00000000-0010-0000-0800-000008000000}" name="Percentage of processed applications authorised" dataDxfId="264"/>
    <tableColumn id="9" xr3:uid="{00000000-0010-0000-0800-000009000000}" name="Percentage of processed applications denied" dataDxfId="263"/>
    <tableColumn id="10" xr3:uid="{00000000-0010-0000-0800-00000A000000}" name="Percentage of processed applications withdrawn" dataDxfId="26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8" displayName="table_8" ref="A6:J40" totalsRowShown="0" headerRowDxfId="261">
  <tableColumns count="10">
    <tableColumn id="1" xr3:uid="{00000000-0010-0000-0900-000001000000}" name="Local authority area [note 2] [note 5] [note 6]" dataDxfId="260"/>
    <tableColumn id="2" xr3:uid="{00000000-0010-0000-0900-000002000000}" name="Total applications received [note 7]" dataDxfId="259"/>
    <tableColumn id="3" xr3:uid="{00000000-0010-0000-0900-000003000000}" name="Percentage of total applications received" dataDxfId="258"/>
    <tableColumn id="4" xr3:uid="{00000000-0010-0000-0900-000004000000}" name="Total applications processed [note 3]" dataDxfId="257"/>
    <tableColumn id="5" xr3:uid="{00000000-0010-0000-0900-000005000000}" name="Authorised applications" dataDxfId="256"/>
    <tableColumn id="6" xr3:uid="{00000000-0010-0000-0900-000006000000}" name="Denied applications" dataDxfId="255"/>
    <tableColumn id="7" xr3:uid="{00000000-0010-0000-0900-000007000000}" name="Withdrawn applications" dataDxfId="254"/>
    <tableColumn id="8" xr3:uid="{00000000-0010-0000-0900-000008000000}" name="Percentage of processed applications authorised" dataDxfId="253"/>
    <tableColumn id="9" xr3:uid="{00000000-0010-0000-0900-000009000000}" name="Percentage of processed applications denied" dataDxfId="252"/>
    <tableColumn id="10" xr3:uid="{00000000-0010-0000-0900-00000A000000}" name="Percentage of processed applications withdrawn" dataDxfId="25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Violet">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table" Target="../tables/table22.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table" Target="../tables/table24.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
  <sheetViews>
    <sheetView showGridLines="0" tabSelected="1" zoomScaleNormal="100" workbookViewId="0"/>
  </sheetViews>
  <sheetFormatPr defaultColWidth="11" defaultRowHeight="15.5" x14ac:dyDescent="0.35"/>
  <cols>
    <col min="1" max="1" width="29.33203125" customWidth="1"/>
    <col min="2" max="2" width="116.75" customWidth="1"/>
    <col min="3" max="3" width="40.5" customWidth="1"/>
  </cols>
  <sheetData>
    <row r="1" spans="1:4" ht="21" x14ac:dyDescent="0.5">
      <c r="A1" s="1" t="s">
        <v>573</v>
      </c>
    </row>
    <row r="2" spans="1:4" x14ac:dyDescent="0.35">
      <c r="A2" t="s">
        <v>0</v>
      </c>
    </row>
    <row r="3" spans="1:4" x14ac:dyDescent="0.35">
      <c r="A3" s="137" t="s">
        <v>1</v>
      </c>
      <c r="B3" s="18" t="s">
        <v>2</v>
      </c>
      <c r="C3" s="92" t="s">
        <v>473</v>
      </c>
      <c r="D3" s="83"/>
    </row>
    <row r="4" spans="1:4" x14ac:dyDescent="0.35">
      <c r="A4" s="138" t="str">
        <f>HYPERLINK("#'T1 Applications by decision'!A1", "T1 Applications by decision")</f>
        <v>T1 Applications by decision</v>
      </c>
      <c r="B4" s="18" t="s">
        <v>3</v>
      </c>
      <c r="C4" s="92" t="s">
        <v>475</v>
      </c>
    </row>
    <row r="5" spans="1:4" x14ac:dyDescent="0.35">
      <c r="A5" s="138" t="str">
        <f>HYPERLINK("#'T2 Decisions by award type'!A1", "T2 Decisions by award type")</f>
        <v>T2 Decisions by award type</v>
      </c>
      <c r="B5" s="18" t="s">
        <v>4</v>
      </c>
      <c r="C5" s="92" t="s">
        <v>475</v>
      </c>
    </row>
    <row r="6" spans="1:4" x14ac:dyDescent="0.35">
      <c r="A6" s="138" t="str">
        <f>HYPERLINK("#'T3 Care awards by level'!A1", "T3 Care awards by level")</f>
        <v>T3 Care awards by level</v>
      </c>
      <c r="B6" s="18" t="s">
        <v>5</v>
      </c>
      <c r="C6" s="92" t="s">
        <v>475</v>
      </c>
    </row>
    <row r="7" spans="1:4" x14ac:dyDescent="0.35">
      <c r="A7" s="138" t="str">
        <f>HYPERLINK("#'T4 Mobility awards by level'!A1", "T4 Mobility awards by level")</f>
        <v>T4 Mobility awards by level</v>
      </c>
      <c r="B7" s="18" t="s">
        <v>6</v>
      </c>
      <c r="C7" s="92" t="s">
        <v>475</v>
      </c>
    </row>
    <row r="8" spans="1:4" x14ac:dyDescent="0.35">
      <c r="A8" s="138" t="str">
        <f>HYPERLINK("#'T5 Applications by condition'!A1", "T5 Applications by condition")</f>
        <v>T5 Applications by condition</v>
      </c>
      <c r="B8" s="18" t="s">
        <v>7</v>
      </c>
      <c r="C8" s="92" t="s">
        <v>475</v>
      </c>
    </row>
    <row r="9" spans="1:4" x14ac:dyDescent="0.35">
      <c r="A9" s="138" t="str">
        <f>HYPERLINK("#'T6 Applications by channel'!A1", "T6 Applications by channel")</f>
        <v>T6 Applications by channel</v>
      </c>
      <c r="B9" s="18" t="s">
        <v>8</v>
      </c>
      <c r="C9" s="92" t="s">
        <v>475</v>
      </c>
    </row>
    <row r="10" spans="1:4" x14ac:dyDescent="0.35">
      <c r="A10" s="138" t="str">
        <f>HYPERLINK("#'T7 Applications by age'!A1", "T7 Applications by age")</f>
        <v>T7 Applications by age</v>
      </c>
      <c r="B10" s="18" t="s">
        <v>9</v>
      </c>
      <c r="C10" s="92" t="s">
        <v>475</v>
      </c>
    </row>
    <row r="11" spans="1:4" x14ac:dyDescent="0.35">
      <c r="A11" s="138" t="str">
        <f>HYPERLINK("#'T8 Applications by LA'!A1", "T8 Applications by LA")</f>
        <v>T8 Applications by LA</v>
      </c>
      <c r="B11" s="18" t="s">
        <v>10</v>
      </c>
      <c r="C11" s="92" t="s">
        <v>475</v>
      </c>
    </row>
    <row r="12" spans="1:4" x14ac:dyDescent="0.35">
      <c r="A12" s="139" t="str">
        <f>HYPERLINK("#'T9 Application processing times'!A1", "T9 Application processing times")</f>
        <v>T9 Application processing times</v>
      </c>
      <c r="B12" s="18" t="s">
        <v>11</v>
      </c>
      <c r="C12" s="92" t="s">
        <v>475</v>
      </c>
    </row>
    <row r="13" spans="1:4" x14ac:dyDescent="0.35">
      <c r="A13" s="139" t="str">
        <f>HYPERLINK("#'T10 SRTI Processing Times'!A1", "T10 SRTI Processing Times")</f>
        <v>T10 SRTI Processing Times</v>
      </c>
      <c r="B13" s="91" t="s">
        <v>472</v>
      </c>
      <c r="C13" s="91" t="s">
        <v>476</v>
      </c>
    </row>
    <row r="14" spans="1:4" x14ac:dyDescent="0.35">
      <c r="A14" s="138" t="str">
        <f>HYPERLINK("#'T11 Payments'!A1", "T11 Payments")</f>
        <v>T11 Payments</v>
      </c>
      <c r="B14" s="18" t="s">
        <v>12</v>
      </c>
      <c r="C14" s="91" t="s">
        <v>476</v>
      </c>
    </row>
    <row r="15" spans="1:4" x14ac:dyDescent="0.35">
      <c r="A15" s="138" t="str">
        <f>HYPERLINK("#'T12 Payments by LA'!A1", "T12 Payments by LA")</f>
        <v>T12 Payments by LA</v>
      </c>
      <c r="B15" s="18" t="s">
        <v>402</v>
      </c>
      <c r="C15" s="91" t="s">
        <v>476</v>
      </c>
    </row>
    <row r="16" spans="1:4" x14ac:dyDescent="0.35">
      <c r="A16" s="138" t="str">
        <f>HYPERLINK("#'T13 Number of individuals paid'!A1", "T13 Number of individuals paid")</f>
        <v>T13 Number of individuals paid</v>
      </c>
      <c r="B16" s="18" t="s">
        <v>13</v>
      </c>
      <c r="C16" s="91" t="s">
        <v>476</v>
      </c>
    </row>
    <row r="17" spans="1:3" x14ac:dyDescent="0.35">
      <c r="A17" s="138" t="str">
        <f>HYPERLINK("#'T14 Caseload by award type'!A1", "T14 Caseload by award type")</f>
        <v>T14 Caseload by award type</v>
      </c>
      <c r="B17" s="18" t="s">
        <v>14</v>
      </c>
      <c r="C17" s="91" t="s">
        <v>476</v>
      </c>
    </row>
    <row r="18" spans="1:3" x14ac:dyDescent="0.35">
      <c r="A18" s="138" t="str">
        <f>HYPERLINK("#'T15 Caseload by care level'!A1", "T15 Caseload by care level")</f>
        <v>T15 Caseload by care level</v>
      </c>
      <c r="B18" s="18" t="s">
        <v>15</v>
      </c>
      <c r="C18" s="91" t="s">
        <v>476</v>
      </c>
    </row>
    <row r="19" spans="1:3" x14ac:dyDescent="0.35">
      <c r="A19" s="138" t="str">
        <f>HYPERLINK("#'T16 Caseload by mob level'!A1", "T16 Caseload by mob level")</f>
        <v>T16 Caseload by mob level</v>
      </c>
      <c r="B19" s="18" t="s">
        <v>16</v>
      </c>
      <c r="C19" s="91" t="s">
        <v>476</v>
      </c>
    </row>
    <row r="20" spans="1:3" x14ac:dyDescent="0.35">
      <c r="A20" s="138" t="str">
        <f>HYPERLINK("#'T17 Caseload by award level'!A1", "T17 Caseload by award level")</f>
        <v>T17 Caseload by award level</v>
      </c>
      <c r="B20" s="18" t="s">
        <v>17</v>
      </c>
      <c r="C20" s="91" t="s">
        <v>476</v>
      </c>
    </row>
    <row r="21" spans="1:3" x14ac:dyDescent="0.35">
      <c r="A21" s="138" t="str">
        <f>HYPERLINK("#'T18 Caseload by age'!A1", "T18 Caseload by age")</f>
        <v>T18 Caseload by age</v>
      </c>
      <c r="B21" s="18" t="s">
        <v>18</v>
      </c>
      <c r="C21" s="91" t="s">
        <v>476</v>
      </c>
    </row>
    <row r="22" spans="1:3" x14ac:dyDescent="0.35">
      <c r="A22" s="138" t="str">
        <f>HYPERLINK("#'T19 Caseload by cond and award'!A1", "T19 Caseload by cond and award")</f>
        <v>T19 Caseload by cond and award</v>
      </c>
      <c r="B22" s="18" t="s">
        <v>19</v>
      </c>
      <c r="C22" s="91" t="s">
        <v>476</v>
      </c>
    </row>
    <row r="23" spans="1:3" x14ac:dyDescent="0.35">
      <c r="A23" s="138" t="str">
        <f>HYPERLINK("#'T20 Caseload by cond and care'!A1", "T20 Caseload by cond and care")</f>
        <v>T20 Caseload by cond and care</v>
      </c>
      <c r="B23" s="18" t="s">
        <v>20</v>
      </c>
      <c r="C23" s="91" t="s">
        <v>476</v>
      </c>
    </row>
    <row r="24" spans="1:3" x14ac:dyDescent="0.35">
      <c r="A24" s="139" t="str">
        <f>HYPERLINK("#'T21 Caseload by cond and mob'!A1", "T21 Caseload by cond and mob")</f>
        <v>T21 Caseload by cond and mob</v>
      </c>
      <c r="B24" s="18" t="s">
        <v>21</v>
      </c>
      <c r="C24" s="91" t="s">
        <v>476</v>
      </c>
    </row>
    <row r="25" spans="1:3" x14ac:dyDescent="0.35">
      <c r="A25" s="139" t="str">
        <f>HYPERLINK("#'T22 Caseload by SRTI'!A1", "T22 Caseload by SRTI")</f>
        <v>T22 Caseload by SRTI</v>
      </c>
      <c r="B25" s="92" t="s">
        <v>474</v>
      </c>
      <c r="C25" s="91" t="s">
        <v>476</v>
      </c>
    </row>
    <row r="26" spans="1:3" x14ac:dyDescent="0.35">
      <c r="A26" s="138" t="str">
        <f>HYPERLINK("#'T23 Caseload by duration'!A1", "T23 Caseload by duration")</f>
        <v>T23 Caseload by duration</v>
      </c>
      <c r="B26" s="18" t="s">
        <v>22</v>
      </c>
      <c r="C26" s="91" t="s">
        <v>476</v>
      </c>
    </row>
    <row r="27" spans="1:3" x14ac:dyDescent="0.35">
      <c r="A27" s="138" t="str">
        <f>HYPERLINK("#'T24 Caseload by LA'!A1", "T24 Caseload by LA")</f>
        <v>T24 Caseload by LA</v>
      </c>
      <c r="B27" s="18" t="s">
        <v>23</v>
      </c>
      <c r="C27" s="91" t="s">
        <v>476</v>
      </c>
    </row>
    <row r="28" spans="1:3" x14ac:dyDescent="0.35">
      <c r="A28" s="139" t="str">
        <f>HYPERLINK("#'T25 Re-determinations'!A1", "T25 Re-determinations")</f>
        <v>T25 Re-determinations</v>
      </c>
      <c r="B28" s="18" t="s">
        <v>24</v>
      </c>
      <c r="C28" s="91" t="s">
        <v>476</v>
      </c>
    </row>
    <row r="29" spans="1:3" x14ac:dyDescent="0.35">
      <c r="A29" s="138" t="str">
        <f>HYPERLINK("#'T26 Appeals'!A1", "T26 Appeals")</f>
        <v>T26 Appeals</v>
      </c>
      <c r="B29" s="18" t="s">
        <v>25</v>
      </c>
      <c r="C29" s="91" t="s">
        <v>476</v>
      </c>
    </row>
    <row r="30" spans="1:3" x14ac:dyDescent="0.35">
      <c r="A30" s="138" t="str">
        <f>HYPERLINK("#'T27 Reviews'!A1", "T27 Reviews")</f>
        <v>T27 Reviews</v>
      </c>
      <c r="B30" s="18" t="s">
        <v>26</v>
      </c>
      <c r="C30" s="91" t="s">
        <v>476</v>
      </c>
    </row>
    <row r="31" spans="1:3" x14ac:dyDescent="0.35">
      <c r="A31" s="139" t="str">
        <f>HYPERLINK("#'T28 New Applicant reviews'!A1", "T28 New Applicant reviews")</f>
        <v>T28 New Applicant reviews</v>
      </c>
      <c r="B31" s="92" t="s">
        <v>477</v>
      </c>
      <c r="C31" s="92" t="s">
        <v>475</v>
      </c>
    </row>
    <row r="32" spans="1:3" x14ac:dyDescent="0.35">
      <c r="A32" s="139" t="str">
        <f>HYPERLINK("#'T29 Case Transfer Reviews'!A1", "T29 Case Transfer Reviews")</f>
        <v>T29 Case Transfer Reviews</v>
      </c>
      <c r="B32" s="92" t="s">
        <v>478</v>
      </c>
      <c r="C32" s="92" t="s">
        <v>271</v>
      </c>
    </row>
    <row r="33" spans="1:3" x14ac:dyDescent="0.35">
      <c r="A33" s="138" t="str">
        <f>HYPERLINK("#'Chart 1'!A1", "Chart 1")</f>
        <v>Chart 1</v>
      </c>
      <c r="B33" s="18" t="s">
        <v>455</v>
      </c>
      <c r="C33" s="91" t="s">
        <v>476</v>
      </c>
    </row>
  </sheetData>
  <hyperlinks>
    <hyperlink ref="A33" location="'Chart 1'!A1" display="Chart 1" xr:uid="{A0A14458-132C-43CE-8A6B-89D8B57ED905}"/>
  </hyperlinks>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7"/>
  <sheetViews>
    <sheetView showGridLines="0" zoomScaleNormal="100" workbookViewId="0"/>
  </sheetViews>
  <sheetFormatPr defaultColWidth="11" defaultRowHeight="15.5" x14ac:dyDescent="0.35"/>
  <cols>
    <col min="1" max="1" width="37.33203125" customWidth="1"/>
    <col min="2" max="11" width="20.58203125" customWidth="1"/>
  </cols>
  <sheetData>
    <row r="1" spans="1:11" ht="19.5" x14ac:dyDescent="0.45">
      <c r="A1" s="2" t="s">
        <v>225</v>
      </c>
    </row>
    <row r="2" spans="1:11" x14ac:dyDescent="0.35">
      <c r="A2" t="s">
        <v>226</v>
      </c>
    </row>
    <row r="3" spans="1:11" x14ac:dyDescent="0.35">
      <c r="A3" t="s">
        <v>227</v>
      </c>
    </row>
    <row r="4" spans="1:11" x14ac:dyDescent="0.35">
      <c r="A4" t="s">
        <v>569</v>
      </c>
    </row>
    <row r="5" spans="1:11" x14ac:dyDescent="0.35">
      <c r="A5" t="s">
        <v>47</v>
      </c>
    </row>
    <row r="6" spans="1:11" x14ac:dyDescent="0.35">
      <c r="A6" s="4" t="s">
        <v>243</v>
      </c>
    </row>
    <row r="7" spans="1:11" ht="62" x14ac:dyDescent="0.35">
      <c r="A7" s="86" t="s">
        <v>228</v>
      </c>
      <c r="B7" s="88" t="s">
        <v>229</v>
      </c>
      <c r="C7" s="88" t="s">
        <v>230</v>
      </c>
      <c r="D7" s="88" t="s">
        <v>231</v>
      </c>
      <c r="E7" s="88" t="s">
        <v>232</v>
      </c>
      <c r="F7" s="88" t="s">
        <v>233</v>
      </c>
      <c r="G7" s="88" t="s">
        <v>234</v>
      </c>
      <c r="H7" s="88" t="s">
        <v>235</v>
      </c>
      <c r="I7" s="88" t="s">
        <v>236</v>
      </c>
      <c r="J7" s="88" t="s">
        <v>237</v>
      </c>
      <c r="K7" s="88" t="s">
        <v>238</v>
      </c>
    </row>
    <row r="8" spans="1:11" x14ac:dyDescent="0.35">
      <c r="A8" s="14" t="s">
        <v>60</v>
      </c>
      <c r="B8" s="15">
        <v>59070</v>
      </c>
      <c r="C8" s="15">
        <v>4360</v>
      </c>
      <c r="D8" s="15">
        <v>7970</v>
      </c>
      <c r="E8" s="15">
        <v>9465</v>
      </c>
      <c r="F8" s="15">
        <v>10385</v>
      </c>
      <c r="G8" s="15">
        <v>8975</v>
      </c>
      <c r="H8" s="15">
        <v>7450</v>
      </c>
      <c r="I8" s="15">
        <v>4410</v>
      </c>
      <c r="J8" s="15">
        <v>6050</v>
      </c>
      <c r="K8" s="19">
        <v>75</v>
      </c>
    </row>
    <row r="9" spans="1:11" x14ac:dyDescent="0.35">
      <c r="A9" s="113" t="s">
        <v>403</v>
      </c>
      <c r="B9" s="82">
        <v>1</v>
      </c>
      <c r="C9" s="82">
        <v>7.0000000000000007E-2</v>
      </c>
      <c r="D9" s="82">
        <v>0.13</v>
      </c>
      <c r="E9" s="82">
        <v>0.16</v>
      </c>
      <c r="F9" s="82">
        <v>0.18</v>
      </c>
      <c r="G9" s="82">
        <v>0.15</v>
      </c>
      <c r="H9" s="82">
        <v>0.13</v>
      </c>
      <c r="I9" s="82">
        <v>7.0000000000000007E-2</v>
      </c>
      <c r="J9" s="82">
        <v>0.1</v>
      </c>
      <c r="K9" s="82" t="s">
        <v>62</v>
      </c>
    </row>
    <row r="10" spans="1:11" x14ac:dyDescent="0.35">
      <c r="A10" s="7" t="s">
        <v>63</v>
      </c>
      <c r="B10" s="10">
        <v>20</v>
      </c>
      <c r="C10" s="10">
        <v>20</v>
      </c>
      <c r="D10" s="10">
        <v>5</v>
      </c>
      <c r="E10" s="10">
        <v>0</v>
      </c>
      <c r="F10" s="10">
        <v>0</v>
      </c>
      <c r="G10" s="10">
        <v>0</v>
      </c>
      <c r="H10" s="10">
        <v>0</v>
      </c>
      <c r="I10" s="10">
        <v>0</v>
      </c>
      <c r="J10" s="10">
        <v>0</v>
      </c>
      <c r="K10" s="18">
        <v>16.5</v>
      </c>
    </row>
    <row r="11" spans="1:11" x14ac:dyDescent="0.35">
      <c r="A11" s="7" t="s">
        <v>64</v>
      </c>
      <c r="B11" s="10">
        <v>50</v>
      </c>
      <c r="C11" s="10">
        <v>20</v>
      </c>
      <c r="D11" s="10">
        <v>25</v>
      </c>
      <c r="E11" s="10">
        <v>5</v>
      </c>
      <c r="F11" s="10">
        <v>0</v>
      </c>
      <c r="G11" s="10">
        <v>0</v>
      </c>
      <c r="H11" s="10">
        <v>0</v>
      </c>
      <c r="I11" s="10">
        <v>0</v>
      </c>
      <c r="J11" s="10">
        <v>0</v>
      </c>
      <c r="K11" s="18">
        <v>23</v>
      </c>
    </row>
    <row r="12" spans="1:11" x14ac:dyDescent="0.35">
      <c r="A12" s="7" t="s">
        <v>65</v>
      </c>
      <c r="B12" s="10">
        <v>90</v>
      </c>
      <c r="C12" s="10">
        <v>30</v>
      </c>
      <c r="D12" s="10">
        <v>40</v>
      </c>
      <c r="E12" s="10">
        <v>15</v>
      </c>
      <c r="F12" s="10">
        <v>5</v>
      </c>
      <c r="G12" s="10">
        <v>0</v>
      </c>
      <c r="H12" s="10">
        <v>0</v>
      </c>
      <c r="I12" s="10">
        <v>0</v>
      </c>
      <c r="J12" s="10">
        <v>0</v>
      </c>
      <c r="K12" s="18">
        <v>25</v>
      </c>
    </row>
    <row r="13" spans="1:11" x14ac:dyDescent="0.35">
      <c r="A13" s="7" t="s">
        <v>66</v>
      </c>
      <c r="B13" s="10">
        <v>100</v>
      </c>
      <c r="C13" s="10">
        <v>40</v>
      </c>
      <c r="D13" s="10">
        <v>25</v>
      </c>
      <c r="E13" s="10">
        <v>10</v>
      </c>
      <c r="F13" s="10">
        <v>15</v>
      </c>
      <c r="G13" s="10">
        <v>5</v>
      </c>
      <c r="H13" s="10">
        <v>0</v>
      </c>
      <c r="I13" s="10">
        <v>0</v>
      </c>
      <c r="J13" s="10">
        <v>0</v>
      </c>
      <c r="K13" s="18">
        <v>25.5</v>
      </c>
    </row>
    <row r="14" spans="1:11" x14ac:dyDescent="0.35">
      <c r="A14" s="7" t="s">
        <v>67</v>
      </c>
      <c r="B14" s="10">
        <v>350</v>
      </c>
      <c r="C14" s="10">
        <v>245</v>
      </c>
      <c r="D14" s="10">
        <v>50</v>
      </c>
      <c r="E14" s="10">
        <v>25</v>
      </c>
      <c r="F14" s="10">
        <v>15</v>
      </c>
      <c r="G14" s="10">
        <v>10</v>
      </c>
      <c r="H14" s="10">
        <v>5</v>
      </c>
      <c r="I14" s="10">
        <v>0</v>
      </c>
      <c r="J14" s="10">
        <v>0</v>
      </c>
      <c r="K14" s="18">
        <v>15</v>
      </c>
    </row>
    <row r="15" spans="1:11" x14ac:dyDescent="0.35">
      <c r="A15" s="7" t="s">
        <v>68</v>
      </c>
      <c r="B15" s="10">
        <v>495</v>
      </c>
      <c r="C15" s="10">
        <v>75</v>
      </c>
      <c r="D15" s="10">
        <v>375</v>
      </c>
      <c r="E15" s="10">
        <v>30</v>
      </c>
      <c r="F15" s="10">
        <v>5</v>
      </c>
      <c r="G15" s="10">
        <v>5</v>
      </c>
      <c r="H15" s="10">
        <v>5</v>
      </c>
      <c r="I15" s="10">
        <v>5</v>
      </c>
      <c r="J15" s="10">
        <v>0</v>
      </c>
      <c r="K15" s="18">
        <v>28</v>
      </c>
    </row>
    <row r="16" spans="1:11" x14ac:dyDescent="0.35">
      <c r="A16" s="7" t="s">
        <v>69</v>
      </c>
      <c r="B16" s="10">
        <v>690</v>
      </c>
      <c r="C16" s="10">
        <v>30</v>
      </c>
      <c r="D16" s="10">
        <v>430</v>
      </c>
      <c r="E16" s="10">
        <v>205</v>
      </c>
      <c r="F16" s="10">
        <v>15</v>
      </c>
      <c r="G16" s="10">
        <v>5</v>
      </c>
      <c r="H16" s="10" t="s">
        <v>111</v>
      </c>
      <c r="I16" s="10">
        <v>5</v>
      </c>
      <c r="J16" s="10" t="s">
        <v>111</v>
      </c>
      <c r="K16" s="18">
        <v>34</v>
      </c>
    </row>
    <row r="17" spans="1:11" x14ac:dyDescent="0.35">
      <c r="A17" s="7" t="s">
        <v>70</v>
      </c>
      <c r="B17" s="10">
        <v>1015</v>
      </c>
      <c r="C17" s="10">
        <v>25</v>
      </c>
      <c r="D17" s="10">
        <v>500</v>
      </c>
      <c r="E17" s="10">
        <v>355</v>
      </c>
      <c r="F17" s="10">
        <v>120</v>
      </c>
      <c r="G17" s="10">
        <v>15</v>
      </c>
      <c r="H17" s="10" t="s">
        <v>111</v>
      </c>
      <c r="I17" s="10">
        <v>0</v>
      </c>
      <c r="J17" s="10">
        <v>0</v>
      </c>
      <c r="K17" s="18">
        <v>40</v>
      </c>
    </row>
    <row r="18" spans="1:11" x14ac:dyDescent="0.35">
      <c r="A18" s="7" t="s">
        <v>71</v>
      </c>
      <c r="B18" s="10">
        <v>980</v>
      </c>
      <c r="C18" s="10">
        <v>20</v>
      </c>
      <c r="D18" s="10">
        <v>340</v>
      </c>
      <c r="E18" s="10">
        <v>395</v>
      </c>
      <c r="F18" s="10">
        <v>145</v>
      </c>
      <c r="G18" s="10">
        <v>55</v>
      </c>
      <c r="H18" s="10">
        <v>10</v>
      </c>
      <c r="I18" s="10" t="s">
        <v>111</v>
      </c>
      <c r="J18" s="10" t="s">
        <v>111</v>
      </c>
      <c r="K18" s="18">
        <v>46</v>
      </c>
    </row>
    <row r="19" spans="1:11" x14ac:dyDescent="0.35">
      <c r="A19" s="7" t="s">
        <v>72</v>
      </c>
      <c r="B19" s="10">
        <v>1030</v>
      </c>
      <c r="C19" s="10">
        <v>15</v>
      </c>
      <c r="D19" s="10">
        <v>245</v>
      </c>
      <c r="E19" s="10">
        <v>415</v>
      </c>
      <c r="F19" s="10">
        <v>220</v>
      </c>
      <c r="G19" s="10">
        <v>90</v>
      </c>
      <c r="H19" s="10">
        <v>40</v>
      </c>
      <c r="I19" s="10">
        <v>5</v>
      </c>
      <c r="J19" s="10" t="s">
        <v>111</v>
      </c>
      <c r="K19" s="18">
        <v>53</v>
      </c>
    </row>
    <row r="20" spans="1:11" x14ac:dyDescent="0.35">
      <c r="A20" s="7" t="s">
        <v>73</v>
      </c>
      <c r="B20" s="10">
        <v>1230</v>
      </c>
      <c r="C20" s="10">
        <v>15</v>
      </c>
      <c r="D20" s="10">
        <v>215</v>
      </c>
      <c r="E20" s="10">
        <v>425</v>
      </c>
      <c r="F20" s="10">
        <v>350</v>
      </c>
      <c r="G20" s="10">
        <v>135</v>
      </c>
      <c r="H20" s="10">
        <v>55</v>
      </c>
      <c r="I20" s="10">
        <v>25</v>
      </c>
      <c r="J20" s="10">
        <v>5</v>
      </c>
      <c r="K20" s="18">
        <v>59</v>
      </c>
    </row>
    <row r="21" spans="1:11" x14ac:dyDescent="0.35">
      <c r="A21" s="7" t="s">
        <v>74</v>
      </c>
      <c r="B21" s="10">
        <v>1180</v>
      </c>
      <c r="C21" s="10">
        <v>10</v>
      </c>
      <c r="D21" s="10">
        <v>160</v>
      </c>
      <c r="E21" s="10">
        <v>345</v>
      </c>
      <c r="F21" s="10">
        <v>415</v>
      </c>
      <c r="G21" s="10">
        <v>150</v>
      </c>
      <c r="H21" s="10">
        <v>65</v>
      </c>
      <c r="I21" s="10">
        <v>15</v>
      </c>
      <c r="J21" s="10">
        <v>10</v>
      </c>
      <c r="K21" s="18">
        <v>63</v>
      </c>
    </row>
    <row r="22" spans="1:11" x14ac:dyDescent="0.35">
      <c r="A22" s="7" t="s">
        <v>75</v>
      </c>
      <c r="B22" s="10">
        <v>1265</v>
      </c>
      <c r="C22" s="10">
        <v>20</v>
      </c>
      <c r="D22" s="10">
        <v>85</v>
      </c>
      <c r="E22" s="10">
        <v>310</v>
      </c>
      <c r="F22" s="10">
        <v>490</v>
      </c>
      <c r="G22" s="10">
        <v>225</v>
      </c>
      <c r="H22" s="10">
        <v>80</v>
      </c>
      <c r="I22" s="10">
        <v>30</v>
      </c>
      <c r="J22" s="10">
        <v>25</v>
      </c>
      <c r="K22" s="18">
        <v>69</v>
      </c>
    </row>
    <row r="23" spans="1:11" x14ac:dyDescent="0.35">
      <c r="A23" s="7" t="s">
        <v>76</v>
      </c>
      <c r="B23" s="10">
        <v>1175</v>
      </c>
      <c r="C23" s="10">
        <v>20</v>
      </c>
      <c r="D23" s="10">
        <v>50</v>
      </c>
      <c r="E23" s="10">
        <v>210</v>
      </c>
      <c r="F23" s="10">
        <v>425</v>
      </c>
      <c r="G23" s="10">
        <v>250</v>
      </c>
      <c r="H23" s="10">
        <v>120</v>
      </c>
      <c r="I23" s="10">
        <v>50</v>
      </c>
      <c r="J23" s="10">
        <v>45</v>
      </c>
      <c r="K23" s="18">
        <v>76</v>
      </c>
    </row>
    <row r="24" spans="1:11" x14ac:dyDescent="0.35">
      <c r="A24" s="7" t="s">
        <v>77</v>
      </c>
      <c r="B24" s="10">
        <v>1005</v>
      </c>
      <c r="C24" s="10">
        <v>10</v>
      </c>
      <c r="D24" s="10">
        <v>35</v>
      </c>
      <c r="E24" s="10">
        <v>160</v>
      </c>
      <c r="F24" s="10">
        <v>280</v>
      </c>
      <c r="G24" s="10">
        <v>270</v>
      </c>
      <c r="H24" s="10">
        <v>120</v>
      </c>
      <c r="I24" s="10">
        <v>75</v>
      </c>
      <c r="J24" s="10">
        <v>60</v>
      </c>
      <c r="K24" s="18">
        <v>82</v>
      </c>
    </row>
    <row r="25" spans="1:11" x14ac:dyDescent="0.35">
      <c r="A25" s="7" t="s">
        <v>78</v>
      </c>
      <c r="B25" s="10">
        <v>1075</v>
      </c>
      <c r="C25" s="10">
        <v>10</v>
      </c>
      <c r="D25" s="10">
        <v>30</v>
      </c>
      <c r="E25" s="10">
        <v>170</v>
      </c>
      <c r="F25" s="10">
        <v>255</v>
      </c>
      <c r="G25" s="10">
        <v>280</v>
      </c>
      <c r="H25" s="10">
        <v>170</v>
      </c>
      <c r="I25" s="10">
        <v>85</v>
      </c>
      <c r="J25" s="10">
        <v>85</v>
      </c>
      <c r="K25" s="18">
        <v>86</v>
      </c>
    </row>
    <row r="26" spans="1:11" x14ac:dyDescent="0.35">
      <c r="A26" s="7" t="s">
        <v>79</v>
      </c>
      <c r="B26" s="10">
        <v>955</v>
      </c>
      <c r="C26" s="10">
        <v>10</v>
      </c>
      <c r="D26" s="10">
        <v>20</v>
      </c>
      <c r="E26" s="10">
        <v>105</v>
      </c>
      <c r="F26" s="10">
        <v>205</v>
      </c>
      <c r="G26" s="10">
        <v>295</v>
      </c>
      <c r="H26" s="10">
        <v>145</v>
      </c>
      <c r="I26" s="10">
        <v>80</v>
      </c>
      <c r="J26" s="10">
        <v>95</v>
      </c>
      <c r="K26" s="18">
        <v>90</v>
      </c>
    </row>
    <row r="27" spans="1:11" x14ac:dyDescent="0.35">
      <c r="A27" s="7" t="s">
        <v>80</v>
      </c>
      <c r="B27" s="10">
        <v>1050</v>
      </c>
      <c r="C27" s="10">
        <v>5</v>
      </c>
      <c r="D27" s="10">
        <v>5</v>
      </c>
      <c r="E27" s="10">
        <v>60</v>
      </c>
      <c r="F27" s="10">
        <v>155</v>
      </c>
      <c r="G27" s="10">
        <v>375</v>
      </c>
      <c r="H27" s="10">
        <v>230</v>
      </c>
      <c r="I27" s="10">
        <v>90</v>
      </c>
      <c r="J27" s="10">
        <v>125</v>
      </c>
      <c r="K27" s="18">
        <v>95</v>
      </c>
    </row>
    <row r="28" spans="1:11" x14ac:dyDescent="0.35">
      <c r="A28" s="7" t="s">
        <v>81</v>
      </c>
      <c r="B28" s="10">
        <v>1210</v>
      </c>
      <c r="C28" s="10">
        <v>15</v>
      </c>
      <c r="D28" s="10">
        <v>30</v>
      </c>
      <c r="E28" s="10">
        <v>60</v>
      </c>
      <c r="F28" s="10">
        <v>210</v>
      </c>
      <c r="G28" s="10">
        <v>315</v>
      </c>
      <c r="H28" s="10">
        <v>280</v>
      </c>
      <c r="I28" s="10">
        <v>155</v>
      </c>
      <c r="J28" s="10">
        <v>140</v>
      </c>
      <c r="K28" s="18">
        <v>99</v>
      </c>
    </row>
    <row r="29" spans="1:11" x14ac:dyDescent="0.35">
      <c r="A29" s="7" t="s">
        <v>82</v>
      </c>
      <c r="B29" s="10">
        <v>1550</v>
      </c>
      <c r="C29" s="10">
        <v>10</v>
      </c>
      <c r="D29" s="10">
        <v>15</v>
      </c>
      <c r="E29" s="10">
        <v>50</v>
      </c>
      <c r="F29" s="10">
        <v>185</v>
      </c>
      <c r="G29" s="10">
        <v>345</v>
      </c>
      <c r="H29" s="10">
        <v>515</v>
      </c>
      <c r="I29" s="10">
        <v>255</v>
      </c>
      <c r="J29" s="10">
        <v>175</v>
      </c>
      <c r="K29" s="18">
        <v>106</v>
      </c>
    </row>
    <row r="30" spans="1:11" x14ac:dyDescent="0.35">
      <c r="A30" s="7" t="s">
        <v>83</v>
      </c>
      <c r="B30" s="10">
        <v>1200</v>
      </c>
      <c r="C30" s="10">
        <v>20</v>
      </c>
      <c r="D30" s="10">
        <v>5</v>
      </c>
      <c r="E30" s="10">
        <v>20</v>
      </c>
      <c r="F30" s="10">
        <v>150</v>
      </c>
      <c r="G30" s="10">
        <v>225</v>
      </c>
      <c r="H30" s="10">
        <v>355</v>
      </c>
      <c r="I30" s="10">
        <v>200</v>
      </c>
      <c r="J30" s="10">
        <v>220</v>
      </c>
      <c r="K30" s="18">
        <v>109</v>
      </c>
    </row>
    <row r="31" spans="1:11" x14ac:dyDescent="0.35">
      <c r="A31" s="7" t="s">
        <v>84</v>
      </c>
      <c r="B31" s="10">
        <v>1550</v>
      </c>
      <c r="C31" s="10">
        <v>15</v>
      </c>
      <c r="D31" s="10">
        <v>15</v>
      </c>
      <c r="E31" s="10">
        <v>50</v>
      </c>
      <c r="F31" s="10">
        <v>135</v>
      </c>
      <c r="G31" s="10">
        <v>290</v>
      </c>
      <c r="H31" s="10">
        <v>445</v>
      </c>
      <c r="I31" s="10">
        <v>325</v>
      </c>
      <c r="J31" s="10">
        <v>275</v>
      </c>
      <c r="K31" s="18">
        <v>114</v>
      </c>
    </row>
    <row r="32" spans="1:11" x14ac:dyDescent="0.35">
      <c r="A32" s="7" t="s">
        <v>85</v>
      </c>
      <c r="B32" s="10">
        <v>1845</v>
      </c>
      <c r="C32" s="10">
        <v>15</v>
      </c>
      <c r="D32" s="10">
        <v>45</v>
      </c>
      <c r="E32" s="10">
        <v>60</v>
      </c>
      <c r="F32" s="10">
        <v>195</v>
      </c>
      <c r="G32" s="10">
        <v>475</v>
      </c>
      <c r="H32" s="10">
        <v>450</v>
      </c>
      <c r="I32" s="10">
        <v>260</v>
      </c>
      <c r="J32" s="10">
        <v>340</v>
      </c>
      <c r="K32" s="18">
        <v>105</v>
      </c>
    </row>
    <row r="33" spans="1:11" x14ac:dyDescent="0.35">
      <c r="A33" s="7" t="s">
        <v>86</v>
      </c>
      <c r="B33" s="10">
        <v>1465</v>
      </c>
      <c r="C33" s="10">
        <v>20</v>
      </c>
      <c r="D33" s="10">
        <v>30</v>
      </c>
      <c r="E33" s="10">
        <v>45</v>
      </c>
      <c r="F33" s="10">
        <v>145</v>
      </c>
      <c r="G33" s="10">
        <v>310</v>
      </c>
      <c r="H33" s="10">
        <v>375</v>
      </c>
      <c r="I33" s="10">
        <v>260</v>
      </c>
      <c r="J33" s="10">
        <v>285</v>
      </c>
      <c r="K33" s="18">
        <v>109</v>
      </c>
    </row>
    <row r="34" spans="1:11" x14ac:dyDescent="0.35">
      <c r="A34" s="7" t="s">
        <v>87</v>
      </c>
      <c r="B34" s="10">
        <v>1825</v>
      </c>
      <c r="C34" s="10">
        <v>20</v>
      </c>
      <c r="D34" s="10">
        <v>70</v>
      </c>
      <c r="E34" s="10">
        <v>50</v>
      </c>
      <c r="F34" s="10">
        <v>120</v>
      </c>
      <c r="G34" s="10">
        <v>415</v>
      </c>
      <c r="H34" s="10">
        <v>535</v>
      </c>
      <c r="I34" s="10">
        <v>270</v>
      </c>
      <c r="J34" s="10">
        <v>345</v>
      </c>
      <c r="K34" s="18">
        <v>107</v>
      </c>
    </row>
    <row r="35" spans="1:11" x14ac:dyDescent="0.35">
      <c r="A35" s="7" t="s">
        <v>88</v>
      </c>
      <c r="B35" s="10">
        <v>1800</v>
      </c>
      <c r="C35" s="10">
        <v>15</v>
      </c>
      <c r="D35" s="10">
        <v>35</v>
      </c>
      <c r="E35" s="10">
        <v>65</v>
      </c>
      <c r="F35" s="10">
        <v>180</v>
      </c>
      <c r="G35" s="10">
        <v>460</v>
      </c>
      <c r="H35" s="10">
        <v>450</v>
      </c>
      <c r="I35" s="10">
        <v>275</v>
      </c>
      <c r="J35" s="10">
        <v>315</v>
      </c>
      <c r="K35" s="18">
        <v>106</v>
      </c>
    </row>
    <row r="36" spans="1:11" x14ac:dyDescent="0.35">
      <c r="A36" s="7" t="s">
        <v>89</v>
      </c>
      <c r="B36" s="10">
        <v>2025</v>
      </c>
      <c r="C36" s="10">
        <v>275</v>
      </c>
      <c r="D36" s="10">
        <v>260</v>
      </c>
      <c r="E36" s="10">
        <v>135</v>
      </c>
      <c r="F36" s="10">
        <v>210</v>
      </c>
      <c r="G36" s="10">
        <v>280</v>
      </c>
      <c r="H36" s="10">
        <v>340</v>
      </c>
      <c r="I36" s="10">
        <v>230</v>
      </c>
      <c r="J36" s="10">
        <v>305</v>
      </c>
      <c r="K36" s="18">
        <v>89</v>
      </c>
    </row>
    <row r="37" spans="1:11" x14ac:dyDescent="0.35">
      <c r="A37" s="7" t="s">
        <v>90</v>
      </c>
      <c r="B37" s="10">
        <v>2210</v>
      </c>
      <c r="C37" s="10">
        <v>130</v>
      </c>
      <c r="D37" s="10">
        <v>225</v>
      </c>
      <c r="E37" s="10">
        <v>185</v>
      </c>
      <c r="F37" s="10">
        <v>405</v>
      </c>
      <c r="G37" s="10">
        <v>230</v>
      </c>
      <c r="H37" s="10">
        <v>285</v>
      </c>
      <c r="I37" s="10">
        <v>280</v>
      </c>
      <c r="J37" s="10">
        <v>465</v>
      </c>
      <c r="K37" s="18">
        <v>95</v>
      </c>
    </row>
    <row r="38" spans="1:11" x14ac:dyDescent="0.35">
      <c r="A38" s="7" t="s">
        <v>91</v>
      </c>
      <c r="B38" s="10">
        <v>1950</v>
      </c>
      <c r="C38" s="10">
        <v>270</v>
      </c>
      <c r="D38" s="10">
        <v>140</v>
      </c>
      <c r="E38" s="10">
        <v>175</v>
      </c>
      <c r="F38" s="10">
        <v>205</v>
      </c>
      <c r="G38" s="10">
        <v>250</v>
      </c>
      <c r="H38" s="10">
        <v>340</v>
      </c>
      <c r="I38" s="10">
        <v>200</v>
      </c>
      <c r="J38" s="10">
        <v>365</v>
      </c>
      <c r="K38" s="18">
        <v>96</v>
      </c>
    </row>
    <row r="39" spans="1:11" x14ac:dyDescent="0.35">
      <c r="A39" s="7" t="s">
        <v>92</v>
      </c>
      <c r="B39" s="10">
        <v>2165</v>
      </c>
      <c r="C39" s="10">
        <v>190</v>
      </c>
      <c r="D39" s="10">
        <v>280</v>
      </c>
      <c r="E39" s="10">
        <v>255</v>
      </c>
      <c r="F39" s="10">
        <v>240</v>
      </c>
      <c r="G39" s="10">
        <v>225</v>
      </c>
      <c r="H39" s="10">
        <v>285</v>
      </c>
      <c r="I39" s="10">
        <v>210</v>
      </c>
      <c r="J39" s="10">
        <v>485</v>
      </c>
      <c r="K39" s="18">
        <v>91</v>
      </c>
    </row>
    <row r="40" spans="1:11" x14ac:dyDescent="0.35">
      <c r="A40" s="7" t="s">
        <v>93</v>
      </c>
      <c r="B40" s="10">
        <v>2585</v>
      </c>
      <c r="C40" s="10">
        <v>370</v>
      </c>
      <c r="D40" s="10">
        <v>280</v>
      </c>
      <c r="E40" s="10">
        <v>380</v>
      </c>
      <c r="F40" s="10">
        <v>440</v>
      </c>
      <c r="G40" s="10">
        <v>250</v>
      </c>
      <c r="H40" s="10">
        <v>260</v>
      </c>
      <c r="I40" s="10">
        <v>165</v>
      </c>
      <c r="J40" s="10">
        <v>435</v>
      </c>
      <c r="K40" s="18">
        <v>70</v>
      </c>
    </row>
    <row r="41" spans="1:11" x14ac:dyDescent="0.35">
      <c r="A41" s="7" t="s">
        <v>94</v>
      </c>
      <c r="B41" s="10">
        <v>2450</v>
      </c>
      <c r="C41" s="10">
        <v>330</v>
      </c>
      <c r="D41" s="10">
        <v>335</v>
      </c>
      <c r="E41" s="10">
        <v>425</v>
      </c>
      <c r="F41" s="10">
        <v>385</v>
      </c>
      <c r="G41" s="10">
        <v>260</v>
      </c>
      <c r="H41" s="10">
        <v>200</v>
      </c>
      <c r="I41" s="10">
        <v>150</v>
      </c>
      <c r="J41" s="10">
        <v>370</v>
      </c>
      <c r="K41" s="18">
        <v>68</v>
      </c>
    </row>
    <row r="42" spans="1:11" x14ac:dyDescent="0.35">
      <c r="A42" s="7" t="s">
        <v>95</v>
      </c>
      <c r="B42" s="10">
        <v>2470</v>
      </c>
      <c r="C42" s="10">
        <v>460</v>
      </c>
      <c r="D42" s="10">
        <v>625</v>
      </c>
      <c r="E42" s="10">
        <v>460</v>
      </c>
      <c r="F42" s="10">
        <v>265</v>
      </c>
      <c r="G42" s="10">
        <v>160</v>
      </c>
      <c r="H42" s="10">
        <v>150</v>
      </c>
      <c r="I42" s="10">
        <v>120</v>
      </c>
      <c r="J42" s="10">
        <v>235</v>
      </c>
      <c r="K42" s="18">
        <v>47</v>
      </c>
    </row>
    <row r="43" spans="1:11" x14ac:dyDescent="0.35">
      <c r="A43" s="7" t="s">
        <v>96</v>
      </c>
      <c r="B43" s="10">
        <v>2415</v>
      </c>
      <c r="C43" s="10">
        <v>410</v>
      </c>
      <c r="D43" s="10">
        <v>620</v>
      </c>
      <c r="E43" s="10">
        <v>445</v>
      </c>
      <c r="F43" s="10">
        <v>350</v>
      </c>
      <c r="G43" s="10">
        <v>150</v>
      </c>
      <c r="H43" s="10">
        <v>115</v>
      </c>
      <c r="I43" s="10">
        <v>105</v>
      </c>
      <c r="J43" s="10">
        <v>220</v>
      </c>
      <c r="K43" s="18">
        <v>48</v>
      </c>
    </row>
    <row r="44" spans="1:11" x14ac:dyDescent="0.35">
      <c r="A44" s="7" t="s">
        <v>97</v>
      </c>
      <c r="B44" s="10">
        <v>2095</v>
      </c>
      <c r="C44" s="10">
        <v>395</v>
      </c>
      <c r="D44" s="10">
        <v>540</v>
      </c>
      <c r="E44" s="10">
        <v>435</v>
      </c>
      <c r="F44" s="10">
        <v>260</v>
      </c>
      <c r="G44" s="10">
        <v>165</v>
      </c>
      <c r="H44" s="10">
        <v>80</v>
      </c>
      <c r="I44" s="10">
        <v>40</v>
      </c>
      <c r="J44" s="10">
        <v>180</v>
      </c>
      <c r="K44" s="18">
        <v>45</v>
      </c>
    </row>
    <row r="45" spans="1:11" x14ac:dyDescent="0.35">
      <c r="A45" s="7" t="s">
        <v>98</v>
      </c>
      <c r="B45" s="10">
        <v>1735</v>
      </c>
      <c r="C45" s="10">
        <v>180</v>
      </c>
      <c r="D45" s="10">
        <v>620</v>
      </c>
      <c r="E45" s="10">
        <v>430</v>
      </c>
      <c r="F45" s="10">
        <v>205</v>
      </c>
      <c r="G45" s="10">
        <v>105</v>
      </c>
      <c r="H45" s="10">
        <v>80</v>
      </c>
      <c r="I45" s="10">
        <v>40</v>
      </c>
      <c r="J45" s="10">
        <v>75</v>
      </c>
      <c r="K45" s="18">
        <v>43</v>
      </c>
    </row>
    <row r="46" spans="1:11" x14ac:dyDescent="0.35">
      <c r="A46" s="7" t="s">
        <v>99</v>
      </c>
      <c r="B46" s="10">
        <v>1810</v>
      </c>
      <c r="C46" s="10">
        <v>165</v>
      </c>
      <c r="D46" s="10">
        <v>500</v>
      </c>
      <c r="E46" s="10">
        <v>470</v>
      </c>
      <c r="F46" s="10">
        <v>310</v>
      </c>
      <c r="G46" s="10">
        <v>150</v>
      </c>
      <c r="H46" s="10">
        <v>75</v>
      </c>
      <c r="I46" s="10">
        <v>75</v>
      </c>
      <c r="J46" s="10">
        <v>70</v>
      </c>
      <c r="K46" s="18">
        <v>50</v>
      </c>
    </row>
    <row r="47" spans="1:11" x14ac:dyDescent="0.35">
      <c r="A47" s="7" t="s">
        <v>100</v>
      </c>
      <c r="B47" s="10">
        <v>1185</v>
      </c>
      <c r="C47" s="10">
        <v>35</v>
      </c>
      <c r="D47" s="10">
        <v>140</v>
      </c>
      <c r="E47" s="10">
        <v>485</v>
      </c>
      <c r="F47" s="10">
        <v>225</v>
      </c>
      <c r="G47" s="10">
        <v>135</v>
      </c>
      <c r="H47" s="10">
        <v>70</v>
      </c>
      <c r="I47" s="10">
        <v>30</v>
      </c>
      <c r="J47" s="10">
        <v>65</v>
      </c>
      <c r="K47" s="18">
        <v>56</v>
      </c>
    </row>
    <row r="48" spans="1:11" x14ac:dyDescent="0.35">
      <c r="A48" s="7" t="s">
        <v>101</v>
      </c>
      <c r="B48" s="10">
        <v>1295</v>
      </c>
      <c r="C48" s="10">
        <v>20</v>
      </c>
      <c r="D48" s="10">
        <v>20</v>
      </c>
      <c r="E48" s="10">
        <v>615</v>
      </c>
      <c r="F48" s="10">
        <v>265</v>
      </c>
      <c r="G48" s="10">
        <v>185</v>
      </c>
      <c r="H48" s="10">
        <v>100</v>
      </c>
      <c r="I48" s="10">
        <v>45</v>
      </c>
      <c r="J48" s="10">
        <v>40</v>
      </c>
      <c r="K48" s="18">
        <v>60</v>
      </c>
    </row>
    <row r="49" spans="1:11" x14ac:dyDescent="0.35">
      <c r="A49" s="7" t="s">
        <v>102</v>
      </c>
      <c r="B49" s="10">
        <v>1175</v>
      </c>
      <c r="C49" s="10">
        <v>20</v>
      </c>
      <c r="D49" s="10">
        <v>20</v>
      </c>
      <c r="E49" s="10">
        <v>455</v>
      </c>
      <c r="F49" s="10">
        <v>405</v>
      </c>
      <c r="G49" s="10">
        <v>140</v>
      </c>
      <c r="H49" s="10">
        <v>75</v>
      </c>
      <c r="I49" s="10">
        <v>30</v>
      </c>
      <c r="J49" s="10">
        <v>25</v>
      </c>
      <c r="K49" s="18">
        <v>63</v>
      </c>
    </row>
    <row r="50" spans="1:11" x14ac:dyDescent="0.35">
      <c r="A50" s="7" t="s">
        <v>103</v>
      </c>
      <c r="B50" s="10">
        <v>885</v>
      </c>
      <c r="C50" s="10">
        <v>20</v>
      </c>
      <c r="D50" s="10">
        <v>35</v>
      </c>
      <c r="E50" s="10">
        <v>70</v>
      </c>
      <c r="F50" s="10">
        <v>480</v>
      </c>
      <c r="G50" s="10">
        <v>175</v>
      </c>
      <c r="H50" s="10">
        <v>40</v>
      </c>
      <c r="I50" s="10">
        <v>30</v>
      </c>
      <c r="J50" s="10">
        <v>35</v>
      </c>
      <c r="K50" s="18">
        <v>73</v>
      </c>
    </row>
    <row r="51" spans="1:11" x14ac:dyDescent="0.35">
      <c r="A51" s="7" t="s">
        <v>104</v>
      </c>
      <c r="B51" s="10">
        <v>1240</v>
      </c>
      <c r="C51" s="10">
        <v>120</v>
      </c>
      <c r="D51" s="10">
        <v>10</v>
      </c>
      <c r="E51" s="10">
        <v>20</v>
      </c>
      <c r="F51" s="10">
        <v>545</v>
      </c>
      <c r="G51" s="10">
        <v>385</v>
      </c>
      <c r="H51" s="10">
        <v>95</v>
      </c>
      <c r="I51" s="10">
        <v>30</v>
      </c>
      <c r="J51" s="10">
        <v>35</v>
      </c>
      <c r="K51" s="18">
        <v>78</v>
      </c>
    </row>
    <row r="52" spans="1:11" x14ac:dyDescent="0.35">
      <c r="A52" s="7" t="s">
        <v>105</v>
      </c>
      <c r="B52" s="10">
        <v>1505</v>
      </c>
      <c r="C52" s="10">
        <v>190</v>
      </c>
      <c r="D52" s="10">
        <v>265</v>
      </c>
      <c r="E52" s="10">
        <v>145</v>
      </c>
      <c r="F52" s="10">
        <v>285</v>
      </c>
      <c r="G52" s="10">
        <v>405</v>
      </c>
      <c r="H52" s="10">
        <v>160</v>
      </c>
      <c r="I52" s="10">
        <v>25</v>
      </c>
      <c r="J52" s="10">
        <v>30</v>
      </c>
      <c r="K52" s="18">
        <v>74</v>
      </c>
    </row>
    <row r="53" spans="1:11" x14ac:dyDescent="0.35">
      <c r="A53" s="7" t="s">
        <v>106</v>
      </c>
      <c r="B53" s="10">
        <v>1675</v>
      </c>
      <c r="C53" s="10">
        <v>20</v>
      </c>
      <c r="D53" s="10">
        <v>165</v>
      </c>
      <c r="E53" s="10">
        <v>230</v>
      </c>
      <c r="F53" s="10">
        <v>480</v>
      </c>
      <c r="G53" s="10">
        <v>320</v>
      </c>
      <c r="H53" s="10">
        <v>250</v>
      </c>
      <c r="I53" s="10">
        <v>140</v>
      </c>
      <c r="J53" s="10">
        <v>75</v>
      </c>
      <c r="K53" s="18">
        <v>79</v>
      </c>
    </row>
    <row r="54" spans="1:11" x14ac:dyDescent="0.35">
      <c r="A54" s="12" t="s">
        <v>239</v>
      </c>
      <c r="B54" s="13">
        <v>2810</v>
      </c>
      <c r="C54" s="13">
        <v>485</v>
      </c>
      <c r="D54" s="13">
        <v>1450</v>
      </c>
      <c r="E54" s="13">
        <v>640</v>
      </c>
      <c r="F54" s="13">
        <v>175</v>
      </c>
      <c r="G54" s="13">
        <v>40</v>
      </c>
      <c r="H54" s="13">
        <v>10</v>
      </c>
      <c r="I54" s="13">
        <v>10</v>
      </c>
      <c r="J54" s="13" t="s">
        <v>111</v>
      </c>
      <c r="K54" s="20">
        <v>33</v>
      </c>
    </row>
    <row r="55" spans="1:11" x14ac:dyDescent="0.35">
      <c r="A55" s="6" t="s">
        <v>240</v>
      </c>
      <c r="B55" s="9">
        <v>13710</v>
      </c>
      <c r="C55" s="9">
        <v>170</v>
      </c>
      <c r="D55" s="9">
        <v>1240</v>
      </c>
      <c r="E55" s="9">
        <v>2715</v>
      </c>
      <c r="F55" s="9">
        <v>3330</v>
      </c>
      <c r="G55" s="9">
        <v>2790</v>
      </c>
      <c r="H55" s="9">
        <v>1835</v>
      </c>
      <c r="I55" s="9">
        <v>865</v>
      </c>
      <c r="J55" s="9">
        <v>770</v>
      </c>
      <c r="K55" s="17">
        <v>77</v>
      </c>
    </row>
    <row r="56" spans="1:11" x14ac:dyDescent="0.35">
      <c r="A56" s="6" t="s">
        <v>241</v>
      </c>
      <c r="B56" s="9">
        <v>23070</v>
      </c>
      <c r="C56" s="9">
        <v>1665</v>
      </c>
      <c r="D56" s="9">
        <v>1725</v>
      </c>
      <c r="E56" s="9">
        <v>1850</v>
      </c>
      <c r="F56" s="9">
        <v>2815</v>
      </c>
      <c r="G56" s="9">
        <v>3665</v>
      </c>
      <c r="H56" s="9">
        <v>4320</v>
      </c>
      <c r="I56" s="9">
        <v>2830</v>
      </c>
      <c r="J56" s="9">
        <v>4200</v>
      </c>
      <c r="K56" s="17">
        <v>100</v>
      </c>
    </row>
    <row r="57" spans="1:11" x14ac:dyDescent="0.35">
      <c r="A57" s="6" t="s">
        <v>242</v>
      </c>
      <c r="B57" s="9">
        <v>19480</v>
      </c>
      <c r="C57" s="9">
        <v>2040</v>
      </c>
      <c r="D57" s="9">
        <v>3555</v>
      </c>
      <c r="E57" s="9">
        <v>4265</v>
      </c>
      <c r="F57" s="9">
        <v>4065</v>
      </c>
      <c r="G57" s="9">
        <v>2480</v>
      </c>
      <c r="H57" s="9">
        <v>1285</v>
      </c>
      <c r="I57" s="9">
        <v>710</v>
      </c>
      <c r="J57" s="9">
        <v>1085</v>
      </c>
      <c r="K57" s="17">
        <v>60</v>
      </c>
    </row>
    <row r="59" spans="1:11" x14ac:dyDescent="0.35">
      <c r="A59" s="4" t="s">
        <v>253</v>
      </c>
    </row>
    <row r="60" spans="1:11" ht="62" x14ac:dyDescent="0.35">
      <c r="A60" s="5" t="s">
        <v>244</v>
      </c>
      <c r="B60" s="8" t="s">
        <v>229</v>
      </c>
      <c r="C60" s="8" t="s">
        <v>245</v>
      </c>
      <c r="D60" s="8" t="s">
        <v>246</v>
      </c>
      <c r="E60" s="8" t="s">
        <v>247</v>
      </c>
      <c r="F60" s="8" t="s">
        <v>248</v>
      </c>
      <c r="G60" s="8" t="s">
        <v>249</v>
      </c>
      <c r="H60" s="8" t="s">
        <v>250</v>
      </c>
      <c r="I60" s="5" t="s">
        <v>251</v>
      </c>
      <c r="J60" s="8" t="s">
        <v>252</v>
      </c>
    </row>
    <row r="61" spans="1:11" x14ac:dyDescent="0.35">
      <c r="A61" s="14" t="s">
        <v>60</v>
      </c>
      <c r="B61" s="15">
        <v>59070</v>
      </c>
      <c r="C61" s="82">
        <v>7.0000000000000007E-2</v>
      </c>
      <c r="D61" s="82">
        <v>0.21</v>
      </c>
      <c r="E61" s="82">
        <v>0.37</v>
      </c>
      <c r="F61" s="82">
        <v>0.54</v>
      </c>
      <c r="G61" s="82">
        <v>0.7</v>
      </c>
      <c r="H61" s="82">
        <v>0.82</v>
      </c>
      <c r="I61" s="82">
        <v>0.9</v>
      </c>
      <c r="J61" s="82">
        <v>1</v>
      </c>
    </row>
    <row r="62" spans="1:11" x14ac:dyDescent="0.35">
      <c r="A62" s="7" t="s">
        <v>63</v>
      </c>
      <c r="B62" s="10">
        <v>20</v>
      </c>
      <c r="C62" s="11">
        <v>0.82</v>
      </c>
      <c r="D62" s="11">
        <v>1</v>
      </c>
      <c r="E62" s="11">
        <v>1</v>
      </c>
      <c r="F62" s="11">
        <v>1</v>
      </c>
      <c r="G62" s="11">
        <v>1</v>
      </c>
      <c r="H62" s="11">
        <v>1</v>
      </c>
      <c r="I62" s="11">
        <v>1</v>
      </c>
      <c r="J62" s="11">
        <v>1</v>
      </c>
    </row>
    <row r="63" spans="1:11" x14ac:dyDescent="0.35">
      <c r="A63" s="7" t="s">
        <v>64</v>
      </c>
      <c r="B63" s="10">
        <v>50</v>
      </c>
      <c r="C63" s="11">
        <v>0.4</v>
      </c>
      <c r="D63" s="11">
        <v>0.92</v>
      </c>
      <c r="E63" s="11">
        <v>1</v>
      </c>
      <c r="F63" s="11">
        <v>1</v>
      </c>
      <c r="G63" s="11">
        <v>1</v>
      </c>
      <c r="H63" s="11">
        <v>1</v>
      </c>
      <c r="I63" s="11">
        <v>1</v>
      </c>
      <c r="J63" s="11">
        <v>1</v>
      </c>
    </row>
    <row r="64" spans="1:11" x14ac:dyDescent="0.35">
      <c r="A64" s="7" t="s">
        <v>65</v>
      </c>
      <c r="B64" s="10">
        <v>90</v>
      </c>
      <c r="C64" s="11">
        <v>0.35</v>
      </c>
      <c r="D64" s="11">
        <v>0.81</v>
      </c>
      <c r="E64" s="11">
        <v>0.97</v>
      </c>
      <c r="F64" s="11">
        <v>1</v>
      </c>
      <c r="G64" s="11">
        <v>1</v>
      </c>
      <c r="H64" s="11">
        <v>1</v>
      </c>
      <c r="I64" s="11">
        <v>1</v>
      </c>
      <c r="J64" s="11">
        <v>1</v>
      </c>
    </row>
    <row r="65" spans="1:10" x14ac:dyDescent="0.35">
      <c r="A65" s="7" t="s">
        <v>66</v>
      </c>
      <c r="B65" s="10">
        <v>100</v>
      </c>
      <c r="C65" s="11">
        <v>0.4</v>
      </c>
      <c r="D65" s="11">
        <v>0.67</v>
      </c>
      <c r="E65" s="11">
        <v>0.8</v>
      </c>
      <c r="F65" s="11">
        <v>0.95</v>
      </c>
      <c r="G65" s="11">
        <v>1</v>
      </c>
      <c r="H65" s="11">
        <v>1</v>
      </c>
      <c r="I65" s="11">
        <v>1</v>
      </c>
      <c r="J65" s="11">
        <v>1</v>
      </c>
    </row>
    <row r="66" spans="1:10" x14ac:dyDescent="0.35">
      <c r="A66" s="7" t="s">
        <v>67</v>
      </c>
      <c r="B66" s="10">
        <v>350</v>
      </c>
      <c r="C66" s="11">
        <v>0.7</v>
      </c>
      <c r="D66" s="11">
        <v>0.85</v>
      </c>
      <c r="E66" s="11">
        <v>0.91</v>
      </c>
      <c r="F66" s="11">
        <v>0.95</v>
      </c>
      <c r="G66" s="11">
        <v>0.99</v>
      </c>
      <c r="H66" s="11">
        <v>1</v>
      </c>
      <c r="I66" s="11">
        <v>1</v>
      </c>
      <c r="J66" s="11">
        <v>1</v>
      </c>
    </row>
    <row r="67" spans="1:10" x14ac:dyDescent="0.35">
      <c r="A67" s="7" t="s">
        <v>68</v>
      </c>
      <c r="B67" s="10">
        <v>495</v>
      </c>
      <c r="C67" s="120">
        <v>0.15</v>
      </c>
      <c r="D67" s="120">
        <v>0.91</v>
      </c>
      <c r="E67" s="120">
        <v>0.97</v>
      </c>
      <c r="F67" s="120">
        <v>0.97</v>
      </c>
      <c r="G67" s="120">
        <v>0.98</v>
      </c>
      <c r="H67" s="120">
        <v>0.99</v>
      </c>
      <c r="I67" s="120">
        <v>1</v>
      </c>
      <c r="J67" s="120">
        <v>1</v>
      </c>
    </row>
    <row r="68" spans="1:10" x14ac:dyDescent="0.35">
      <c r="A68" s="7" t="s">
        <v>69</v>
      </c>
      <c r="B68" s="10">
        <v>690</v>
      </c>
      <c r="C68" s="11">
        <v>0.05</v>
      </c>
      <c r="D68" s="11">
        <v>0.67</v>
      </c>
      <c r="E68" s="11">
        <v>0.96</v>
      </c>
      <c r="F68" s="11">
        <v>0.99</v>
      </c>
      <c r="G68" s="11">
        <v>0.99</v>
      </c>
      <c r="H68" s="11">
        <v>0.99</v>
      </c>
      <c r="I68" s="11">
        <v>1</v>
      </c>
      <c r="J68" s="11">
        <v>1</v>
      </c>
    </row>
    <row r="69" spans="1:10" x14ac:dyDescent="0.35">
      <c r="A69" s="7" t="s">
        <v>70</v>
      </c>
      <c r="B69" s="10">
        <v>1015</v>
      </c>
      <c r="C69" s="11">
        <v>0.02</v>
      </c>
      <c r="D69" s="11">
        <v>0.52</v>
      </c>
      <c r="E69" s="11">
        <v>0.87</v>
      </c>
      <c r="F69" s="11">
        <v>0.98</v>
      </c>
      <c r="G69" s="11">
        <v>1</v>
      </c>
      <c r="H69" s="11">
        <v>1</v>
      </c>
      <c r="I69" s="11">
        <v>1</v>
      </c>
      <c r="J69" s="11">
        <v>1</v>
      </c>
    </row>
    <row r="70" spans="1:10" x14ac:dyDescent="0.35">
      <c r="A70" s="7" t="s">
        <v>71</v>
      </c>
      <c r="B70" s="10">
        <v>980</v>
      </c>
      <c r="C70" s="11">
        <v>0.02</v>
      </c>
      <c r="D70" s="11">
        <v>0.37</v>
      </c>
      <c r="E70" s="11">
        <v>0.78</v>
      </c>
      <c r="F70" s="11">
        <v>0.93</v>
      </c>
      <c r="G70" s="11">
        <v>0.99</v>
      </c>
      <c r="H70" s="11">
        <v>1</v>
      </c>
      <c r="I70" s="11">
        <v>1</v>
      </c>
      <c r="J70" s="11">
        <v>1</v>
      </c>
    </row>
    <row r="71" spans="1:10" x14ac:dyDescent="0.35">
      <c r="A71" s="7" t="s">
        <v>72</v>
      </c>
      <c r="B71" s="10">
        <v>1030</v>
      </c>
      <c r="C71" s="11">
        <v>0.01</v>
      </c>
      <c r="D71" s="11">
        <v>0.25</v>
      </c>
      <c r="E71" s="11">
        <v>0.65</v>
      </c>
      <c r="F71" s="11">
        <v>0.87</v>
      </c>
      <c r="G71" s="11">
        <v>0.95</v>
      </c>
      <c r="H71" s="11">
        <v>0.99</v>
      </c>
      <c r="I71" s="11">
        <v>1</v>
      </c>
      <c r="J71" s="11">
        <v>1</v>
      </c>
    </row>
    <row r="72" spans="1:10" x14ac:dyDescent="0.35">
      <c r="A72" s="7" t="s">
        <v>73</v>
      </c>
      <c r="B72" s="10">
        <v>1230</v>
      </c>
      <c r="C72" s="11">
        <v>0.01</v>
      </c>
      <c r="D72" s="11">
        <v>0.19</v>
      </c>
      <c r="E72" s="11">
        <v>0.54</v>
      </c>
      <c r="F72" s="11">
        <v>0.82</v>
      </c>
      <c r="G72" s="11">
        <v>0.93</v>
      </c>
      <c r="H72" s="11">
        <v>0.98</v>
      </c>
      <c r="I72" s="11">
        <v>1</v>
      </c>
      <c r="J72" s="11">
        <v>1</v>
      </c>
    </row>
    <row r="73" spans="1:10" x14ac:dyDescent="0.35">
      <c r="A73" s="7" t="s">
        <v>74</v>
      </c>
      <c r="B73" s="10">
        <v>1180</v>
      </c>
      <c r="C73" s="11">
        <v>0.01</v>
      </c>
      <c r="D73" s="11">
        <v>0.15</v>
      </c>
      <c r="E73" s="11">
        <v>0.44</v>
      </c>
      <c r="F73" s="11">
        <v>0.79</v>
      </c>
      <c r="G73" s="11">
        <v>0.92</v>
      </c>
      <c r="H73" s="11">
        <v>0.98</v>
      </c>
      <c r="I73" s="11">
        <v>0.99</v>
      </c>
      <c r="J73" s="11">
        <v>1</v>
      </c>
    </row>
    <row r="74" spans="1:10" x14ac:dyDescent="0.35">
      <c r="A74" s="7" t="s">
        <v>75</v>
      </c>
      <c r="B74" s="10">
        <v>1265</v>
      </c>
      <c r="C74" s="11">
        <v>0.01</v>
      </c>
      <c r="D74" s="11">
        <v>0.08</v>
      </c>
      <c r="E74" s="11">
        <v>0.33</v>
      </c>
      <c r="F74" s="11">
        <v>0.72</v>
      </c>
      <c r="G74" s="11">
        <v>0.89</v>
      </c>
      <c r="H74" s="11">
        <v>0.96</v>
      </c>
      <c r="I74" s="11">
        <v>0.98</v>
      </c>
      <c r="J74" s="11">
        <v>1</v>
      </c>
    </row>
    <row r="75" spans="1:10" x14ac:dyDescent="0.35">
      <c r="A75" s="7" t="s">
        <v>76</v>
      </c>
      <c r="B75" s="10">
        <v>1175</v>
      </c>
      <c r="C75" s="120">
        <v>0.02</v>
      </c>
      <c r="D75" s="120">
        <v>0.06</v>
      </c>
      <c r="E75" s="120">
        <v>0.24</v>
      </c>
      <c r="F75" s="120">
        <v>0.6</v>
      </c>
      <c r="G75" s="120">
        <v>0.81</v>
      </c>
      <c r="H75" s="120">
        <v>0.92</v>
      </c>
      <c r="I75" s="120">
        <v>0.96</v>
      </c>
      <c r="J75" s="120">
        <v>1</v>
      </c>
    </row>
    <row r="76" spans="1:10" x14ac:dyDescent="0.35">
      <c r="A76" s="7" t="s">
        <v>77</v>
      </c>
      <c r="B76" s="10">
        <v>1005</v>
      </c>
      <c r="C76" s="11">
        <v>0.01</v>
      </c>
      <c r="D76" s="11">
        <v>0.04</v>
      </c>
      <c r="E76" s="11">
        <v>0.2</v>
      </c>
      <c r="F76" s="11">
        <v>0.48</v>
      </c>
      <c r="G76" s="11">
        <v>0.75</v>
      </c>
      <c r="H76" s="11">
        <v>0.87</v>
      </c>
      <c r="I76" s="11">
        <v>0.94</v>
      </c>
      <c r="J76" s="11">
        <v>1</v>
      </c>
    </row>
    <row r="77" spans="1:10" x14ac:dyDescent="0.35">
      <c r="A77" s="7" t="s">
        <v>78</v>
      </c>
      <c r="B77" s="10">
        <v>1075</v>
      </c>
      <c r="C77" s="11">
        <v>0.01</v>
      </c>
      <c r="D77" s="11">
        <v>0.03</v>
      </c>
      <c r="E77" s="11">
        <v>0.19</v>
      </c>
      <c r="F77" s="11">
        <v>0.43</v>
      </c>
      <c r="G77" s="11">
        <v>0.69</v>
      </c>
      <c r="H77" s="11">
        <v>0.84</v>
      </c>
      <c r="I77" s="11">
        <v>0.92</v>
      </c>
      <c r="J77" s="11">
        <v>1</v>
      </c>
    </row>
    <row r="78" spans="1:10" x14ac:dyDescent="0.35">
      <c r="A78" s="7" t="s">
        <v>79</v>
      </c>
      <c r="B78" s="10">
        <v>955</v>
      </c>
      <c r="C78" s="11">
        <v>0.01</v>
      </c>
      <c r="D78" s="11">
        <v>0.03</v>
      </c>
      <c r="E78" s="11">
        <v>0.15</v>
      </c>
      <c r="F78" s="11">
        <v>0.36</v>
      </c>
      <c r="G78" s="11">
        <v>0.67</v>
      </c>
      <c r="H78" s="11">
        <v>0.82</v>
      </c>
      <c r="I78" s="11">
        <v>0.9</v>
      </c>
      <c r="J78" s="11">
        <v>1</v>
      </c>
    </row>
    <row r="79" spans="1:10" x14ac:dyDescent="0.35">
      <c r="A79" s="7" t="s">
        <v>80</v>
      </c>
      <c r="B79" s="10">
        <v>1050</v>
      </c>
      <c r="C79" s="11">
        <v>0.01</v>
      </c>
      <c r="D79" s="11">
        <v>0.01</v>
      </c>
      <c r="E79" s="11">
        <v>7.0000000000000007E-2</v>
      </c>
      <c r="F79" s="11">
        <v>0.22</v>
      </c>
      <c r="G79" s="11">
        <v>0.56999999999999995</v>
      </c>
      <c r="H79" s="11">
        <v>0.79</v>
      </c>
      <c r="I79" s="11">
        <v>0.88</v>
      </c>
      <c r="J79" s="11">
        <v>1</v>
      </c>
    </row>
    <row r="80" spans="1:10" x14ac:dyDescent="0.35">
      <c r="A80" s="7" t="s">
        <v>81</v>
      </c>
      <c r="B80" s="10">
        <v>1210</v>
      </c>
      <c r="C80" s="11">
        <v>0.01</v>
      </c>
      <c r="D80" s="11">
        <v>0.04</v>
      </c>
      <c r="E80" s="11">
        <v>0.09</v>
      </c>
      <c r="F80" s="11">
        <v>0.26</v>
      </c>
      <c r="G80" s="11">
        <v>0.52</v>
      </c>
      <c r="H80" s="11">
        <v>0.76</v>
      </c>
      <c r="I80" s="11">
        <v>0.88</v>
      </c>
      <c r="J80" s="11">
        <v>1</v>
      </c>
    </row>
    <row r="81" spans="1:10" x14ac:dyDescent="0.35">
      <c r="A81" s="7" t="s">
        <v>82</v>
      </c>
      <c r="B81" s="10">
        <v>1550</v>
      </c>
      <c r="C81" s="11">
        <v>0.01</v>
      </c>
      <c r="D81" s="11">
        <v>0.02</v>
      </c>
      <c r="E81" s="11">
        <v>0.05</v>
      </c>
      <c r="F81" s="11">
        <v>0.17</v>
      </c>
      <c r="G81" s="11">
        <v>0.39</v>
      </c>
      <c r="H81" s="11">
        <v>0.72</v>
      </c>
      <c r="I81" s="11">
        <v>0.89</v>
      </c>
      <c r="J81" s="11">
        <v>1</v>
      </c>
    </row>
    <row r="82" spans="1:10" x14ac:dyDescent="0.35">
      <c r="A82" s="7" t="s">
        <v>83</v>
      </c>
      <c r="B82" s="10">
        <v>1200</v>
      </c>
      <c r="C82" s="11">
        <v>0.02</v>
      </c>
      <c r="D82" s="11">
        <v>0.02</v>
      </c>
      <c r="E82" s="11">
        <v>0.04</v>
      </c>
      <c r="F82" s="11">
        <v>0.17</v>
      </c>
      <c r="G82" s="11">
        <v>0.35</v>
      </c>
      <c r="H82" s="11">
        <v>0.65</v>
      </c>
      <c r="I82" s="11">
        <v>0.82</v>
      </c>
      <c r="J82" s="11">
        <v>1</v>
      </c>
    </row>
    <row r="83" spans="1:10" x14ac:dyDescent="0.35">
      <c r="A83" s="7" t="s">
        <v>84</v>
      </c>
      <c r="B83" s="10">
        <v>1550</v>
      </c>
      <c r="C83" s="120">
        <v>0.01</v>
      </c>
      <c r="D83" s="120">
        <v>0.02</v>
      </c>
      <c r="E83" s="120">
        <v>0.05</v>
      </c>
      <c r="F83" s="120">
        <v>0.14000000000000001</v>
      </c>
      <c r="G83" s="120">
        <v>0.33</v>
      </c>
      <c r="H83" s="120">
        <v>0.61</v>
      </c>
      <c r="I83" s="120">
        <v>0.82</v>
      </c>
      <c r="J83" s="120">
        <v>1</v>
      </c>
    </row>
    <row r="84" spans="1:10" x14ac:dyDescent="0.35">
      <c r="A84" s="7" t="s">
        <v>85</v>
      </c>
      <c r="B84" s="10">
        <v>1845</v>
      </c>
      <c r="C84" s="11">
        <v>0.01</v>
      </c>
      <c r="D84" s="11">
        <v>0.03</v>
      </c>
      <c r="E84" s="11">
        <v>7.0000000000000007E-2</v>
      </c>
      <c r="F84" s="11">
        <v>0.17</v>
      </c>
      <c r="G84" s="11">
        <v>0.43</v>
      </c>
      <c r="H84" s="11">
        <v>0.68</v>
      </c>
      <c r="I84" s="11">
        <v>0.82</v>
      </c>
      <c r="J84" s="11">
        <v>1</v>
      </c>
    </row>
    <row r="85" spans="1:10" x14ac:dyDescent="0.35">
      <c r="A85" s="7" t="s">
        <v>86</v>
      </c>
      <c r="B85" s="10">
        <v>1465</v>
      </c>
      <c r="C85" s="11">
        <v>0.01</v>
      </c>
      <c r="D85" s="11">
        <v>0.03</v>
      </c>
      <c r="E85" s="11">
        <v>7.0000000000000007E-2</v>
      </c>
      <c r="F85" s="11">
        <v>0.16</v>
      </c>
      <c r="G85" s="11">
        <v>0.37</v>
      </c>
      <c r="H85" s="11">
        <v>0.63</v>
      </c>
      <c r="I85" s="11">
        <v>0.81</v>
      </c>
      <c r="J85" s="11">
        <v>1</v>
      </c>
    </row>
    <row r="86" spans="1:10" x14ac:dyDescent="0.35">
      <c r="A86" s="7" t="s">
        <v>87</v>
      </c>
      <c r="B86" s="10">
        <v>1825</v>
      </c>
      <c r="C86" s="11">
        <v>0.01</v>
      </c>
      <c r="D86" s="11">
        <v>0.05</v>
      </c>
      <c r="E86" s="11">
        <v>0.08</v>
      </c>
      <c r="F86" s="11">
        <v>0.14000000000000001</v>
      </c>
      <c r="G86" s="11">
        <v>0.37</v>
      </c>
      <c r="H86" s="11">
        <v>0.66</v>
      </c>
      <c r="I86" s="11">
        <v>0.81</v>
      </c>
      <c r="J86" s="11">
        <v>1</v>
      </c>
    </row>
    <row r="87" spans="1:10" x14ac:dyDescent="0.35">
      <c r="A87" s="7" t="s">
        <v>88</v>
      </c>
      <c r="B87" s="10">
        <v>1800</v>
      </c>
      <c r="C87" s="11">
        <v>0.01</v>
      </c>
      <c r="D87" s="11">
        <v>0.03</v>
      </c>
      <c r="E87" s="11">
        <v>0.06</v>
      </c>
      <c r="F87" s="11">
        <v>0.16</v>
      </c>
      <c r="G87" s="11">
        <v>0.42</v>
      </c>
      <c r="H87" s="11">
        <v>0.67</v>
      </c>
      <c r="I87" s="11">
        <v>0.82</v>
      </c>
      <c r="J87" s="11">
        <v>1</v>
      </c>
    </row>
    <row r="88" spans="1:10" x14ac:dyDescent="0.35">
      <c r="A88" s="7" t="s">
        <v>89</v>
      </c>
      <c r="B88" s="10">
        <v>2025</v>
      </c>
      <c r="C88" s="11">
        <v>0.13</v>
      </c>
      <c r="D88" s="11">
        <v>0.26</v>
      </c>
      <c r="E88" s="11">
        <v>0.33</v>
      </c>
      <c r="F88" s="11">
        <v>0.43</v>
      </c>
      <c r="G88" s="11">
        <v>0.56999999999999995</v>
      </c>
      <c r="H88" s="11">
        <v>0.74</v>
      </c>
      <c r="I88" s="11">
        <v>0.85</v>
      </c>
      <c r="J88" s="11">
        <v>1</v>
      </c>
    </row>
    <row r="89" spans="1:10" x14ac:dyDescent="0.35">
      <c r="A89" s="7" t="s">
        <v>90</v>
      </c>
      <c r="B89" s="10">
        <v>2210</v>
      </c>
      <c r="C89" s="11">
        <v>0.06</v>
      </c>
      <c r="D89" s="11">
        <v>0.16</v>
      </c>
      <c r="E89" s="11">
        <v>0.24</v>
      </c>
      <c r="F89" s="11">
        <v>0.43</v>
      </c>
      <c r="G89" s="11">
        <v>0.53</v>
      </c>
      <c r="H89" s="11">
        <v>0.66</v>
      </c>
      <c r="I89" s="11">
        <v>0.79</v>
      </c>
      <c r="J89" s="11">
        <v>1</v>
      </c>
    </row>
    <row r="90" spans="1:10" x14ac:dyDescent="0.35">
      <c r="A90" s="7" t="s">
        <v>91</v>
      </c>
      <c r="B90" s="10">
        <v>1950</v>
      </c>
      <c r="C90" s="11">
        <v>0.14000000000000001</v>
      </c>
      <c r="D90" s="11">
        <v>0.21</v>
      </c>
      <c r="E90" s="11">
        <v>0.3</v>
      </c>
      <c r="F90" s="11">
        <v>0.41</v>
      </c>
      <c r="G90" s="11">
        <v>0.53</v>
      </c>
      <c r="H90" s="11">
        <v>0.71</v>
      </c>
      <c r="I90" s="11">
        <v>0.81</v>
      </c>
      <c r="J90" s="11">
        <v>1</v>
      </c>
    </row>
    <row r="91" spans="1:10" x14ac:dyDescent="0.35">
      <c r="A91" s="7" t="s">
        <v>92</v>
      </c>
      <c r="B91" s="10">
        <v>2165</v>
      </c>
      <c r="C91" s="120">
        <v>0.09</v>
      </c>
      <c r="D91" s="120">
        <v>0.22</v>
      </c>
      <c r="E91" s="120">
        <v>0.33</v>
      </c>
      <c r="F91" s="120">
        <v>0.44</v>
      </c>
      <c r="G91" s="120">
        <v>0.55000000000000004</v>
      </c>
      <c r="H91" s="120">
        <v>0.68</v>
      </c>
      <c r="I91" s="120">
        <v>0.78</v>
      </c>
      <c r="J91" s="120">
        <v>1</v>
      </c>
    </row>
    <row r="92" spans="1:10" x14ac:dyDescent="0.35">
      <c r="A92" s="7" t="s">
        <v>93</v>
      </c>
      <c r="B92" s="10">
        <v>2585</v>
      </c>
      <c r="C92" s="11">
        <v>0.14000000000000001</v>
      </c>
      <c r="D92" s="11">
        <v>0.25</v>
      </c>
      <c r="E92" s="11">
        <v>0.4</v>
      </c>
      <c r="F92" s="11">
        <v>0.56999999999999995</v>
      </c>
      <c r="G92" s="11">
        <v>0.67</v>
      </c>
      <c r="H92" s="11">
        <v>0.77</v>
      </c>
      <c r="I92" s="11">
        <v>0.83</v>
      </c>
      <c r="J92" s="11">
        <v>1</v>
      </c>
    </row>
    <row r="93" spans="1:10" x14ac:dyDescent="0.35">
      <c r="A93" s="7" t="s">
        <v>94</v>
      </c>
      <c r="B93" s="10">
        <v>2450</v>
      </c>
      <c r="C93" s="11">
        <v>0.13</v>
      </c>
      <c r="D93" s="11">
        <v>0.27</v>
      </c>
      <c r="E93" s="11">
        <v>0.44</v>
      </c>
      <c r="F93" s="11">
        <v>0.6</v>
      </c>
      <c r="G93" s="11">
        <v>0.71</v>
      </c>
      <c r="H93" s="11">
        <v>0.79</v>
      </c>
      <c r="I93" s="11">
        <v>0.85</v>
      </c>
      <c r="J93" s="11">
        <v>1</v>
      </c>
    </row>
    <row r="94" spans="1:10" x14ac:dyDescent="0.35">
      <c r="A94" s="7" t="s">
        <v>95</v>
      </c>
      <c r="B94" s="10">
        <v>2470</v>
      </c>
      <c r="C94" s="11">
        <v>0.19</v>
      </c>
      <c r="D94" s="11">
        <v>0.44</v>
      </c>
      <c r="E94" s="11">
        <v>0.63</v>
      </c>
      <c r="F94" s="11">
        <v>0.73</v>
      </c>
      <c r="G94" s="11">
        <v>0.8</v>
      </c>
      <c r="H94" s="11">
        <v>0.86</v>
      </c>
      <c r="I94" s="11">
        <v>0.91</v>
      </c>
      <c r="J94" s="11">
        <v>1</v>
      </c>
    </row>
    <row r="95" spans="1:10" x14ac:dyDescent="0.35">
      <c r="A95" s="7" t="s">
        <v>96</v>
      </c>
      <c r="B95" s="10">
        <v>2415</v>
      </c>
      <c r="C95" s="11">
        <v>0.17</v>
      </c>
      <c r="D95" s="11">
        <v>0.43</v>
      </c>
      <c r="E95" s="11">
        <v>0.61</v>
      </c>
      <c r="F95" s="11">
        <v>0.75</v>
      </c>
      <c r="G95" s="11">
        <v>0.82</v>
      </c>
      <c r="H95" s="11">
        <v>0.87</v>
      </c>
      <c r="I95" s="11">
        <v>0.91</v>
      </c>
      <c r="J95" s="11">
        <v>1</v>
      </c>
    </row>
    <row r="96" spans="1:10" x14ac:dyDescent="0.35">
      <c r="A96" s="7" t="s">
        <v>97</v>
      </c>
      <c r="B96" s="10">
        <v>2095</v>
      </c>
      <c r="C96" s="11">
        <v>0.19</v>
      </c>
      <c r="D96" s="11">
        <v>0.45</v>
      </c>
      <c r="E96" s="11">
        <v>0.65</v>
      </c>
      <c r="F96" s="11">
        <v>0.78</v>
      </c>
      <c r="G96" s="11">
        <v>0.86</v>
      </c>
      <c r="H96" s="11">
        <v>0.9</v>
      </c>
      <c r="I96" s="11">
        <v>0.92</v>
      </c>
      <c r="J96" s="11">
        <v>1</v>
      </c>
    </row>
    <row r="97" spans="1:10" x14ac:dyDescent="0.35">
      <c r="A97" s="7" t="s">
        <v>98</v>
      </c>
      <c r="B97" s="10">
        <v>1735</v>
      </c>
      <c r="C97" s="11">
        <v>0.11</v>
      </c>
      <c r="D97" s="11">
        <v>0.46</v>
      </c>
      <c r="E97" s="11">
        <v>0.71</v>
      </c>
      <c r="F97" s="11">
        <v>0.83</v>
      </c>
      <c r="G97" s="11">
        <v>0.89</v>
      </c>
      <c r="H97" s="11">
        <v>0.94</v>
      </c>
      <c r="I97" s="11">
        <v>0.96</v>
      </c>
      <c r="J97" s="11">
        <v>1</v>
      </c>
    </row>
    <row r="98" spans="1:10" x14ac:dyDescent="0.35">
      <c r="A98" s="7" t="s">
        <v>99</v>
      </c>
      <c r="B98" s="10">
        <v>1810</v>
      </c>
      <c r="C98" s="11">
        <v>0.09</v>
      </c>
      <c r="D98" s="11">
        <v>0.37</v>
      </c>
      <c r="E98" s="11">
        <v>0.63</v>
      </c>
      <c r="F98" s="11">
        <v>0.8</v>
      </c>
      <c r="G98" s="11">
        <v>0.88</v>
      </c>
      <c r="H98" s="11">
        <v>0.92</v>
      </c>
      <c r="I98" s="11">
        <v>0.96</v>
      </c>
      <c r="J98" s="11">
        <v>1</v>
      </c>
    </row>
    <row r="99" spans="1:10" x14ac:dyDescent="0.35">
      <c r="A99" s="7" t="s">
        <v>100</v>
      </c>
      <c r="B99" s="10">
        <v>1185</v>
      </c>
      <c r="C99" s="120">
        <v>0.03</v>
      </c>
      <c r="D99" s="120">
        <v>0.15</v>
      </c>
      <c r="E99" s="120">
        <v>0.56000000000000005</v>
      </c>
      <c r="F99" s="120">
        <v>0.75</v>
      </c>
      <c r="G99" s="120">
        <v>0.86</v>
      </c>
      <c r="H99" s="120">
        <v>0.92</v>
      </c>
      <c r="I99" s="120">
        <v>0.95</v>
      </c>
      <c r="J99" s="120">
        <v>1</v>
      </c>
    </row>
    <row r="100" spans="1:10" x14ac:dyDescent="0.35">
      <c r="A100" s="7" t="s">
        <v>101</v>
      </c>
      <c r="B100" s="10">
        <v>1295</v>
      </c>
      <c r="C100" s="11">
        <v>0.02</v>
      </c>
      <c r="D100" s="11">
        <v>0.03</v>
      </c>
      <c r="E100" s="11">
        <v>0.51</v>
      </c>
      <c r="F100" s="11">
        <v>0.71</v>
      </c>
      <c r="G100" s="11">
        <v>0.86</v>
      </c>
      <c r="H100" s="11">
        <v>0.93</v>
      </c>
      <c r="I100" s="11">
        <v>0.97</v>
      </c>
      <c r="J100" s="11">
        <v>1</v>
      </c>
    </row>
    <row r="101" spans="1:10" x14ac:dyDescent="0.35">
      <c r="A101" s="7" t="s">
        <v>102</v>
      </c>
      <c r="B101" s="10">
        <v>1175</v>
      </c>
      <c r="C101" s="11">
        <v>0.02</v>
      </c>
      <c r="D101" s="11">
        <v>0.03</v>
      </c>
      <c r="E101" s="11">
        <v>0.42</v>
      </c>
      <c r="F101" s="11">
        <v>0.77</v>
      </c>
      <c r="G101" s="11">
        <v>0.89</v>
      </c>
      <c r="H101" s="11">
        <v>0.95</v>
      </c>
      <c r="I101" s="11">
        <v>0.98</v>
      </c>
      <c r="J101" s="11">
        <v>1</v>
      </c>
    </row>
    <row r="102" spans="1:10" x14ac:dyDescent="0.35">
      <c r="A102" s="7" t="s">
        <v>103</v>
      </c>
      <c r="B102" s="10">
        <v>885</v>
      </c>
      <c r="C102" s="11">
        <v>0.02</v>
      </c>
      <c r="D102" s="11">
        <v>0.06</v>
      </c>
      <c r="E102" s="11">
        <v>0.14000000000000001</v>
      </c>
      <c r="F102" s="11">
        <v>0.69</v>
      </c>
      <c r="G102" s="11">
        <v>0.88</v>
      </c>
      <c r="H102" s="11">
        <v>0.93</v>
      </c>
      <c r="I102" s="11">
        <v>0.96</v>
      </c>
      <c r="J102" s="11">
        <v>1</v>
      </c>
    </row>
    <row r="103" spans="1:10" x14ac:dyDescent="0.35">
      <c r="A103" s="7" t="s">
        <v>104</v>
      </c>
      <c r="B103" s="10">
        <v>1240</v>
      </c>
      <c r="C103" s="11">
        <v>0.1</v>
      </c>
      <c r="D103" s="11">
        <v>0.1</v>
      </c>
      <c r="E103" s="11">
        <v>0.12</v>
      </c>
      <c r="F103" s="11">
        <v>0.56000000000000005</v>
      </c>
      <c r="G103" s="11">
        <v>0.87</v>
      </c>
      <c r="H103" s="11">
        <v>0.95</v>
      </c>
      <c r="I103" s="11">
        <v>0.97</v>
      </c>
      <c r="J103" s="11">
        <v>1</v>
      </c>
    </row>
    <row r="104" spans="1:10" x14ac:dyDescent="0.35">
      <c r="A104" s="7" t="s">
        <v>105</v>
      </c>
      <c r="B104" s="10">
        <v>1505</v>
      </c>
      <c r="C104" s="11">
        <v>0.13</v>
      </c>
      <c r="D104" s="11">
        <v>0.3</v>
      </c>
      <c r="E104" s="11">
        <v>0.4</v>
      </c>
      <c r="F104" s="11">
        <v>0.59</v>
      </c>
      <c r="G104" s="11">
        <v>0.86</v>
      </c>
      <c r="H104" s="11">
        <v>0.96</v>
      </c>
      <c r="I104" s="11">
        <v>0.98</v>
      </c>
      <c r="J104" s="11">
        <v>1</v>
      </c>
    </row>
    <row r="105" spans="1:10" x14ac:dyDescent="0.35">
      <c r="A105" s="7" t="s">
        <v>106</v>
      </c>
      <c r="B105" s="10">
        <v>1675</v>
      </c>
      <c r="C105" s="11">
        <v>0.01</v>
      </c>
      <c r="D105" s="11">
        <v>0.11</v>
      </c>
      <c r="E105" s="11">
        <v>0.25</v>
      </c>
      <c r="F105" s="11">
        <v>0.53</v>
      </c>
      <c r="G105" s="11">
        <v>0.72</v>
      </c>
      <c r="H105" s="11">
        <v>0.87</v>
      </c>
      <c r="I105" s="11">
        <v>0.95</v>
      </c>
      <c r="J105" s="11">
        <v>1</v>
      </c>
    </row>
    <row r="106" spans="1:10" x14ac:dyDescent="0.35">
      <c r="A106" s="12" t="s">
        <v>239</v>
      </c>
      <c r="B106" s="13">
        <v>2810</v>
      </c>
      <c r="C106" s="128">
        <v>0.17</v>
      </c>
      <c r="D106" s="128">
        <v>0.69</v>
      </c>
      <c r="E106" s="128">
        <v>0.92</v>
      </c>
      <c r="F106" s="128">
        <v>0.98</v>
      </c>
      <c r="G106" s="128">
        <v>0.99</v>
      </c>
      <c r="H106" s="128">
        <v>1</v>
      </c>
      <c r="I106" s="128">
        <v>1</v>
      </c>
      <c r="J106" s="128">
        <v>1</v>
      </c>
    </row>
    <row r="107" spans="1:10" x14ac:dyDescent="0.35">
      <c r="A107" s="6" t="s">
        <v>240</v>
      </c>
      <c r="B107" s="9">
        <v>13710</v>
      </c>
      <c r="C107" s="134">
        <v>0.01</v>
      </c>
      <c r="D107" s="134">
        <v>0.1</v>
      </c>
      <c r="E107" s="134">
        <v>0.3</v>
      </c>
      <c r="F107" s="134">
        <v>0.54</v>
      </c>
      <c r="G107" s="134">
        <v>0.75</v>
      </c>
      <c r="H107" s="134">
        <v>0.88</v>
      </c>
      <c r="I107" s="134">
        <v>0.94</v>
      </c>
      <c r="J107" s="134">
        <v>1</v>
      </c>
    </row>
    <row r="108" spans="1:10" x14ac:dyDescent="0.35">
      <c r="A108" s="6" t="s">
        <v>241</v>
      </c>
      <c r="B108" s="9">
        <v>23070</v>
      </c>
      <c r="C108" s="134">
        <v>7.0000000000000007E-2</v>
      </c>
      <c r="D108" s="134">
        <v>0.15</v>
      </c>
      <c r="E108" s="134">
        <v>0.23</v>
      </c>
      <c r="F108" s="134">
        <v>0.35</v>
      </c>
      <c r="G108" s="134">
        <v>0.51</v>
      </c>
      <c r="H108" s="134">
        <v>0.7</v>
      </c>
      <c r="I108" s="134">
        <v>0.82</v>
      </c>
      <c r="J108" s="134">
        <v>1</v>
      </c>
    </row>
    <row r="109" spans="1:10" x14ac:dyDescent="0.35">
      <c r="A109" s="6" t="s">
        <v>242</v>
      </c>
      <c r="B109" s="9">
        <v>19480</v>
      </c>
      <c r="C109" s="134">
        <v>0.1</v>
      </c>
      <c r="D109" s="134">
        <v>0.28999999999999998</v>
      </c>
      <c r="E109" s="134">
        <v>0.51</v>
      </c>
      <c r="F109" s="134">
        <v>0.71</v>
      </c>
      <c r="G109" s="134">
        <v>0.84</v>
      </c>
      <c r="H109" s="134">
        <v>0.91</v>
      </c>
      <c r="I109" s="134">
        <v>0.94</v>
      </c>
      <c r="J109" s="134">
        <v>1</v>
      </c>
    </row>
    <row r="110" spans="1:10" x14ac:dyDescent="0.35">
      <c r="A110" t="s">
        <v>27</v>
      </c>
      <c r="B110" s="94" t="s">
        <v>422</v>
      </c>
    </row>
    <row r="111" spans="1:10" x14ac:dyDescent="0.35">
      <c r="A111" t="s">
        <v>28</v>
      </c>
      <c r="B111" s="93" t="s">
        <v>423</v>
      </c>
    </row>
    <row r="112" spans="1:10" x14ac:dyDescent="0.35">
      <c r="A112" t="s">
        <v>29</v>
      </c>
      <c r="B112" s="93" t="s">
        <v>424</v>
      </c>
    </row>
    <row r="113" spans="1:2" x14ac:dyDescent="0.35">
      <c r="A113" t="s">
        <v>30</v>
      </c>
      <c r="B113" s="93" t="s">
        <v>486</v>
      </c>
    </row>
    <row r="114" spans="1:2" x14ac:dyDescent="0.35">
      <c r="A114" t="s">
        <v>31</v>
      </c>
      <c r="B114" s="93" t="s">
        <v>546</v>
      </c>
    </row>
    <row r="115" spans="1:2" x14ac:dyDescent="0.35">
      <c r="A115" t="s">
        <v>32</v>
      </c>
      <c r="B115" s="93" t="s">
        <v>425</v>
      </c>
    </row>
    <row r="116" spans="1:2" x14ac:dyDescent="0.35">
      <c r="A116" t="s">
        <v>33</v>
      </c>
      <c r="B116" s="100" t="s">
        <v>426</v>
      </c>
    </row>
    <row r="117" spans="1:2" x14ac:dyDescent="0.35">
      <c r="A117" t="s">
        <v>34</v>
      </c>
      <c r="B117" s="93" t="s">
        <v>501</v>
      </c>
    </row>
    <row r="118" spans="1:2" x14ac:dyDescent="0.35">
      <c r="A118" t="s">
        <v>35</v>
      </c>
      <c r="B118" s="93" t="s">
        <v>502</v>
      </c>
    </row>
    <row r="119" spans="1:2" x14ac:dyDescent="0.35">
      <c r="A119" t="s">
        <v>36</v>
      </c>
      <c r="B119" s="93" t="s">
        <v>544</v>
      </c>
    </row>
    <row r="120" spans="1:2" x14ac:dyDescent="0.35">
      <c r="A120" t="s">
        <v>37</v>
      </c>
      <c r="B120" s="93" t="s">
        <v>503</v>
      </c>
    </row>
    <row r="121" spans="1:2" x14ac:dyDescent="0.35">
      <c r="A121" t="s">
        <v>38</v>
      </c>
      <c r="B121" s="93" t="s">
        <v>427</v>
      </c>
    </row>
    <row r="122" spans="1:2" x14ac:dyDescent="0.35">
      <c r="A122" t="s">
        <v>39</v>
      </c>
      <c r="B122" s="93" t="s">
        <v>428</v>
      </c>
    </row>
    <row r="123" spans="1:2" x14ac:dyDescent="0.35">
      <c r="A123" t="s">
        <v>40</v>
      </c>
      <c r="B123" s="93" t="s">
        <v>504</v>
      </c>
    </row>
    <row r="124" spans="1:2" x14ac:dyDescent="0.35">
      <c r="A124" t="s">
        <v>41</v>
      </c>
      <c r="B124" s="93" t="s">
        <v>505</v>
      </c>
    </row>
    <row r="125" spans="1:2" x14ac:dyDescent="0.35">
      <c r="A125" t="s">
        <v>42</v>
      </c>
      <c r="B125" s="93" t="s">
        <v>506</v>
      </c>
    </row>
    <row r="126" spans="1:2" x14ac:dyDescent="0.35">
      <c r="A126" t="s">
        <v>254</v>
      </c>
      <c r="B126" t="s">
        <v>507</v>
      </c>
    </row>
    <row r="127" spans="1:2" x14ac:dyDescent="0.35">
      <c r="A127" t="s">
        <v>537</v>
      </c>
      <c r="B127" s="83" t="s">
        <v>538</v>
      </c>
    </row>
  </sheetData>
  <conditionalFormatting sqref="B9:K9">
    <cfRule type="dataBar" priority="37">
      <dataBar>
        <cfvo type="num" val="0"/>
        <cfvo type="num" val="1"/>
        <color rgb="FFB1A0C7"/>
      </dataBar>
      <extLst>
        <ext xmlns:x14="http://schemas.microsoft.com/office/spreadsheetml/2009/9/main" uri="{B025F937-C7B1-47D3-B67F-A62EFF666E3E}">
          <x14:id>{25A7A9D6-8977-4362-A43B-7E056868E6B7}</x14:id>
        </ext>
      </extLst>
    </cfRule>
  </conditionalFormatting>
  <conditionalFormatting sqref="C62">
    <cfRule type="dataBar" priority="4">
      <dataBar>
        <cfvo type="num" val="0"/>
        <cfvo type="num" val="1"/>
        <color rgb="FFB1A0C7"/>
      </dataBar>
      <extLst>
        <ext xmlns:x14="http://schemas.microsoft.com/office/spreadsheetml/2009/9/main" uri="{B025F937-C7B1-47D3-B67F-A62EFF666E3E}">
          <x14:id>{05A8FA73-64F9-408C-B255-56CA5E570B62}</x14:id>
        </ext>
      </extLst>
    </cfRule>
  </conditionalFormatting>
  <conditionalFormatting sqref="C63:C66 C68:C70">
    <cfRule type="dataBar" priority="35">
      <dataBar>
        <cfvo type="num" val="0"/>
        <cfvo type="num" val="1"/>
        <color rgb="FFB1A0C7"/>
      </dataBar>
      <extLst>
        <ext xmlns:x14="http://schemas.microsoft.com/office/spreadsheetml/2009/9/main" uri="{B025F937-C7B1-47D3-B67F-A62EFF666E3E}">
          <x14:id>{54980BCA-D3AC-44FE-AB0E-96B26E3C70EF}</x14:id>
        </ext>
      </extLst>
    </cfRule>
  </conditionalFormatting>
  <conditionalFormatting sqref="C71:C74 C79:C82 C87:C90 C95:C98 C103:C105 C76:C77 C84:C85 C92:C93 C100:C101">
    <cfRule type="dataBar" priority="33">
      <dataBar>
        <cfvo type="num" val="0"/>
        <cfvo type="num" val="1"/>
        <color rgb="FFB1A0C7"/>
      </dataBar>
      <extLst>
        <ext xmlns:x14="http://schemas.microsoft.com/office/spreadsheetml/2009/9/main" uri="{B025F937-C7B1-47D3-B67F-A62EFF666E3E}">
          <x14:id>{FFDFA708-8B0C-400D-8E39-85082E8B4EE2}</x14:id>
        </ext>
      </extLst>
    </cfRule>
  </conditionalFormatting>
  <conditionalFormatting sqref="C78">
    <cfRule type="dataBar" priority="20">
      <dataBar>
        <cfvo type="num" val="0"/>
        <cfvo type="num" val="1"/>
        <color rgb="FFB1A0C7"/>
      </dataBar>
      <extLst>
        <ext xmlns:x14="http://schemas.microsoft.com/office/spreadsheetml/2009/9/main" uri="{B025F937-C7B1-47D3-B67F-A62EFF666E3E}">
          <x14:id>{643F4212-27DA-4943-B8EF-9CF173C15D8A}</x14:id>
        </ext>
      </extLst>
    </cfRule>
  </conditionalFormatting>
  <conditionalFormatting sqref="C86">
    <cfRule type="dataBar" priority="16">
      <dataBar>
        <cfvo type="num" val="0"/>
        <cfvo type="num" val="1"/>
        <color rgb="FFB1A0C7"/>
      </dataBar>
      <extLst>
        <ext xmlns:x14="http://schemas.microsoft.com/office/spreadsheetml/2009/9/main" uri="{B025F937-C7B1-47D3-B67F-A62EFF666E3E}">
          <x14:id>{E303833F-7ADB-4980-BCAE-07DE2BC611D7}</x14:id>
        </ext>
      </extLst>
    </cfRule>
  </conditionalFormatting>
  <conditionalFormatting sqref="C94">
    <cfRule type="dataBar" priority="12">
      <dataBar>
        <cfvo type="num" val="0"/>
        <cfvo type="num" val="1"/>
        <color rgb="FFB1A0C7"/>
      </dataBar>
      <extLst>
        <ext xmlns:x14="http://schemas.microsoft.com/office/spreadsheetml/2009/9/main" uri="{B025F937-C7B1-47D3-B67F-A62EFF666E3E}">
          <x14:id>{018787BB-0EAD-4980-A3C4-52761C684B76}</x14:id>
        </ext>
      </extLst>
    </cfRule>
  </conditionalFormatting>
  <conditionalFormatting sqref="C102">
    <cfRule type="dataBar" priority="8">
      <dataBar>
        <cfvo type="num" val="0"/>
        <cfvo type="num" val="1"/>
        <color rgb="FFB1A0C7"/>
      </dataBar>
      <extLst>
        <ext xmlns:x14="http://schemas.microsoft.com/office/spreadsheetml/2009/9/main" uri="{B025F937-C7B1-47D3-B67F-A62EFF666E3E}">
          <x14:id>{CD78E071-9B21-4F52-AC7C-D4E5AA661DF0}</x14:id>
        </ext>
      </extLst>
    </cfRule>
  </conditionalFormatting>
  <conditionalFormatting sqref="C106:C109">
    <cfRule type="dataBar" priority="31">
      <dataBar>
        <cfvo type="num" val="0"/>
        <cfvo type="num" val="1"/>
        <color rgb="FFB1A0C7"/>
      </dataBar>
      <extLst>
        <ext xmlns:x14="http://schemas.microsoft.com/office/spreadsheetml/2009/9/main" uri="{B025F937-C7B1-47D3-B67F-A62EFF666E3E}">
          <x14:id>{BC9B4D0F-027B-444A-9E7F-B6088740AB64}</x14:id>
        </ext>
      </extLst>
    </cfRule>
  </conditionalFormatting>
  <conditionalFormatting sqref="C61:J61">
    <cfRule type="dataBar" priority="36">
      <dataBar>
        <cfvo type="num" val="0"/>
        <cfvo type="num" val="1"/>
        <color rgb="FFB1A0C7"/>
      </dataBar>
      <extLst>
        <ext xmlns:x14="http://schemas.microsoft.com/office/spreadsheetml/2009/9/main" uri="{B025F937-C7B1-47D3-B67F-A62EFF666E3E}">
          <x14:id>{E7CFF203-D655-4A88-A272-0A04A5BC888C}</x14:id>
        </ext>
      </extLst>
    </cfRule>
  </conditionalFormatting>
  <conditionalFormatting sqref="C67:J67">
    <cfRule type="dataBar" priority="34">
      <dataBar>
        <cfvo type="num" val="0"/>
        <cfvo type="num" val="1"/>
        <color rgb="FFB1A0C7"/>
      </dataBar>
      <extLst>
        <ext xmlns:x14="http://schemas.microsoft.com/office/spreadsheetml/2009/9/main" uri="{B025F937-C7B1-47D3-B67F-A62EFF666E3E}">
          <x14:id>{DD50D14A-06EA-4B76-ABD3-63E090D9AD63}</x14:id>
        </ext>
      </extLst>
    </cfRule>
  </conditionalFormatting>
  <conditionalFormatting sqref="C75:J75 C83:J83 C91:J91 C99:J99">
    <cfRule type="dataBar" priority="32">
      <dataBar>
        <cfvo type="num" val="0"/>
        <cfvo type="num" val="1"/>
        <color rgb="FFB1A0C7"/>
      </dataBar>
      <extLst>
        <ext xmlns:x14="http://schemas.microsoft.com/office/spreadsheetml/2009/9/main" uri="{B025F937-C7B1-47D3-B67F-A62EFF666E3E}">
          <x14:id>{731B7B2D-202F-4A05-8888-DC5241E09C70}</x14:id>
        </ext>
      </extLst>
    </cfRule>
  </conditionalFormatting>
  <conditionalFormatting sqref="D62">
    <cfRule type="dataBar" priority="3">
      <dataBar>
        <cfvo type="num" val="0"/>
        <cfvo type="num" val="1"/>
        <color rgb="FFB1A0C7"/>
      </dataBar>
      <extLst>
        <ext xmlns:x14="http://schemas.microsoft.com/office/spreadsheetml/2009/9/main" uri="{B025F937-C7B1-47D3-B67F-A62EFF666E3E}">
          <x14:id>{AD80EA92-66A0-4B25-999B-FE10978166FB}</x14:id>
        </ext>
      </extLst>
    </cfRule>
  </conditionalFormatting>
  <conditionalFormatting sqref="D63:D66 D68:D70">
    <cfRule type="dataBar" priority="30">
      <dataBar>
        <cfvo type="num" val="0"/>
        <cfvo type="num" val="1"/>
        <color rgb="FFB1A0C7"/>
      </dataBar>
      <extLst>
        <ext xmlns:x14="http://schemas.microsoft.com/office/spreadsheetml/2009/9/main" uri="{B025F937-C7B1-47D3-B67F-A62EFF666E3E}">
          <x14:id>{26CFA395-2B23-4D5E-90BB-F1D41672E6C0}</x14:id>
        </ext>
      </extLst>
    </cfRule>
  </conditionalFormatting>
  <conditionalFormatting sqref="D71:D74 D79:D82 D87:D90 D95:D98 D103:D105 D76:D77 D84:D85 D92:D93 D100:D101">
    <cfRule type="dataBar" priority="29">
      <dataBar>
        <cfvo type="num" val="0"/>
        <cfvo type="num" val="1"/>
        <color rgb="FFB1A0C7"/>
      </dataBar>
      <extLst>
        <ext xmlns:x14="http://schemas.microsoft.com/office/spreadsheetml/2009/9/main" uri="{B025F937-C7B1-47D3-B67F-A62EFF666E3E}">
          <x14:id>{F60F33EC-B114-4A28-8841-67136A956518}</x14:id>
        </ext>
      </extLst>
    </cfRule>
  </conditionalFormatting>
  <conditionalFormatting sqref="D78">
    <cfRule type="dataBar" priority="19">
      <dataBar>
        <cfvo type="num" val="0"/>
        <cfvo type="num" val="1"/>
        <color rgb="FFB1A0C7"/>
      </dataBar>
      <extLst>
        <ext xmlns:x14="http://schemas.microsoft.com/office/spreadsheetml/2009/9/main" uri="{B025F937-C7B1-47D3-B67F-A62EFF666E3E}">
          <x14:id>{78520D45-69D7-43AB-8C28-BC16FD06FF24}</x14:id>
        </ext>
      </extLst>
    </cfRule>
  </conditionalFormatting>
  <conditionalFormatting sqref="D86">
    <cfRule type="dataBar" priority="15">
      <dataBar>
        <cfvo type="num" val="0"/>
        <cfvo type="num" val="1"/>
        <color rgb="FFB1A0C7"/>
      </dataBar>
      <extLst>
        <ext xmlns:x14="http://schemas.microsoft.com/office/spreadsheetml/2009/9/main" uri="{B025F937-C7B1-47D3-B67F-A62EFF666E3E}">
          <x14:id>{DA2C84A2-E952-4460-9036-C0F7B344348F}</x14:id>
        </ext>
      </extLst>
    </cfRule>
  </conditionalFormatting>
  <conditionalFormatting sqref="D94">
    <cfRule type="dataBar" priority="11">
      <dataBar>
        <cfvo type="num" val="0"/>
        <cfvo type="num" val="1"/>
        <color rgb="FFB1A0C7"/>
      </dataBar>
      <extLst>
        <ext xmlns:x14="http://schemas.microsoft.com/office/spreadsheetml/2009/9/main" uri="{B025F937-C7B1-47D3-B67F-A62EFF666E3E}">
          <x14:id>{8E1A877A-773B-4564-9643-BAE1A9B320C2}</x14:id>
        </ext>
      </extLst>
    </cfRule>
  </conditionalFormatting>
  <conditionalFormatting sqref="D102">
    <cfRule type="dataBar" priority="7">
      <dataBar>
        <cfvo type="num" val="0"/>
        <cfvo type="num" val="1"/>
        <color rgb="FFB1A0C7"/>
      </dataBar>
      <extLst>
        <ext xmlns:x14="http://schemas.microsoft.com/office/spreadsheetml/2009/9/main" uri="{B025F937-C7B1-47D3-B67F-A62EFF666E3E}">
          <x14:id>{CE52F5DC-51DA-4A8E-A81C-EFC63F8E9750}</x14:id>
        </ext>
      </extLst>
    </cfRule>
  </conditionalFormatting>
  <conditionalFormatting sqref="D106:D109">
    <cfRule type="dataBar" priority="28">
      <dataBar>
        <cfvo type="num" val="0"/>
        <cfvo type="num" val="1"/>
        <color rgb="FFB1A0C7"/>
      </dataBar>
      <extLst>
        <ext xmlns:x14="http://schemas.microsoft.com/office/spreadsheetml/2009/9/main" uri="{B025F937-C7B1-47D3-B67F-A62EFF666E3E}">
          <x14:id>{6E7D4E36-A694-4863-AC93-B07E90EFD21A}</x14:id>
        </ext>
      </extLst>
    </cfRule>
  </conditionalFormatting>
  <conditionalFormatting sqref="E62">
    <cfRule type="dataBar" priority="2">
      <dataBar>
        <cfvo type="num" val="0"/>
        <cfvo type="num" val="1"/>
        <color rgb="FFB1A0C7"/>
      </dataBar>
      <extLst>
        <ext xmlns:x14="http://schemas.microsoft.com/office/spreadsheetml/2009/9/main" uri="{B025F937-C7B1-47D3-B67F-A62EFF666E3E}">
          <x14:id>{16CFFE8E-C7B7-4844-8610-7FDB1CF69718}</x14:id>
        </ext>
      </extLst>
    </cfRule>
  </conditionalFormatting>
  <conditionalFormatting sqref="E63:E66 E68:E70">
    <cfRule type="dataBar" priority="27">
      <dataBar>
        <cfvo type="num" val="0"/>
        <cfvo type="num" val="1"/>
        <color rgb="FFB1A0C7"/>
      </dataBar>
      <extLst>
        <ext xmlns:x14="http://schemas.microsoft.com/office/spreadsheetml/2009/9/main" uri="{B025F937-C7B1-47D3-B67F-A62EFF666E3E}">
          <x14:id>{E03CA047-7546-46EC-9A4D-75FAA6B7D8DC}</x14:id>
        </ext>
      </extLst>
    </cfRule>
  </conditionalFormatting>
  <conditionalFormatting sqref="E71:E74 E79:E82 E87:E90 E95:E98 E103:E105 E76:E77 E84:E85 E92:E93 E100:E101">
    <cfRule type="dataBar" priority="26">
      <dataBar>
        <cfvo type="num" val="0"/>
        <cfvo type="num" val="1"/>
        <color rgb="FFB1A0C7"/>
      </dataBar>
      <extLst>
        <ext xmlns:x14="http://schemas.microsoft.com/office/spreadsheetml/2009/9/main" uri="{B025F937-C7B1-47D3-B67F-A62EFF666E3E}">
          <x14:id>{130E29EF-2AB1-44E0-96A9-DFCB89AA530B}</x14:id>
        </ext>
      </extLst>
    </cfRule>
  </conditionalFormatting>
  <conditionalFormatting sqref="E78">
    <cfRule type="dataBar" priority="18">
      <dataBar>
        <cfvo type="num" val="0"/>
        <cfvo type="num" val="1"/>
        <color rgb="FFB1A0C7"/>
      </dataBar>
      <extLst>
        <ext xmlns:x14="http://schemas.microsoft.com/office/spreadsheetml/2009/9/main" uri="{B025F937-C7B1-47D3-B67F-A62EFF666E3E}">
          <x14:id>{88064A15-35FB-4BB2-A6FD-021575FD4764}</x14:id>
        </ext>
      </extLst>
    </cfRule>
  </conditionalFormatting>
  <conditionalFormatting sqref="E86">
    <cfRule type="dataBar" priority="14">
      <dataBar>
        <cfvo type="num" val="0"/>
        <cfvo type="num" val="1"/>
        <color rgb="FFB1A0C7"/>
      </dataBar>
      <extLst>
        <ext xmlns:x14="http://schemas.microsoft.com/office/spreadsheetml/2009/9/main" uri="{B025F937-C7B1-47D3-B67F-A62EFF666E3E}">
          <x14:id>{B744A509-94C4-48B1-B8EC-55A22899ACF7}</x14:id>
        </ext>
      </extLst>
    </cfRule>
  </conditionalFormatting>
  <conditionalFormatting sqref="E94">
    <cfRule type="dataBar" priority="10">
      <dataBar>
        <cfvo type="num" val="0"/>
        <cfvo type="num" val="1"/>
        <color rgb="FFB1A0C7"/>
      </dataBar>
      <extLst>
        <ext xmlns:x14="http://schemas.microsoft.com/office/spreadsheetml/2009/9/main" uri="{B025F937-C7B1-47D3-B67F-A62EFF666E3E}">
          <x14:id>{5BC0F25C-BAB3-4ED2-BE19-370CFF71B68D}</x14:id>
        </ext>
      </extLst>
    </cfRule>
  </conditionalFormatting>
  <conditionalFormatting sqref="E102">
    <cfRule type="dataBar" priority="6">
      <dataBar>
        <cfvo type="num" val="0"/>
        <cfvo type="num" val="1"/>
        <color rgb="FFB1A0C7"/>
      </dataBar>
      <extLst>
        <ext xmlns:x14="http://schemas.microsoft.com/office/spreadsheetml/2009/9/main" uri="{B025F937-C7B1-47D3-B67F-A62EFF666E3E}">
          <x14:id>{F2B9E8BF-2682-4EF4-8535-3742CEF2DA97}</x14:id>
        </ext>
      </extLst>
    </cfRule>
  </conditionalFormatting>
  <conditionalFormatting sqref="E106:E109">
    <cfRule type="dataBar" priority="25">
      <dataBar>
        <cfvo type="num" val="0"/>
        <cfvo type="num" val="1"/>
        <color rgb="FFB1A0C7"/>
      </dataBar>
      <extLst>
        <ext xmlns:x14="http://schemas.microsoft.com/office/spreadsheetml/2009/9/main" uri="{B025F937-C7B1-47D3-B67F-A62EFF666E3E}">
          <x14:id>{B4C70DED-5827-40BF-98A6-2DCE2CB2D54C}</x14:id>
        </ext>
      </extLst>
    </cfRule>
  </conditionalFormatting>
  <conditionalFormatting sqref="F62:J62">
    <cfRule type="dataBar" priority="1">
      <dataBar>
        <cfvo type="num" val="0"/>
        <cfvo type="num" val="1"/>
        <color rgb="FFB1A0C7"/>
      </dataBar>
      <extLst>
        <ext xmlns:x14="http://schemas.microsoft.com/office/spreadsheetml/2009/9/main" uri="{B025F937-C7B1-47D3-B67F-A62EFF666E3E}">
          <x14:id>{BCB63FD2-92F2-436C-B7EC-C220213BDA84}</x14:id>
        </ext>
      </extLst>
    </cfRule>
  </conditionalFormatting>
  <conditionalFormatting sqref="F63:J66 F68:J69">
    <cfRule type="dataBar" priority="24">
      <dataBar>
        <cfvo type="num" val="0"/>
        <cfvo type="num" val="1"/>
        <color rgb="FFB1A0C7"/>
      </dataBar>
      <extLst>
        <ext xmlns:x14="http://schemas.microsoft.com/office/spreadsheetml/2009/9/main" uri="{B025F937-C7B1-47D3-B67F-A62EFF666E3E}">
          <x14:id>{73B01AC1-E36C-4C81-852F-D591DF7ED0CD}</x14:id>
        </ext>
      </extLst>
    </cfRule>
  </conditionalFormatting>
  <conditionalFormatting sqref="F70:J70">
    <cfRule type="dataBar" priority="21">
      <dataBar>
        <cfvo type="num" val="0"/>
        <cfvo type="num" val="1"/>
        <color rgb="FFB1A0C7"/>
      </dataBar>
      <extLst>
        <ext xmlns:x14="http://schemas.microsoft.com/office/spreadsheetml/2009/9/main" uri="{B025F937-C7B1-47D3-B67F-A62EFF666E3E}">
          <x14:id>{B3E36A51-2471-41B9-88CD-D9474F511825}</x14:id>
        </ext>
      </extLst>
    </cfRule>
  </conditionalFormatting>
  <conditionalFormatting sqref="F71:J74 F79:J82 F87:J90 F95:J98 F103:J105 F76:J77 F84:J85 F92:J93 F100:J101">
    <cfRule type="dataBar" priority="23">
      <dataBar>
        <cfvo type="num" val="0"/>
        <cfvo type="num" val="1"/>
        <color rgb="FFB1A0C7"/>
      </dataBar>
      <extLst>
        <ext xmlns:x14="http://schemas.microsoft.com/office/spreadsheetml/2009/9/main" uri="{B025F937-C7B1-47D3-B67F-A62EFF666E3E}">
          <x14:id>{6B0EFD3F-3028-40BD-BB2A-18AE5C8DAFA6}</x14:id>
        </ext>
      </extLst>
    </cfRule>
  </conditionalFormatting>
  <conditionalFormatting sqref="F78:J78">
    <cfRule type="dataBar" priority="17">
      <dataBar>
        <cfvo type="num" val="0"/>
        <cfvo type="num" val="1"/>
        <color rgb="FFB1A0C7"/>
      </dataBar>
      <extLst>
        <ext xmlns:x14="http://schemas.microsoft.com/office/spreadsheetml/2009/9/main" uri="{B025F937-C7B1-47D3-B67F-A62EFF666E3E}">
          <x14:id>{13DE3AF0-BCD1-4611-998A-7081EB7BC290}</x14:id>
        </ext>
      </extLst>
    </cfRule>
  </conditionalFormatting>
  <conditionalFormatting sqref="F86:J86">
    <cfRule type="dataBar" priority="13">
      <dataBar>
        <cfvo type="num" val="0"/>
        <cfvo type="num" val="1"/>
        <color rgb="FFB1A0C7"/>
      </dataBar>
      <extLst>
        <ext xmlns:x14="http://schemas.microsoft.com/office/spreadsheetml/2009/9/main" uri="{B025F937-C7B1-47D3-B67F-A62EFF666E3E}">
          <x14:id>{CA434AFE-0895-4CCC-84CC-ACF6EAF18360}</x14:id>
        </ext>
      </extLst>
    </cfRule>
  </conditionalFormatting>
  <conditionalFormatting sqref="F94:J94">
    <cfRule type="dataBar" priority="9">
      <dataBar>
        <cfvo type="num" val="0"/>
        <cfvo type="num" val="1"/>
        <color rgb="FFB1A0C7"/>
      </dataBar>
      <extLst>
        <ext xmlns:x14="http://schemas.microsoft.com/office/spreadsheetml/2009/9/main" uri="{B025F937-C7B1-47D3-B67F-A62EFF666E3E}">
          <x14:id>{BC72B0B7-D1CA-4D24-8A27-A428452E9DA3}</x14:id>
        </ext>
      </extLst>
    </cfRule>
  </conditionalFormatting>
  <conditionalFormatting sqref="F102:J102">
    <cfRule type="dataBar" priority="5">
      <dataBar>
        <cfvo type="num" val="0"/>
        <cfvo type="num" val="1"/>
        <color rgb="FFB1A0C7"/>
      </dataBar>
      <extLst>
        <ext xmlns:x14="http://schemas.microsoft.com/office/spreadsheetml/2009/9/main" uri="{B025F937-C7B1-47D3-B67F-A62EFF666E3E}">
          <x14:id>{4E3728E4-449D-4E70-95A9-59D72B91560B}</x14:id>
        </ext>
      </extLst>
    </cfRule>
  </conditionalFormatting>
  <conditionalFormatting sqref="F106:J109">
    <cfRule type="dataBar" priority="22">
      <dataBar>
        <cfvo type="num" val="0"/>
        <cfvo type="num" val="1"/>
        <color rgb="FFB1A0C7"/>
      </dataBar>
      <extLst>
        <ext xmlns:x14="http://schemas.microsoft.com/office/spreadsheetml/2009/9/main" uri="{B025F937-C7B1-47D3-B67F-A62EFF666E3E}">
          <x14:id>{B2338920-7D80-4109-9CDE-9D7F21417B65}</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25A7A9D6-8977-4362-A43B-7E056868E6B7}">
            <x14:dataBar minLength="0" maxLength="100" gradient="0">
              <x14:cfvo type="num">
                <xm:f>0</xm:f>
              </x14:cfvo>
              <x14:cfvo type="num">
                <xm:f>1</xm:f>
              </x14:cfvo>
              <x14:negativeFillColor rgb="FFFF0000"/>
              <x14:axisColor rgb="FF000000"/>
            </x14:dataBar>
          </x14:cfRule>
          <xm:sqref>B9:K9</xm:sqref>
        </x14:conditionalFormatting>
        <x14:conditionalFormatting xmlns:xm="http://schemas.microsoft.com/office/excel/2006/main">
          <x14:cfRule type="dataBar" id="{05A8FA73-64F9-408C-B255-56CA5E570B62}">
            <x14:dataBar minLength="0" maxLength="100" gradient="0">
              <x14:cfvo type="num">
                <xm:f>0</xm:f>
              </x14:cfvo>
              <x14:cfvo type="num">
                <xm:f>1</xm:f>
              </x14:cfvo>
              <x14:negativeFillColor rgb="FFFF0000"/>
              <x14:axisColor rgb="FF000000"/>
            </x14:dataBar>
          </x14:cfRule>
          <xm:sqref>C62</xm:sqref>
        </x14:conditionalFormatting>
        <x14:conditionalFormatting xmlns:xm="http://schemas.microsoft.com/office/excel/2006/main">
          <x14:cfRule type="dataBar" id="{54980BCA-D3AC-44FE-AB0E-96B26E3C70EF}">
            <x14:dataBar minLength="0" maxLength="100" gradient="0">
              <x14:cfvo type="num">
                <xm:f>0</xm:f>
              </x14:cfvo>
              <x14:cfvo type="num">
                <xm:f>1</xm:f>
              </x14:cfvo>
              <x14:negativeFillColor rgb="FFFF0000"/>
              <x14:axisColor rgb="FF000000"/>
            </x14:dataBar>
          </x14:cfRule>
          <xm:sqref>C63:C66 C68:C70</xm:sqref>
        </x14:conditionalFormatting>
        <x14:conditionalFormatting xmlns:xm="http://schemas.microsoft.com/office/excel/2006/main">
          <x14:cfRule type="dataBar" id="{FFDFA708-8B0C-400D-8E39-85082E8B4EE2}">
            <x14:dataBar minLength="0" maxLength="100" gradient="0">
              <x14:cfvo type="num">
                <xm:f>0</xm:f>
              </x14:cfvo>
              <x14:cfvo type="num">
                <xm:f>1</xm:f>
              </x14:cfvo>
              <x14:negativeFillColor rgb="FFFF0000"/>
              <x14:axisColor rgb="FF000000"/>
            </x14:dataBar>
          </x14:cfRule>
          <xm:sqref>C71:C74 C79:C82 C87:C90 C95:C98 C103:C105 C76:C77 C84:C85 C92:C93 C100:C101</xm:sqref>
        </x14:conditionalFormatting>
        <x14:conditionalFormatting xmlns:xm="http://schemas.microsoft.com/office/excel/2006/main">
          <x14:cfRule type="dataBar" id="{643F4212-27DA-4943-B8EF-9CF173C15D8A}">
            <x14:dataBar minLength="0" maxLength="100" gradient="0">
              <x14:cfvo type="num">
                <xm:f>0</xm:f>
              </x14:cfvo>
              <x14:cfvo type="num">
                <xm:f>1</xm:f>
              </x14:cfvo>
              <x14:negativeFillColor rgb="FFFF0000"/>
              <x14:axisColor rgb="FF000000"/>
            </x14:dataBar>
          </x14:cfRule>
          <xm:sqref>C78</xm:sqref>
        </x14:conditionalFormatting>
        <x14:conditionalFormatting xmlns:xm="http://schemas.microsoft.com/office/excel/2006/main">
          <x14:cfRule type="dataBar" id="{E303833F-7ADB-4980-BCAE-07DE2BC611D7}">
            <x14:dataBar minLength="0" maxLength="100" gradient="0">
              <x14:cfvo type="num">
                <xm:f>0</xm:f>
              </x14:cfvo>
              <x14:cfvo type="num">
                <xm:f>1</xm:f>
              </x14:cfvo>
              <x14:negativeFillColor rgb="FFFF0000"/>
              <x14:axisColor rgb="FF000000"/>
            </x14:dataBar>
          </x14:cfRule>
          <xm:sqref>C86</xm:sqref>
        </x14:conditionalFormatting>
        <x14:conditionalFormatting xmlns:xm="http://schemas.microsoft.com/office/excel/2006/main">
          <x14:cfRule type="dataBar" id="{018787BB-0EAD-4980-A3C4-52761C684B76}">
            <x14:dataBar minLength="0" maxLength="100" gradient="0">
              <x14:cfvo type="num">
                <xm:f>0</xm:f>
              </x14:cfvo>
              <x14:cfvo type="num">
                <xm:f>1</xm:f>
              </x14:cfvo>
              <x14:negativeFillColor rgb="FFFF0000"/>
              <x14:axisColor rgb="FF000000"/>
            </x14:dataBar>
          </x14:cfRule>
          <xm:sqref>C94</xm:sqref>
        </x14:conditionalFormatting>
        <x14:conditionalFormatting xmlns:xm="http://schemas.microsoft.com/office/excel/2006/main">
          <x14:cfRule type="dataBar" id="{CD78E071-9B21-4F52-AC7C-D4E5AA661DF0}">
            <x14:dataBar minLength="0" maxLength="100" gradient="0">
              <x14:cfvo type="num">
                <xm:f>0</xm:f>
              </x14:cfvo>
              <x14:cfvo type="num">
                <xm:f>1</xm:f>
              </x14:cfvo>
              <x14:negativeFillColor rgb="FFFF0000"/>
              <x14:axisColor rgb="FF000000"/>
            </x14:dataBar>
          </x14:cfRule>
          <xm:sqref>C102</xm:sqref>
        </x14:conditionalFormatting>
        <x14:conditionalFormatting xmlns:xm="http://schemas.microsoft.com/office/excel/2006/main">
          <x14:cfRule type="dataBar" id="{BC9B4D0F-027B-444A-9E7F-B6088740AB64}">
            <x14:dataBar minLength="0" maxLength="100" gradient="0">
              <x14:cfvo type="num">
                <xm:f>0</xm:f>
              </x14:cfvo>
              <x14:cfvo type="num">
                <xm:f>1</xm:f>
              </x14:cfvo>
              <x14:negativeFillColor rgb="FFFF0000"/>
              <x14:axisColor rgb="FF000000"/>
            </x14:dataBar>
          </x14:cfRule>
          <xm:sqref>C106:C109</xm:sqref>
        </x14:conditionalFormatting>
        <x14:conditionalFormatting xmlns:xm="http://schemas.microsoft.com/office/excel/2006/main">
          <x14:cfRule type="dataBar" id="{E7CFF203-D655-4A88-A272-0A04A5BC888C}">
            <x14:dataBar minLength="0" maxLength="100" gradient="0">
              <x14:cfvo type="num">
                <xm:f>0</xm:f>
              </x14:cfvo>
              <x14:cfvo type="num">
                <xm:f>1</xm:f>
              </x14:cfvo>
              <x14:negativeFillColor rgb="FFFF0000"/>
              <x14:axisColor rgb="FF000000"/>
            </x14:dataBar>
          </x14:cfRule>
          <xm:sqref>C61:J61</xm:sqref>
        </x14:conditionalFormatting>
        <x14:conditionalFormatting xmlns:xm="http://schemas.microsoft.com/office/excel/2006/main">
          <x14:cfRule type="dataBar" id="{DD50D14A-06EA-4B76-ABD3-63E090D9AD63}">
            <x14:dataBar minLength="0" maxLength="100" gradient="0">
              <x14:cfvo type="num">
                <xm:f>0</xm:f>
              </x14:cfvo>
              <x14:cfvo type="num">
                <xm:f>1</xm:f>
              </x14:cfvo>
              <x14:negativeFillColor rgb="FFFF0000"/>
              <x14:axisColor rgb="FF000000"/>
            </x14:dataBar>
          </x14:cfRule>
          <xm:sqref>C67:J67</xm:sqref>
        </x14:conditionalFormatting>
        <x14:conditionalFormatting xmlns:xm="http://schemas.microsoft.com/office/excel/2006/main">
          <x14:cfRule type="dataBar" id="{731B7B2D-202F-4A05-8888-DC5241E09C70}">
            <x14:dataBar minLength="0" maxLength="100" gradient="0">
              <x14:cfvo type="num">
                <xm:f>0</xm:f>
              </x14:cfvo>
              <x14:cfvo type="num">
                <xm:f>1</xm:f>
              </x14:cfvo>
              <x14:negativeFillColor rgb="FFFF0000"/>
              <x14:axisColor rgb="FF000000"/>
            </x14:dataBar>
          </x14:cfRule>
          <xm:sqref>C75:J75 C83:J83 C91:J91 C99:J99</xm:sqref>
        </x14:conditionalFormatting>
        <x14:conditionalFormatting xmlns:xm="http://schemas.microsoft.com/office/excel/2006/main">
          <x14:cfRule type="dataBar" id="{AD80EA92-66A0-4B25-999B-FE10978166FB}">
            <x14:dataBar minLength="0" maxLength="100" gradient="0">
              <x14:cfvo type="num">
                <xm:f>0</xm:f>
              </x14:cfvo>
              <x14:cfvo type="num">
                <xm:f>1</xm:f>
              </x14:cfvo>
              <x14:negativeFillColor rgb="FFFF0000"/>
              <x14:axisColor rgb="FF000000"/>
            </x14:dataBar>
          </x14:cfRule>
          <xm:sqref>D62</xm:sqref>
        </x14:conditionalFormatting>
        <x14:conditionalFormatting xmlns:xm="http://schemas.microsoft.com/office/excel/2006/main">
          <x14:cfRule type="dataBar" id="{26CFA395-2B23-4D5E-90BB-F1D41672E6C0}">
            <x14:dataBar minLength="0" maxLength="100" gradient="0">
              <x14:cfvo type="num">
                <xm:f>0</xm:f>
              </x14:cfvo>
              <x14:cfvo type="num">
                <xm:f>1</xm:f>
              </x14:cfvo>
              <x14:negativeFillColor rgb="FFFF0000"/>
              <x14:axisColor rgb="FF000000"/>
            </x14:dataBar>
          </x14:cfRule>
          <xm:sqref>D63:D66 D68:D70</xm:sqref>
        </x14:conditionalFormatting>
        <x14:conditionalFormatting xmlns:xm="http://schemas.microsoft.com/office/excel/2006/main">
          <x14:cfRule type="dataBar" id="{F60F33EC-B114-4A28-8841-67136A956518}">
            <x14:dataBar minLength="0" maxLength="100" gradient="0">
              <x14:cfvo type="num">
                <xm:f>0</xm:f>
              </x14:cfvo>
              <x14:cfvo type="num">
                <xm:f>1</xm:f>
              </x14:cfvo>
              <x14:negativeFillColor rgb="FFFF0000"/>
              <x14:axisColor rgb="FF000000"/>
            </x14:dataBar>
          </x14:cfRule>
          <xm:sqref>D71:D74 D79:D82 D87:D90 D95:D98 D103:D105 D76:D77 D84:D85 D92:D93 D100:D101</xm:sqref>
        </x14:conditionalFormatting>
        <x14:conditionalFormatting xmlns:xm="http://schemas.microsoft.com/office/excel/2006/main">
          <x14:cfRule type="dataBar" id="{78520D45-69D7-43AB-8C28-BC16FD06FF24}">
            <x14:dataBar minLength="0" maxLength="100" gradient="0">
              <x14:cfvo type="num">
                <xm:f>0</xm:f>
              </x14:cfvo>
              <x14:cfvo type="num">
                <xm:f>1</xm:f>
              </x14:cfvo>
              <x14:negativeFillColor rgb="FFFF0000"/>
              <x14:axisColor rgb="FF000000"/>
            </x14:dataBar>
          </x14:cfRule>
          <xm:sqref>D78</xm:sqref>
        </x14:conditionalFormatting>
        <x14:conditionalFormatting xmlns:xm="http://schemas.microsoft.com/office/excel/2006/main">
          <x14:cfRule type="dataBar" id="{DA2C84A2-E952-4460-9036-C0F7B344348F}">
            <x14:dataBar minLength="0" maxLength="100" gradient="0">
              <x14:cfvo type="num">
                <xm:f>0</xm:f>
              </x14:cfvo>
              <x14:cfvo type="num">
                <xm:f>1</xm:f>
              </x14:cfvo>
              <x14:negativeFillColor rgb="FFFF0000"/>
              <x14:axisColor rgb="FF000000"/>
            </x14:dataBar>
          </x14:cfRule>
          <xm:sqref>D86</xm:sqref>
        </x14:conditionalFormatting>
        <x14:conditionalFormatting xmlns:xm="http://schemas.microsoft.com/office/excel/2006/main">
          <x14:cfRule type="dataBar" id="{8E1A877A-773B-4564-9643-BAE1A9B320C2}">
            <x14:dataBar minLength="0" maxLength="100" gradient="0">
              <x14:cfvo type="num">
                <xm:f>0</xm:f>
              </x14:cfvo>
              <x14:cfvo type="num">
                <xm:f>1</xm:f>
              </x14:cfvo>
              <x14:negativeFillColor rgb="FFFF0000"/>
              <x14:axisColor rgb="FF000000"/>
            </x14:dataBar>
          </x14:cfRule>
          <xm:sqref>D94</xm:sqref>
        </x14:conditionalFormatting>
        <x14:conditionalFormatting xmlns:xm="http://schemas.microsoft.com/office/excel/2006/main">
          <x14:cfRule type="dataBar" id="{CE52F5DC-51DA-4A8E-A81C-EFC63F8E9750}">
            <x14:dataBar minLength="0" maxLength="100" gradient="0">
              <x14:cfvo type="num">
                <xm:f>0</xm:f>
              </x14:cfvo>
              <x14:cfvo type="num">
                <xm:f>1</xm:f>
              </x14:cfvo>
              <x14:negativeFillColor rgb="FFFF0000"/>
              <x14:axisColor rgb="FF000000"/>
            </x14:dataBar>
          </x14:cfRule>
          <xm:sqref>D102</xm:sqref>
        </x14:conditionalFormatting>
        <x14:conditionalFormatting xmlns:xm="http://schemas.microsoft.com/office/excel/2006/main">
          <x14:cfRule type="dataBar" id="{6E7D4E36-A694-4863-AC93-B07E90EFD21A}">
            <x14:dataBar minLength="0" maxLength="100" gradient="0">
              <x14:cfvo type="num">
                <xm:f>0</xm:f>
              </x14:cfvo>
              <x14:cfvo type="num">
                <xm:f>1</xm:f>
              </x14:cfvo>
              <x14:negativeFillColor rgb="FFFF0000"/>
              <x14:axisColor rgb="FF000000"/>
            </x14:dataBar>
          </x14:cfRule>
          <xm:sqref>D106:D109</xm:sqref>
        </x14:conditionalFormatting>
        <x14:conditionalFormatting xmlns:xm="http://schemas.microsoft.com/office/excel/2006/main">
          <x14:cfRule type="dataBar" id="{16CFFE8E-C7B7-4844-8610-7FDB1CF69718}">
            <x14:dataBar minLength="0" maxLength="100" gradient="0">
              <x14:cfvo type="num">
                <xm:f>0</xm:f>
              </x14:cfvo>
              <x14:cfvo type="num">
                <xm:f>1</xm:f>
              </x14:cfvo>
              <x14:negativeFillColor rgb="FFFF0000"/>
              <x14:axisColor rgb="FF000000"/>
            </x14:dataBar>
          </x14:cfRule>
          <xm:sqref>E62</xm:sqref>
        </x14:conditionalFormatting>
        <x14:conditionalFormatting xmlns:xm="http://schemas.microsoft.com/office/excel/2006/main">
          <x14:cfRule type="dataBar" id="{E03CA047-7546-46EC-9A4D-75FAA6B7D8DC}">
            <x14:dataBar minLength="0" maxLength="100" gradient="0">
              <x14:cfvo type="num">
                <xm:f>0</xm:f>
              </x14:cfvo>
              <x14:cfvo type="num">
                <xm:f>1</xm:f>
              </x14:cfvo>
              <x14:negativeFillColor rgb="FFFF0000"/>
              <x14:axisColor rgb="FF000000"/>
            </x14:dataBar>
          </x14:cfRule>
          <xm:sqref>E63:E66 E68:E70</xm:sqref>
        </x14:conditionalFormatting>
        <x14:conditionalFormatting xmlns:xm="http://schemas.microsoft.com/office/excel/2006/main">
          <x14:cfRule type="dataBar" id="{130E29EF-2AB1-44E0-96A9-DFCB89AA530B}">
            <x14:dataBar minLength="0" maxLength="100" gradient="0">
              <x14:cfvo type="num">
                <xm:f>0</xm:f>
              </x14:cfvo>
              <x14:cfvo type="num">
                <xm:f>1</xm:f>
              </x14:cfvo>
              <x14:negativeFillColor rgb="FFFF0000"/>
              <x14:axisColor rgb="FF000000"/>
            </x14:dataBar>
          </x14:cfRule>
          <xm:sqref>E71:E74 E79:E82 E87:E90 E95:E98 E103:E105 E76:E77 E84:E85 E92:E93 E100:E101</xm:sqref>
        </x14:conditionalFormatting>
        <x14:conditionalFormatting xmlns:xm="http://schemas.microsoft.com/office/excel/2006/main">
          <x14:cfRule type="dataBar" id="{88064A15-35FB-4BB2-A6FD-021575FD4764}">
            <x14:dataBar minLength="0" maxLength="100" gradient="0">
              <x14:cfvo type="num">
                <xm:f>0</xm:f>
              </x14:cfvo>
              <x14:cfvo type="num">
                <xm:f>1</xm:f>
              </x14:cfvo>
              <x14:negativeFillColor rgb="FFFF0000"/>
              <x14:axisColor rgb="FF000000"/>
            </x14:dataBar>
          </x14:cfRule>
          <xm:sqref>E78</xm:sqref>
        </x14:conditionalFormatting>
        <x14:conditionalFormatting xmlns:xm="http://schemas.microsoft.com/office/excel/2006/main">
          <x14:cfRule type="dataBar" id="{B744A509-94C4-48B1-B8EC-55A22899ACF7}">
            <x14:dataBar minLength="0" maxLength="100" gradient="0">
              <x14:cfvo type="num">
                <xm:f>0</xm:f>
              </x14:cfvo>
              <x14:cfvo type="num">
                <xm:f>1</xm:f>
              </x14:cfvo>
              <x14:negativeFillColor rgb="FFFF0000"/>
              <x14:axisColor rgb="FF000000"/>
            </x14:dataBar>
          </x14:cfRule>
          <xm:sqref>E86</xm:sqref>
        </x14:conditionalFormatting>
        <x14:conditionalFormatting xmlns:xm="http://schemas.microsoft.com/office/excel/2006/main">
          <x14:cfRule type="dataBar" id="{5BC0F25C-BAB3-4ED2-BE19-370CFF71B68D}">
            <x14:dataBar minLength="0" maxLength="100" gradient="0">
              <x14:cfvo type="num">
                <xm:f>0</xm:f>
              </x14:cfvo>
              <x14:cfvo type="num">
                <xm:f>1</xm:f>
              </x14:cfvo>
              <x14:negativeFillColor rgb="FFFF0000"/>
              <x14:axisColor rgb="FF000000"/>
            </x14:dataBar>
          </x14:cfRule>
          <xm:sqref>E94</xm:sqref>
        </x14:conditionalFormatting>
        <x14:conditionalFormatting xmlns:xm="http://schemas.microsoft.com/office/excel/2006/main">
          <x14:cfRule type="dataBar" id="{F2B9E8BF-2682-4EF4-8535-3742CEF2DA97}">
            <x14:dataBar minLength="0" maxLength="100" gradient="0">
              <x14:cfvo type="num">
                <xm:f>0</xm:f>
              </x14:cfvo>
              <x14:cfvo type="num">
                <xm:f>1</xm:f>
              </x14:cfvo>
              <x14:negativeFillColor rgb="FFFF0000"/>
              <x14:axisColor rgb="FF000000"/>
            </x14:dataBar>
          </x14:cfRule>
          <xm:sqref>E102</xm:sqref>
        </x14:conditionalFormatting>
        <x14:conditionalFormatting xmlns:xm="http://schemas.microsoft.com/office/excel/2006/main">
          <x14:cfRule type="dataBar" id="{B4C70DED-5827-40BF-98A6-2DCE2CB2D54C}">
            <x14:dataBar minLength="0" maxLength="100" gradient="0">
              <x14:cfvo type="num">
                <xm:f>0</xm:f>
              </x14:cfvo>
              <x14:cfvo type="num">
                <xm:f>1</xm:f>
              </x14:cfvo>
              <x14:negativeFillColor rgb="FFFF0000"/>
              <x14:axisColor rgb="FF000000"/>
            </x14:dataBar>
          </x14:cfRule>
          <xm:sqref>E106:E109</xm:sqref>
        </x14:conditionalFormatting>
        <x14:conditionalFormatting xmlns:xm="http://schemas.microsoft.com/office/excel/2006/main">
          <x14:cfRule type="dataBar" id="{BCB63FD2-92F2-436C-B7EC-C220213BDA84}">
            <x14:dataBar minLength="0" maxLength="100" gradient="0">
              <x14:cfvo type="num">
                <xm:f>0</xm:f>
              </x14:cfvo>
              <x14:cfvo type="num">
                <xm:f>1</xm:f>
              </x14:cfvo>
              <x14:negativeFillColor rgb="FFFF0000"/>
              <x14:axisColor rgb="FF000000"/>
            </x14:dataBar>
          </x14:cfRule>
          <xm:sqref>F62:J62</xm:sqref>
        </x14:conditionalFormatting>
        <x14:conditionalFormatting xmlns:xm="http://schemas.microsoft.com/office/excel/2006/main">
          <x14:cfRule type="dataBar" id="{73B01AC1-E36C-4C81-852F-D591DF7ED0CD}">
            <x14:dataBar minLength="0" maxLength="100" gradient="0">
              <x14:cfvo type="num">
                <xm:f>0</xm:f>
              </x14:cfvo>
              <x14:cfvo type="num">
                <xm:f>1</xm:f>
              </x14:cfvo>
              <x14:negativeFillColor rgb="FFFF0000"/>
              <x14:axisColor rgb="FF000000"/>
            </x14:dataBar>
          </x14:cfRule>
          <xm:sqref>F63:J66 F68:J69</xm:sqref>
        </x14:conditionalFormatting>
        <x14:conditionalFormatting xmlns:xm="http://schemas.microsoft.com/office/excel/2006/main">
          <x14:cfRule type="dataBar" id="{B3E36A51-2471-41B9-88CD-D9474F511825}">
            <x14:dataBar minLength="0" maxLength="100" gradient="0">
              <x14:cfvo type="num">
                <xm:f>0</xm:f>
              </x14:cfvo>
              <x14:cfvo type="num">
                <xm:f>1</xm:f>
              </x14:cfvo>
              <x14:negativeFillColor rgb="FFFF0000"/>
              <x14:axisColor rgb="FF000000"/>
            </x14:dataBar>
          </x14:cfRule>
          <xm:sqref>F70:J70</xm:sqref>
        </x14:conditionalFormatting>
        <x14:conditionalFormatting xmlns:xm="http://schemas.microsoft.com/office/excel/2006/main">
          <x14:cfRule type="dataBar" id="{6B0EFD3F-3028-40BD-BB2A-18AE5C8DAFA6}">
            <x14:dataBar minLength="0" maxLength="100" gradient="0">
              <x14:cfvo type="num">
                <xm:f>0</xm:f>
              </x14:cfvo>
              <x14:cfvo type="num">
                <xm:f>1</xm:f>
              </x14:cfvo>
              <x14:negativeFillColor rgb="FFFF0000"/>
              <x14:axisColor rgb="FF000000"/>
            </x14:dataBar>
          </x14:cfRule>
          <xm:sqref>F71:J74 F79:J82 F87:J90 F95:J98 F103:J105 F76:J77 F84:J85 F92:J93 F100:J101</xm:sqref>
        </x14:conditionalFormatting>
        <x14:conditionalFormatting xmlns:xm="http://schemas.microsoft.com/office/excel/2006/main">
          <x14:cfRule type="dataBar" id="{13DE3AF0-BCD1-4611-998A-7081EB7BC290}">
            <x14:dataBar minLength="0" maxLength="100" gradient="0">
              <x14:cfvo type="num">
                <xm:f>0</xm:f>
              </x14:cfvo>
              <x14:cfvo type="num">
                <xm:f>1</xm:f>
              </x14:cfvo>
              <x14:negativeFillColor rgb="FFFF0000"/>
              <x14:axisColor rgb="FF000000"/>
            </x14:dataBar>
          </x14:cfRule>
          <xm:sqref>F78:J78</xm:sqref>
        </x14:conditionalFormatting>
        <x14:conditionalFormatting xmlns:xm="http://schemas.microsoft.com/office/excel/2006/main">
          <x14:cfRule type="dataBar" id="{CA434AFE-0895-4CCC-84CC-ACF6EAF18360}">
            <x14:dataBar minLength="0" maxLength="100" gradient="0">
              <x14:cfvo type="num">
                <xm:f>0</xm:f>
              </x14:cfvo>
              <x14:cfvo type="num">
                <xm:f>1</xm:f>
              </x14:cfvo>
              <x14:negativeFillColor rgb="FFFF0000"/>
              <x14:axisColor rgb="FF000000"/>
            </x14:dataBar>
          </x14:cfRule>
          <xm:sqref>F86:J86</xm:sqref>
        </x14:conditionalFormatting>
        <x14:conditionalFormatting xmlns:xm="http://schemas.microsoft.com/office/excel/2006/main">
          <x14:cfRule type="dataBar" id="{BC72B0B7-D1CA-4D24-8A27-A428452E9DA3}">
            <x14:dataBar minLength="0" maxLength="100" gradient="0">
              <x14:cfvo type="num">
                <xm:f>0</xm:f>
              </x14:cfvo>
              <x14:cfvo type="num">
                <xm:f>1</xm:f>
              </x14:cfvo>
              <x14:negativeFillColor rgb="FFFF0000"/>
              <x14:axisColor rgb="FF000000"/>
            </x14:dataBar>
          </x14:cfRule>
          <xm:sqref>F94:J94</xm:sqref>
        </x14:conditionalFormatting>
        <x14:conditionalFormatting xmlns:xm="http://schemas.microsoft.com/office/excel/2006/main">
          <x14:cfRule type="dataBar" id="{4E3728E4-449D-4E70-95A9-59D72B91560B}">
            <x14:dataBar minLength="0" maxLength="100" gradient="0">
              <x14:cfvo type="num">
                <xm:f>0</xm:f>
              </x14:cfvo>
              <x14:cfvo type="num">
                <xm:f>1</xm:f>
              </x14:cfvo>
              <x14:negativeFillColor rgb="FFFF0000"/>
              <x14:axisColor rgb="FF000000"/>
            </x14:dataBar>
          </x14:cfRule>
          <xm:sqref>F102:J102</xm:sqref>
        </x14:conditionalFormatting>
        <x14:conditionalFormatting xmlns:xm="http://schemas.microsoft.com/office/excel/2006/main">
          <x14:cfRule type="dataBar" id="{B2338920-7D80-4109-9CDE-9D7F21417B65}">
            <x14:dataBar minLength="0" maxLength="100" gradient="0">
              <x14:cfvo type="num">
                <xm:f>0</xm:f>
              </x14:cfvo>
              <x14:cfvo type="num">
                <xm:f>1</xm:f>
              </x14:cfvo>
              <x14:negativeFillColor rgb="FFFF0000"/>
              <x14:axisColor rgb="FF000000"/>
            </x14:dataBar>
          </x14:cfRule>
          <xm:sqref>F106:J109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0B7C7-5EEE-44C3-9B88-CAEDF1494459}">
  <dimension ref="A1:L25"/>
  <sheetViews>
    <sheetView zoomScaleNormal="100" workbookViewId="0"/>
  </sheetViews>
  <sheetFormatPr defaultColWidth="8.6640625" defaultRowHeight="14.5" x14ac:dyDescent="0.35"/>
  <cols>
    <col min="1" max="12" width="20.58203125" style="33" customWidth="1"/>
    <col min="13" max="16384" width="8.6640625" style="33"/>
  </cols>
  <sheetData>
    <row r="1" spans="1:12" ht="21" x14ac:dyDescent="0.5">
      <c r="A1" s="32" t="s">
        <v>404</v>
      </c>
    </row>
    <row r="2" spans="1:12" ht="15.5" x14ac:dyDescent="0.35">
      <c r="A2" s="34" t="s">
        <v>405</v>
      </c>
    </row>
    <row r="3" spans="1:12" ht="15.5" x14ac:dyDescent="0.35">
      <c r="A3" s="35" t="s">
        <v>45</v>
      </c>
    </row>
    <row r="4" spans="1:12" ht="15.5" x14ac:dyDescent="0.35">
      <c r="A4" s="35" t="s">
        <v>406</v>
      </c>
    </row>
    <row r="5" spans="1:12" ht="15.5" x14ac:dyDescent="0.35">
      <c r="A5" s="36" t="s">
        <v>407</v>
      </c>
    </row>
    <row r="6" spans="1:12" ht="15.5" x14ac:dyDescent="0.35">
      <c r="A6" s="142" t="s">
        <v>408</v>
      </c>
      <c r="B6" s="142" t="s">
        <v>141</v>
      </c>
      <c r="C6" s="142" t="s">
        <v>409</v>
      </c>
      <c r="D6" s="143" t="s">
        <v>410</v>
      </c>
      <c r="E6" s="143" t="s">
        <v>411</v>
      </c>
      <c r="F6" s="142" t="s">
        <v>412</v>
      </c>
      <c r="G6" s="144" t="s">
        <v>413</v>
      </c>
      <c r="H6" s="145"/>
      <c r="I6" s="145"/>
      <c r="J6" s="145"/>
      <c r="K6" s="145"/>
      <c r="L6" s="145"/>
    </row>
    <row r="7" spans="1:12" ht="62" x14ac:dyDescent="0.35">
      <c r="A7" s="142"/>
      <c r="B7" s="142"/>
      <c r="C7" s="142"/>
      <c r="D7" s="143"/>
      <c r="E7" s="143"/>
      <c r="F7" s="142"/>
      <c r="G7" s="142" t="s">
        <v>414</v>
      </c>
      <c r="H7" s="143" t="s">
        <v>415</v>
      </c>
      <c r="I7" s="143" t="s">
        <v>416</v>
      </c>
      <c r="J7" s="37" t="s">
        <v>417</v>
      </c>
      <c r="K7" s="38" t="s">
        <v>418</v>
      </c>
      <c r="L7" s="38" t="s">
        <v>419</v>
      </c>
    </row>
    <row r="8" spans="1:12" ht="15.5" x14ac:dyDescent="0.35">
      <c r="A8" s="142"/>
      <c r="B8" s="142"/>
      <c r="C8" s="142"/>
      <c r="D8" s="143"/>
      <c r="E8" s="143"/>
      <c r="F8" s="142"/>
      <c r="G8" s="142"/>
      <c r="H8" s="143"/>
      <c r="I8" s="143"/>
      <c r="J8" s="144" t="s">
        <v>420</v>
      </c>
      <c r="K8" s="144"/>
      <c r="L8" s="144"/>
    </row>
    <row r="9" spans="1:12" ht="15.5" x14ac:dyDescent="0.35">
      <c r="A9" s="39" t="s">
        <v>421</v>
      </c>
      <c r="B9" s="40">
        <v>165</v>
      </c>
      <c r="C9" s="41">
        <v>70</v>
      </c>
      <c r="D9" s="41">
        <v>95</v>
      </c>
      <c r="E9" s="42">
        <v>0.43</v>
      </c>
      <c r="F9" s="42">
        <v>0.56999999999999995</v>
      </c>
      <c r="G9" s="41">
        <v>7.5</v>
      </c>
      <c r="H9" s="41">
        <v>2</v>
      </c>
      <c r="I9" s="41">
        <v>34</v>
      </c>
      <c r="J9" s="41">
        <v>1</v>
      </c>
      <c r="K9" s="41">
        <v>2</v>
      </c>
      <c r="L9" s="41">
        <v>1</v>
      </c>
    </row>
    <row r="10" spans="1:12" ht="15.5" x14ac:dyDescent="0.35">
      <c r="A10" s="43" t="s">
        <v>107</v>
      </c>
      <c r="B10" s="43">
        <v>20</v>
      </c>
      <c r="C10" s="44">
        <v>5</v>
      </c>
      <c r="D10" s="44">
        <v>10</v>
      </c>
      <c r="E10" s="45">
        <v>0.33</v>
      </c>
      <c r="F10" s="45">
        <v>0.67</v>
      </c>
      <c r="G10" s="46">
        <v>28</v>
      </c>
      <c r="H10" s="46">
        <v>4.5</v>
      </c>
      <c r="I10" s="46">
        <v>29.5</v>
      </c>
      <c r="J10" s="46">
        <v>1</v>
      </c>
      <c r="K10" s="46">
        <v>1.5</v>
      </c>
      <c r="L10" s="46">
        <v>1</v>
      </c>
    </row>
    <row r="11" spans="1:12" ht="15.5" x14ac:dyDescent="0.35">
      <c r="A11" s="47" t="s">
        <v>108</v>
      </c>
      <c r="B11" s="47">
        <v>40</v>
      </c>
      <c r="C11" s="48">
        <v>15</v>
      </c>
      <c r="D11" s="48">
        <v>25</v>
      </c>
      <c r="E11" s="49">
        <v>0.41</v>
      </c>
      <c r="F11" s="49">
        <v>0.59</v>
      </c>
      <c r="G11" s="50">
        <v>5</v>
      </c>
      <c r="H11" s="50">
        <v>3</v>
      </c>
      <c r="I11" s="50">
        <v>7.5</v>
      </c>
      <c r="J11" s="50">
        <v>2</v>
      </c>
      <c r="K11" s="50">
        <v>4</v>
      </c>
      <c r="L11" s="50">
        <v>1</v>
      </c>
    </row>
    <row r="12" spans="1:12" ht="15.5" x14ac:dyDescent="0.35">
      <c r="A12" s="51" t="s">
        <v>109</v>
      </c>
      <c r="B12" s="51">
        <v>60</v>
      </c>
      <c r="C12" s="52">
        <v>20</v>
      </c>
      <c r="D12" s="52">
        <v>40</v>
      </c>
      <c r="E12" s="45">
        <v>0.32</v>
      </c>
      <c r="F12" s="45">
        <v>0.68</v>
      </c>
      <c r="G12" s="53">
        <v>22.5</v>
      </c>
      <c r="H12" s="53">
        <v>2</v>
      </c>
      <c r="I12" s="53">
        <v>63</v>
      </c>
      <c r="J12" s="53">
        <v>1</v>
      </c>
      <c r="K12" s="53">
        <v>2</v>
      </c>
      <c r="L12" s="53">
        <v>1</v>
      </c>
    </row>
    <row r="13" spans="1:12" ht="15.5" x14ac:dyDescent="0.35">
      <c r="A13" s="54" t="s">
        <v>110</v>
      </c>
      <c r="B13" s="54">
        <v>45</v>
      </c>
      <c r="C13" s="55">
        <v>30</v>
      </c>
      <c r="D13" s="55">
        <v>15</v>
      </c>
      <c r="E13" s="56">
        <v>0.64</v>
      </c>
      <c r="F13" s="56">
        <v>0.36</v>
      </c>
      <c r="G13" s="57">
        <v>3</v>
      </c>
      <c r="H13" s="57">
        <v>1</v>
      </c>
      <c r="I13" s="57">
        <v>52.5</v>
      </c>
      <c r="J13" s="57">
        <v>1</v>
      </c>
      <c r="K13" s="57">
        <v>1</v>
      </c>
      <c r="L13" s="57">
        <v>1</v>
      </c>
    </row>
    <row r="14" spans="1:12" ht="15.5" x14ac:dyDescent="0.35">
      <c r="A14" s="58" t="s">
        <v>27</v>
      </c>
      <c r="B14" s="33" t="s">
        <v>422</v>
      </c>
    </row>
    <row r="15" spans="1:12" ht="15.5" x14ac:dyDescent="0.35">
      <c r="A15" s="59" t="s">
        <v>28</v>
      </c>
      <c r="B15" s="33" t="s">
        <v>423</v>
      </c>
    </row>
    <row r="16" spans="1:12" ht="15.5" x14ac:dyDescent="0.35">
      <c r="A16" s="59" t="s">
        <v>29</v>
      </c>
      <c r="B16" s="33" t="s">
        <v>424</v>
      </c>
    </row>
    <row r="17" spans="1:2" ht="15.5" x14ac:dyDescent="0.35">
      <c r="A17" s="59" t="s">
        <v>30</v>
      </c>
      <c r="B17" s="33" t="s">
        <v>425</v>
      </c>
    </row>
    <row r="18" spans="1:2" ht="15.5" x14ac:dyDescent="0.35">
      <c r="A18" s="59" t="s">
        <v>31</v>
      </c>
      <c r="B18" s="33" t="s">
        <v>426</v>
      </c>
    </row>
    <row r="19" spans="1:2" ht="15.5" x14ac:dyDescent="0.35">
      <c r="A19" s="59" t="s">
        <v>32</v>
      </c>
      <c r="B19" s="33" t="s">
        <v>427</v>
      </c>
    </row>
    <row r="20" spans="1:2" ht="15.5" x14ac:dyDescent="0.35">
      <c r="A20" s="59" t="s">
        <v>33</v>
      </c>
      <c r="B20" s="33" t="s">
        <v>428</v>
      </c>
    </row>
    <row r="21" spans="1:2" ht="15.5" x14ac:dyDescent="0.35">
      <c r="A21" s="59" t="s">
        <v>34</v>
      </c>
      <c r="B21" s="33" t="s">
        <v>429</v>
      </c>
    </row>
    <row r="22" spans="1:2" ht="15.5" x14ac:dyDescent="0.35">
      <c r="A22" s="59" t="s">
        <v>35</v>
      </c>
      <c r="B22" s="33" t="s">
        <v>430</v>
      </c>
    </row>
    <row r="23" spans="1:2" ht="15.5" x14ac:dyDescent="0.35">
      <c r="A23" s="59" t="s">
        <v>36</v>
      </c>
      <c r="B23" s="33" t="s">
        <v>431</v>
      </c>
    </row>
    <row r="24" spans="1:2" ht="15.5" x14ac:dyDescent="0.35">
      <c r="A24" s="60" t="s">
        <v>37</v>
      </c>
      <c r="B24" s="33" t="s">
        <v>432</v>
      </c>
    </row>
    <row r="25" spans="1:2" ht="15.5" x14ac:dyDescent="0.35">
      <c r="A25" s="60" t="s">
        <v>38</v>
      </c>
      <c r="B25" s="33" t="s">
        <v>433</v>
      </c>
    </row>
  </sheetData>
  <mergeCells count="11">
    <mergeCell ref="G6:L6"/>
    <mergeCell ref="G7:G8"/>
    <mergeCell ref="H7:H8"/>
    <mergeCell ref="I7:I8"/>
    <mergeCell ref="J8:L8"/>
    <mergeCell ref="F6:F8"/>
    <mergeCell ref="A6:A8"/>
    <mergeCell ref="B6:B8"/>
    <mergeCell ref="C6:C8"/>
    <mergeCell ref="D6:D8"/>
    <mergeCell ref="E6:E8"/>
  </mergeCells>
  <conditionalFormatting sqref="E9:F9">
    <cfRule type="dataBar" priority="3">
      <dataBar>
        <cfvo type="num" val="0"/>
        <cfvo type="num" val="1"/>
        <color rgb="FFB4A9D4"/>
      </dataBar>
      <extLst>
        <ext xmlns:x14="http://schemas.microsoft.com/office/spreadsheetml/2009/9/main" uri="{B025F937-C7B1-47D3-B67F-A62EFF666E3E}">
          <x14:id>{8CF1C5F1-153B-482D-9936-9CED8A126D48}</x14:id>
        </ext>
      </extLst>
    </cfRule>
  </conditionalFormatting>
  <conditionalFormatting sqref="E10:F12">
    <cfRule type="dataBar" priority="2">
      <dataBar>
        <cfvo type="num" val="0"/>
        <cfvo type="num" val="1"/>
        <color rgb="FFB4A9D4"/>
      </dataBar>
      <extLst>
        <ext xmlns:x14="http://schemas.microsoft.com/office/spreadsheetml/2009/9/main" uri="{B025F937-C7B1-47D3-B67F-A62EFF666E3E}">
          <x14:id>{BD78C4BE-D4D5-4E9B-B6F7-D97A99D87D65}</x14:id>
        </ext>
      </extLst>
    </cfRule>
  </conditionalFormatting>
  <conditionalFormatting sqref="E13:F13">
    <cfRule type="dataBar" priority="1">
      <dataBar>
        <cfvo type="num" val="0"/>
        <cfvo type="num" val="1"/>
        <color rgb="FFB4A9D4"/>
      </dataBar>
      <extLst>
        <ext xmlns:x14="http://schemas.microsoft.com/office/spreadsheetml/2009/9/main" uri="{B025F937-C7B1-47D3-B67F-A62EFF666E3E}">
          <x14:id>{C878DB9F-AC33-4A6A-8040-9B28C03BA6B4}</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CF1C5F1-153B-482D-9936-9CED8A126D48}">
            <x14:dataBar minLength="0" maxLength="100" gradient="0">
              <x14:cfvo type="num">
                <xm:f>0</xm:f>
              </x14:cfvo>
              <x14:cfvo type="num">
                <xm:f>1</xm:f>
              </x14:cfvo>
              <x14:negativeFillColor rgb="FFFF0000"/>
              <x14:axisColor rgb="FF000000"/>
            </x14:dataBar>
          </x14:cfRule>
          <xm:sqref>E9:F9</xm:sqref>
        </x14:conditionalFormatting>
        <x14:conditionalFormatting xmlns:xm="http://schemas.microsoft.com/office/excel/2006/main">
          <x14:cfRule type="dataBar" id="{BD78C4BE-D4D5-4E9B-B6F7-D97A99D87D65}">
            <x14:dataBar minLength="0" maxLength="100" gradient="0">
              <x14:cfvo type="num">
                <xm:f>0</xm:f>
              </x14:cfvo>
              <x14:cfvo type="num">
                <xm:f>1</xm:f>
              </x14:cfvo>
              <x14:negativeFillColor rgb="FFFF0000"/>
              <x14:axisColor rgb="FF000000"/>
            </x14:dataBar>
          </x14:cfRule>
          <xm:sqref>E10:F12</xm:sqref>
        </x14:conditionalFormatting>
        <x14:conditionalFormatting xmlns:xm="http://schemas.microsoft.com/office/excel/2006/main">
          <x14:cfRule type="dataBar" id="{C878DB9F-AC33-4A6A-8040-9B28C03BA6B4}">
            <x14:dataBar minLength="0" maxLength="100" gradient="0">
              <x14:cfvo type="num">
                <xm:f>0</xm:f>
              </x14:cfvo>
              <x14:cfvo type="num">
                <xm:f>1</xm:f>
              </x14:cfvo>
              <x14:negativeFillColor rgb="FFFF0000"/>
              <x14:axisColor rgb="FF000000"/>
            </x14:dataBar>
          </x14:cfRule>
          <xm:sqref>E13:F13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64"/>
  <sheetViews>
    <sheetView showGridLines="0" zoomScaleNormal="100" workbookViewId="0"/>
  </sheetViews>
  <sheetFormatPr defaultColWidth="11" defaultRowHeight="15.5" x14ac:dyDescent="0.35"/>
  <cols>
    <col min="1" max="12" width="20.58203125" customWidth="1"/>
  </cols>
  <sheetData>
    <row r="1" spans="1:12" ht="19.5" x14ac:dyDescent="0.45">
      <c r="A1" s="2" t="s">
        <v>255</v>
      </c>
    </row>
    <row r="2" spans="1:12" x14ac:dyDescent="0.35">
      <c r="A2" t="s">
        <v>44</v>
      </c>
    </row>
    <row r="3" spans="1:12" x14ac:dyDescent="0.35">
      <c r="A3" t="s">
        <v>45</v>
      </c>
    </row>
    <row r="4" spans="1:12" x14ac:dyDescent="0.35">
      <c r="A4" t="s">
        <v>256</v>
      </c>
    </row>
    <row r="5" spans="1:12" x14ac:dyDescent="0.35">
      <c r="A5" t="s">
        <v>47</v>
      </c>
    </row>
    <row r="6" spans="1:12" ht="77.5" x14ac:dyDescent="0.35">
      <c r="A6" s="86" t="s">
        <v>257</v>
      </c>
      <c r="B6" s="88" t="s">
        <v>258</v>
      </c>
      <c r="C6" s="88" t="s">
        <v>259</v>
      </c>
      <c r="D6" s="88" t="s">
        <v>260</v>
      </c>
      <c r="E6" s="88" t="s">
        <v>261</v>
      </c>
      <c r="F6" s="88" t="s">
        <v>262</v>
      </c>
      <c r="G6" s="88" t="s">
        <v>263</v>
      </c>
      <c r="H6" s="88" t="s">
        <v>264</v>
      </c>
      <c r="I6" s="88" t="s">
        <v>265</v>
      </c>
      <c r="J6" s="88" t="s">
        <v>266</v>
      </c>
      <c r="K6" s="88" t="s">
        <v>267</v>
      </c>
      <c r="L6" s="86" t="s">
        <v>268</v>
      </c>
    </row>
    <row r="7" spans="1:12" x14ac:dyDescent="0.35">
      <c r="A7" s="14" t="s">
        <v>269</v>
      </c>
      <c r="B7" s="19" t="s">
        <v>60</v>
      </c>
      <c r="C7" s="15">
        <v>5149590</v>
      </c>
      <c r="D7" s="15">
        <v>2994520</v>
      </c>
      <c r="E7" s="15">
        <v>2155070</v>
      </c>
      <c r="F7" s="114">
        <v>1125635450</v>
      </c>
      <c r="G7" s="114">
        <v>851235730</v>
      </c>
      <c r="H7" s="114">
        <v>274399710</v>
      </c>
      <c r="I7" s="16">
        <v>0.57999999999999996</v>
      </c>
      <c r="J7" s="16">
        <v>0.42</v>
      </c>
      <c r="K7" s="15">
        <v>159655</v>
      </c>
      <c r="L7" s="21">
        <v>41404530</v>
      </c>
    </row>
    <row r="8" spans="1:12" x14ac:dyDescent="0.35">
      <c r="A8" s="7" t="s">
        <v>269</v>
      </c>
      <c r="B8" s="18" t="s">
        <v>63</v>
      </c>
      <c r="C8" s="10">
        <v>15</v>
      </c>
      <c r="D8" s="10">
        <v>10</v>
      </c>
      <c r="E8" s="10">
        <v>5</v>
      </c>
      <c r="F8" s="115">
        <v>1770</v>
      </c>
      <c r="G8" s="115">
        <v>1300</v>
      </c>
      <c r="H8" s="115">
        <v>470</v>
      </c>
      <c r="I8" s="11">
        <v>0.6</v>
      </c>
      <c r="J8" s="11">
        <v>0.4</v>
      </c>
      <c r="K8" s="10">
        <v>0</v>
      </c>
      <c r="L8" s="22">
        <v>0</v>
      </c>
    </row>
    <row r="9" spans="1:12" x14ac:dyDescent="0.35">
      <c r="A9" s="7" t="s">
        <v>269</v>
      </c>
      <c r="B9" s="18" t="s">
        <v>64</v>
      </c>
      <c r="C9" s="10">
        <v>105</v>
      </c>
      <c r="D9" s="10">
        <v>70</v>
      </c>
      <c r="E9" s="10">
        <v>35</v>
      </c>
      <c r="F9" s="115">
        <v>16380</v>
      </c>
      <c r="G9" s="115">
        <v>12830</v>
      </c>
      <c r="H9" s="115">
        <v>3550</v>
      </c>
      <c r="I9" s="11">
        <v>0.66</v>
      </c>
      <c r="J9" s="11">
        <v>0.34</v>
      </c>
      <c r="K9" s="10">
        <v>0</v>
      </c>
      <c r="L9" s="22">
        <v>0</v>
      </c>
    </row>
    <row r="10" spans="1:12" x14ac:dyDescent="0.35">
      <c r="A10" s="7" t="s">
        <v>269</v>
      </c>
      <c r="B10" s="18" t="s">
        <v>65</v>
      </c>
      <c r="C10" s="10">
        <v>280</v>
      </c>
      <c r="D10" s="10">
        <v>175</v>
      </c>
      <c r="E10" s="10">
        <v>100</v>
      </c>
      <c r="F10" s="115">
        <v>48470</v>
      </c>
      <c r="G10" s="115">
        <v>38840</v>
      </c>
      <c r="H10" s="115">
        <v>9630</v>
      </c>
      <c r="I10" s="11">
        <v>0.63</v>
      </c>
      <c r="J10" s="11">
        <v>0.37</v>
      </c>
      <c r="K10" s="10" t="s">
        <v>111</v>
      </c>
      <c r="L10" s="22">
        <v>50</v>
      </c>
    </row>
    <row r="11" spans="1:12" x14ac:dyDescent="0.35">
      <c r="A11" s="7" t="s">
        <v>269</v>
      </c>
      <c r="B11" s="18" t="s">
        <v>66</v>
      </c>
      <c r="C11" s="10">
        <v>505</v>
      </c>
      <c r="D11" s="10">
        <v>335</v>
      </c>
      <c r="E11" s="10">
        <v>170</v>
      </c>
      <c r="F11" s="115">
        <v>93640</v>
      </c>
      <c r="G11" s="115">
        <v>75770</v>
      </c>
      <c r="H11" s="115">
        <v>17870</v>
      </c>
      <c r="I11" s="11">
        <v>0.66</v>
      </c>
      <c r="J11" s="11">
        <v>0.34</v>
      </c>
      <c r="K11" s="10" t="s">
        <v>111</v>
      </c>
      <c r="L11" s="22">
        <v>500</v>
      </c>
    </row>
    <row r="12" spans="1:12" x14ac:dyDescent="0.35">
      <c r="A12" s="7" t="s">
        <v>269</v>
      </c>
      <c r="B12" s="18" t="s">
        <v>67</v>
      </c>
      <c r="C12" s="10">
        <v>1010</v>
      </c>
      <c r="D12" s="10">
        <v>645</v>
      </c>
      <c r="E12" s="10">
        <v>365</v>
      </c>
      <c r="F12" s="115">
        <v>176140</v>
      </c>
      <c r="G12" s="115">
        <v>141930</v>
      </c>
      <c r="H12" s="115">
        <v>34210</v>
      </c>
      <c r="I12" s="11">
        <v>0.64</v>
      </c>
      <c r="J12" s="11">
        <v>0.36</v>
      </c>
      <c r="K12" s="10" t="s">
        <v>111</v>
      </c>
      <c r="L12" s="22">
        <v>270</v>
      </c>
    </row>
    <row r="13" spans="1:12" x14ac:dyDescent="0.35">
      <c r="A13" s="7" t="s">
        <v>269</v>
      </c>
      <c r="B13" s="18" t="s">
        <v>68</v>
      </c>
      <c r="C13" s="10">
        <v>2095</v>
      </c>
      <c r="D13" s="10">
        <v>1370</v>
      </c>
      <c r="E13" s="10">
        <v>725</v>
      </c>
      <c r="F13" s="115">
        <v>367110</v>
      </c>
      <c r="G13" s="115">
        <v>300780</v>
      </c>
      <c r="H13" s="115">
        <v>66330</v>
      </c>
      <c r="I13" s="11">
        <v>0.65</v>
      </c>
      <c r="J13" s="11">
        <v>0.35</v>
      </c>
      <c r="K13" s="10">
        <v>5</v>
      </c>
      <c r="L13" s="22">
        <v>860</v>
      </c>
    </row>
    <row r="14" spans="1:12" x14ac:dyDescent="0.35">
      <c r="A14" s="7" t="s">
        <v>269</v>
      </c>
      <c r="B14" s="18" t="s">
        <v>69</v>
      </c>
      <c r="C14" s="10">
        <v>4190</v>
      </c>
      <c r="D14" s="10">
        <v>2730</v>
      </c>
      <c r="E14" s="10">
        <v>1460</v>
      </c>
      <c r="F14" s="115">
        <v>769700</v>
      </c>
      <c r="G14" s="115">
        <v>626750</v>
      </c>
      <c r="H14" s="115">
        <v>142940</v>
      </c>
      <c r="I14" s="11">
        <v>0.65</v>
      </c>
      <c r="J14" s="11">
        <v>0.35</v>
      </c>
      <c r="K14" s="10">
        <v>10</v>
      </c>
      <c r="L14" s="22">
        <v>2480</v>
      </c>
    </row>
    <row r="15" spans="1:12" x14ac:dyDescent="0.35">
      <c r="A15" s="7" t="s">
        <v>269</v>
      </c>
      <c r="B15" s="18" t="s">
        <v>70</v>
      </c>
      <c r="C15" s="10">
        <v>9355</v>
      </c>
      <c r="D15" s="10">
        <v>5970</v>
      </c>
      <c r="E15" s="10">
        <v>3385</v>
      </c>
      <c r="F15" s="115">
        <v>1781290</v>
      </c>
      <c r="G15" s="115">
        <v>1427910</v>
      </c>
      <c r="H15" s="115">
        <v>353380</v>
      </c>
      <c r="I15" s="11">
        <v>0.64</v>
      </c>
      <c r="J15" s="11">
        <v>0.36</v>
      </c>
      <c r="K15" s="10">
        <v>45</v>
      </c>
      <c r="L15" s="22">
        <v>11510</v>
      </c>
    </row>
    <row r="16" spans="1:12" x14ac:dyDescent="0.35">
      <c r="A16" s="7" t="s">
        <v>269</v>
      </c>
      <c r="B16" s="18" t="s">
        <v>71</v>
      </c>
      <c r="C16" s="10">
        <v>22445</v>
      </c>
      <c r="D16" s="10">
        <v>13655</v>
      </c>
      <c r="E16" s="10">
        <v>8790</v>
      </c>
      <c r="F16" s="115">
        <v>2885530</v>
      </c>
      <c r="G16" s="115">
        <v>2275640</v>
      </c>
      <c r="H16" s="115">
        <v>609890</v>
      </c>
      <c r="I16" s="11">
        <v>0.61</v>
      </c>
      <c r="J16" s="11">
        <v>0.39</v>
      </c>
      <c r="K16" s="10">
        <v>360</v>
      </c>
      <c r="L16" s="22">
        <v>47330</v>
      </c>
    </row>
    <row r="17" spans="1:12" x14ac:dyDescent="0.35">
      <c r="A17" s="7" t="s">
        <v>269</v>
      </c>
      <c r="B17" s="18" t="s">
        <v>72</v>
      </c>
      <c r="C17" s="10">
        <v>29550</v>
      </c>
      <c r="D17" s="10">
        <v>17795</v>
      </c>
      <c r="E17" s="10">
        <v>11755</v>
      </c>
      <c r="F17" s="115">
        <v>4977740</v>
      </c>
      <c r="G17" s="115">
        <v>3857490</v>
      </c>
      <c r="H17" s="115">
        <v>1120240</v>
      </c>
      <c r="I17" s="11">
        <v>0.6</v>
      </c>
      <c r="J17" s="11">
        <v>0.4</v>
      </c>
      <c r="K17" s="10">
        <v>495</v>
      </c>
      <c r="L17" s="22">
        <v>108060</v>
      </c>
    </row>
    <row r="18" spans="1:12" x14ac:dyDescent="0.35">
      <c r="A18" s="7" t="s">
        <v>269</v>
      </c>
      <c r="B18" s="18" t="s">
        <v>73</v>
      </c>
      <c r="C18" s="10">
        <v>31400</v>
      </c>
      <c r="D18" s="10">
        <v>18980</v>
      </c>
      <c r="E18" s="10">
        <v>12420</v>
      </c>
      <c r="F18" s="115">
        <v>5952910</v>
      </c>
      <c r="G18" s="115">
        <v>4624350</v>
      </c>
      <c r="H18" s="115">
        <v>1328560</v>
      </c>
      <c r="I18" s="11">
        <v>0.6</v>
      </c>
      <c r="J18" s="11">
        <v>0.4</v>
      </c>
      <c r="K18" s="10">
        <v>380</v>
      </c>
      <c r="L18" s="22">
        <v>96460</v>
      </c>
    </row>
    <row r="19" spans="1:12" x14ac:dyDescent="0.35">
      <c r="A19" s="7" t="s">
        <v>269</v>
      </c>
      <c r="B19" s="18" t="s">
        <v>74</v>
      </c>
      <c r="C19" s="10">
        <v>46100</v>
      </c>
      <c r="D19" s="10">
        <v>26940</v>
      </c>
      <c r="E19" s="10">
        <v>19160</v>
      </c>
      <c r="F19" s="115">
        <v>8977760</v>
      </c>
      <c r="G19" s="115">
        <v>6828570</v>
      </c>
      <c r="H19" s="115">
        <v>2149190</v>
      </c>
      <c r="I19" s="11">
        <v>0.57999999999999996</v>
      </c>
      <c r="J19" s="11">
        <v>0.42</v>
      </c>
      <c r="K19" s="10">
        <v>955</v>
      </c>
      <c r="L19" s="22">
        <v>242550</v>
      </c>
    </row>
    <row r="20" spans="1:12" x14ac:dyDescent="0.35">
      <c r="A20" s="7" t="s">
        <v>269</v>
      </c>
      <c r="B20" s="18" t="s">
        <v>75</v>
      </c>
      <c r="C20" s="10">
        <v>78720</v>
      </c>
      <c r="D20" s="10">
        <v>44850</v>
      </c>
      <c r="E20" s="10">
        <v>33865</v>
      </c>
      <c r="F20" s="115">
        <v>15909080</v>
      </c>
      <c r="G20" s="115">
        <v>11973830</v>
      </c>
      <c r="H20" s="115">
        <v>3935260</v>
      </c>
      <c r="I20" s="11">
        <v>0.56999999999999995</v>
      </c>
      <c r="J20" s="11">
        <v>0.43</v>
      </c>
      <c r="K20" s="10">
        <v>2175</v>
      </c>
      <c r="L20" s="22">
        <v>551960</v>
      </c>
    </row>
    <row r="21" spans="1:12" x14ac:dyDescent="0.35">
      <c r="A21" s="7" t="s">
        <v>269</v>
      </c>
      <c r="B21" s="18" t="s">
        <v>76</v>
      </c>
      <c r="C21" s="10">
        <v>87885</v>
      </c>
      <c r="D21" s="10">
        <v>50300</v>
      </c>
      <c r="E21" s="10">
        <v>37585</v>
      </c>
      <c r="F21" s="115">
        <v>18036860</v>
      </c>
      <c r="G21" s="115">
        <v>13633860</v>
      </c>
      <c r="H21" s="115">
        <v>4403000</v>
      </c>
      <c r="I21" s="11">
        <v>0.56999999999999995</v>
      </c>
      <c r="J21" s="11">
        <v>0.43</v>
      </c>
      <c r="K21" s="10">
        <v>2520</v>
      </c>
      <c r="L21" s="22">
        <v>638110</v>
      </c>
    </row>
    <row r="22" spans="1:12" x14ac:dyDescent="0.35">
      <c r="A22" s="7" t="s">
        <v>269</v>
      </c>
      <c r="B22" s="18" t="s">
        <v>77</v>
      </c>
      <c r="C22" s="10">
        <v>98375</v>
      </c>
      <c r="D22" s="10">
        <v>56145</v>
      </c>
      <c r="E22" s="10">
        <v>42230</v>
      </c>
      <c r="F22" s="115">
        <v>20322650</v>
      </c>
      <c r="G22" s="115">
        <v>15312730</v>
      </c>
      <c r="H22" s="115">
        <v>5009930</v>
      </c>
      <c r="I22" s="11">
        <v>0.56999999999999995</v>
      </c>
      <c r="J22" s="11">
        <v>0.43</v>
      </c>
      <c r="K22" s="10">
        <v>3045</v>
      </c>
      <c r="L22" s="22">
        <v>753060</v>
      </c>
    </row>
    <row r="23" spans="1:12" x14ac:dyDescent="0.35">
      <c r="A23" s="7" t="s">
        <v>269</v>
      </c>
      <c r="B23" s="18" t="s">
        <v>78</v>
      </c>
      <c r="C23" s="10">
        <v>123125</v>
      </c>
      <c r="D23" s="10">
        <v>69965</v>
      </c>
      <c r="E23" s="10">
        <v>53160</v>
      </c>
      <c r="F23" s="115">
        <v>25591440</v>
      </c>
      <c r="G23" s="115">
        <v>19251860</v>
      </c>
      <c r="H23" s="115">
        <v>6339570</v>
      </c>
      <c r="I23" s="11">
        <v>0.56999999999999995</v>
      </c>
      <c r="J23" s="11">
        <v>0.43</v>
      </c>
      <c r="K23" s="10">
        <v>3905</v>
      </c>
      <c r="L23" s="22">
        <v>964210</v>
      </c>
    </row>
    <row r="24" spans="1:12" x14ac:dyDescent="0.35">
      <c r="A24" s="7" t="s">
        <v>269</v>
      </c>
      <c r="B24" s="18" t="s">
        <v>79</v>
      </c>
      <c r="C24" s="10">
        <v>128090</v>
      </c>
      <c r="D24" s="10">
        <v>72970</v>
      </c>
      <c r="E24" s="10">
        <v>55120</v>
      </c>
      <c r="F24" s="115">
        <v>26700170</v>
      </c>
      <c r="G24" s="115">
        <v>20117190</v>
      </c>
      <c r="H24" s="115">
        <v>6582990</v>
      </c>
      <c r="I24" s="11">
        <v>0.56999999999999995</v>
      </c>
      <c r="J24" s="11">
        <v>0.43</v>
      </c>
      <c r="K24" s="10">
        <v>3950</v>
      </c>
      <c r="L24" s="22">
        <v>979130</v>
      </c>
    </row>
    <row r="25" spans="1:12" x14ac:dyDescent="0.35">
      <c r="A25" s="7" t="s">
        <v>269</v>
      </c>
      <c r="B25" s="18" t="s">
        <v>80</v>
      </c>
      <c r="C25" s="10">
        <v>88070</v>
      </c>
      <c r="D25" s="10">
        <v>50685</v>
      </c>
      <c r="E25" s="10">
        <v>37385</v>
      </c>
      <c r="F25" s="115">
        <v>18363740</v>
      </c>
      <c r="G25" s="115">
        <v>13895390</v>
      </c>
      <c r="H25" s="115">
        <v>4468350</v>
      </c>
      <c r="I25" s="11">
        <v>0.57999999999999996</v>
      </c>
      <c r="J25" s="11">
        <v>0.42</v>
      </c>
      <c r="K25" s="10">
        <v>2515</v>
      </c>
      <c r="L25" s="22">
        <v>624420</v>
      </c>
    </row>
    <row r="26" spans="1:12" x14ac:dyDescent="0.35">
      <c r="A26" s="7" t="s">
        <v>269</v>
      </c>
      <c r="B26" s="18" t="s">
        <v>81</v>
      </c>
      <c r="C26" s="10">
        <v>111150</v>
      </c>
      <c r="D26" s="10">
        <v>63585</v>
      </c>
      <c r="E26" s="10">
        <v>47565</v>
      </c>
      <c r="F26" s="115">
        <v>23281160</v>
      </c>
      <c r="G26" s="115">
        <v>17554030</v>
      </c>
      <c r="H26" s="115">
        <v>5727140</v>
      </c>
      <c r="I26" s="11">
        <v>0.56999999999999995</v>
      </c>
      <c r="J26" s="11">
        <v>0.43</v>
      </c>
      <c r="K26" s="10">
        <v>3595</v>
      </c>
      <c r="L26" s="22">
        <v>873230</v>
      </c>
    </row>
    <row r="27" spans="1:12" x14ac:dyDescent="0.35">
      <c r="A27" s="7" t="s">
        <v>269</v>
      </c>
      <c r="B27" s="18" t="s">
        <v>82</v>
      </c>
      <c r="C27" s="10">
        <v>146540</v>
      </c>
      <c r="D27" s="10">
        <v>84920</v>
      </c>
      <c r="E27" s="10">
        <v>61620</v>
      </c>
      <c r="F27" s="115">
        <v>30740450</v>
      </c>
      <c r="G27" s="115">
        <v>23332080</v>
      </c>
      <c r="H27" s="115">
        <v>7408370</v>
      </c>
      <c r="I27" s="11">
        <v>0.57999999999999996</v>
      </c>
      <c r="J27" s="11">
        <v>0.42</v>
      </c>
      <c r="K27" s="10">
        <v>4340</v>
      </c>
      <c r="L27" s="22">
        <v>1069430</v>
      </c>
    </row>
    <row r="28" spans="1:12" x14ac:dyDescent="0.35">
      <c r="A28" s="7" t="s">
        <v>269</v>
      </c>
      <c r="B28" s="18" t="s">
        <v>83</v>
      </c>
      <c r="C28" s="10">
        <v>204845</v>
      </c>
      <c r="D28" s="10">
        <v>118220</v>
      </c>
      <c r="E28" s="10">
        <v>86625</v>
      </c>
      <c r="F28" s="115">
        <v>26452810</v>
      </c>
      <c r="G28" s="115">
        <v>20058820</v>
      </c>
      <c r="H28" s="115">
        <v>6393990</v>
      </c>
      <c r="I28" s="11">
        <v>0.57999999999999996</v>
      </c>
      <c r="J28" s="11">
        <v>0.42</v>
      </c>
      <c r="K28" s="10">
        <v>6225</v>
      </c>
      <c r="L28" s="22">
        <v>918170</v>
      </c>
    </row>
    <row r="29" spans="1:12" x14ac:dyDescent="0.35">
      <c r="A29" s="7" t="s">
        <v>269</v>
      </c>
      <c r="B29" s="18" t="s">
        <v>84</v>
      </c>
      <c r="C29" s="10">
        <v>182575</v>
      </c>
      <c r="D29" s="10">
        <v>105480</v>
      </c>
      <c r="E29" s="10">
        <v>77100</v>
      </c>
      <c r="F29" s="115">
        <v>35089850</v>
      </c>
      <c r="G29" s="115">
        <v>26619580</v>
      </c>
      <c r="H29" s="115">
        <v>8470270</v>
      </c>
      <c r="I29" s="11">
        <v>0.57999999999999996</v>
      </c>
      <c r="J29" s="11">
        <v>0.42</v>
      </c>
      <c r="K29" s="10">
        <v>5355</v>
      </c>
      <c r="L29" s="22">
        <v>1225610</v>
      </c>
    </row>
    <row r="30" spans="1:12" x14ac:dyDescent="0.35">
      <c r="A30" s="7" t="s">
        <v>269</v>
      </c>
      <c r="B30" s="18" t="s">
        <v>85</v>
      </c>
      <c r="C30" s="10">
        <v>139765</v>
      </c>
      <c r="D30" s="10">
        <v>81340</v>
      </c>
      <c r="E30" s="10">
        <v>58425</v>
      </c>
      <c r="F30" s="115">
        <v>31544640</v>
      </c>
      <c r="G30" s="115">
        <v>23939020</v>
      </c>
      <c r="H30" s="115">
        <v>7605620</v>
      </c>
      <c r="I30" s="11">
        <v>0.57999999999999996</v>
      </c>
      <c r="J30" s="11">
        <v>0.42</v>
      </c>
      <c r="K30" s="10">
        <v>3795</v>
      </c>
      <c r="L30" s="22">
        <v>1020850</v>
      </c>
    </row>
    <row r="31" spans="1:12" x14ac:dyDescent="0.35">
      <c r="A31" s="7" t="s">
        <v>269</v>
      </c>
      <c r="B31" s="18" t="s">
        <v>86</v>
      </c>
      <c r="C31" s="10">
        <v>136915</v>
      </c>
      <c r="D31" s="10">
        <v>79595</v>
      </c>
      <c r="E31" s="10">
        <v>57320</v>
      </c>
      <c r="F31" s="115">
        <v>31166530</v>
      </c>
      <c r="G31" s="115">
        <v>23607260</v>
      </c>
      <c r="H31" s="115">
        <v>7559270</v>
      </c>
      <c r="I31" s="11">
        <v>0.57999999999999996</v>
      </c>
      <c r="J31" s="11">
        <v>0.42</v>
      </c>
      <c r="K31" s="10">
        <v>3855</v>
      </c>
      <c r="L31" s="22">
        <v>1042990</v>
      </c>
    </row>
    <row r="32" spans="1:12" x14ac:dyDescent="0.35">
      <c r="A32" s="7" t="s">
        <v>269</v>
      </c>
      <c r="B32" s="18" t="s">
        <v>87</v>
      </c>
      <c r="C32" s="10">
        <v>164600</v>
      </c>
      <c r="D32" s="10">
        <v>95560</v>
      </c>
      <c r="E32" s="10">
        <v>69040</v>
      </c>
      <c r="F32" s="115">
        <v>37676360</v>
      </c>
      <c r="G32" s="115">
        <v>28527890</v>
      </c>
      <c r="H32" s="115">
        <v>9148470</v>
      </c>
      <c r="I32" s="11">
        <v>0.57999999999999996</v>
      </c>
      <c r="J32" s="11">
        <v>0.42</v>
      </c>
      <c r="K32" s="10">
        <v>4900</v>
      </c>
      <c r="L32" s="22">
        <v>1325170</v>
      </c>
    </row>
    <row r="33" spans="1:12" x14ac:dyDescent="0.35">
      <c r="A33" s="7" t="s">
        <v>269</v>
      </c>
      <c r="B33" s="18" t="s">
        <v>88</v>
      </c>
      <c r="C33" s="10">
        <v>144775</v>
      </c>
      <c r="D33" s="10">
        <v>84445</v>
      </c>
      <c r="E33" s="10">
        <v>60330</v>
      </c>
      <c r="F33" s="115">
        <v>32951190</v>
      </c>
      <c r="G33" s="115">
        <v>24977630</v>
      </c>
      <c r="H33" s="115">
        <v>7973560</v>
      </c>
      <c r="I33" s="11">
        <v>0.57999999999999996</v>
      </c>
      <c r="J33" s="11">
        <v>0.42</v>
      </c>
      <c r="K33" s="10">
        <v>4015</v>
      </c>
      <c r="L33" s="22">
        <v>1090980</v>
      </c>
    </row>
    <row r="34" spans="1:12" x14ac:dyDescent="0.35">
      <c r="A34" s="7" t="s">
        <v>269</v>
      </c>
      <c r="B34" s="18" t="s">
        <v>89</v>
      </c>
      <c r="C34" s="10">
        <v>146110</v>
      </c>
      <c r="D34" s="10">
        <v>85140</v>
      </c>
      <c r="E34" s="10">
        <v>60970</v>
      </c>
      <c r="F34" s="115">
        <v>33430280</v>
      </c>
      <c r="G34" s="115">
        <v>25306750</v>
      </c>
      <c r="H34" s="115">
        <v>8123520</v>
      </c>
      <c r="I34" s="11">
        <v>0.57999999999999996</v>
      </c>
      <c r="J34" s="11">
        <v>0.42</v>
      </c>
      <c r="K34" s="10">
        <v>4160</v>
      </c>
      <c r="L34" s="22">
        <v>1128520</v>
      </c>
    </row>
    <row r="35" spans="1:12" x14ac:dyDescent="0.35">
      <c r="A35" s="7" t="s">
        <v>269</v>
      </c>
      <c r="B35" s="18" t="s">
        <v>90</v>
      </c>
      <c r="C35" s="10">
        <v>171365</v>
      </c>
      <c r="D35" s="10">
        <v>98970</v>
      </c>
      <c r="E35" s="10">
        <v>72395</v>
      </c>
      <c r="F35" s="115">
        <v>39412770</v>
      </c>
      <c r="G35" s="115">
        <v>29686630</v>
      </c>
      <c r="H35" s="115">
        <v>9726140</v>
      </c>
      <c r="I35" s="11">
        <v>0.57999999999999996</v>
      </c>
      <c r="J35" s="11">
        <v>0.42</v>
      </c>
      <c r="K35" s="10">
        <v>5145</v>
      </c>
      <c r="L35" s="22">
        <v>1394400</v>
      </c>
    </row>
    <row r="36" spans="1:12" x14ac:dyDescent="0.35">
      <c r="A36" s="7" t="s">
        <v>269</v>
      </c>
      <c r="B36" s="18" t="s">
        <v>91</v>
      </c>
      <c r="C36" s="10">
        <v>179065</v>
      </c>
      <c r="D36" s="10">
        <v>104385</v>
      </c>
      <c r="E36" s="10">
        <v>74680</v>
      </c>
      <c r="F36" s="115">
        <v>41428450</v>
      </c>
      <c r="G36" s="115">
        <v>31383990</v>
      </c>
      <c r="H36" s="115">
        <v>10044470</v>
      </c>
      <c r="I36" s="11">
        <v>0.57999999999999996</v>
      </c>
      <c r="J36" s="11">
        <v>0.42</v>
      </c>
      <c r="K36" s="10">
        <v>5375</v>
      </c>
      <c r="L36" s="22">
        <v>1463690</v>
      </c>
    </row>
    <row r="37" spans="1:12" x14ac:dyDescent="0.35">
      <c r="A37" s="7" t="s">
        <v>269</v>
      </c>
      <c r="B37" s="18" t="s">
        <v>92</v>
      </c>
      <c r="C37" s="10">
        <v>146570</v>
      </c>
      <c r="D37" s="10">
        <v>85475</v>
      </c>
      <c r="E37" s="10">
        <v>61095</v>
      </c>
      <c r="F37" s="115">
        <v>33691710</v>
      </c>
      <c r="G37" s="115">
        <v>25499600</v>
      </c>
      <c r="H37" s="115">
        <v>8192110</v>
      </c>
      <c r="I37" s="11">
        <v>0.57999999999999996</v>
      </c>
      <c r="J37" s="11">
        <v>0.42</v>
      </c>
      <c r="K37" s="10">
        <v>4365</v>
      </c>
      <c r="L37" s="22">
        <v>1190150</v>
      </c>
    </row>
    <row r="38" spans="1:12" x14ac:dyDescent="0.35">
      <c r="A38" s="7" t="s">
        <v>269</v>
      </c>
      <c r="B38" s="18" t="s">
        <v>93</v>
      </c>
      <c r="C38" s="10">
        <v>157450</v>
      </c>
      <c r="D38" s="10">
        <v>92525</v>
      </c>
      <c r="E38" s="10">
        <v>64925</v>
      </c>
      <c r="F38" s="115">
        <v>36144720</v>
      </c>
      <c r="G38" s="115">
        <v>27414460</v>
      </c>
      <c r="H38" s="115">
        <v>8730260</v>
      </c>
      <c r="I38" s="11">
        <v>0.59</v>
      </c>
      <c r="J38" s="11">
        <v>0.41</v>
      </c>
      <c r="K38" s="10">
        <v>4585</v>
      </c>
      <c r="L38" s="22">
        <v>1242510</v>
      </c>
    </row>
    <row r="39" spans="1:12" x14ac:dyDescent="0.35">
      <c r="A39" s="7" t="s">
        <v>269</v>
      </c>
      <c r="B39" s="18" t="s">
        <v>94</v>
      </c>
      <c r="C39" s="10">
        <v>160260</v>
      </c>
      <c r="D39" s="10">
        <v>94290</v>
      </c>
      <c r="E39" s="10">
        <v>65970</v>
      </c>
      <c r="F39" s="115">
        <v>36914290</v>
      </c>
      <c r="G39" s="115">
        <v>28026600</v>
      </c>
      <c r="H39" s="115">
        <v>8887690</v>
      </c>
      <c r="I39" s="11">
        <v>0.59</v>
      </c>
      <c r="J39" s="11">
        <v>0.41</v>
      </c>
      <c r="K39" s="10">
        <v>4795</v>
      </c>
      <c r="L39" s="22">
        <v>1295130</v>
      </c>
    </row>
    <row r="40" spans="1:12" x14ac:dyDescent="0.35">
      <c r="A40" s="7" t="s">
        <v>269</v>
      </c>
      <c r="B40" s="18" t="s">
        <v>95</v>
      </c>
      <c r="C40" s="10">
        <v>265000</v>
      </c>
      <c r="D40" s="10">
        <v>155565</v>
      </c>
      <c r="E40" s="10">
        <v>109435</v>
      </c>
      <c r="F40" s="115">
        <v>36993550</v>
      </c>
      <c r="G40" s="115">
        <v>28056070</v>
      </c>
      <c r="H40" s="115">
        <v>8937480</v>
      </c>
      <c r="I40" s="11">
        <v>0.59</v>
      </c>
      <c r="J40" s="11">
        <v>0.41</v>
      </c>
      <c r="K40" s="10">
        <v>8365</v>
      </c>
      <c r="L40" s="22">
        <v>1333310</v>
      </c>
    </row>
    <row r="41" spans="1:12" x14ac:dyDescent="0.35">
      <c r="A41" s="7" t="s">
        <v>269</v>
      </c>
      <c r="B41" s="18" t="s">
        <v>96</v>
      </c>
      <c r="C41" s="10">
        <v>218660</v>
      </c>
      <c r="D41" s="10">
        <v>127750</v>
      </c>
      <c r="E41" s="10">
        <v>90910</v>
      </c>
      <c r="F41" s="115">
        <v>45525850</v>
      </c>
      <c r="G41" s="115">
        <v>34476800</v>
      </c>
      <c r="H41" s="115">
        <v>11049050</v>
      </c>
      <c r="I41" s="11">
        <v>0.57999999999999996</v>
      </c>
      <c r="J41" s="11">
        <v>0.42</v>
      </c>
      <c r="K41" s="10">
        <v>7025</v>
      </c>
      <c r="L41" s="22">
        <v>1728770</v>
      </c>
    </row>
    <row r="42" spans="1:12" x14ac:dyDescent="0.35">
      <c r="A42" s="7" t="s">
        <v>269</v>
      </c>
      <c r="B42" s="18" t="s">
        <v>97</v>
      </c>
      <c r="C42" s="10">
        <v>158485</v>
      </c>
      <c r="D42" s="10">
        <v>93285</v>
      </c>
      <c r="E42" s="10">
        <v>65200</v>
      </c>
      <c r="F42" s="115">
        <v>38333320</v>
      </c>
      <c r="G42" s="115">
        <v>29064820</v>
      </c>
      <c r="H42" s="115">
        <v>9268500</v>
      </c>
      <c r="I42" s="11">
        <v>0.59</v>
      </c>
      <c r="J42" s="11">
        <v>0.41</v>
      </c>
      <c r="K42" s="10">
        <v>5080</v>
      </c>
      <c r="L42" s="22">
        <v>1450500</v>
      </c>
    </row>
    <row r="43" spans="1:12" x14ac:dyDescent="0.35">
      <c r="A43" s="7" t="s">
        <v>269</v>
      </c>
      <c r="B43" s="18" t="s">
        <v>98</v>
      </c>
      <c r="C43" s="10">
        <v>187370</v>
      </c>
      <c r="D43" s="10">
        <v>109475</v>
      </c>
      <c r="E43" s="10">
        <v>77895</v>
      </c>
      <c r="F43" s="115">
        <v>45818360</v>
      </c>
      <c r="G43" s="115">
        <v>34642080</v>
      </c>
      <c r="H43" s="115">
        <v>11176280</v>
      </c>
      <c r="I43" s="11">
        <v>0.57999999999999996</v>
      </c>
      <c r="J43" s="11">
        <v>0.42</v>
      </c>
      <c r="K43" s="10">
        <v>6335</v>
      </c>
      <c r="L43" s="22">
        <v>1821140</v>
      </c>
    </row>
    <row r="44" spans="1:12" x14ac:dyDescent="0.35">
      <c r="A44" s="7" t="s">
        <v>269</v>
      </c>
      <c r="B44" s="18" t="s">
        <v>99</v>
      </c>
      <c r="C44" s="10">
        <v>166950</v>
      </c>
      <c r="D44" s="10">
        <v>98045</v>
      </c>
      <c r="E44" s="10">
        <v>68910</v>
      </c>
      <c r="F44" s="115">
        <v>40845010</v>
      </c>
      <c r="G44" s="115">
        <v>30945830</v>
      </c>
      <c r="H44" s="115">
        <v>9899170</v>
      </c>
      <c r="I44" s="11">
        <v>0.59</v>
      </c>
      <c r="J44" s="11">
        <v>0.41</v>
      </c>
      <c r="K44" s="10">
        <v>5450</v>
      </c>
      <c r="L44" s="22">
        <v>1562320</v>
      </c>
    </row>
    <row r="45" spans="1:12" x14ac:dyDescent="0.35">
      <c r="A45" s="7" t="s">
        <v>269</v>
      </c>
      <c r="B45" s="18" t="s">
        <v>100</v>
      </c>
      <c r="C45" s="10">
        <v>161525</v>
      </c>
      <c r="D45" s="10">
        <v>94650</v>
      </c>
      <c r="E45" s="10">
        <v>66875</v>
      </c>
      <c r="F45" s="115">
        <v>39630440</v>
      </c>
      <c r="G45" s="115">
        <v>30006710</v>
      </c>
      <c r="H45" s="115">
        <v>9623720</v>
      </c>
      <c r="I45" s="11">
        <v>0.59</v>
      </c>
      <c r="J45" s="11">
        <v>0.41</v>
      </c>
      <c r="K45" s="10">
        <v>5445</v>
      </c>
      <c r="L45" s="22">
        <v>1561230</v>
      </c>
    </row>
    <row r="46" spans="1:12" x14ac:dyDescent="0.35">
      <c r="A46" s="7" t="s">
        <v>269</v>
      </c>
      <c r="B46" s="18" t="s">
        <v>101</v>
      </c>
      <c r="C46" s="10">
        <v>187545</v>
      </c>
      <c r="D46" s="10">
        <v>109085</v>
      </c>
      <c r="E46" s="10">
        <v>78465</v>
      </c>
      <c r="F46" s="115">
        <v>46188840</v>
      </c>
      <c r="G46" s="115">
        <v>34799200</v>
      </c>
      <c r="H46" s="115">
        <v>11389640</v>
      </c>
      <c r="I46" s="11">
        <v>0.57999999999999996</v>
      </c>
      <c r="J46" s="11">
        <v>0.42</v>
      </c>
      <c r="K46" s="10">
        <v>6740</v>
      </c>
      <c r="L46" s="22">
        <v>1930960</v>
      </c>
    </row>
    <row r="47" spans="1:12" x14ac:dyDescent="0.35">
      <c r="A47" s="7" t="s">
        <v>269</v>
      </c>
      <c r="B47" s="18" t="s">
        <v>102</v>
      </c>
      <c r="C47" s="10">
        <v>164810</v>
      </c>
      <c r="D47" s="10">
        <v>96105</v>
      </c>
      <c r="E47" s="10">
        <v>68705</v>
      </c>
      <c r="F47" s="115">
        <v>40452650</v>
      </c>
      <c r="G47" s="115">
        <v>30532620</v>
      </c>
      <c r="H47" s="115">
        <v>9920040</v>
      </c>
      <c r="I47" s="11">
        <v>0.57999999999999996</v>
      </c>
      <c r="J47" s="11">
        <v>0.42</v>
      </c>
      <c r="K47" s="10">
        <v>5675</v>
      </c>
      <c r="L47" s="22">
        <v>1624790</v>
      </c>
    </row>
    <row r="48" spans="1:12" x14ac:dyDescent="0.35">
      <c r="A48" s="7" t="s">
        <v>269</v>
      </c>
      <c r="B48" s="18" t="s">
        <v>103</v>
      </c>
      <c r="C48" s="10">
        <v>191310</v>
      </c>
      <c r="D48" s="10">
        <v>111245</v>
      </c>
      <c r="E48" s="10">
        <v>80065</v>
      </c>
      <c r="F48" s="115">
        <v>47212860</v>
      </c>
      <c r="G48" s="115">
        <v>35581460</v>
      </c>
      <c r="H48" s="115">
        <v>11631390</v>
      </c>
      <c r="I48" s="11">
        <v>0.57999999999999996</v>
      </c>
      <c r="J48" s="11">
        <v>0.42</v>
      </c>
      <c r="K48" s="10">
        <v>6975</v>
      </c>
      <c r="L48" s="22">
        <v>2001690</v>
      </c>
    </row>
    <row r="49" spans="1:12" x14ac:dyDescent="0.35">
      <c r="A49" s="7" t="s">
        <v>269</v>
      </c>
      <c r="B49" s="18" t="s">
        <v>104</v>
      </c>
      <c r="C49" s="10">
        <v>166830</v>
      </c>
      <c r="D49" s="10">
        <v>96970</v>
      </c>
      <c r="E49" s="10">
        <v>69860</v>
      </c>
      <c r="F49" s="115">
        <v>41039980</v>
      </c>
      <c r="G49" s="115">
        <v>30887800</v>
      </c>
      <c r="H49" s="115">
        <v>10152180</v>
      </c>
      <c r="I49" s="11">
        <v>0.57999999999999996</v>
      </c>
      <c r="J49" s="11">
        <v>0.42</v>
      </c>
      <c r="K49" s="10">
        <v>5855</v>
      </c>
      <c r="L49" s="22">
        <v>1681890</v>
      </c>
    </row>
    <row r="50" spans="1:12" x14ac:dyDescent="0.35">
      <c r="A50" s="7" t="s">
        <v>269</v>
      </c>
      <c r="B50" s="18" t="s">
        <v>105</v>
      </c>
      <c r="C50" s="10">
        <v>165040</v>
      </c>
      <c r="D50" s="10">
        <v>95030</v>
      </c>
      <c r="E50" s="10">
        <v>70015</v>
      </c>
      <c r="F50" s="115">
        <v>40397450</v>
      </c>
      <c r="G50" s="115">
        <v>30243880</v>
      </c>
      <c r="H50" s="115">
        <v>10153570</v>
      </c>
      <c r="I50" s="11">
        <v>0.57999999999999996</v>
      </c>
      <c r="J50" s="11">
        <v>0.42</v>
      </c>
      <c r="K50" s="10">
        <v>5830</v>
      </c>
      <c r="L50" s="22">
        <v>1676070</v>
      </c>
    </row>
    <row r="51" spans="1:12" x14ac:dyDescent="0.35">
      <c r="A51" s="7" t="s">
        <v>269</v>
      </c>
      <c r="B51" s="18" t="s">
        <v>106</v>
      </c>
      <c r="C51" s="10">
        <v>172765</v>
      </c>
      <c r="D51" s="10">
        <v>99800</v>
      </c>
      <c r="E51" s="10">
        <v>72960</v>
      </c>
      <c r="F51" s="115">
        <v>42299560</v>
      </c>
      <c r="G51" s="115">
        <v>31667120</v>
      </c>
      <c r="H51" s="115">
        <v>10632440</v>
      </c>
      <c r="I51" s="11">
        <v>0.57999999999999996</v>
      </c>
      <c r="J51" s="11">
        <v>0.42</v>
      </c>
      <c r="K51" s="10">
        <v>6020</v>
      </c>
      <c r="L51" s="22">
        <v>1730070</v>
      </c>
    </row>
    <row r="52" spans="1:12" x14ac:dyDescent="0.35">
      <c r="A52" s="25" t="s">
        <v>270</v>
      </c>
      <c r="B52" s="26" t="s">
        <v>60</v>
      </c>
      <c r="C52" s="27">
        <v>2237065</v>
      </c>
      <c r="D52" s="27">
        <v>1404330</v>
      </c>
      <c r="E52" s="27">
        <v>832735</v>
      </c>
      <c r="F52" s="116">
        <v>487571230</v>
      </c>
      <c r="G52" s="116">
        <v>382612600</v>
      </c>
      <c r="H52" s="116">
        <v>104958630</v>
      </c>
      <c r="I52" s="28">
        <v>0.63</v>
      </c>
      <c r="J52" s="28">
        <v>0.37</v>
      </c>
      <c r="K52" s="27">
        <v>27305</v>
      </c>
      <c r="L52" s="29">
        <v>7124780</v>
      </c>
    </row>
    <row r="53" spans="1:12" x14ac:dyDescent="0.35">
      <c r="A53" s="7" t="s">
        <v>270</v>
      </c>
      <c r="B53" s="18" t="s">
        <v>63</v>
      </c>
      <c r="C53" s="10">
        <v>15</v>
      </c>
      <c r="D53" s="10">
        <v>10</v>
      </c>
      <c r="E53" s="10">
        <v>5</v>
      </c>
      <c r="F53" s="115">
        <v>1770</v>
      </c>
      <c r="G53" s="115">
        <v>1300</v>
      </c>
      <c r="H53" s="115">
        <v>470</v>
      </c>
      <c r="I53" s="11">
        <v>0.6</v>
      </c>
      <c r="J53" s="11">
        <v>0.4</v>
      </c>
      <c r="K53" s="10">
        <v>0</v>
      </c>
      <c r="L53" s="22">
        <v>0</v>
      </c>
    </row>
    <row r="54" spans="1:12" x14ac:dyDescent="0.35">
      <c r="A54" s="7" t="s">
        <v>270</v>
      </c>
      <c r="B54" s="18" t="s">
        <v>64</v>
      </c>
      <c r="C54" s="10">
        <v>105</v>
      </c>
      <c r="D54" s="10">
        <v>70</v>
      </c>
      <c r="E54" s="10">
        <v>35</v>
      </c>
      <c r="F54" s="115">
        <v>16380</v>
      </c>
      <c r="G54" s="115">
        <v>12830</v>
      </c>
      <c r="H54" s="115">
        <v>3550</v>
      </c>
      <c r="I54" s="11">
        <v>0.66</v>
      </c>
      <c r="J54" s="11">
        <v>0.34</v>
      </c>
      <c r="K54" s="10">
        <v>0</v>
      </c>
      <c r="L54" s="22">
        <v>0</v>
      </c>
    </row>
    <row r="55" spans="1:12" x14ac:dyDescent="0.35">
      <c r="A55" s="7" t="s">
        <v>270</v>
      </c>
      <c r="B55" s="18" t="s">
        <v>65</v>
      </c>
      <c r="C55" s="10">
        <v>280</v>
      </c>
      <c r="D55" s="10">
        <v>175</v>
      </c>
      <c r="E55" s="10">
        <v>100</v>
      </c>
      <c r="F55" s="115">
        <v>48470</v>
      </c>
      <c r="G55" s="115">
        <v>38840</v>
      </c>
      <c r="H55" s="115">
        <v>9630</v>
      </c>
      <c r="I55" s="11">
        <v>0.63</v>
      </c>
      <c r="J55" s="11">
        <v>0.37</v>
      </c>
      <c r="K55" s="10" t="s">
        <v>111</v>
      </c>
      <c r="L55" s="22">
        <v>50</v>
      </c>
    </row>
    <row r="56" spans="1:12" x14ac:dyDescent="0.35">
      <c r="A56" s="7" t="s">
        <v>270</v>
      </c>
      <c r="B56" s="18" t="s">
        <v>66</v>
      </c>
      <c r="C56" s="10">
        <v>505</v>
      </c>
      <c r="D56" s="10">
        <v>335</v>
      </c>
      <c r="E56" s="10">
        <v>170</v>
      </c>
      <c r="F56" s="115">
        <v>93640</v>
      </c>
      <c r="G56" s="115">
        <v>75770</v>
      </c>
      <c r="H56" s="115">
        <v>17870</v>
      </c>
      <c r="I56" s="11">
        <v>0.66</v>
      </c>
      <c r="J56" s="11">
        <v>0.34</v>
      </c>
      <c r="K56" s="10" t="s">
        <v>111</v>
      </c>
      <c r="L56" s="22">
        <v>500</v>
      </c>
    </row>
    <row r="57" spans="1:12" x14ac:dyDescent="0.35">
      <c r="A57" s="7" t="s">
        <v>270</v>
      </c>
      <c r="B57" s="18" t="s">
        <v>67</v>
      </c>
      <c r="C57" s="10">
        <v>1010</v>
      </c>
      <c r="D57" s="10">
        <v>645</v>
      </c>
      <c r="E57" s="10">
        <v>365</v>
      </c>
      <c r="F57" s="115">
        <v>176140</v>
      </c>
      <c r="G57" s="115">
        <v>141930</v>
      </c>
      <c r="H57" s="115">
        <v>34210</v>
      </c>
      <c r="I57" s="11">
        <v>0.64</v>
      </c>
      <c r="J57" s="11">
        <v>0.36</v>
      </c>
      <c r="K57" s="10" t="s">
        <v>111</v>
      </c>
      <c r="L57" s="22">
        <v>270</v>
      </c>
    </row>
    <row r="58" spans="1:12" x14ac:dyDescent="0.35">
      <c r="A58" s="7" t="s">
        <v>270</v>
      </c>
      <c r="B58" s="18" t="s">
        <v>68</v>
      </c>
      <c r="C58" s="10">
        <v>2095</v>
      </c>
      <c r="D58" s="10">
        <v>1370</v>
      </c>
      <c r="E58" s="10">
        <v>725</v>
      </c>
      <c r="F58" s="115">
        <v>367110</v>
      </c>
      <c r="G58" s="115">
        <v>300780</v>
      </c>
      <c r="H58" s="115">
        <v>66330</v>
      </c>
      <c r="I58" s="11">
        <v>0.65</v>
      </c>
      <c r="J58" s="11">
        <v>0.35</v>
      </c>
      <c r="K58" s="10">
        <v>5</v>
      </c>
      <c r="L58" s="22">
        <v>860</v>
      </c>
    </row>
    <row r="59" spans="1:12" x14ac:dyDescent="0.35">
      <c r="A59" s="7" t="s">
        <v>270</v>
      </c>
      <c r="B59" s="18" t="s">
        <v>69</v>
      </c>
      <c r="C59" s="10">
        <v>4040</v>
      </c>
      <c r="D59" s="10">
        <v>2650</v>
      </c>
      <c r="E59" s="10">
        <v>1385</v>
      </c>
      <c r="F59" s="115">
        <v>740750</v>
      </c>
      <c r="G59" s="115">
        <v>605610</v>
      </c>
      <c r="H59" s="115">
        <v>135140</v>
      </c>
      <c r="I59" s="11">
        <v>0.66</v>
      </c>
      <c r="J59" s="11">
        <v>0.34</v>
      </c>
      <c r="K59" s="10">
        <v>5</v>
      </c>
      <c r="L59" s="22">
        <v>750</v>
      </c>
    </row>
    <row r="60" spans="1:12" x14ac:dyDescent="0.35">
      <c r="A60" s="7" t="s">
        <v>270</v>
      </c>
      <c r="B60" s="18" t="s">
        <v>70</v>
      </c>
      <c r="C60" s="10">
        <v>8205</v>
      </c>
      <c r="D60" s="10">
        <v>5350</v>
      </c>
      <c r="E60" s="10">
        <v>2855</v>
      </c>
      <c r="F60" s="115">
        <v>1556840</v>
      </c>
      <c r="G60" s="115">
        <v>1263430</v>
      </c>
      <c r="H60" s="115">
        <v>293400</v>
      </c>
      <c r="I60" s="11">
        <v>0.65</v>
      </c>
      <c r="J60" s="11">
        <v>0.35</v>
      </c>
      <c r="K60" s="10">
        <v>5</v>
      </c>
      <c r="L60" s="22">
        <v>750</v>
      </c>
    </row>
    <row r="61" spans="1:12" x14ac:dyDescent="0.35">
      <c r="A61" s="7" t="s">
        <v>270</v>
      </c>
      <c r="B61" s="18" t="s">
        <v>71</v>
      </c>
      <c r="C61" s="10">
        <v>13715</v>
      </c>
      <c r="D61" s="10">
        <v>8935</v>
      </c>
      <c r="E61" s="10">
        <v>4775</v>
      </c>
      <c r="F61" s="115">
        <v>1980720</v>
      </c>
      <c r="G61" s="115">
        <v>1614260</v>
      </c>
      <c r="H61" s="115">
        <v>366460</v>
      </c>
      <c r="I61" s="11">
        <v>0.65</v>
      </c>
      <c r="J61" s="11">
        <v>0.35</v>
      </c>
      <c r="K61" s="10">
        <v>10</v>
      </c>
      <c r="L61" s="22">
        <v>1340</v>
      </c>
    </row>
    <row r="62" spans="1:12" x14ac:dyDescent="0.35">
      <c r="A62" s="7" t="s">
        <v>270</v>
      </c>
      <c r="B62" s="18" t="s">
        <v>72</v>
      </c>
      <c r="C62" s="10">
        <v>18085</v>
      </c>
      <c r="D62" s="10">
        <v>11615</v>
      </c>
      <c r="E62" s="10">
        <v>6470</v>
      </c>
      <c r="F62" s="115">
        <v>3010720</v>
      </c>
      <c r="G62" s="115">
        <v>2423110</v>
      </c>
      <c r="H62" s="115">
        <v>587600</v>
      </c>
      <c r="I62" s="11">
        <v>0.64</v>
      </c>
      <c r="J62" s="11">
        <v>0.36</v>
      </c>
      <c r="K62" s="10">
        <v>20</v>
      </c>
      <c r="L62" s="22">
        <v>4080</v>
      </c>
    </row>
    <row r="63" spans="1:12" x14ac:dyDescent="0.35">
      <c r="A63" s="7" t="s">
        <v>270</v>
      </c>
      <c r="B63" s="18" t="s">
        <v>73</v>
      </c>
      <c r="C63" s="10">
        <v>18195</v>
      </c>
      <c r="D63" s="10">
        <v>11770</v>
      </c>
      <c r="E63" s="10">
        <v>6420</v>
      </c>
      <c r="F63" s="115">
        <v>3315300</v>
      </c>
      <c r="G63" s="115">
        <v>2670020</v>
      </c>
      <c r="H63" s="115">
        <v>645280</v>
      </c>
      <c r="I63" s="11">
        <v>0.65</v>
      </c>
      <c r="J63" s="11">
        <v>0.35</v>
      </c>
      <c r="K63" s="10">
        <v>20</v>
      </c>
      <c r="L63" s="22">
        <v>3720</v>
      </c>
    </row>
    <row r="64" spans="1:12" x14ac:dyDescent="0.35">
      <c r="A64" s="7" t="s">
        <v>270</v>
      </c>
      <c r="B64" s="18" t="s">
        <v>74</v>
      </c>
      <c r="C64" s="10">
        <v>22125</v>
      </c>
      <c r="D64" s="10">
        <v>14035</v>
      </c>
      <c r="E64" s="10">
        <v>8095</v>
      </c>
      <c r="F64" s="115">
        <v>4146150</v>
      </c>
      <c r="G64" s="115">
        <v>3300370</v>
      </c>
      <c r="H64" s="115">
        <v>845780</v>
      </c>
      <c r="I64" s="11">
        <v>0.63</v>
      </c>
      <c r="J64" s="11">
        <v>0.37</v>
      </c>
      <c r="K64" s="10">
        <v>30</v>
      </c>
      <c r="L64" s="22">
        <v>7260</v>
      </c>
    </row>
    <row r="65" spans="1:12" x14ac:dyDescent="0.35">
      <c r="A65" s="7" t="s">
        <v>270</v>
      </c>
      <c r="B65" s="18" t="s">
        <v>75</v>
      </c>
      <c r="C65" s="10">
        <v>24655</v>
      </c>
      <c r="D65" s="10">
        <v>15735</v>
      </c>
      <c r="E65" s="10">
        <v>8920</v>
      </c>
      <c r="F65" s="115">
        <v>4883660</v>
      </c>
      <c r="G65" s="115">
        <v>3892100</v>
      </c>
      <c r="H65" s="115">
        <v>991560</v>
      </c>
      <c r="I65" s="11">
        <v>0.64</v>
      </c>
      <c r="J65" s="11">
        <v>0.36</v>
      </c>
      <c r="K65" s="10">
        <v>55</v>
      </c>
      <c r="L65" s="22">
        <v>10940</v>
      </c>
    </row>
    <row r="66" spans="1:12" x14ac:dyDescent="0.35">
      <c r="A66" s="7" t="s">
        <v>270</v>
      </c>
      <c r="B66" s="18" t="s">
        <v>76</v>
      </c>
      <c r="C66" s="10">
        <v>25435</v>
      </c>
      <c r="D66" s="10">
        <v>16425</v>
      </c>
      <c r="E66" s="10">
        <v>9010</v>
      </c>
      <c r="F66" s="115">
        <v>5163960</v>
      </c>
      <c r="G66" s="115">
        <v>4152880</v>
      </c>
      <c r="H66" s="115">
        <v>1011080</v>
      </c>
      <c r="I66" s="11">
        <v>0.65</v>
      </c>
      <c r="J66" s="11">
        <v>0.35</v>
      </c>
      <c r="K66" s="10">
        <v>70</v>
      </c>
      <c r="L66" s="22">
        <v>12450</v>
      </c>
    </row>
    <row r="67" spans="1:12" x14ac:dyDescent="0.35">
      <c r="A67" s="7" t="s">
        <v>270</v>
      </c>
      <c r="B67" s="18" t="s">
        <v>77</v>
      </c>
      <c r="C67" s="10">
        <v>26155</v>
      </c>
      <c r="D67" s="10">
        <v>16695</v>
      </c>
      <c r="E67" s="10">
        <v>9460</v>
      </c>
      <c r="F67" s="115">
        <v>5347120</v>
      </c>
      <c r="G67" s="115">
        <v>4250400</v>
      </c>
      <c r="H67" s="115">
        <v>1096720</v>
      </c>
      <c r="I67" s="11">
        <v>0.64</v>
      </c>
      <c r="J67" s="11">
        <v>0.36</v>
      </c>
      <c r="K67" s="10">
        <v>95</v>
      </c>
      <c r="L67" s="22">
        <v>19280</v>
      </c>
    </row>
    <row r="68" spans="1:12" x14ac:dyDescent="0.35">
      <c r="A68" s="7" t="s">
        <v>270</v>
      </c>
      <c r="B68" s="18" t="s">
        <v>78</v>
      </c>
      <c r="C68" s="10">
        <v>30025</v>
      </c>
      <c r="D68" s="10">
        <v>19015</v>
      </c>
      <c r="E68" s="10">
        <v>11010</v>
      </c>
      <c r="F68" s="115">
        <v>6194260</v>
      </c>
      <c r="G68" s="115">
        <v>4915840</v>
      </c>
      <c r="H68" s="115">
        <v>1278420</v>
      </c>
      <c r="I68" s="11">
        <v>0.63</v>
      </c>
      <c r="J68" s="11">
        <v>0.37</v>
      </c>
      <c r="K68" s="10">
        <v>135</v>
      </c>
      <c r="L68" s="22">
        <v>27170</v>
      </c>
    </row>
    <row r="69" spans="1:12" x14ac:dyDescent="0.35">
      <c r="A69" s="7" t="s">
        <v>270</v>
      </c>
      <c r="B69" s="18" t="s">
        <v>79</v>
      </c>
      <c r="C69" s="10">
        <v>33540</v>
      </c>
      <c r="D69" s="10">
        <v>21195</v>
      </c>
      <c r="E69" s="10">
        <v>12345</v>
      </c>
      <c r="F69" s="115">
        <v>6999760</v>
      </c>
      <c r="G69" s="115">
        <v>5552500</v>
      </c>
      <c r="H69" s="115">
        <v>1447260</v>
      </c>
      <c r="I69" s="11">
        <v>0.63</v>
      </c>
      <c r="J69" s="11">
        <v>0.37</v>
      </c>
      <c r="K69" s="10">
        <v>140</v>
      </c>
      <c r="L69" s="22">
        <v>29490</v>
      </c>
    </row>
    <row r="70" spans="1:12" x14ac:dyDescent="0.35">
      <c r="A70" s="7" t="s">
        <v>270</v>
      </c>
      <c r="B70" s="18" t="s">
        <v>80</v>
      </c>
      <c r="C70" s="10">
        <v>29770</v>
      </c>
      <c r="D70" s="10">
        <v>18835</v>
      </c>
      <c r="E70" s="10">
        <v>10935</v>
      </c>
      <c r="F70" s="115">
        <v>6190690</v>
      </c>
      <c r="G70" s="115">
        <v>4913600</v>
      </c>
      <c r="H70" s="115">
        <v>1277100</v>
      </c>
      <c r="I70" s="11">
        <v>0.63</v>
      </c>
      <c r="J70" s="11">
        <v>0.37</v>
      </c>
      <c r="K70" s="10">
        <v>115</v>
      </c>
      <c r="L70" s="22">
        <v>25510</v>
      </c>
    </row>
    <row r="71" spans="1:12" x14ac:dyDescent="0.35">
      <c r="A71" s="7" t="s">
        <v>270</v>
      </c>
      <c r="B71" s="18" t="s">
        <v>81</v>
      </c>
      <c r="C71" s="10">
        <v>32075</v>
      </c>
      <c r="D71" s="10">
        <v>20150</v>
      </c>
      <c r="E71" s="10">
        <v>11925</v>
      </c>
      <c r="F71" s="115">
        <v>6699480</v>
      </c>
      <c r="G71" s="115">
        <v>5290660</v>
      </c>
      <c r="H71" s="115">
        <v>1408830</v>
      </c>
      <c r="I71" s="11">
        <v>0.63</v>
      </c>
      <c r="J71" s="11">
        <v>0.37</v>
      </c>
      <c r="K71" s="10">
        <v>280</v>
      </c>
      <c r="L71" s="22">
        <v>55300</v>
      </c>
    </row>
    <row r="72" spans="1:12" x14ac:dyDescent="0.35">
      <c r="A72" s="7" t="s">
        <v>270</v>
      </c>
      <c r="B72" s="18" t="s">
        <v>82</v>
      </c>
      <c r="C72" s="10">
        <v>44790</v>
      </c>
      <c r="D72" s="10">
        <v>28520</v>
      </c>
      <c r="E72" s="10">
        <v>16270</v>
      </c>
      <c r="F72" s="115">
        <v>9293120</v>
      </c>
      <c r="G72" s="115">
        <v>7391010</v>
      </c>
      <c r="H72" s="115">
        <v>1902120</v>
      </c>
      <c r="I72" s="11">
        <v>0.64</v>
      </c>
      <c r="J72" s="11">
        <v>0.36</v>
      </c>
      <c r="K72" s="10">
        <v>235</v>
      </c>
      <c r="L72" s="22">
        <v>51460</v>
      </c>
    </row>
    <row r="73" spans="1:12" x14ac:dyDescent="0.35">
      <c r="A73" s="7" t="s">
        <v>270</v>
      </c>
      <c r="B73" s="18" t="s">
        <v>83</v>
      </c>
      <c r="C73" s="10">
        <v>60630</v>
      </c>
      <c r="D73" s="10">
        <v>38315</v>
      </c>
      <c r="E73" s="10">
        <v>22315</v>
      </c>
      <c r="F73" s="115">
        <v>8539430</v>
      </c>
      <c r="G73" s="115">
        <v>6758440</v>
      </c>
      <c r="H73" s="115">
        <v>1780990</v>
      </c>
      <c r="I73" s="11">
        <v>0.63</v>
      </c>
      <c r="J73" s="11">
        <v>0.37</v>
      </c>
      <c r="K73" s="10">
        <v>400</v>
      </c>
      <c r="L73" s="22">
        <v>56500</v>
      </c>
    </row>
    <row r="74" spans="1:12" x14ac:dyDescent="0.35">
      <c r="A74" s="7" t="s">
        <v>270</v>
      </c>
      <c r="B74" s="18" t="s">
        <v>84</v>
      </c>
      <c r="C74" s="10">
        <v>57395</v>
      </c>
      <c r="D74" s="10">
        <v>36385</v>
      </c>
      <c r="E74" s="10">
        <v>21010</v>
      </c>
      <c r="F74" s="115">
        <v>10916860</v>
      </c>
      <c r="G74" s="115">
        <v>8682610</v>
      </c>
      <c r="H74" s="115">
        <v>2234260</v>
      </c>
      <c r="I74" s="11">
        <v>0.63</v>
      </c>
      <c r="J74" s="11">
        <v>0.37</v>
      </c>
      <c r="K74" s="10">
        <v>350</v>
      </c>
      <c r="L74" s="22">
        <v>76740</v>
      </c>
    </row>
    <row r="75" spans="1:12" x14ac:dyDescent="0.35">
      <c r="A75" s="7" t="s">
        <v>270</v>
      </c>
      <c r="B75" s="18" t="s">
        <v>85</v>
      </c>
      <c r="C75" s="10">
        <v>55400</v>
      </c>
      <c r="D75" s="10">
        <v>34935</v>
      </c>
      <c r="E75" s="10">
        <v>20465</v>
      </c>
      <c r="F75" s="115">
        <v>11974980</v>
      </c>
      <c r="G75" s="115">
        <v>9454390</v>
      </c>
      <c r="H75" s="115">
        <v>2520590</v>
      </c>
      <c r="I75" s="11">
        <v>0.63</v>
      </c>
      <c r="J75" s="11">
        <v>0.37</v>
      </c>
      <c r="K75" s="10">
        <v>365</v>
      </c>
      <c r="L75" s="22">
        <v>90970</v>
      </c>
    </row>
    <row r="76" spans="1:12" x14ac:dyDescent="0.35">
      <c r="A76" s="7" t="s">
        <v>270</v>
      </c>
      <c r="B76" s="18" t="s">
        <v>86</v>
      </c>
      <c r="C76" s="10">
        <v>52855</v>
      </c>
      <c r="D76" s="10">
        <v>33280</v>
      </c>
      <c r="E76" s="10">
        <v>19575</v>
      </c>
      <c r="F76" s="115">
        <v>11602920</v>
      </c>
      <c r="G76" s="115">
        <v>9137610</v>
      </c>
      <c r="H76" s="115">
        <v>2465310</v>
      </c>
      <c r="I76" s="11">
        <v>0.63</v>
      </c>
      <c r="J76" s="11">
        <v>0.37</v>
      </c>
      <c r="K76" s="10">
        <v>390</v>
      </c>
      <c r="L76" s="22">
        <v>98710</v>
      </c>
    </row>
    <row r="77" spans="1:12" x14ac:dyDescent="0.35">
      <c r="A77" s="7" t="s">
        <v>270</v>
      </c>
      <c r="B77" s="18" t="s">
        <v>87</v>
      </c>
      <c r="C77" s="10">
        <v>59345</v>
      </c>
      <c r="D77" s="10">
        <v>37580</v>
      </c>
      <c r="E77" s="10">
        <v>21765</v>
      </c>
      <c r="F77" s="115">
        <v>13137620</v>
      </c>
      <c r="G77" s="115">
        <v>10373540</v>
      </c>
      <c r="H77" s="115">
        <v>2764090</v>
      </c>
      <c r="I77" s="11">
        <v>0.63</v>
      </c>
      <c r="J77" s="11">
        <v>0.37</v>
      </c>
      <c r="K77" s="10">
        <v>485</v>
      </c>
      <c r="L77" s="22">
        <v>124130</v>
      </c>
    </row>
    <row r="78" spans="1:12" x14ac:dyDescent="0.35">
      <c r="A78" s="7" t="s">
        <v>270</v>
      </c>
      <c r="B78" s="18" t="s">
        <v>88</v>
      </c>
      <c r="C78" s="10">
        <v>60265</v>
      </c>
      <c r="D78" s="10">
        <v>38125</v>
      </c>
      <c r="E78" s="10">
        <v>22135</v>
      </c>
      <c r="F78" s="115">
        <v>13278930</v>
      </c>
      <c r="G78" s="115">
        <v>10483380</v>
      </c>
      <c r="H78" s="115">
        <v>2795550</v>
      </c>
      <c r="I78" s="11">
        <v>0.63</v>
      </c>
      <c r="J78" s="11">
        <v>0.37</v>
      </c>
      <c r="K78" s="10">
        <v>485</v>
      </c>
      <c r="L78" s="22">
        <v>128510</v>
      </c>
    </row>
    <row r="79" spans="1:12" x14ac:dyDescent="0.35">
      <c r="A79" s="7" t="s">
        <v>270</v>
      </c>
      <c r="B79" s="18" t="s">
        <v>89</v>
      </c>
      <c r="C79" s="10">
        <v>61990</v>
      </c>
      <c r="D79" s="10">
        <v>38955</v>
      </c>
      <c r="E79" s="10">
        <v>23035</v>
      </c>
      <c r="F79" s="115">
        <v>13819390</v>
      </c>
      <c r="G79" s="115">
        <v>10851810</v>
      </c>
      <c r="H79" s="115">
        <v>2967580</v>
      </c>
      <c r="I79" s="11">
        <v>0.63</v>
      </c>
      <c r="J79" s="11">
        <v>0.37</v>
      </c>
      <c r="K79" s="10">
        <v>540</v>
      </c>
      <c r="L79" s="22">
        <v>140980</v>
      </c>
    </row>
    <row r="80" spans="1:12" x14ac:dyDescent="0.35">
      <c r="A80" s="7" t="s">
        <v>270</v>
      </c>
      <c r="B80" s="18" t="s">
        <v>90</v>
      </c>
      <c r="C80" s="10">
        <v>66580</v>
      </c>
      <c r="D80" s="10">
        <v>41630</v>
      </c>
      <c r="E80" s="10">
        <v>24945</v>
      </c>
      <c r="F80" s="115">
        <v>14957460</v>
      </c>
      <c r="G80" s="115">
        <v>11706430</v>
      </c>
      <c r="H80" s="115">
        <v>3251030</v>
      </c>
      <c r="I80" s="11">
        <v>0.63</v>
      </c>
      <c r="J80" s="11">
        <v>0.37</v>
      </c>
      <c r="K80" s="10">
        <v>605</v>
      </c>
      <c r="L80" s="22">
        <v>157410</v>
      </c>
    </row>
    <row r="81" spans="1:12" x14ac:dyDescent="0.35">
      <c r="A81" s="7" t="s">
        <v>270</v>
      </c>
      <c r="B81" s="18" t="s">
        <v>91</v>
      </c>
      <c r="C81" s="10">
        <v>75565</v>
      </c>
      <c r="D81" s="10">
        <v>47595</v>
      </c>
      <c r="E81" s="10">
        <v>27970</v>
      </c>
      <c r="F81" s="115">
        <v>17206330</v>
      </c>
      <c r="G81" s="115">
        <v>13548550</v>
      </c>
      <c r="H81" s="115">
        <v>3657770</v>
      </c>
      <c r="I81" s="11">
        <v>0.63</v>
      </c>
      <c r="J81" s="11">
        <v>0.37</v>
      </c>
      <c r="K81" s="10">
        <v>785</v>
      </c>
      <c r="L81" s="22">
        <v>207850</v>
      </c>
    </row>
    <row r="82" spans="1:12" x14ac:dyDescent="0.35">
      <c r="A82" s="7" t="s">
        <v>270</v>
      </c>
      <c r="B82" s="18" t="s">
        <v>92</v>
      </c>
      <c r="C82" s="10">
        <v>63515</v>
      </c>
      <c r="D82" s="10">
        <v>40085</v>
      </c>
      <c r="E82" s="10">
        <v>23430</v>
      </c>
      <c r="F82" s="115">
        <v>14287570</v>
      </c>
      <c r="G82" s="115">
        <v>11237200</v>
      </c>
      <c r="H82" s="115">
        <v>3050360</v>
      </c>
      <c r="I82" s="11">
        <v>0.63</v>
      </c>
      <c r="J82" s="11">
        <v>0.37</v>
      </c>
      <c r="K82" s="10">
        <v>665</v>
      </c>
      <c r="L82" s="22">
        <v>176310</v>
      </c>
    </row>
    <row r="83" spans="1:12" x14ac:dyDescent="0.35">
      <c r="A83" s="7" t="s">
        <v>270</v>
      </c>
      <c r="B83" s="18" t="s">
        <v>93</v>
      </c>
      <c r="C83" s="10">
        <v>75045</v>
      </c>
      <c r="D83" s="10">
        <v>47485</v>
      </c>
      <c r="E83" s="10">
        <v>27560</v>
      </c>
      <c r="F83" s="115">
        <v>16869070</v>
      </c>
      <c r="G83" s="115">
        <v>13269200</v>
      </c>
      <c r="H83" s="115">
        <v>3599870</v>
      </c>
      <c r="I83" s="11">
        <v>0.63</v>
      </c>
      <c r="J83" s="11">
        <v>0.37</v>
      </c>
      <c r="K83" s="10">
        <v>820</v>
      </c>
      <c r="L83" s="22">
        <v>214600</v>
      </c>
    </row>
    <row r="84" spans="1:12" x14ac:dyDescent="0.35">
      <c r="A84" s="7" t="s">
        <v>270</v>
      </c>
      <c r="B84" s="18" t="s">
        <v>94</v>
      </c>
      <c r="C84" s="10">
        <v>78650</v>
      </c>
      <c r="D84" s="10">
        <v>49700</v>
      </c>
      <c r="E84" s="10">
        <v>28950</v>
      </c>
      <c r="F84" s="115">
        <v>17805530</v>
      </c>
      <c r="G84" s="115">
        <v>14007870</v>
      </c>
      <c r="H84" s="115">
        <v>3797650</v>
      </c>
      <c r="I84" s="11">
        <v>0.63</v>
      </c>
      <c r="J84" s="11">
        <v>0.37</v>
      </c>
      <c r="K84" s="10">
        <v>960</v>
      </c>
      <c r="L84" s="22">
        <v>253310</v>
      </c>
    </row>
    <row r="85" spans="1:12" x14ac:dyDescent="0.35">
      <c r="A85" s="7" t="s">
        <v>270</v>
      </c>
      <c r="B85" s="18" t="s">
        <v>95</v>
      </c>
      <c r="C85" s="10">
        <v>125070</v>
      </c>
      <c r="D85" s="10">
        <v>78960</v>
      </c>
      <c r="E85" s="10">
        <v>46110</v>
      </c>
      <c r="F85" s="115">
        <v>17730740</v>
      </c>
      <c r="G85" s="115">
        <v>13930570</v>
      </c>
      <c r="H85" s="115">
        <v>3800170</v>
      </c>
      <c r="I85" s="11">
        <v>0.63</v>
      </c>
      <c r="J85" s="11">
        <v>0.37</v>
      </c>
      <c r="K85" s="10">
        <v>1695</v>
      </c>
      <c r="L85" s="22">
        <v>266750</v>
      </c>
    </row>
    <row r="86" spans="1:12" x14ac:dyDescent="0.35">
      <c r="A86" s="7" t="s">
        <v>270</v>
      </c>
      <c r="B86" s="18" t="s">
        <v>96</v>
      </c>
      <c r="C86" s="10">
        <v>98980</v>
      </c>
      <c r="D86" s="10">
        <v>62370</v>
      </c>
      <c r="E86" s="10">
        <v>36610</v>
      </c>
      <c r="F86" s="115">
        <v>20598540</v>
      </c>
      <c r="G86" s="115">
        <v>16174550</v>
      </c>
      <c r="H86" s="115">
        <v>4423980</v>
      </c>
      <c r="I86" s="11">
        <v>0.63</v>
      </c>
      <c r="J86" s="11">
        <v>0.37</v>
      </c>
      <c r="K86" s="10">
        <v>1325</v>
      </c>
      <c r="L86" s="22">
        <v>333540</v>
      </c>
    </row>
    <row r="87" spans="1:12" x14ac:dyDescent="0.35">
      <c r="A87" s="7" t="s">
        <v>270</v>
      </c>
      <c r="B87" s="18" t="s">
        <v>97</v>
      </c>
      <c r="C87" s="10">
        <v>79000</v>
      </c>
      <c r="D87" s="10">
        <v>49960</v>
      </c>
      <c r="E87" s="10">
        <v>29040</v>
      </c>
      <c r="F87" s="115">
        <v>18470010</v>
      </c>
      <c r="G87" s="115">
        <v>14508100</v>
      </c>
      <c r="H87" s="115">
        <v>3961910</v>
      </c>
      <c r="I87" s="11">
        <v>0.63</v>
      </c>
      <c r="J87" s="11">
        <v>0.37</v>
      </c>
      <c r="K87" s="10">
        <v>1130</v>
      </c>
      <c r="L87" s="22">
        <v>312790</v>
      </c>
    </row>
    <row r="88" spans="1:12" x14ac:dyDescent="0.35">
      <c r="A88" s="7" t="s">
        <v>270</v>
      </c>
      <c r="B88" s="18" t="s">
        <v>98</v>
      </c>
      <c r="C88" s="10">
        <v>88985</v>
      </c>
      <c r="D88" s="10">
        <v>55895</v>
      </c>
      <c r="E88" s="10">
        <v>33090</v>
      </c>
      <c r="F88" s="115">
        <v>21209230</v>
      </c>
      <c r="G88" s="115">
        <v>16620090</v>
      </c>
      <c r="H88" s="115">
        <v>4589140</v>
      </c>
      <c r="I88" s="11">
        <v>0.63</v>
      </c>
      <c r="J88" s="11">
        <v>0.37</v>
      </c>
      <c r="K88" s="10">
        <v>1390</v>
      </c>
      <c r="L88" s="22">
        <v>389190</v>
      </c>
    </row>
    <row r="89" spans="1:12" x14ac:dyDescent="0.35">
      <c r="A89" s="7" t="s">
        <v>270</v>
      </c>
      <c r="B89" s="18" t="s">
        <v>99</v>
      </c>
      <c r="C89" s="10">
        <v>89130</v>
      </c>
      <c r="D89" s="10">
        <v>55720</v>
      </c>
      <c r="E89" s="10">
        <v>33410</v>
      </c>
      <c r="F89" s="115">
        <v>21369630</v>
      </c>
      <c r="G89" s="115">
        <v>16706640</v>
      </c>
      <c r="H89" s="115">
        <v>4662980</v>
      </c>
      <c r="I89" s="11">
        <v>0.63</v>
      </c>
      <c r="J89" s="11">
        <v>0.37</v>
      </c>
      <c r="K89" s="10">
        <v>1460</v>
      </c>
      <c r="L89" s="22">
        <v>407560</v>
      </c>
    </row>
    <row r="90" spans="1:12" x14ac:dyDescent="0.35">
      <c r="A90" s="7" t="s">
        <v>270</v>
      </c>
      <c r="B90" s="18" t="s">
        <v>100</v>
      </c>
      <c r="C90" s="10">
        <v>84840</v>
      </c>
      <c r="D90" s="10">
        <v>53075</v>
      </c>
      <c r="E90" s="10">
        <v>31765</v>
      </c>
      <c r="F90" s="115">
        <v>20411460</v>
      </c>
      <c r="G90" s="115">
        <v>15974670</v>
      </c>
      <c r="H90" s="115">
        <v>4436790</v>
      </c>
      <c r="I90" s="11">
        <v>0.63</v>
      </c>
      <c r="J90" s="11">
        <v>0.37</v>
      </c>
      <c r="K90" s="10">
        <v>1440</v>
      </c>
      <c r="L90" s="22">
        <v>403110</v>
      </c>
    </row>
    <row r="91" spans="1:12" x14ac:dyDescent="0.35">
      <c r="A91" s="7" t="s">
        <v>270</v>
      </c>
      <c r="B91" s="18" t="s">
        <v>101</v>
      </c>
      <c r="C91" s="10">
        <v>93235</v>
      </c>
      <c r="D91" s="10">
        <v>58005</v>
      </c>
      <c r="E91" s="10">
        <v>35230</v>
      </c>
      <c r="F91" s="115">
        <v>22531920</v>
      </c>
      <c r="G91" s="115">
        <v>17561940</v>
      </c>
      <c r="H91" s="115">
        <v>4969980</v>
      </c>
      <c r="I91" s="11">
        <v>0.62</v>
      </c>
      <c r="J91" s="11">
        <v>0.38</v>
      </c>
      <c r="K91" s="10">
        <v>1690</v>
      </c>
      <c r="L91" s="22">
        <v>471790</v>
      </c>
    </row>
    <row r="92" spans="1:12" x14ac:dyDescent="0.35">
      <c r="A92" s="7" t="s">
        <v>270</v>
      </c>
      <c r="B92" s="18" t="s">
        <v>102</v>
      </c>
      <c r="C92" s="10">
        <v>89795</v>
      </c>
      <c r="D92" s="10">
        <v>55690</v>
      </c>
      <c r="E92" s="10">
        <v>34100</v>
      </c>
      <c r="F92" s="115">
        <v>21651290</v>
      </c>
      <c r="G92" s="115">
        <v>16858400</v>
      </c>
      <c r="H92" s="115">
        <v>4792890</v>
      </c>
      <c r="I92" s="11">
        <v>0.62</v>
      </c>
      <c r="J92" s="11">
        <v>0.38</v>
      </c>
      <c r="K92" s="10">
        <v>1645</v>
      </c>
      <c r="L92" s="22">
        <v>460530</v>
      </c>
    </row>
    <row r="93" spans="1:12" x14ac:dyDescent="0.35">
      <c r="A93" s="7" t="s">
        <v>270</v>
      </c>
      <c r="B93" s="18" t="s">
        <v>103</v>
      </c>
      <c r="C93" s="10">
        <v>99900</v>
      </c>
      <c r="D93" s="10">
        <v>61890</v>
      </c>
      <c r="E93" s="10">
        <v>38015</v>
      </c>
      <c r="F93" s="115">
        <v>24212570</v>
      </c>
      <c r="G93" s="115">
        <v>18845970</v>
      </c>
      <c r="H93" s="115">
        <v>5366600</v>
      </c>
      <c r="I93" s="11">
        <v>0.62</v>
      </c>
      <c r="J93" s="11">
        <v>0.38</v>
      </c>
      <c r="K93" s="10">
        <v>1935</v>
      </c>
      <c r="L93" s="22">
        <v>545040</v>
      </c>
    </row>
    <row r="94" spans="1:12" x14ac:dyDescent="0.35">
      <c r="A94" s="7" t="s">
        <v>270</v>
      </c>
      <c r="B94" s="18" t="s">
        <v>104</v>
      </c>
      <c r="C94" s="10">
        <v>93695</v>
      </c>
      <c r="D94" s="10">
        <v>57650</v>
      </c>
      <c r="E94" s="10">
        <v>36045</v>
      </c>
      <c r="F94" s="115">
        <v>22633610</v>
      </c>
      <c r="G94" s="115">
        <v>17545450</v>
      </c>
      <c r="H94" s="115">
        <v>5088160</v>
      </c>
      <c r="I94" s="11">
        <v>0.62</v>
      </c>
      <c r="J94" s="11">
        <v>0.38</v>
      </c>
      <c r="K94" s="10">
        <v>1810</v>
      </c>
      <c r="L94" s="22">
        <v>513550</v>
      </c>
    </row>
    <row r="95" spans="1:12" x14ac:dyDescent="0.35">
      <c r="A95" s="7" t="s">
        <v>270</v>
      </c>
      <c r="B95" s="18" t="s">
        <v>105</v>
      </c>
      <c r="C95" s="10">
        <v>91935</v>
      </c>
      <c r="D95" s="10">
        <v>56185</v>
      </c>
      <c r="E95" s="10">
        <v>35745</v>
      </c>
      <c r="F95" s="115">
        <v>22058950</v>
      </c>
      <c r="G95" s="115">
        <v>17022130</v>
      </c>
      <c r="H95" s="115">
        <v>5036810</v>
      </c>
      <c r="I95" s="11">
        <v>0.61</v>
      </c>
      <c r="J95" s="11">
        <v>0.39</v>
      </c>
      <c r="K95" s="10">
        <v>1765</v>
      </c>
      <c r="L95" s="22">
        <v>499200</v>
      </c>
    </row>
    <row r="96" spans="1:12" x14ac:dyDescent="0.35">
      <c r="A96" s="7" t="s">
        <v>270</v>
      </c>
      <c r="B96" s="18" t="s">
        <v>106</v>
      </c>
      <c r="C96" s="10">
        <v>100465</v>
      </c>
      <c r="D96" s="10">
        <v>61330</v>
      </c>
      <c r="E96" s="10">
        <v>39135</v>
      </c>
      <c r="F96" s="115">
        <v>24071180</v>
      </c>
      <c r="G96" s="115">
        <v>18545800</v>
      </c>
      <c r="H96" s="115">
        <v>5525380</v>
      </c>
      <c r="I96" s="11">
        <v>0.61</v>
      </c>
      <c r="J96" s="11">
        <v>0.39</v>
      </c>
      <c r="K96" s="10">
        <v>1925</v>
      </c>
      <c r="L96" s="22">
        <v>544540</v>
      </c>
    </row>
    <row r="97" spans="1:12" x14ac:dyDescent="0.35">
      <c r="A97" s="25" t="s">
        <v>271</v>
      </c>
      <c r="B97" s="26" t="s">
        <v>60</v>
      </c>
      <c r="C97" s="27">
        <v>2912525</v>
      </c>
      <c r="D97" s="27">
        <v>1590190</v>
      </c>
      <c r="E97" s="27">
        <v>1322335</v>
      </c>
      <c r="F97" s="116">
        <v>638064210</v>
      </c>
      <c r="G97" s="116">
        <v>468623130</v>
      </c>
      <c r="H97" s="116">
        <v>169441080</v>
      </c>
      <c r="I97" s="28">
        <v>0.55000000000000004</v>
      </c>
      <c r="J97" s="28">
        <v>0.45</v>
      </c>
      <c r="K97" s="27">
        <v>132355</v>
      </c>
      <c r="L97" s="29">
        <v>34279750</v>
      </c>
    </row>
    <row r="98" spans="1:12" x14ac:dyDescent="0.35">
      <c r="A98" s="7" t="s">
        <v>271</v>
      </c>
      <c r="B98" s="18" t="s">
        <v>63</v>
      </c>
      <c r="C98" s="10">
        <v>0</v>
      </c>
      <c r="D98" s="10">
        <v>0</v>
      </c>
      <c r="E98" s="10">
        <v>0</v>
      </c>
      <c r="F98" s="115">
        <v>0</v>
      </c>
      <c r="G98" s="115">
        <v>0</v>
      </c>
      <c r="H98" s="115">
        <v>0</v>
      </c>
      <c r="I98" s="11" t="s">
        <v>62</v>
      </c>
      <c r="J98" s="11" t="s">
        <v>62</v>
      </c>
      <c r="K98" s="10">
        <v>0</v>
      </c>
      <c r="L98" s="22">
        <v>0</v>
      </c>
    </row>
    <row r="99" spans="1:12" x14ac:dyDescent="0.35">
      <c r="A99" s="7" t="s">
        <v>271</v>
      </c>
      <c r="B99" s="18" t="s">
        <v>64</v>
      </c>
      <c r="C99" s="10">
        <v>0</v>
      </c>
      <c r="D99" s="10">
        <v>0</v>
      </c>
      <c r="E99" s="10">
        <v>0</v>
      </c>
      <c r="F99" s="115">
        <v>0</v>
      </c>
      <c r="G99" s="115">
        <v>0</v>
      </c>
      <c r="H99" s="115">
        <v>0</v>
      </c>
      <c r="I99" s="11" t="s">
        <v>62</v>
      </c>
      <c r="J99" s="11" t="s">
        <v>62</v>
      </c>
      <c r="K99" s="10">
        <v>0</v>
      </c>
      <c r="L99" s="22">
        <v>0</v>
      </c>
    </row>
    <row r="100" spans="1:12" x14ac:dyDescent="0.35">
      <c r="A100" s="7" t="s">
        <v>271</v>
      </c>
      <c r="B100" s="18" t="s">
        <v>65</v>
      </c>
      <c r="C100" s="10">
        <v>0</v>
      </c>
      <c r="D100" s="10">
        <v>0</v>
      </c>
      <c r="E100" s="10">
        <v>0</v>
      </c>
      <c r="F100" s="115">
        <v>0</v>
      </c>
      <c r="G100" s="115">
        <v>0</v>
      </c>
      <c r="H100" s="115">
        <v>0</v>
      </c>
      <c r="I100" s="11" t="s">
        <v>62</v>
      </c>
      <c r="J100" s="11" t="s">
        <v>62</v>
      </c>
      <c r="K100" s="10">
        <v>0</v>
      </c>
      <c r="L100" s="22">
        <v>0</v>
      </c>
    </row>
    <row r="101" spans="1:12" x14ac:dyDescent="0.35">
      <c r="A101" s="7" t="s">
        <v>271</v>
      </c>
      <c r="B101" s="18" t="s">
        <v>66</v>
      </c>
      <c r="C101" s="10">
        <v>0</v>
      </c>
      <c r="D101" s="10">
        <v>0</v>
      </c>
      <c r="E101" s="10">
        <v>0</v>
      </c>
      <c r="F101" s="115">
        <v>0</v>
      </c>
      <c r="G101" s="115">
        <v>0</v>
      </c>
      <c r="H101" s="115">
        <v>0</v>
      </c>
      <c r="I101" s="11" t="s">
        <v>62</v>
      </c>
      <c r="J101" s="11" t="s">
        <v>62</v>
      </c>
      <c r="K101" s="10">
        <v>0</v>
      </c>
      <c r="L101" s="22">
        <v>0</v>
      </c>
    </row>
    <row r="102" spans="1:12" x14ac:dyDescent="0.35">
      <c r="A102" s="7" t="s">
        <v>271</v>
      </c>
      <c r="B102" s="18" t="s">
        <v>67</v>
      </c>
      <c r="C102" s="10">
        <v>0</v>
      </c>
      <c r="D102" s="10">
        <v>0</v>
      </c>
      <c r="E102" s="10">
        <v>0</v>
      </c>
      <c r="F102" s="115">
        <v>0</v>
      </c>
      <c r="G102" s="115">
        <v>0</v>
      </c>
      <c r="H102" s="115">
        <v>0</v>
      </c>
      <c r="I102" s="11" t="s">
        <v>62</v>
      </c>
      <c r="J102" s="11" t="s">
        <v>62</v>
      </c>
      <c r="K102" s="10">
        <v>0</v>
      </c>
      <c r="L102" s="22">
        <v>0</v>
      </c>
    </row>
    <row r="103" spans="1:12" x14ac:dyDescent="0.35">
      <c r="A103" s="7" t="s">
        <v>271</v>
      </c>
      <c r="B103" s="18" t="s">
        <v>68</v>
      </c>
      <c r="C103" s="10">
        <v>0</v>
      </c>
      <c r="D103" s="10">
        <v>0</v>
      </c>
      <c r="E103" s="10">
        <v>0</v>
      </c>
      <c r="F103" s="115">
        <v>0</v>
      </c>
      <c r="G103" s="115">
        <v>0</v>
      </c>
      <c r="H103" s="115">
        <v>0</v>
      </c>
      <c r="I103" s="11" t="s">
        <v>62</v>
      </c>
      <c r="J103" s="11" t="s">
        <v>62</v>
      </c>
      <c r="K103" s="10">
        <v>0</v>
      </c>
      <c r="L103" s="22">
        <v>0</v>
      </c>
    </row>
    <row r="104" spans="1:12" x14ac:dyDescent="0.35">
      <c r="A104" s="7" t="s">
        <v>271</v>
      </c>
      <c r="B104" s="18" t="s">
        <v>69</v>
      </c>
      <c r="C104" s="10">
        <v>150</v>
      </c>
      <c r="D104" s="10">
        <v>80</v>
      </c>
      <c r="E104" s="10">
        <v>70</v>
      </c>
      <c r="F104" s="115">
        <v>28940</v>
      </c>
      <c r="G104" s="115">
        <v>21140</v>
      </c>
      <c r="H104" s="115">
        <v>7800</v>
      </c>
      <c r="I104" s="11">
        <v>0.53</v>
      </c>
      <c r="J104" s="11">
        <v>0.47</v>
      </c>
      <c r="K104" s="10">
        <v>5</v>
      </c>
      <c r="L104" s="22">
        <v>1730</v>
      </c>
    </row>
    <row r="105" spans="1:12" x14ac:dyDescent="0.35">
      <c r="A105" s="7" t="s">
        <v>271</v>
      </c>
      <c r="B105" s="18" t="s">
        <v>70</v>
      </c>
      <c r="C105" s="10">
        <v>1150</v>
      </c>
      <c r="D105" s="10">
        <v>620</v>
      </c>
      <c r="E105" s="10">
        <v>530</v>
      </c>
      <c r="F105" s="115">
        <v>224450</v>
      </c>
      <c r="G105" s="115">
        <v>164480</v>
      </c>
      <c r="H105" s="115">
        <v>59980</v>
      </c>
      <c r="I105" s="11">
        <v>0.54</v>
      </c>
      <c r="J105" s="11">
        <v>0.46</v>
      </c>
      <c r="K105" s="10">
        <v>45</v>
      </c>
      <c r="L105" s="22">
        <v>10760</v>
      </c>
    </row>
    <row r="106" spans="1:12" x14ac:dyDescent="0.35">
      <c r="A106" s="7" t="s">
        <v>271</v>
      </c>
      <c r="B106" s="18" t="s">
        <v>71</v>
      </c>
      <c r="C106" s="10">
        <v>8730</v>
      </c>
      <c r="D106" s="10">
        <v>4720</v>
      </c>
      <c r="E106" s="10">
        <v>4015</v>
      </c>
      <c r="F106" s="115">
        <v>904810</v>
      </c>
      <c r="G106" s="115">
        <v>661380</v>
      </c>
      <c r="H106" s="115">
        <v>243430</v>
      </c>
      <c r="I106" s="11">
        <v>0.54</v>
      </c>
      <c r="J106" s="11">
        <v>0.46</v>
      </c>
      <c r="K106" s="10">
        <v>350</v>
      </c>
      <c r="L106" s="22">
        <v>45990</v>
      </c>
    </row>
    <row r="107" spans="1:12" x14ac:dyDescent="0.35">
      <c r="A107" s="7" t="s">
        <v>271</v>
      </c>
      <c r="B107" s="18" t="s">
        <v>72</v>
      </c>
      <c r="C107" s="10">
        <v>11465</v>
      </c>
      <c r="D107" s="10">
        <v>6180</v>
      </c>
      <c r="E107" s="10">
        <v>5285</v>
      </c>
      <c r="F107" s="115">
        <v>1967020</v>
      </c>
      <c r="G107" s="115">
        <v>1434380</v>
      </c>
      <c r="H107" s="115">
        <v>532640</v>
      </c>
      <c r="I107" s="11">
        <v>0.54</v>
      </c>
      <c r="J107" s="11">
        <v>0.46</v>
      </c>
      <c r="K107" s="10">
        <v>475</v>
      </c>
      <c r="L107" s="22">
        <v>103980</v>
      </c>
    </row>
    <row r="108" spans="1:12" x14ac:dyDescent="0.35">
      <c r="A108" s="7" t="s">
        <v>271</v>
      </c>
      <c r="B108" s="18" t="s">
        <v>73</v>
      </c>
      <c r="C108" s="10">
        <v>13205</v>
      </c>
      <c r="D108" s="10">
        <v>7205</v>
      </c>
      <c r="E108" s="10">
        <v>5995</v>
      </c>
      <c r="F108" s="115">
        <v>2637620</v>
      </c>
      <c r="G108" s="115">
        <v>1954340</v>
      </c>
      <c r="H108" s="115">
        <v>683280</v>
      </c>
      <c r="I108" s="11">
        <v>0.55000000000000004</v>
      </c>
      <c r="J108" s="11">
        <v>0.45</v>
      </c>
      <c r="K108" s="10">
        <v>360</v>
      </c>
      <c r="L108" s="22">
        <v>92740</v>
      </c>
    </row>
    <row r="109" spans="1:12" x14ac:dyDescent="0.35">
      <c r="A109" s="7" t="s">
        <v>271</v>
      </c>
      <c r="B109" s="18" t="s">
        <v>74</v>
      </c>
      <c r="C109" s="10">
        <v>23975</v>
      </c>
      <c r="D109" s="10">
        <v>12905</v>
      </c>
      <c r="E109" s="10">
        <v>11070</v>
      </c>
      <c r="F109" s="115">
        <v>4831610</v>
      </c>
      <c r="G109" s="115">
        <v>3528200</v>
      </c>
      <c r="H109" s="115">
        <v>1303410</v>
      </c>
      <c r="I109" s="11">
        <v>0.54</v>
      </c>
      <c r="J109" s="11">
        <v>0.46</v>
      </c>
      <c r="K109" s="10">
        <v>920</v>
      </c>
      <c r="L109" s="22">
        <v>235290</v>
      </c>
    </row>
    <row r="110" spans="1:12" x14ac:dyDescent="0.35">
      <c r="A110" s="7" t="s">
        <v>271</v>
      </c>
      <c r="B110" s="18" t="s">
        <v>75</v>
      </c>
      <c r="C110" s="10">
        <v>54060</v>
      </c>
      <c r="D110" s="10">
        <v>29115</v>
      </c>
      <c r="E110" s="10">
        <v>24945</v>
      </c>
      <c r="F110" s="115">
        <v>11025430</v>
      </c>
      <c r="G110" s="115">
        <v>8081730</v>
      </c>
      <c r="H110" s="115">
        <v>2943700</v>
      </c>
      <c r="I110" s="11">
        <v>0.54</v>
      </c>
      <c r="J110" s="11">
        <v>0.46</v>
      </c>
      <c r="K110" s="10">
        <v>2120</v>
      </c>
      <c r="L110" s="22">
        <v>541020</v>
      </c>
    </row>
    <row r="111" spans="1:12" x14ac:dyDescent="0.35">
      <c r="A111" s="7" t="s">
        <v>271</v>
      </c>
      <c r="B111" s="18" t="s">
        <v>76</v>
      </c>
      <c r="C111" s="10">
        <v>62450</v>
      </c>
      <c r="D111" s="10">
        <v>33875</v>
      </c>
      <c r="E111" s="10">
        <v>28580</v>
      </c>
      <c r="F111" s="115">
        <v>12872900</v>
      </c>
      <c r="G111" s="115">
        <v>9480980</v>
      </c>
      <c r="H111" s="115">
        <v>3391920</v>
      </c>
      <c r="I111" s="11">
        <v>0.54</v>
      </c>
      <c r="J111" s="11">
        <v>0.46</v>
      </c>
      <c r="K111" s="10">
        <v>2450</v>
      </c>
      <c r="L111" s="22">
        <v>625660</v>
      </c>
    </row>
    <row r="112" spans="1:12" x14ac:dyDescent="0.35">
      <c r="A112" s="7" t="s">
        <v>271</v>
      </c>
      <c r="B112" s="18" t="s">
        <v>77</v>
      </c>
      <c r="C112" s="10">
        <v>72220</v>
      </c>
      <c r="D112" s="10">
        <v>39450</v>
      </c>
      <c r="E112" s="10">
        <v>32770</v>
      </c>
      <c r="F112" s="115">
        <v>14975530</v>
      </c>
      <c r="G112" s="115">
        <v>11062320</v>
      </c>
      <c r="H112" s="115">
        <v>3913210</v>
      </c>
      <c r="I112" s="11">
        <v>0.55000000000000004</v>
      </c>
      <c r="J112" s="11">
        <v>0.45</v>
      </c>
      <c r="K112" s="10">
        <v>2950</v>
      </c>
      <c r="L112" s="22">
        <v>733770</v>
      </c>
    </row>
    <row r="113" spans="1:12" x14ac:dyDescent="0.35">
      <c r="A113" s="7" t="s">
        <v>271</v>
      </c>
      <c r="B113" s="18" t="s">
        <v>78</v>
      </c>
      <c r="C113" s="10">
        <v>93100</v>
      </c>
      <c r="D113" s="10">
        <v>50950</v>
      </c>
      <c r="E113" s="10">
        <v>42150</v>
      </c>
      <c r="F113" s="115">
        <v>19397180</v>
      </c>
      <c r="G113" s="115">
        <v>14336020</v>
      </c>
      <c r="H113" s="115">
        <v>5061160</v>
      </c>
      <c r="I113" s="11">
        <v>0.55000000000000004</v>
      </c>
      <c r="J113" s="11">
        <v>0.45</v>
      </c>
      <c r="K113" s="10">
        <v>3770</v>
      </c>
      <c r="L113" s="22">
        <v>937040</v>
      </c>
    </row>
    <row r="114" spans="1:12" x14ac:dyDescent="0.35">
      <c r="A114" s="7" t="s">
        <v>271</v>
      </c>
      <c r="B114" s="18" t="s">
        <v>79</v>
      </c>
      <c r="C114" s="10">
        <v>94550</v>
      </c>
      <c r="D114" s="10">
        <v>51775</v>
      </c>
      <c r="E114" s="10">
        <v>42775</v>
      </c>
      <c r="F114" s="115">
        <v>19700410</v>
      </c>
      <c r="G114" s="115">
        <v>14564690</v>
      </c>
      <c r="H114" s="115">
        <v>5135730</v>
      </c>
      <c r="I114" s="11">
        <v>0.55000000000000004</v>
      </c>
      <c r="J114" s="11">
        <v>0.45</v>
      </c>
      <c r="K114" s="10">
        <v>3810</v>
      </c>
      <c r="L114" s="22">
        <v>949630</v>
      </c>
    </row>
    <row r="115" spans="1:12" x14ac:dyDescent="0.35">
      <c r="A115" s="7" t="s">
        <v>271</v>
      </c>
      <c r="B115" s="18" t="s">
        <v>80</v>
      </c>
      <c r="C115" s="10">
        <v>58300</v>
      </c>
      <c r="D115" s="10">
        <v>31850</v>
      </c>
      <c r="E115" s="10">
        <v>26450</v>
      </c>
      <c r="F115" s="115">
        <v>12173040</v>
      </c>
      <c r="G115" s="115">
        <v>8981790</v>
      </c>
      <c r="H115" s="115">
        <v>3191250</v>
      </c>
      <c r="I115" s="11">
        <v>0.55000000000000004</v>
      </c>
      <c r="J115" s="11">
        <v>0.45</v>
      </c>
      <c r="K115" s="10">
        <v>2400</v>
      </c>
      <c r="L115" s="22">
        <v>598910</v>
      </c>
    </row>
    <row r="116" spans="1:12" x14ac:dyDescent="0.35">
      <c r="A116" s="7" t="s">
        <v>271</v>
      </c>
      <c r="B116" s="18" t="s">
        <v>81</v>
      </c>
      <c r="C116" s="10">
        <v>79075</v>
      </c>
      <c r="D116" s="10">
        <v>43435</v>
      </c>
      <c r="E116" s="10">
        <v>35640</v>
      </c>
      <c r="F116" s="115">
        <v>16581680</v>
      </c>
      <c r="G116" s="115">
        <v>12263370</v>
      </c>
      <c r="H116" s="115">
        <v>4318310</v>
      </c>
      <c r="I116" s="11">
        <v>0.55000000000000004</v>
      </c>
      <c r="J116" s="11">
        <v>0.45</v>
      </c>
      <c r="K116" s="10">
        <v>3315</v>
      </c>
      <c r="L116" s="22">
        <v>817940</v>
      </c>
    </row>
    <row r="117" spans="1:12" x14ac:dyDescent="0.35">
      <c r="A117" s="7" t="s">
        <v>271</v>
      </c>
      <c r="B117" s="18" t="s">
        <v>82</v>
      </c>
      <c r="C117" s="10">
        <v>101750</v>
      </c>
      <c r="D117" s="10">
        <v>56400</v>
      </c>
      <c r="E117" s="10">
        <v>45350</v>
      </c>
      <c r="F117" s="115">
        <v>21447330</v>
      </c>
      <c r="G117" s="115">
        <v>15941080</v>
      </c>
      <c r="H117" s="115">
        <v>5506250</v>
      </c>
      <c r="I117" s="11">
        <v>0.55000000000000004</v>
      </c>
      <c r="J117" s="11">
        <v>0.45</v>
      </c>
      <c r="K117" s="10">
        <v>4100</v>
      </c>
      <c r="L117" s="22">
        <v>1017970</v>
      </c>
    </row>
    <row r="118" spans="1:12" x14ac:dyDescent="0.35">
      <c r="A118" s="7" t="s">
        <v>271</v>
      </c>
      <c r="B118" s="18" t="s">
        <v>83</v>
      </c>
      <c r="C118" s="10">
        <v>144215</v>
      </c>
      <c r="D118" s="10">
        <v>79905</v>
      </c>
      <c r="E118" s="10">
        <v>64310</v>
      </c>
      <c r="F118" s="115">
        <v>17913370</v>
      </c>
      <c r="G118" s="115">
        <v>13300380</v>
      </c>
      <c r="H118" s="115">
        <v>4612990</v>
      </c>
      <c r="I118" s="11">
        <v>0.55000000000000004</v>
      </c>
      <c r="J118" s="11">
        <v>0.45</v>
      </c>
      <c r="K118" s="10">
        <v>5825</v>
      </c>
      <c r="L118" s="22">
        <v>861670</v>
      </c>
    </row>
    <row r="119" spans="1:12" x14ac:dyDescent="0.35">
      <c r="A119" s="7" t="s">
        <v>271</v>
      </c>
      <c r="B119" s="18" t="s">
        <v>84</v>
      </c>
      <c r="C119" s="10">
        <v>125185</v>
      </c>
      <c r="D119" s="10">
        <v>69095</v>
      </c>
      <c r="E119" s="10">
        <v>56090</v>
      </c>
      <c r="F119" s="115">
        <v>24172990</v>
      </c>
      <c r="G119" s="115">
        <v>17936970</v>
      </c>
      <c r="H119" s="115">
        <v>6236010</v>
      </c>
      <c r="I119" s="11">
        <v>0.55000000000000004</v>
      </c>
      <c r="J119" s="11">
        <v>0.45</v>
      </c>
      <c r="K119" s="10">
        <v>5005</v>
      </c>
      <c r="L119" s="22">
        <v>1148880</v>
      </c>
    </row>
    <row r="120" spans="1:12" x14ac:dyDescent="0.35">
      <c r="A120" s="7" t="s">
        <v>271</v>
      </c>
      <c r="B120" s="18" t="s">
        <v>85</v>
      </c>
      <c r="C120" s="10">
        <v>84365</v>
      </c>
      <c r="D120" s="10">
        <v>46405</v>
      </c>
      <c r="E120" s="10">
        <v>37960</v>
      </c>
      <c r="F120" s="115">
        <v>19569660</v>
      </c>
      <c r="G120" s="115">
        <v>14484630</v>
      </c>
      <c r="H120" s="115">
        <v>5085030</v>
      </c>
      <c r="I120" s="11">
        <v>0.55000000000000004</v>
      </c>
      <c r="J120" s="11">
        <v>0.45</v>
      </c>
      <c r="K120" s="10">
        <v>3425</v>
      </c>
      <c r="L120" s="22">
        <v>929880</v>
      </c>
    </row>
    <row r="121" spans="1:12" x14ac:dyDescent="0.35">
      <c r="A121" s="7" t="s">
        <v>271</v>
      </c>
      <c r="B121" s="18" t="s">
        <v>86</v>
      </c>
      <c r="C121" s="10">
        <v>84065</v>
      </c>
      <c r="D121" s="10">
        <v>46320</v>
      </c>
      <c r="E121" s="10">
        <v>37745</v>
      </c>
      <c r="F121" s="115">
        <v>19563620</v>
      </c>
      <c r="G121" s="115">
        <v>14469650</v>
      </c>
      <c r="H121" s="115">
        <v>5093960</v>
      </c>
      <c r="I121" s="11">
        <v>0.55000000000000004</v>
      </c>
      <c r="J121" s="11">
        <v>0.45</v>
      </c>
      <c r="K121" s="10">
        <v>3470</v>
      </c>
      <c r="L121" s="22">
        <v>944270</v>
      </c>
    </row>
    <row r="122" spans="1:12" x14ac:dyDescent="0.35">
      <c r="A122" s="7" t="s">
        <v>271</v>
      </c>
      <c r="B122" s="18" t="s">
        <v>87</v>
      </c>
      <c r="C122" s="10">
        <v>105260</v>
      </c>
      <c r="D122" s="10">
        <v>57980</v>
      </c>
      <c r="E122" s="10">
        <v>47280</v>
      </c>
      <c r="F122" s="115">
        <v>24538740</v>
      </c>
      <c r="G122" s="115">
        <v>18154350</v>
      </c>
      <c r="H122" s="115">
        <v>6384390</v>
      </c>
      <c r="I122" s="11">
        <v>0.55000000000000004</v>
      </c>
      <c r="J122" s="11">
        <v>0.45</v>
      </c>
      <c r="K122" s="10">
        <v>4415</v>
      </c>
      <c r="L122" s="22">
        <v>1201040</v>
      </c>
    </row>
    <row r="123" spans="1:12" x14ac:dyDescent="0.35">
      <c r="A123" s="7" t="s">
        <v>271</v>
      </c>
      <c r="B123" s="18" t="s">
        <v>88</v>
      </c>
      <c r="C123" s="10">
        <v>84515</v>
      </c>
      <c r="D123" s="10">
        <v>46320</v>
      </c>
      <c r="E123" s="10">
        <v>38195</v>
      </c>
      <c r="F123" s="115">
        <v>19672260</v>
      </c>
      <c r="G123" s="115">
        <v>14494240</v>
      </c>
      <c r="H123" s="115">
        <v>5178010</v>
      </c>
      <c r="I123" s="11">
        <v>0.55000000000000004</v>
      </c>
      <c r="J123" s="11">
        <v>0.45</v>
      </c>
      <c r="K123" s="10">
        <v>3530</v>
      </c>
      <c r="L123" s="22">
        <v>962470</v>
      </c>
    </row>
    <row r="124" spans="1:12" x14ac:dyDescent="0.35">
      <c r="A124" s="7" t="s">
        <v>271</v>
      </c>
      <c r="B124" s="18" t="s">
        <v>89</v>
      </c>
      <c r="C124" s="10">
        <v>84120</v>
      </c>
      <c r="D124" s="10">
        <v>46185</v>
      </c>
      <c r="E124" s="10">
        <v>37935</v>
      </c>
      <c r="F124" s="115">
        <v>19610890</v>
      </c>
      <c r="G124" s="115">
        <v>14454950</v>
      </c>
      <c r="H124" s="115">
        <v>5155940</v>
      </c>
      <c r="I124" s="11">
        <v>0.55000000000000004</v>
      </c>
      <c r="J124" s="11">
        <v>0.45</v>
      </c>
      <c r="K124" s="10">
        <v>3615</v>
      </c>
      <c r="L124" s="22">
        <v>987540</v>
      </c>
    </row>
    <row r="125" spans="1:12" x14ac:dyDescent="0.35">
      <c r="A125" s="7" t="s">
        <v>271</v>
      </c>
      <c r="B125" s="18" t="s">
        <v>90</v>
      </c>
      <c r="C125" s="10">
        <v>104790</v>
      </c>
      <c r="D125" s="10">
        <v>57340</v>
      </c>
      <c r="E125" s="10">
        <v>47450</v>
      </c>
      <c r="F125" s="115">
        <v>24455310</v>
      </c>
      <c r="G125" s="115">
        <v>17980200</v>
      </c>
      <c r="H125" s="115">
        <v>6475110</v>
      </c>
      <c r="I125" s="11">
        <v>0.55000000000000004</v>
      </c>
      <c r="J125" s="11">
        <v>0.45</v>
      </c>
      <c r="K125" s="10">
        <v>4540</v>
      </c>
      <c r="L125" s="22">
        <v>1236980</v>
      </c>
    </row>
    <row r="126" spans="1:12" x14ac:dyDescent="0.35">
      <c r="A126" s="7" t="s">
        <v>271</v>
      </c>
      <c r="B126" s="18" t="s">
        <v>91</v>
      </c>
      <c r="C126" s="10">
        <v>103500</v>
      </c>
      <c r="D126" s="10">
        <v>56790</v>
      </c>
      <c r="E126" s="10">
        <v>46710</v>
      </c>
      <c r="F126" s="115">
        <v>24222130</v>
      </c>
      <c r="G126" s="115">
        <v>17835430</v>
      </c>
      <c r="H126" s="115">
        <v>6386690</v>
      </c>
      <c r="I126" s="11">
        <v>0.55000000000000004</v>
      </c>
      <c r="J126" s="11">
        <v>0.45</v>
      </c>
      <c r="K126" s="10">
        <v>4590</v>
      </c>
      <c r="L126" s="22">
        <v>1255840</v>
      </c>
    </row>
    <row r="127" spans="1:12" x14ac:dyDescent="0.35">
      <c r="A127" s="7" t="s">
        <v>271</v>
      </c>
      <c r="B127" s="18" t="s">
        <v>92</v>
      </c>
      <c r="C127" s="10">
        <v>83055</v>
      </c>
      <c r="D127" s="10">
        <v>45390</v>
      </c>
      <c r="E127" s="10">
        <v>37665</v>
      </c>
      <c r="F127" s="115">
        <v>19404140</v>
      </c>
      <c r="G127" s="115">
        <v>14262400</v>
      </c>
      <c r="H127" s="115">
        <v>5141750</v>
      </c>
      <c r="I127" s="11">
        <v>0.55000000000000004</v>
      </c>
      <c r="J127" s="11">
        <v>0.45</v>
      </c>
      <c r="K127" s="10">
        <v>3700</v>
      </c>
      <c r="L127" s="22">
        <v>1013840</v>
      </c>
    </row>
    <row r="128" spans="1:12" x14ac:dyDescent="0.35">
      <c r="A128" s="7" t="s">
        <v>271</v>
      </c>
      <c r="B128" s="18" t="s">
        <v>93</v>
      </c>
      <c r="C128" s="10">
        <v>82410</v>
      </c>
      <c r="D128" s="10">
        <v>45040</v>
      </c>
      <c r="E128" s="10">
        <v>37365</v>
      </c>
      <c r="F128" s="115">
        <v>19275650</v>
      </c>
      <c r="G128" s="115">
        <v>14145260</v>
      </c>
      <c r="H128" s="115">
        <v>5130390</v>
      </c>
      <c r="I128" s="11">
        <v>0.55000000000000004</v>
      </c>
      <c r="J128" s="11">
        <v>0.45</v>
      </c>
      <c r="K128" s="10">
        <v>3765</v>
      </c>
      <c r="L128" s="22">
        <v>1027910</v>
      </c>
    </row>
    <row r="129" spans="1:12" x14ac:dyDescent="0.35">
      <c r="A129" s="7" t="s">
        <v>271</v>
      </c>
      <c r="B129" s="18" t="s">
        <v>94</v>
      </c>
      <c r="C129" s="10">
        <v>81610</v>
      </c>
      <c r="D129" s="10">
        <v>44590</v>
      </c>
      <c r="E129" s="10">
        <v>37020</v>
      </c>
      <c r="F129" s="115">
        <v>19108770</v>
      </c>
      <c r="G129" s="115">
        <v>14018730</v>
      </c>
      <c r="H129" s="115">
        <v>5090040</v>
      </c>
      <c r="I129" s="11">
        <v>0.55000000000000004</v>
      </c>
      <c r="J129" s="11">
        <v>0.45</v>
      </c>
      <c r="K129" s="10">
        <v>3830</v>
      </c>
      <c r="L129" s="22">
        <v>1041820</v>
      </c>
    </row>
    <row r="130" spans="1:12" x14ac:dyDescent="0.35">
      <c r="A130" s="7" t="s">
        <v>271</v>
      </c>
      <c r="B130" s="18" t="s">
        <v>95</v>
      </c>
      <c r="C130" s="10">
        <v>139930</v>
      </c>
      <c r="D130" s="10">
        <v>76610</v>
      </c>
      <c r="E130" s="10">
        <v>63325</v>
      </c>
      <c r="F130" s="115">
        <v>19262820</v>
      </c>
      <c r="G130" s="115">
        <v>14125510</v>
      </c>
      <c r="H130" s="115">
        <v>5137310</v>
      </c>
      <c r="I130" s="11">
        <v>0.55000000000000004</v>
      </c>
      <c r="J130" s="11">
        <v>0.45</v>
      </c>
      <c r="K130" s="10">
        <v>6670</v>
      </c>
      <c r="L130" s="22">
        <v>1066560</v>
      </c>
    </row>
    <row r="131" spans="1:12" x14ac:dyDescent="0.35">
      <c r="A131" s="7" t="s">
        <v>271</v>
      </c>
      <c r="B131" s="18" t="s">
        <v>96</v>
      </c>
      <c r="C131" s="10">
        <v>119680</v>
      </c>
      <c r="D131" s="10">
        <v>65380</v>
      </c>
      <c r="E131" s="10">
        <v>54300</v>
      </c>
      <c r="F131" s="115">
        <v>24927310</v>
      </c>
      <c r="G131" s="115">
        <v>18302240</v>
      </c>
      <c r="H131" s="115">
        <v>6625060</v>
      </c>
      <c r="I131" s="11">
        <v>0.55000000000000004</v>
      </c>
      <c r="J131" s="11">
        <v>0.45</v>
      </c>
      <c r="K131" s="10">
        <v>5700</v>
      </c>
      <c r="L131" s="22">
        <v>1395230</v>
      </c>
    </row>
    <row r="132" spans="1:12" x14ac:dyDescent="0.35">
      <c r="A132" s="7" t="s">
        <v>271</v>
      </c>
      <c r="B132" s="18" t="s">
        <v>97</v>
      </c>
      <c r="C132" s="10">
        <v>79485</v>
      </c>
      <c r="D132" s="10">
        <v>43325</v>
      </c>
      <c r="E132" s="10">
        <v>36165</v>
      </c>
      <c r="F132" s="115">
        <v>19863310</v>
      </c>
      <c r="G132" s="115">
        <v>14556720</v>
      </c>
      <c r="H132" s="115">
        <v>5306590</v>
      </c>
      <c r="I132" s="11">
        <v>0.55000000000000004</v>
      </c>
      <c r="J132" s="11">
        <v>0.45</v>
      </c>
      <c r="K132" s="10">
        <v>3945</v>
      </c>
      <c r="L132" s="22">
        <v>1137710</v>
      </c>
    </row>
    <row r="133" spans="1:12" x14ac:dyDescent="0.35">
      <c r="A133" s="7" t="s">
        <v>271</v>
      </c>
      <c r="B133" s="18" t="s">
        <v>98</v>
      </c>
      <c r="C133" s="10">
        <v>98385</v>
      </c>
      <c r="D133" s="10">
        <v>53580</v>
      </c>
      <c r="E133" s="10">
        <v>44800</v>
      </c>
      <c r="F133" s="115">
        <v>24609130</v>
      </c>
      <c r="G133" s="115">
        <v>18021990</v>
      </c>
      <c r="H133" s="115">
        <v>6587140</v>
      </c>
      <c r="I133" s="11">
        <v>0.54</v>
      </c>
      <c r="J133" s="11">
        <v>0.46</v>
      </c>
      <c r="K133" s="10">
        <v>4945</v>
      </c>
      <c r="L133" s="22">
        <v>1431950</v>
      </c>
    </row>
    <row r="134" spans="1:12" x14ac:dyDescent="0.35">
      <c r="A134" s="7" t="s">
        <v>271</v>
      </c>
      <c r="B134" s="18" t="s">
        <v>99</v>
      </c>
      <c r="C134" s="10">
        <v>77820</v>
      </c>
      <c r="D134" s="10">
        <v>42320</v>
      </c>
      <c r="E134" s="10">
        <v>35500</v>
      </c>
      <c r="F134" s="115">
        <v>19475380</v>
      </c>
      <c r="G134" s="115">
        <v>14239190</v>
      </c>
      <c r="H134" s="115">
        <v>5236190</v>
      </c>
      <c r="I134" s="11">
        <v>0.54</v>
      </c>
      <c r="J134" s="11">
        <v>0.46</v>
      </c>
      <c r="K134" s="10">
        <v>3990</v>
      </c>
      <c r="L134" s="22">
        <v>1154760</v>
      </c>
    </row>
    <row r="135" spans="1:12" x14ac:dyDescent="0.35">
      <c r="A135" s="7" t="s">
        <v>271</v>
      </c>
      <c r="B135" s="18" t="s">
        <v>100</v>
      </c>
      <c r="C135" s="10">
        <v>76685</v>
      </c>
      <c r="D135" s="10">
        <v>41575</v>
      </c>
      <c r="E135" s="10">
        <v>35110</v>
      </c>
      <c r="F135" s="115">
        <v>19218980</v>
      </c>
      <c r="G135" s="115">
        <v>14032040</v>
      </c>
      <c r="H135" s="115">
        <v>5186940</v>
      </c>
      <c r="I135" s="11">
        <v>0.54</v>
      </c>
      <c r="J135" s="11">
        <v>0.46</v>
      </c>
      <c r="K135" s="10">
        <v>4005</v>
      </c>
      <c r="L135" s="22">
        <v>1158120</v>
      </c>
    </row>
    <row r="136" spans="1:12" x14ac:dyDescent="0.35">
      <c r="A136" s="7" t="s">
        <v>271</v>
      </c>
      <c r="B136" s="18" t="s">
        <v>101</v>
      </c>
      <c r="C136" s="10">
        <v>94310</v>
      </c>
      <c r="D136" s="10">
        <v>51080</v>
      </c>
      <c r="E136" s="10">
        <v>43235</v>
      </c>
      <c r="F136" s="115">
        <v>23656920</v>
      </c>
      <c r="G136" s="115">
        <v>17237260</v>
      </c>
      <c r="H136" s="115">
        <v>6419660</v>
      </c>
      <c r="I136" s="11">
        <v>0.54</v>
      </c>
      <c r="J136" s="11">
        <v>0.46</v>
      </c>
      <c r="K136" s="10">
        <v>5045</v>
      </c>
      <c r="L136" s="22">
        <v>1459170</v>
      </c>
    </row>
    <row r="137" spans="1:12" x14ac:dyDescent="0.35">
      <c r="A137" s="7" t="s">
        <v>271</v>
      </c>
      <c r="B137" s="18" t="s">
        <v>102</v>
      </c>
      <c r="C137" s="10">
        <v>75015</v>
      </c>
      <c r="D137" s="10">
        <v>40415</v>
      </c>
      <c r="E137" s="10">
        <v>34605</v>
      </c>
      <c r="F137" s="115">
        <v>18801360</v>
      </c>
      <c r="G137" s="115">
        <v>13674210</v>
      </c>
      <c r="H137" s="115">
        <v>5127150</v>
      </c>
      <c r="I137" s="11">
        <v>0.54</v>
      </c>
      <c r="J137" s="11">
        <v>0.46</v>
      </c>
      <c r="K137" s="10">
        <v>4030</v>
      </c>
      <c r="L137" s="22">
        <v>1164260</v>
      </c>
    </row>
    <row r="138" spans="1:12" x14ac:dyDescent="0.35">
      <c r="A138" s="7" t="s">
        <v>271</v>
      </c>
      <c r="B138" s="18" t="s">
        <v>103</v>
      </c>
      <c r="C138" s="10">
        <v>91410</v>
      </c>
      <c r="D138" s="10">
        <v>49355</v>
      </c>
      <c r="E138" s="10">
        <v>42055</v>
      </c>
      <c r="F138" s="115">
        <v>23000290</v>
      </c>
      <c r="G138" s="115">
        <v>16735490</v>
      </c>
      <c r="H138" s="115">
        <v>6264800</v>
      </c>
      <c r="I138" s="11">
        <v>0.54</v>
      </c>
      <c r="J138" s="11">
        <v>0.46</v>
      </c>
      <c r="K138" s="10">
        <v>5040</v>
      </c>
      <c r="L138" s="22">
        <v>1456640</v>
      </c>
    </row>
    <row r="139" spans="1:12" x14ac:dyDescent="0.35">
      <c r="A139" s="7" t="s">
        <v>271</v>
      </c>
      <c r="B139" s="18" t="s">
        <v>104</v>
      </c>
      <c r="C139" s="10">
        <v>73135</v>
      </c>
      <c r="D139" s="10">
        <v>39320</v>
      </c>
      <c r="E139" s="10">
        <v>33815</v>
      </c>
      <c r="F139" s="115">
        <v>18406370</v>
      </c>
      <c r="G139" s="115">
        <v>13342350</v>
      </c>
      <c r="H139" s="115">
        <v>5064020</v>
      </c>
      <c r="I139" s="11">
        <v>0.54</v>
      </c>
      <c r="J139" s="11">
        <v>0.46</v>
      </c>
      <c r="K139" s="10">
        <v>4040</v>
      </c>
      <c r="L139" s="22">
        <v>1168350</v>
      </c>
    </row>
    <row r="140" spans="1:12" x14ac:dyDescent="0.35">
      <c r="A140" s="7" t="s">
        <v>271</v>
      </c>
      <c r="B140" s="18" t="s">
        <v>105</v>
      </c>
      <c r="C140" s="10">
        <v>73110</v>
      </c>
      <c r="D140" s="10">
        <v>38840</v>
      </c>
      <c r="E140" s="10">
        <v>34265</v>
      </c>
      <c r="F140" s="115">
        <v>18338500</v>
      </c>
      <c r="G140" s="115">
        <v>13221740</v>
      </c>
      <c r="H140" s="115">
        <v>5116760</v>
      </c>
      <c r="I140" s="11">
        <v>0.53</v>
      </c>
      <c r="J140" s="11">
        <v>0.47</v>
      </c>
      <c r="K140" s="10">
        <v>4065</v>
      </c>
      <c r="L140" s="22">
        <v>1176870</v>
      </c>
    </row>
    <row r="141" spans="1:12" x14ac:dyDescent="0.35">
      <c r="A141" s="7" t="s">
        <v>271</v>
      </c>
      <c r="B141" s="18" t="s">
        <v>106</v>
      </c>
      <c r="C141" s="10">
        <v>72300</v>
      </c>
      <c r="D141" s="10">
        <v>38475</v>
      </c>
      <c r="E141" s="10">
        <v>33825</v>
      </c>
      <c r="F141" s="115">
        <v>18228380</v>
      </c>
      <c r="G141" s="115">
        <v>13121310</v>
      </c>
      <c r="H141" s="115">
        <v>5107060</v>
      </c>
      <c r="I141" s="11">
        <v>0.53</v>
      </c>
      <c r="J141" s="11">
        <v>0.47</v>
      </c>
      <c r="K141" s="10">
        <v>4095</v>
      </c>
      <c r="L141" s="22">
        <v>1185530</v>
      </c>
    </row>
    <row r="142" spans="1:12" x14ac:dyDescent="0.35">
      <c r="A142" s="12" t="s">
        <v>269</v>
      </c>
      <c r="B142" s="20" t="s">
        <v>107</v>
      </c>
      <c r="C142" s="13">
        <v>17550</v>
      </c>
      <c r="D142" s="13">
        <v>11305</v>
      </c>
      <c r="E142" s="13">
        <v>6245</v>
      </c>
      <c r="F142" s="117">
        <v>3254480</v>
      </c>
      <c r="G142" s="117">
        <v>2626100</v>
      </c>
      <c r="H142" s="117">
        <v>628380</v>
      </c>
      <c r="I142" s="128">
        <v>0.64</v>
      </c>
      <c r="J142" s="128">
        <v>0.36</v>
      </c>
      <c r="K142" s="13">
        <v>65</v>
      </c>
      <c r="L142" s="24">
        <v>15670</v>
      </c>
    </row>
    <row r="143" spans="1:12" x14ac:dyDescent="0.35">
      <c r="A143" s="6" t="s">
        <v>269</v>
      </c>
      <c r="B143" s="17" t="s">
        <v>108</v>
      </c>
      <c r="C143" s="9">
        <v>991445</v>
      </c>
      <c r="D143" s="9">
        <v>570785</v>
      </c>
      <c r="E143" s="9">
        <v>420660</v>
      </c>
      <c r="F143" s="118">
        <v>201739510</v>
      </c>
      <c r="G143" s="118">
        <v>152657020</v>
      </c>
      <c r="H143" s="118">
        <v>49082490</v>
      </c>
      <c r="I143" s="134">
        <v>0.57999999999999996</v>
      </c>
      <c r="J143" s="134">
        <v>0.42</v>
      </c>
      <c r="K143" s="9">
        <v>28235</v>
      </c>
      <c r="L143" s="23">
        <v>6947940</v>
      </c>
    </row>
    <row r="144" spans="1:12" x14ac:dyDescent="0.35">
      <c r="A144" s="6" t="s">
        <v>269</v>
      </c>
      <c r="B144" s="17" t="s">
        <v>109</v>
      </c>
      <c r="C144" s="9">
        <v>1934300</v>
      </c>
      <c r="D144" s="9">
        <v>1125425</v>
      </c>
      <c r="E144" s="9">
        <v>808875</v>
      </c>
      <c r="F144" s="118">
        <v>415903610</v>
      </c>
      <c r="G144" s="118">
        <v>315048230</v>
      </c>
      <c r="H144" s="118">
        <v>100855380</v>
      </c>
      <c r="I144" s="134">
        <v>0.57999999999999996</v>
      </c>
      <c r="J144" s="134">
        <v>0.42</v>
      </c>
      <c r="K144" s="9">
        <v>56560</v>
      </c>
      <c r="L144" s="23">
        <v>14338180</v>
      </c>
    </row>
    <row r="145" spans="1:12" x14ac:dyDescent="0.35">
      <c r="A145" s="14" t="s">
        <v>269</v>
      </c>
      <c r="B145" s="19" t="s">
        <v>110</v>
      </c>
      <c r="C145" s="15">
        <v>2206290</v>
      </c>
      <c r="D145" s="15">
        <v>1287000</v>
      </c>
      <c r="E145" s="15">
        <v>919290</v>
      </c>
      <c r="F145" s="114">
        <v>504737850</v>
      </c>
      <c r="G145" s="114">
        <v>380904390</v>
      </c>
      <c r="H145" s="114">
        <v>123833460</v>
      </c>
      <c r="I145" s="134">
        <v>0.57999999999999996</v>
      </c>
      <c r="J145" s="134">
        <v>0.42</v>
      </c>
      <c r="K145" s="15">
        <v>74790</v>
      </c>
      <c r="L145" s="21">
        <v>20102740</v>
      </c>
    </row>
    <row r="146" spans="1:12" x14ac:dyDescent="0.35">
      <c r="A146" s="12" t="s">
        <v>270</v>
      </c>
      <c r="B146" s="20" t="s">
        <v>107</v>
      </c>
      <c r="C146" s="13">
        <v>16250</v>
      </c>
      <c r="D146" s="13">
        <v>10605</v>
      </c>
      <c r="E146" s="13">
        <v>5645</v>
      </c>
      <c r="F146" s="117">
        <v>3001090</v>
      </c>
      <c r="G146" s="117">
        <v>2440480</v>
      </c>
      <c r="H146" s="117">
        <v>560610</v>
      </c>
      <c r="I146" s="128">
        <v>0.65</v>
      </c>
      <c r="J146" s="128">
        <v>0.35</v>
      </c>
      <c r="K146" s="13">
        <v>15</v>
      </c>
      <c r="L146" s="24">
        <v>3180</v>
      </c>
    </row>
    <row r="147" spans="1:12" x14ac:dyDescent="0.35">
      <c r="A147" s="6" t="s">
        <v>270</v>
      </c>
      <c r="B147" s="17" t="s">
        <v>108</v>
      </c>
      <c r="C147" s="9">
        <v>318565</v>
      </c>
      <c r="D147" s="9">
        <v>202930</v>
      </c>
      <c r="E147" s="9">
        <v>115635</v>
      </c>
      <c r="F147" s="118">
        <v>63224950</v>
      </c>
      <c r="G147" s="118">
        <v>50366750</v>
      </c>
      <c r="H147" s="118">
        <v>12858190</v>
      </c>
      <c r="I147" s="134">
        <v>0.64</v>
      </c>
      <c r="J147" s="134">
        <v>0.36</v>
      </c>
      <c r="K147" s="9">
        <v>1215</v>
      </c>
      <c r="L147" s="23">
        <v>248010</v>
      </c>
    </row>
    <row r="148" spans="1:12" x14ac:dyDescent="0.35">
      <c r="A148" s="6" t="s">
        <v>270</v>
      </c>
      <c r="B148" s="17" t="s">
        <v>109</v>
      </c>
      <c r="C148" s="9">
        <v>767225</v>
      </c>
      <c r="D148" s="9">
        <v>484065</v>
      </c>
      <c r="E148" s="9">
        <v>283155</v>
      </c>
      <c r="F148" s="118">
        <v>164396090</v>
      </c>
      <c r="G148" s="118">
        <v>129511040</v>
      </c>
      <c r="H148" s="118">
        <v>34885050</v>
      </c>
      <c r="I148" s="134">
        <v>0.63</v>
      </c>
      <c r="J148" s="134">
        <v>0.37</v>
      </c>
      <c r="K148" s="9">
        <v>6855</v>
      </c>
      <c r="L148" s="23">
        <v>1726020</v>
      </c>
    </row>
    <row r="149" spans="1:12" x14ac:dyDescent="0.35">
      <c r="A149" s="14" t="s">
        <v>270</v>
      </c>
      <c r="B149" s="19" t="s">
        <v>110</v>
      </c>
      <c r="C149" s="15">
        <v>1135030</v>
      </c>
      <c r="D149" s="15">
        <v>706730</v>
      </c>
      <c r="E149" s="15">
        <v>428295</v>
      </c>
      <c r="F149" s="114">
        <v>256949110</v>
      </c>
      <c r="G149" s="114">
        <v>200294330</v>
      </c>
      <c r="H149" s="114">
        <v>56654780</v>
      </c>
      <c r="I149" s="134">
        <v>0.62</v>
      </c>
      <c r="J149" s="134">
        <v>0.38</v>
      </c>
      <c r="K149" s="15">
        <v>19215</v>
      </c>
      <c r="L149" s="21">
        <v>5147580</v>
      </c>
    </row>
    <row r="150" spans="1:12" x14ac:dyDescent="0.35">
      <c r="A150" s="6" t="s">
        <v>271</v>
      </c>
      <c r="B150" s="17" t="s">
        <v>107</v>
      </c>
      <c r="C150" s="9">
        <v>1300</v>
      </c>
      <c r="D150" s="9">
        <v>700</v>
      </c>
      <c r="E150" s="9">
        <v>600</v>
      </c>
      <c r="F150" s="118">
        <v>253390</v>
      </c>
      <c r="G150" s="118">
        <v>185620</v>
      </c>
      <c r="H150" s="118">
        <v>67780</v>
      </c>
      <c r="I150" s="128">
        <v>0.54</v>
      </c>
      <c r="J150" s="128">
        <v>0.46</v>
      </c>
      <c r="K150" s="9">
        <v>50</v>
      </c>
      <c r="L150" s="23">
        <v>12490</v>
      </c>
    </row>
    <row r="151" spans="1:12" x14ac:dyDescent="0.35">
      <c r="A151" s="6" t="s">
        <v>271</v>
      </c>
      <c r="B151" s="17" t="s">
        <v>108</v>
      </c>
      <c r="C151" s="9">
        <v>672880</v>
      </c>
      <c r="D151" s="9">
        <v>367860</v>
      </c>
      <c r="E151" s="9">
        <v>305025</v>
      </c>
      <c r="F151" s="118">
        <v>138514560</v>
      </c>
      <c r="G151" s="118">
        <v>102290260</v>
      </c>
      <c r="H151" s="118">
        <v>36224290</v>
      </c>
      <c r="I151" s="134">
        <v>0.55000000000000004</v>
      </c>
      <c r="J151" s="134">
        <v>0.45</v>
      </c>
      <c r="K151" s="9">
        <v>27020</v>
      </c>
      <c r="L151" s="23">
        <v>6699940</v>
      </c>
    </row>
    <row r="152" spans="1:12" x14ac:dyDescent="0.35">
      <c r="A152" s="6" t="s">
        <v>271</v>
      </c>
      <c r="B152" s="17" t="s">
        <v>109</v>
      </c>
      <c r="C152" s="9">
        <v>1167080</v>
      </c>
      <c r="D152" s="9">
        <v>641360</v>
      </c>
      <c r="E152" s="9">
        <v>525720</v>
      </c>
      <c r="F152" s="118">
        <v>251507520</v>
      </c>
      <c r="G152" s="118">
        <v>185537190</v>
      </c>
      <c r="H152" s="118">
        <v>65970330</v>
      </c>
      <c r="I152" s="134">
        <v>0.55000000000000004</v>
      </c>
      <c r="J152" s="134">
        <v>0.45</v>
      </c>
      <c r="K152" s="9">
        <v>49705</v>
      </c>
      <c r="L152" s="23">
        <v>12612160</v>
      </c>
    </row>
    <row r="153" spans="1:12" x14ac:dyDescent="0.35">
      <c r="A153" s="6" t="s">
        <v>271</v>
      </c>
      <c r="B153" s="17" t="s">
        <v>110</v>
      </c>
      <c r="C153" s="9">
        <v>1071265</v>
      </c>
      <c r="D153" s="9">
        <v>580270</v>
      </c>
      <c r="E153" s="9">
        <v>490995</v>
      </c>
      <c r="F153" s="118">
        <v>247788740</v>
      </c>
      <c r="G153" s="118">
        <v>180610060</v>
      </c>
      <c r="H153" s="118">
        <v>67178680</v>
      </c>
      <c r="I153" s="134">
        <v>0.54</v>
      </c>
      <c r="J153" s="134">
        <v>0.46</v>
      </c>
      <c r="K153" s="9">
        <v>55575</v>
      </c>
      <c r="L153" s="23">
        <v>14955160</v>
      </c>
    </row>
    <row r="154" spans="1:12" x14ac:dyDescent="0.35">
      <c r="A154" t="s">
        <v>27</v>
      </c>
      <c r="B154" s="94" t="s">
        <v>422</v>
      </c>
    </row>
    <row r="155" spans="1:12" x14ac:dyDescent="0.35">
      <c r="A155" t="s">
        <v>28</v>
      </c>
      <c r="B155" s="95" t="s">
        <v>423</v>
      </c>
    </row>
    <row r="156" spans="1:12" x14ac:dyDescent="0.35">
      <c r="A156" t="s">
        <v>29</v>
      </c>
      <c r="B156" s="95" t="s">
        <v>424</v>
      </c>
    </row>
    <row r="157" spans="1:12" x14ac:dyDescent="0.35">
      <c r="A157" t="s">
        <v>30</v>
      </c>
      <c r="B157" s="95" t="s">
        <v>486</v>
      </c>
    </row>
    <row r="158" spans="1:12" x14ac:dyDescent="0.35">
      <c r="A158" t="s">
        <v>31</v>
      </c>
      <c r="B158" s="95" t="s">
        <v>546</v>
      </c>
    </row>
    <row r="159" spans="1:12" x14ac:dyDescent="0.35">
      <c r="A159" t="s">
        <v>32</v>
      </c>
      <c r="B159" s="93" t="s">
        <v>547</v>
      </c>
    </row>
    <row r="160" spans="1:12" x14ac:dyDescent="0.35">
      <c r="A160" t="s">
        <v>33</v>
      </c>
      <c r="B160" s="95" t="s">
        <v>508</v>
      </c>
    </row>
    <row r="161" spans="1:2" x14ac:dyDescent="0.35">
      <c r="A161" t="s">
        <v>34</v>
      </c>
      <c r="B161" s="93" t="s">
        <v>509</v>
      </c>
    </row>
    <row r="162" spans="1:2" x14ac:dyDescent="0.35">
      <c r="A162" t="s">
        <v>35</v>
      </c>
      <c r="B162" s="93" t="s">
        <v>510</v>
      </c>
    </row>
    <row r="163" spans="1:2" x14ac:dyDescent="0.35">
      <c r="A163" t="s">
        <v>36</v>
      </c>
      <c r="B163" s="93" t="s">
        <v>511</v>
      </c>
    </row>
    <row r="164" spans="1:2" x14ac:dyDescent="0.35">
      <c r="A164" t="s">
        <v>37</v>
      </c>
      <c r="B164" s="101" t="s">
        <v>512</v>
      </c>
    </row>
  </sheetData>
  <conditionalFormatting sqref="I7:I141">
    <cfRule type="dataBar" priority="4">
      <dataBar>
        <cfvo type="num" val="0"/>
        <cfvo type="num" val="1"/>
        <color rgb="FFB1A0C7"/>
      </dataBar>
      <extLst>
        <ext xmlns:x14="http://schemas.microsoft.com/office/spreadsheetml/2009/9/main" uri="{B025F937-C7B1-47D3-B67F-A62EFF666E3E}">
          <x14:id>{CF6CFA28-1ED4-43C8-A440-1BEA36437EAD}</x14:id>
        </ext>
      </extLst>
    </cfRule>
  </conditionalFormatting>
  <conditionalFormatting sqref="I142:I153">
    <cfRule type="dataBar" priority="3">
      <dataBar>
        <cfvo type="num" val="0"/>
        <cfvo type="num" val="1"/>
        <color rgb="FFB1A0C7"/>
      </dataBar>
      <extLst>
        <ext xmlns:x14="http://schemas.microsoft.com/office/spreadsheetml/2009/9/main" uri="{B025F937-C7B1-47D3-B67F-A62EFF666E3E}">
          <x14:id>{A906987D-10AA-4678-A3D1-F635AFF5B2B3}</x14:id>
        </ext>
      </extLst>
    </cfRule>
  </conditionalFormatting>
  <conditionalFormatting sqref="J7:J141">
    <cfRule type="dataBar" priority="2">
      <dataBar>
        <cfvo type="num" val="0"/>
        <cfvo type="num" val="1"/>
        <color rgb="FFB1A0C7"/>
      </dataBar>
      <extLst>
        <ext xmlns:x14="http://schemas.microsoft.com/office/spreadsheetml/2009/9/main" uri="{B025F937-C7B1-47D3-B67F-A62EFF666E3E}">
          <x14:id>{A07C6FDC-3A49-4448-BFC8-1932D8FAB923}</x14:id>
        </ext>
      </extLst>
    </cfRule>
  </conditionalFormatting>
  <conditionalFormatting sqref="J142:J153">
    <cfRule type="dataBar" priority="1">
      <dataBar>
        <cfvo type="num" val="0"/>
        <cfvo type="num" val="1"/>
        <color rgb="FFB1A0C7"/>
      </dataBar>
      <extLst>
        <ext xmlns:x14="http://schemas.microsoft.com/office/spreadsheetml/2009/9/main" uri="{B025F937-C7B1-47D3-B67F-A62EFF666E3E}">
          <x14:id>{12254664-188F-4091-BC83-A402656F8193}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F6CFA28-1ED4-43C8-A440-1BEA36437EAD}">
            <x14:dataBar minLength="0" maxLength="100" gradient="0">
              <x14:cfvo type="num">
                <xm:f>0</xm:f>
              </x14:cfvo>
              <x14:cfvo type="num">
                <xm:f>1</xm:f>
              </x14:cfvo>
              <x14:negativeFillColor rgb="FFFF0000"/>
              <x14:axisColor rgb="FF000000"/>
            </x14:dataBar>
          </x14:cfRule>
          <xm:sqref>I7:I141</xm:sqref>
        </x14:conditionalFormatting>
        <x14:conditionalFormatting xmlns:xm="http://schemas.microsoft.com/office/excel/2006/main">
          <x14:cfRule type="dataBar" id="{A906987D-10AA-4678-A3D1-F635AFF5B2B3}">
            <x14:dataBar minLength="0" maxLength="100" gradient="0">
              <x14:cfvo type="num">
                <xm:f>0</xm:f>
              </x14:cfvo>
              <x14:cfvo type="num">
                <xm:f>1</xm:f>
              </x14:cfvo>
              <x14:negativeFillColor rgb="FFFF0000"/>
              <x14:axisColor rgb="FF000000"/>
            </x14:dataBar>
          </x14:cfRule>
          <xm:sqref>I142:I153</xm:sqref>
        </x14:conditionalFormatting>
        <x14:conditionalFormatting xmlns:xm="http://schemas.microsoft.com/office/excel/2006/main">
          <x14:cfRule type="dataBar" id="{A07C6FDC-3A49-4448-BFC8-1932D8FAB923}">
            <x14:dataBar minLength="0" maxLength="100" gradient="0">
              <x14:cfvo type="num">
                <xm:f>0</xm:f>
              </x14:cfvo>
              <x14:cfvo type="num">
                <xm:f>1</xm:f>
              </x14:cfvo>
              <x14:negativeFillColor rgb="FFFF0000"/>
              <x14:axisColor rgb="FF000000"/>
            </x14:dataBar>
          </x14:cfRule>
          <xm:sqref>J7:J141</xm:sqref>
        </x14:conditionalFormatting>
        <x14:conditionalFormatting xmlns:xm="http://schemas.microsoft.com/office/excel/2006/main">
          <x14:cfRule type="dataBar" id="{12254664-188F-4091-BC83-A402656F8193}">
            <x14:dataBar minLength="0" maxLength="100" gradient="0">
              <x14:cfvo type="num">
                <xm:f>0</xm:f>
              </x14:cfvo>
              <x14:cfvo type="num">
                <xm:f>1</xm:f>
              </x14:cfvo>
              <x14:negativeFillColor rgb="FFFF0000"/>
              <x14:axisColor rgb="FF000000"/>
            </x14:dataBar>
          </x14:cfRule>
          <xm:sqref>J142:J153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7"/>
  <sheetViews>
    <sheetView showGridLines="0" zoomScaleNormal="100" workbookViewId="0"/>
  </sheetViews>
  <sheetFormatPr defaultColWidth="11" defaultRowHeight="15.5" x14ac:dyDescent="0.35"/>
  <cols>
    <col min="1" max="12" width="20.58203125" customWidth="1"/>
  </cols>
  <sheetData>
    <row r="1" spans="1:12" ht="19.5" x14ac:dyDescent="0.45">
      <c r="A1" s="2" t="s">
        <v>571</v>
      </c>
    </row>
    <row r="2" spans="1:12" x14ac:dyDescent="0.35">
      <c r="A2" t="s">
        <v>44</v>
      </c>
    </row>
    <row r="3" spans="1:12" x14ac:dyDescent="0.35">
      <c r="A3" t="s">
        <v>45</v>
      </c>
    </row>
    <row r="4" spans="1:12" x14ac:dyDescent="0.35">
      <c r="A4" t="s">
        <v>189</v>
      </c>
    </row>
    <row r="5" spans="1:12" x14ac:dyDescent="0.35">
      <c r="A5" t="s">
        <v>47</v>
      </c>
    </row>
    <row r="6" spans="1:12" ht="46.5" x14ac:dyDescent="0.35">
      <c r="A6" s="86" t="s">
        <v>272</v>
      </c>
      <c r="B6" s="88" t="s">
        <v>273</v>
      </c>
      <c r="C6" s="88" t="s">
        <v>262</v>
      </c>
      <c r="D6" s="88" t="s">
        <v>274</v>
      </c>
      <c r="E6" s="88" t="s">
        <v>275</v>
      </c>
      <c r="F6" s="141" t="s">
        <v>276</v>
      </c>
      <c r="G6" s="88" t="s">
        <v>277</v>
      </c>
      <c r="H6" s="88" t="s">
        <v>278</v>
      </c>
      <c r="I6" s="88" t="s">
        <v>279</v>
      </c>
      <c r="J6" s="88" t="s">
        <v>280</v>
      </c>
      <c r="K6" s="88" t="s">
        <v>281</v>
      </c>
      <c r="L6" s="88" t="s">
        <v>282</v>
      </c>
    </row>
    <row r="7" spans="1:12" x14ac:dyDescent="0.35">
      <c r="A7" s="80" t="s">
        <v>60</v>
      </c>
      <c r="B7" s="81">
        <v>5149590</v>
      </c>
      <c r="C7" s="131">
        <v>1125635450</v>
      </c>
      <c r="D7" s="16">
        <v>1</v>
      </c>
      <c r="E7" s="81">
        <v>17550</v>
      </c>
      <c r="F7" s="132">
        <v>3254480</v>
      </c>
      <c r="G7" s="81">
        <v>991445</v>
      </c>
      <c r="H7" s="114">
        <v>201739510</v>
      </c>
      <c r="I7" s="15">
        <v>1934300</v>
      </c>
      <c r="J7" s="131">
        <v>415903610</v>
      </c>
      <c r="K7" s="81">
        <v>2206290</v>
      </c>
      <c r="L7" s="131">
        <v>504737850</v>
      </c>
    </row>
    <row r="8" spans="1:12" x14ac:dyDescent="0.35">
      <c r="A8" s="7" t="s">
        <v>192</v>
      </c>
      <c r="B8" s="10">
        <v>148935</v>
      </c>
      <c r="C8" s="115">
        <v>31943630</v>
      </c>
      <c r="D8" s="11">
        <v>0.03</v>
      </c>
      <c r="E8" s="10">
        <v>415</v>
      </c>
      <c r="F8" s="133">
        <v>74150</v>
      </c>
      <c r="G8" s="10">
        <v>28430</v>
      </c>
      <c r="H8" s="115">
        <v>5692100</v>
      </c>
      <c r="I8" s="10">
        <v>55755</v>
      </c>
      <c r="J8" s="115">
        <v>11753200</v>
      </c>
      <c r="K8" s="10">
        <v>64335</v>
      </c>
      <c r="L8" s="115">
        <v>14424180</v>
      </c>
    </row>
    <row r="9" spans="1:12" x14ac:dyDescent="0.35">
      <c r="A9" s="7" t="s">
        <v>193</v>
      </c>
      <c r="B9" s="10">
        <v>188685</v>
      </c>
      <c r="C9" s="115">
        <v>40505410</v>
      </c>
      <c r="D9" s="11">
        <v>0.04</v>
      </c>
      <c r="E9" s="10">
        <v>440</v>
      </c>
      <c r="F9" s="133">
        <v>75440</v>
      </c>
      <c r="G9" s="10">
        <v>36170</v>
      </c>
      <c r="H9" s="115">
        <v>7278640</v>
      </c>
      <c r="I9" s="10">
        <v>70585</v>
      </c>
      <c r="J9" s="115">
        <v>14943990</v>
      </c>
      <c r="K9" s="10">
        <v>81485</v>
      </c>
      <c r="L9" s="115">
        <v>18207340</v>
      </c>
    </row>
    <row r="10" spans="1:12" x14ac:dyDescent="0.35">
      <c r="A10" s="7" t="s">
        <v>194</v>
      </c>
      <c r="B10" s="10">
        <v>103805</v>
      </c>
      <c r="C10" s="115">
        <v>22091680</v>
      </c>
      <c r="D10" s="11">
        <v>0.02</v>
      </c>
      <c r="E10" s="10">
        <v>370</v>
      </c>
      <c r="F10" s="133">
        <v>70480</v>
      </c>
      <c r="G10" s="10">
        <v>21700</v>
      </c>
      <c r="H10" s="115">
        <v>4334670</v>
      </c>
      <c r="I10" s="10">
        <v>39035</v>
      </c>
      <c r="J10" s="115">
        <v>8187190</v>
      </c>
      <c r="K10" s="10">
        <v>42700</v>
      </c>
      <c r="L10" s="115">
        <v>9499340</v>
      </c>
    </row>
    <row r="11" spans="1:12" x14ac:dyDescent="0.35">
      <c r="A11" s="7" t="s">
        <v>195</v>
      </c>
      <c r="B11" s="10">
        <v>68975</v>
      </c>
      <c r="C11" s="115">
        <v>15255330</v>
      </c>
      <c r="D11" s="11">
        <v>0.01</v>
      </c>
      <c r="E11" s="10">
        <v>255</v>
      </c>
      <c r="F11" s="133">
        <v>48210</v>
      </c>
      <c r="G11" s="10">
        <v>13575</v>
      </c>
      <c r="H11" s="115">
        <v>2798830</v>
      </c>
      <c r="I11" s="10">
        <v>25855</v>
      </c>
      <c r="J11" s="115">
        <v>5622700</v>
      </c>
      <c r="K11" s="10">
        <v>29295</v>
      </c>
      <c r="L11" s="115">
        <v>6785590</v>
      </c>
    </row>
    <row r="12" spans="1:12" x14ac:dyDescent="0.35">
      <c r="A12" s="7" t="s">
        <v>196</v>
      </c>
      <c r="B12" s="10">
        <v>56575</v>
      </c>
      <c r="C12" s="115">
        <v>12335660</v>
      </c>
      <c r="D12" s="11">
        <v>0.01</v>
      </c>
      <c r="E12" s="10">
        <v>150</v>
      </c>
      <c r="F12" s="133">
        <v>29240</v>
      </c>
      <c r="G12" s="10">
        <v>10700</v>
      </c>
      <c r="H12" s="115">
        <v>2156080</v>
      </c>
      <c r="I12" s="10">
        <v>21070</v>
      </c>
      <c r="J12" s="115">
        <v>4523820</v>
      </c>
      <c r="K12" s="10">
        <v>24650</v>
      </c>
      <c r="L12" s="115">
        <v>5626520</v>
      </c>
    </row>
    <row r="13" spans="1:12" x14ac:dyDescent="0.35">
      <c r="A13" s="7" t="s">
        <v>197</v>
      </c>
      <c r="B13" s="10">
        <v>146140</v>
      </c>
      <c r="C13" s="115">
        <v>31498400</v>
      </c>
      <c r="D13" s="11">
        <v>0.03</v>
      </c>
      <c r="E13" s="10">
        <v>460</v>
      </c>
      <c r="F13" s="133">
        <v>81450</v>
      </c>
      <c r="G13" s="10">
        <v>27410</v>
      </c>
      <c r="H13" s="115">
        <v>5447340</v>
      </c>
      <c r="I13" s="10">
        <v>54910</v>
      </c>
      <c r="J13" s="115">
        <v>11636340</v>
      </c>
      <c r="K13" s="10">
        <v>63365</v>
      </c>
      <c r="L13" s="115">
        <v>14333270</v>
      </c>
    </row>
    <row r="14" spans="1:12" x14ac:dyDescent="0.35">
      <c r="A14" s="7" t="s">
        <v>198</v>
      </c>
      <c r="B14" s="10">
        <v>167880</v>
      </c>
      <c r="C14" s="115">
        <v>36012830</v>
      </c>
      <c r="D14" s="11">
        <v>0.03</v>
      </c>
      <c r="E14" s="10">
        <v>2510</v>
      </c>
      <c r="F14" s="133">
        <v>472910</v>
      </c>
      <c r="G14" s="10">
        <v>35530</v>
      </c>
      <c r="H14" s="115">
        <v>6997000</v>
      </c>
      <c r="I14" s="10">
        <v>62485</v>
      </c>
      <c r="J14" s="115">
        <v>13222910</v>
      </c>
      <c r="K14" s="10">
        <v>67355</v>
      </c>
      <c r="L14" s="115">
        <v>15320010</v>
      </c>
    </row>
    <row r="15" spans="1:12" x14ac:dyDescent="0.35">
      <c r="A15" s="7" t="s">
        <v>199</v>
      </c>
      <c r="B15" s="10">
        <v>120235</v>
      </c>
      <c r="C15" s="115">
        <v>26685580</v>
      </c>
      <c r="D15" s="11">
        <v>0.02</v>
      </c>
      <c r="E15" s="10">
        <v>325</v>
      </c>
      <c r="F15" s="133">
        <v>58970</v>
      </c>
      <c r="G15" s="10">
        <v>21750</v>
      </c>
      <c r="H15" s="115">
        <v>4522150</v>
      </c>
      <c r="I15" s="10">
        <v>45130</v>
      </c>
      <c r="J15" s="115">
        <v>9844970</v>
      </c>
      <c r="K15" s="10">
        <v>53030</v>
      </c>
      <c r="L15" s="115">
        <v>12259480</v>
      </c>
    </row>
    <row r="16" spans="1:12" x14ac:dyDescent="0.35">
      <c r="A16" s="7" t="s">
        <v>200</v>
      </c>
      <c r="B16" s="10">
        <v>83120</v>
      </c>
      <c r="C16" s="115">
        <v>18224420</v>
      </c>
      <c r="D16" s="11">
        <v>0.02</v>
      </c>
      <c r="E16" s="10">
        <v>195</v>
      </c>
      <c r="F16" s="133">
        <v>35390</v>
      </c>
      <c r="G16" s="10">
        <v>16015</v>
      </c>
      <c r="H16" s="115">
        <v>3273020</v>
      </c>
      <c r="I16" s="10">
        <v>31170</v>
      </c>
      <c r="J16" s="115">
        <v>6711120</v>
      </c>
      <c r="K16" s="10">
        <v>35740</v>
      </c>
      <c r="L16" s="115">
        <v>8204890</v>
      </c>
    </row>
    <row r="17" spans="1:12" x14ac:dyDescent="0.35">
      <c r="A17" s="7" t="s">
        <v>201</v>
      </c>
      <c r="B17" s="10">
        <v>95475</v>
      </c>
      <c r="C17" s="115">
        <v>20929440</v>
      </c>
      <c r="D17" s="11">
        <v>0.02</v>
      </c>
      <c r="E17" s="10">
        <v>310</v>
      </c>
      <c r="F17" s="133">
        <v>55050</v>
      </c>
      <c r="G17" s="10">
        <v>18005</v>
      </c>
      <c r="H17" s="115">
        <v>3707760</v>
      </c>
      <c r="I17" s="10">
        <v>35370</v>
      </c>
      <c r="J17" s="115">
        <v>7605830</v>
      </c>
      <c r="K17" s="10">
        <v>41790</v>
      </c>
      <c r="L17" s="115">
        <v>9560790</v>
      </c>
    </row>
    <row r="18" spans="1:12" x14ac:dyDescent="0.35">
      <c r="A18" s="7" t="s">
        <v>202</v>
      </c>
      <c r="B18" s="10">
        <v>88475</v>
      </c>
      <c r="C18" s="115">
        <v>19444110</v>
      </c>
      <c r="D18" s="11">
        <v>0.02</v>
      </c>
      <c r="E18" s="10">
        <v>165</v>
      </c>
      <c r="F18" s="133">
        <v>36730</v>
      </c>
      <c r="G18" s="10">
        <v>17060</v>
      </c>
      <c r="H18" s="115">
        <v>3513140</v>
      </c>
      <c r="I18" s="10">
        <v>34080</v>
      </c>
      <c r="J18" s="115">
        <v>7352810</v>
      </c>
      <c r="K18" s="10">
        <v>37165</v>
      </c>
      <c r="L18" s="115">
        <v>8541430</v>
      </c>
    </row>
    <row r="19" spans="1:12" x14ac:dyDescent="0.35">
      <c r="A19" s="7" t="s">
        <v>203</v>
      </c>
      <c r="B19" s="10">
        <v>328150</v>
      </c>
      <c r="C19" s="115">
        <v>71207950</v>
      </c>
      <c r="D19" s="11">
        <v>0.06</v>
      </c>
      <c r="E19" s="10">
        <v>730</v>
      </c>
      <c r="F19" s="133">
        <v>137430</v>
      </c>
      <c r="G19" s="10">
        <v>62070</v>
      </c>
      <c r="H19" s="115">
        <v>12563490</v>
      </c>
      <c r="I19" s="10">
        <v>123840</v>
      </c>
      <c r="J19" s="115">
        <v>26373230</v>
      </c>
      <c r="K19" s="10">
        <v>141510</v>
      </c>
      <c r="L19" s="115">
        <v>32133800</v>
      </c>
    </row>
    <row r="20" spans="1:12" x14ac:dyDescent="0.35">
      <c r="A20" s="7" t="s">
        <v>204</v>
      </c>
      <c r="B20" s="10">
        <v>161115</v>
      </c>
      <c r="C20" s="115">
        <v>35485090</v>
      </c>
      <c r="D20" s="11">
        <v>0.03</v>
      </c>
      <c r="E20" s="10">
        <v>475</v>
      </c>
      <c r="F20" s="133">
        <v>86760</v>
      </c>
      <c r="G20" s="10">
        <v>31250</v>
      </c>
      <c r="H20" s="115">
        <v>6399650</v>
      </c>
      <c r="I20" s="10">
        <v>60345</v>
      </c>
      <c r="J20" s="115">
        <v>13052230</v>
      </c>
      <c r="K20" s="10">
        <v>69045</v>
      </c>
      <c r="L20" s="115">
        <v>15946440</v>
      </c>
    </row>
    <row r="21" spans="1:12" x14ac:dyDescent="0.35">
      <c r="A21" s="7" t="s">
        <v>205</v>
      </c>
      <c r="B21" s="10">
        <v>386050</v>
      </c>
      <c r="C21" s="115">
        <v>83705290</v>
      </c>
      <c r="D21" s="11">
        <v>7.0000000000000007E-2</v>
      </c>
      <c r="E21" s="10">
        <v>920</v>
      </c>
      <c r="F21" s="133">
        <v>171190</v>
      </c>
      <c r="G21" s="10">
        <v>73900</v>
      </c>
      <c r="H21" s="115">
        <v>14931040</v>
      </c>
      <c r="I21" s="10">
        <v>145430</v>
      </c>
      <c r="J21" s="115">
        <v>31055920</v>
      </c>
      <c r="K21" s="10">
        <v>165805</v>
      </c>
      <c r="L21" s="115">
        <v>37547150</v>
      </c>
    </row>
    <row r="22" spans="1:12" x14ac:dyDescent="0.35">
      <c r="A22" s="7" t="s">
        <v>206</v>
      </c>
      <c r="B22" s="10">
        <v>716730</v>
      </c>
      <c r="C22" s="115">
        <v>157215770</v>
      </c>
      <c r="D22" s="11">
        <v>0.14000000000000001</v>
      </c>
      <c r="E22" s="10">
        <v>1955</v>
      </c>
      <c r="F22" s="133">
        <v>347430</v>
      </c>
      <c r="G22" s="10">
        <v>134905</v>
      </c>
      <c r="H22" s="115">
        <v>27450890</v>
      </c>
      <c r="I22" s="10">
        <v>269545</v>
      </c>
      <c r="J22" s="115">
        <v>58166130</v>
      </c>
      <c r="K22" s="10">
        <v>310325</v>
      </c>
      <c r="L22" s="115">
        <v>71251320</v>
      </c>
    </row>
    <row r="23" spans="1:12" x14ac:dyDescent="0.35">
      <c r="A23" s="7" t="s">
        <v>207</v>
      </c>
      <c r="B23" s="10">
        <v>195600</v>
      </c>
      <c r="C23" s="115">
        <v>42513250</v>
      </c>
      <c r="D23" s="11">
        <v>0.04</v>
      </c>
      <c r="E23" s="10">
        <v>605</v>
      </c>
      <c r="F23" s="133">
        <v>105470</v>
      </c>
      <c r="G23" s="10">
        <v>39510</v>
      </c>
      <c r="H23" s="115">
        <v>8008310</v>
      </c>
      <c r="I23" s="10">
        <v>74660</v>
      </c>
      <c r="J23" s="115">
        <v>16000240</v>
      </c>
      <c r="K23" s="10">
        <v>80825</v>
      </c>
      <c r="L23" s="115">
        <v>18399230</v>
      </c>
    </row>
    <row r="24" spans="1:12" x14ac:dyDescent="0.35">
      <c r="A24" s="7" t="s">
        <v>208</v>
      </c>
      <c r="B24" s="10">
        <v>88905</v>
      </c>
      <c r="C24" s="115">
        <v>19174560</v>
      </c>
      <c r="D24" s="11">
        <v>0.02</v>
      </c>
      <c r="E24" s="10">
        <v>215</v>
      </c>
      <c r="F24" s="133">
        <v>38960</v>
      </c>
      <c r="G24" s="10">
        <v>17630</v>
      </c>
      <c r="H24" s="115">
        <v>3523380</v>
      </c>
      <c r="I24" s="10">
        <v>33320</v>
      </c>
      <c r="J24" s="115">
        <v>7088420</v>
      </c>
      <c r="K24" s="10">
        <v>37745</v>
      </c>
      <c r="L24" s="115">
        <v>8523800</v>
      </c>
    </row>
    <row r="25" spans="1:12" x14ac:dyDescent="0.35">
      <c r="A25" s="7" t="s">
        <v>209</v>
      </c>
      <c r="B25" s="10">
        <v>126780</v>
      </c>
      <c r="C25" s="115">
        <v>27717250</v>
      </c>
      <c r="D25" s="11">
        <v>0.02</v>
      </c>
      <c r="E25" s="10">
        <v>350</v>
      </c>
      <c r="F25" s="133">
        <v>65390</v>
      </c>
      <c r="G25" s="10">
        <v>23940</v>
      </c>
      <c r="H25" s="115">
        <v>4902170</v>
      </c>
      <c r="I25" s="10">
        <v>47650</v>
      </c>
      <c r="J25" s="115">
        <v>10230280</v>
      </c>
      <c r="K25" s="10">
        <v>54840</v>
      </c>
      <c r="L25" s="115">
        <v>12519410</v>
      </c>
    </row>
    <row r="26" spans="1:12" x14ac:dyDescent="0.35">
      <c r="A26" s="7" t="s">
        <v>210</v>
      </c>
      <c r="B26" s="10">
        <v>80435</v>
      </c>
      <c r="C26" s="115">
        <v>17248650</v>
      </c>
      <c r="D26" s="11">
        <v>0.02</v>
      </c>
      <c r="E26" s="10">
        <v>360</v>
      </c>
      <c r="F26" s="133">
        <v>58080</v>
      </c>
      <c r="G26" s="10">
        <v>15680</v>
      </c>
      <c r="H26" s="115">
        <v>3112250</v>
      </c>
      <c r="I26" s="10">
        <v>30060</v>
      </c>
      <c r="J26" s="115">
        <v>6328630</v>
      </c>
      <c r="K26" s="10">
        <v>34335</v>
      </c>
      <c r="L26" s="115">
        <v>7749690</v>
      </c>
    </row>
    <row r="27" spans="1:12" x14ac:dyDescent="0.35">
      <c r="A27" s="7" t="s">
        <v>211</v>
      </c>
      <c r="B27" s="10">
        <v>10890</v>
      </c>
      <c r="C27" s="115">
        <v>2409380</v>
      </c>
      <c r="D27" s="11">
        <v>0</v>
      </c>
      <c r="E27" s="10">
        <v>130</v>
      </c>
      <c r="F27" s="133">
        <v>27250</v>
      </c>
      <c r="G27" s="10">
        <v>2140</v>
      </c>
      <c r="H27" s="115">
        <v>444400</v>
      </c>
      <c r="I27" s="10">
        <v>3980</v>
      </c>
      <c r="J27" s="115">
        <v>866700</v>
      </c>
      <c r="K27" s="10">
        <v>4640</v>
      </c>
      <c r="L27" s="115">
        <v>1071030</v>
      </c>
    </row>
    <row r="28" spans="1:12" x14ac:dyDescent="0.35">
      <c r="A28" s="7" t="s">
        <v>212</v>
      </c>
      <c r="B28" s="10">
        <v>133590</v>
      </c>
      <c r="C28" s="115">
        <v>29866010</v>
      </c>
      <c r="D28" s="11">
        <v>0.03</v>
      </c>
      <c r="E28" s="10">
        <v>355</v>
      </c>
      <c r="F28" s="133">
        <v>68320</v>
      </c>
      <c r="G28" s="10">
        <v>24510</v>
      </c>
      <c r="H28" s="115">
        <v>5131860</v>
      </c>
      <c r="I28" s="10">
        <v>50160</v>
      </c>
      <c r="J28" s="115">
        <v>11018890</v>
      </c>
      <c r="K28" s="10">
        <v>58570</v>
      </c>
      <c r="L28" s="115">
        <v>13646940</v>
      </c>
    </row>
    <row r="29" spans="1:12" x14ac:dyDescent="0.35">
      <c r="A29" s="7" t="s">
        <v>213</v>
      </c>
      <c r="B29" s="10">
        <v>368100</v>
      </c>
      <c r="C29" s="115">
        <v>83320240</v>
      </c>
      <c r="D29" s="11">
        <v>7.0000000000000007E-2</v>
      </c>
      <c r="E29" s="10">
        <v>945</v>
      </c>
      <c r="F29" s="133">
        <v>186640</v>
      </c>
      <c r="G29" s="10">
        <v>69705</v>
      </c>
      <c r="H29" s="115">
        <v>14748580</v>
      </c>
      <c r="I29" s="10">
        <v>137810</v>
      </c>
      <c r="J29" s="115">
        <v>30674430</v>
      </c>
      <c r="K29" s="10">
        <v>159645</v>
      </c>
      <c r="L29" s="115">
        <v>37710590</v>
      </c>
    </row>
    <row r="30" spans="1:12" x14ac:dyDescent="0.35">
      <c r="A30" s="7" t="s">
        <v>214</v>
      </c>
      <c r="B30" s="10">
        <v>13455</v>
      </c>
      <c r="C30" s="115">
        <v>2884360</v>
      </c>
      <c r="D30" s="11">
        <v>0</v>
      </c>
      <c r="E30" s="10">
        <v>50</v>
      </c>
      <c r="F30" s="133">
        <v>10640</v>
      </c>
      <c r="G30" s="10">
        <v>2655</v>
      </c>
      <c r="H30" s="115">
        <v>522010</v>
      </c>
      <c r="I30" s="10">
        <v>4900</v>
      </c>
      <c r="J30" s="115">
        <v>1030320</v>
      </c>
      <c r="K30" s="10">
        <v>5850</v>
      </c>
      <c r="L30" s="115">
        <v>1321390</v>
      </c>
    </row>
    <row r="31" spans="1:12" x14ac:dyDescent="0.35">
      <c r="A31" s="7" t="s">
        <v>215</v>
      </c>
      <c r="B31" s="10">
        <v>143210</v>
      </c>
      <c r="C31" s="115">
        <v>30677360</v>
      </c>
      <c r="D31" s="11">
        <v>0.03</v>
      </c>
      <c r="E31" s="10">
        <v>1695</v>
      </c>
      <c r="F31" s="133">
        <v>324490</v>
      </c>
      <c r="G31" s="10">
        <v>29495</v>
      </c>
      <c r="H31" s="115">
        <v>5877670</v>
      </c>
      <c r="I31" s="10">
        <v>53145</v>
      </c>
      <c r="J31" s="115">
        <v>11199160</v>
      </c>
      <c r="K31" s="10">
        <v>58870</v>
      </c>
      <c r="L31" s="115">
        <v>13276040</v>
      </c>
    </row>
    <row r="32" spans="1:12" x14ac:dyDescent="0.35">
      <c r="A32" s="7" t="s">
        <v>216</v>
      </c>
      <c r="B32" s="10">
        <v>155630</v>
      </c>
      <c r="C32" s="115">
        <v>34235340</v>
      </c>
      <c r="D32" s="11">
        <v>0.03</v>
      </c>
      <c r="E32" s="10">
        <v>395</v>
      </c>
      <c r="F32" s="133">
        <v>69600</v>
      </c>
      <c r="G32" s="10">
        <v>29435</v>
      </c>
      <c r="H32" s="115">
        <v>6002460</v>
      </c>
      <c r="I32" s="10">
        <v>58855</v>
      </c>
      <c r="J32" s="115">
        <v>12713710</v>
      </c>
      <c r="K32" s="10">
        <v>66945</v>
      </c>
      <c r="L32" s="115">
        <v>15449580</v>
      </c>
    </row>
    <row r="33" spans="1:12" x14ac:dyDescent="0.35">
      <c r="A33" s="7" t="s">
        <v>217</v>
      </c>
      <c r="B33" s="10">
        <v>80470</v>
      </c>
      <c r="C33" s="115">
        <v>17487840</v>
      </c>
      <c r="D33" s="11">
        <v>0.02</v>
      </c>
      <c r="E33" s="10">
        <v>240</v>
      </c>
      <c r="F33" s="133">
        <v>41500</v>
      </c>
      <c r="G33" s="10">
        <v>15380</v>
      </c>
      <c r="H33" s="115">
        <v>3128720</v>
      </c>
      <c r="I33" s="10">
        <v>29830</v>
      </c>
      <c r="J33" s="115">
        <v>6411900</v>
      </c>
      <c r="K33" s="10">
        <v>35025</v>
      </c>
      <c r="L33" s="115">
        <v>7905720</v>
      </c>
    </row>
    <row r="34" spans="1:12" x14ac:dyDescent="0.35">
      <c r="A34" s="7" t="s">
        <v>218</v>
      </c>
      <c r="B34" s="10">
        <v>16755</v>
      </c>
      <c r="C34" s="115">
        <v>3677870</v>
      </c>
      <c r="D34" s="11">
        <v>0</v>
      </c>
      <c r="E34" s="10">
        <v>60</v>
      </c>
      <c r="F34" s="133">
        <v>11640</v>
      </c>
      <c r="G34" s="10">
        <v>3180</v>
      </c>
      <c r="H34" s="115">
        <v>668760</v>
      </c>
      <c r="I34" s="10">
        <v>6140</v>
      </c>
      <c r="J34" s="115">
        <v>1337510</v>
      </c>
      <c r="K34" s="10">
        <v>7375</v>
      </c>
      <c r="L34" s="115">
        <v>1659970</v>
      </c>
    </row>
    <row r="35" spans="1:12" x14ac:dyDescent="0.35">
      <c r="A35" s="7" t="s">
        <v>219</v>
      </c>
      <c r="B35" s="10">
        <v>91830</v>
      </c>
      <c r="C35" s="115">
        <v>20037200</v>
      </c>
      <c r="D35" s="11">
        <v>0.02</v>
      </c>
      <c r="E35" s="10">
        <v>240</v>
      </c>
      <c r="F35" s="133">
        <v>43060</v>
      </c>
      <c r="G35" s="10">
        <v>17130</v>
      </c>
      <c r="H35" s="115">
        <v>3507170</v>
      </c>
      <c r="I35" s="10">
        <v>34710</v>
      </c>
      <c r="J35" s="115">
        <v>7457380</v>
      </c>
      <c r="K35" s="10">
        <v>39755</v>
      </c>
      <c r="L35" s="115">
        <v>9029600</v>
      </c>
    </row>
    <row r="36" spans="1:12" x14ac:dyDescent="0.35">
      <c r="A36" s="7" t="s">
        <v>220</v>
      </c>
      <c r="B36" s="10">
        <v>364685</v>
      </c>
      <c r="C36" s="115">
        <v>80624890</v>
      </c>
      <c r="D36" s="11">
        <v>7.0000000000000007E-2</v>
      </c>
      <c r="E36" s="10">
        <v>975</v>
      </c>
      <c r="F36" s="133">
        <v>186650</v>
      </c>
      <c r="G36" s="10">
        <v>70200</v>
      </c>
      <c r="H36" s="115">
        <v>14455840</v>
      </c>
      <c r="I36" s="10">
        <v>136760</v>
      </c>
      <c r="J36" s="115">
        <v>29677950</v>
      </c>
      <c r="K36" s="10">
        <v>156750</v>
      </c>
      <c r="L36" s="115">
        <v>36304460</v>
      </c>
    </row>
    <row r="37" spans="1:12" x14ac:dyDescent="0.35">
      <c r="A37" s="7" t="s">
        <v>221</v>
      </c>
      <c r="B37" s="10">
        <v>67995</v>
      </c>
      <c r="C37" s="115">
        <v>15176340</v>
      </c>
      <c r="D37" s="11">
        <v>0.01</v>
      </c>
      <c r="E37" s="10">
        <v>160</v>
      </c>
      <c r="F37" s="133">
        <v>31090</v>
      </c>
      <c r="G37" s="10">
        <v>12845</v>
      </c>
      <c r="H37" s="115">
        <v>2672810</v>
      </c>
      <c r="I37" s="10">
        <v>25185</v>
      </c>
      <c r="J37" s="115">
        <v>5540960</v>
      </c>
      <c r="K37" s="10">
        <v>29805</v>
      </c>
      <c r="L37" s="115">
        <v>6931480</v>
      </c>
    </row>
    <row r="38" spans="1:12" x14ac:dyDescent="0.35">
      <c r="A38" s="7" t="s">
        <v>222</v>
      </c>
      <c r="B38" s="10">
        <v>105045</v>
      </c>
      <c r="C38" s="115">
        <v>23257800</v>
      </c>
      <c r="D38" s="11">
        <v>0.02</v>
      </c>
      <c r="E38" s="10">
        <v>345</v>
      </c>
      <c r="F38" s="133">
        <v>62410</v>
      </c>
      <c r="G38" s="10">
        <v>20525</v>
      </c>
      <c r="H38" s="115">
        <v>4202850</v>
      </c>
      <c r="I38" s="10">
        <v>39055</v>
      </c>
      <c r="J38" s="115">
        <v>8512600</v>
      </c>
      <c r="K38" s="10">
        <v>45120</v>
      </c>
      <c r="L38" s="115">
        <v>10479930</v>
      </c>
    </row>
    <row r="39" spans="1:12" x14ac:dyDescent="0.35">
      <c r="A39" s="7" t="s">
        <v>223</v>
      </c>
      <c r="B39" s="10">
        <v>225550</v>
      </c>
      <c r="C39" s="115">
        <v>48555060</v>
      </c>
      <c r="D39" s="11">
        <v>0.04</v>
      </c>
      <c r="E39" s="10">
        <v>650</v>
      </c>
      <c r="F39" s="133">
        <v>118540</v>
      </c>
      <c r="G39" s="10">
        <v>43390</v>
      </c>
      <c r="H39" s="115">
        <v>8644240</v>
      </c>
      <c r="I39" s="10">
        <v>84670</v>
      </c>
      <c r="J39" s="115">
        <v>17916560</v>
      </c>
      <c r="K39" s="10">
        <v>96840</v>
      </c>
      <c r="L39" s="115">
        <v>21875730</v>
      </c>
    </row>
    <row r="40" spans="1:12" x14ac:dyDescent="0.35">
      <c r="A40" s="7" t="s">
        <v>224</v>
      </c>
      <c r="B40" s="10">
        <v>20315</v>
      </c>
      <c r="C40" s="115">
        <v>4231470</v>
      </c>
      <c r="D40" s="11">
        <v>0</v>
      </c>
      <c r="E40" s="10">
        <v>110</v>
      </c>
      <c r="F40" s="133">
        <v>23950</v>
      </c>
      <c r="G40" s="10">
        <v>5625</v>
      </c>
      <c r="H40" s="115">
        <v>1120210</v>
      </c>
      <c r="I40" s="10">
        <v>8815</v>
      </c>
      <c r="J40" s="115">
        <v>1845580</v>
      </c>
      <c r="K40" s="10">
        <v>5760</v>
      </c>
      <c r="L40" s="115">
        <v>1241720</v>
      </c>
    </row>
    <row r="41" spans="1:12" x14ac:dyDescent="0.35">
      <c r="A41" t="s">
        <v>27</v>
      </c>
      <c r="B41" s="94" t="s">
        <v>422</v>
      </c>
    </row>
    <row r="42" spans="1:12" x14ac:dyDescent="0.35">
      <c r="A42" t="s">
        <v>28</v>
      </c>
      <c r="B42" s="93" t="s">
        <v>423</v>
      </c>
    </row>
    <row r="43" spans="1:12" x14ac:dyDescent="0.35">
      <c r="A43" t="s">
        <v>29</v>
      </c>
      <c r="B43" s="93" t="s">
        <v>498</v>
      </c>
    </row>
    <row r="44" spans="1:12" x14ac:dyDescent="0.35">
      <c r="A44" t="s">
        <v>30</v>
      </c>
      <c r="B44" s="93" t="s">
        <v>513</v>
      </c>
    </row>
    <row r="45" spans="1:12" x14ac:dyDescent="0.35">
      <c r="A45" t="s">
        <v>31</v>
      </c>
      <c r="B45" s="93" t="s">
        <v>548</v>
      </c>
    </row>
    <row r="46" spans="1:12" x14ac:dyDescent="0.35">
      <c r="A46" t="s">
        <v>32</v>
      </c>
      <c r="B46" s="95" t="s">
        <v>546</v>
      </c>
    </row>
    <row r="47" spans="1:12" x14ac:dyDescent="0.35">
      <c r="B47" s="101" t="s">
        <v>512</v>
      </c>
    </row>
  </sheetData>
  <conditionalFormatting sqref="D7">
    <cfRule type="dataBar" priority="2">
      <dataBar>
        <cfvo type="num" val="0"/>
        <cfvo type="num" val="1"/>
        <color rgb="FFB1A0C7"/>
      </dataBar>
      <extLst>
        <ext xmlns:x14="http://schemas.microsoft.com/office/spreadsheetml/2009/9/main" uri="{B025F937-C7B1-47D3-B67F-A62EFF666E3E}">
          <x14:id>{9B293715-F6EB-45E7-A5D1-644BA82E3ED9}</x14:id>
        </ext>
      </extLst>
    </cfRule>
  </conditionalFormatting>
  <conditionalFormatting sqref="D8:D40">
    <cfRule type="dataBar" priority="1">
      <dataBar>
        <cfvo type="num" val="0"/>
        <cfvo type="num" val="1"/>
        <color rgb="FFB1A0C7"/>
      </dataBar>
      <extLst>
        <ext xmlns:x14="http://schemas.microsoft.com/office/spreadsheetml/2009/9/main" uri="{B025F937-C7B1-47D3-B67F-A62EFF666E3E}">
          <x14:id>{66B17DB7-E6A4-42CD-8074-5931ED7220D4}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B293715-F6EB-45E7-A5D1-644BA82E3ED9}">
            <x14:dataBar minLength="0" maxLength="100" gradient="0">
              <x14:cfvo type="num">
                <xm:f>0</xm:f>
              </x14:cfvo>
              <x14:cfvo type="num">
                <xm:f>1</xm:f>
              </x14:cfvo>
              <x14:negativeFillColor rgb="FFFF0000"/>
              <x14:axisColor rgb="FF000000"/>
            </x14:dataBar>
          </x14:cfRule>
          <xm:sqref>D7</xm:sqref>
        </x14:conditionalFormatting>
        <x14:conditionalFormatting xmlns:xm="http://schemas.microsoft.com/office/excel/2006/main">
          <x14:cfRule type="dataBar" id="{66B17DB7-E6A4-42CD-8074-5931ED7220D4}">
            <x14:dataBar minLength="0" maxLength="100" gradient="0">
              <x14:cfvo type="num">
                <xm:f>0</xm:f>
              </x14:cfvo>
              <x14:cfvo type="num">
                <xm:f>1</xm:f>
              </x14:cfvo>
              <x14:negativeFillColor rgb="FFFF0000"/>
              <x14:axisColor rgb="FF000000"/>
            </x14:dataBar>
          </x14:cfRule>
          <xm:sqref>D8:D40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showGridLines="0" workbookViewId="0"/>
  </sheetViews>
  <sheetFormatPr defaultColWidth="11" defaultRowHeight="15.5" x14ac:dyDescent="0.35"/>
  <cols>
    <col min="1" max="2" width="20.58203125" customWidth="1"/>
  </cols>
  <sheetData>
    <row r="1" spans="1:2" ht="19.5" x14ac:dyDescent="0.45">
      <c r="A1" s="2" t="s">
        <v>283</v>
      </c>
    </row>
    <row r="2" spans="1:2" x14ac:dyDescent="0.35">
      <c r="A2" t="s">
        <v>44</v>
      </c>
    </row>
    <row r="3" spans="1:2" x14ac:dyDescent="0.35">
      <c r="A3" t="s">
        <v>45</v>
      </c>
    </row>
    <row r="4" spans="1:2" x14ac:dyDescent="0.35">
      <c r="A4" t="s">
        <v>284</v>
      </c>
    </row>
    <row r="5" spans="1:2" x14ac:dyDescent="0.35">
      <c r="A5" t="s">
        <v>47</v>
      </c>
    </row>
    <row r="6" spans="1:2" ht="46.5" x14ac:dyDescent="0.35">
      <c r="A6" s="86" t="s">
        <v>285</v>
      </c>
      <c r="B6" s="88" t="s">
        <v>286</v>
      </c>
    </row>
    <row r="7" spans="1:2" x14ac:dyDescent="0.35">
      <c r="A7" s="14" t="s">
        <v>60</v>
      </c>
      <c r="B7" s="15">
        <v>100815</v>
      </c>
    </row>
    <row r="8" spans="1:2" x14ac:dyDescent="0.35">
      <c r="A8" s="30" t="s">
        <v>107</v>
      </c>
      <c r="B8" s="31">
        <v>3055</v>
      </c>
    </row>
    <row r="9" spans="1:2" x14ac:dyDescent="0.35">
      <c r="A9" s="30" t="s">
        <v>108</v>
      </c>
      <c r="B9" s="31">
        <v>61985</v>
      </c>
    </row>
    <row r="10" spans="1:2" x14ac:dyDescent="0.35">
      <c r="A10" s="30" t="s">
        <v>109</v>
      </c>
      <c r="B10" s="31">
        <v>83710</v>
      </c>
    </row>
    <row r="11" spans="1:2" x14ac:dyDescent="0.35">
      <c r="A11" s="30" t="s">
        <v>110</v>
      </c>
      <c r="B11" s="31">
        <v>97290</v>
      </c>
    </row>
    <row r="12" spans="1:2" x14ac:dyDescent="0.35">
      <c r="A12" t="s">
        <v>27</v>
      </c>
      <c r="B12" s="94" t="s">
        <v>422</v>
      </c>
    </row>
    <row r="13" spans="1:2" x14ac:dyDescent="0.35">
      <c r="A13" t="s">
        <v>28</v>
      </c>
      <c r="B13" s="102" t="s">
        <v>514</v>
      </c>
    </row>
    <row r="14" spans="1:2" x14ac:dyDescent="0.35">
      <c r="A14" t="s">
        <v>29</v>
      </c>
      <c r="B14" s="102" t="s">
        <v>549</v>
      </c>
    </row>
    <row r="15" spans="1:2" x14ac:dyDescent="0.35">
      <c r="A15" t="s">
        <v>30</v>
      </c>
      <c r="B15" s="102" t="s">
        <v>515</v>
      </c>
    </row>
    <row r="16" spans="1:2" x14ac:dyDescent="0.35">
      <c r="A16" t="s">
        <v>31</v>
      </c>
      <c r="B16" s="102" t="s">
        <v>516</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3"/>
  <sheetViews>
    <sheetView showGridLines="0" zoomScaleNormal="100" workbookViewId="0"/>
  </sheetViews>
  <sheetFormatPr defaultColWidth="11" defaultRowHeight="15.5" x14ac:dyDescent="0.35"/>
  <cols>
    <col min="1" max="11" width="20.58203125" customWidth="1"/>
  </cols>
  <sheetData>
    <row r="1" spans="1:11" ht="19.5" x14ac:dyDescent="0.45">
      <c r="A1" s="2" t="s">
        <v>287</v>
      </c>
    </row>
    <row r="2" spans="1:11" x14ac:dyDescent="0.35">
      <c r="A2" t="s">
        <v>44</v>
      </c>
    </row>
    <row r="3" spans="1:11" x14ac:dyDescent="0.35">
      <c r="A3" t="s">
        <v>45</v>
      </c>
    </row>
    <row r="4" spans="1:11" x14ac:dyDescent="0.35">
      <c r="A4" t="s">
        <v>288</v>
      </c>
    </row>
    <row r="5" spans="1:11" x14ac:dyDescent="0.35">
      <c r="A5" t="s">
        <v>47</v>
      </c>
    </row>
    <row r="6" spans="1:11" ht="93" x14ac:dyDescent="0.35">
      <c r="A6" s="86" t="s">
        <v>257</v>
      </c>
      <c r="B6" s="88" t="s">
        <v>289</v>
      </c>
      <c r="C6" s="88" t="s">
        <v>290</v>
      </c>
      <c r="D6" s="88" t="s">
        <v>291</v>
      </c>
      <c r="E6" s="88" t="s">
        <v>292</v>
      </c>
      <c r="F6" s="88" t="s">
        <v>293</v>
      </c>
      <c r="G6" s="88" t="s">
        <v>294</v>
      </c>
      <c r="H6" s="88" t="s">
        <v>295</v>
      </c>
      <c r="I6" s="88" t="s">
        <v>296</v>
      </c>
      <c r="J6" s="88" t="s">
        <v>297</v>
      </c>
      <c r="K6" s="88" t="s">
        <v>298</v>
      </c>
    </row>
    <row r="7" spans="1:11" x14ac:dyDescent="0.35">
      <c r="A7" s="7" t="s">
        <v>269</v>
      </c>
      <c r="B7" s="18" t="s">
        <v>70</v>
      </c>
      <c r="C7" s="10">
        <v>5235</v>
      </c>
      <c r="D7" s="10">
        <v>1725</v>
      </c>
      <c r="E7" s="10">
        <v>40</v>
      </c>
      <c r="F7" s="10">
        <v>3470</v>
      </c>
      <c r="G7" s="11">
        <v>0.33</v>
      </c>
      <c r="H7" s="11">
        <v>0.01</v>
      </c>
      <c r="I7" s="11">
        <v>0.66</v>
      </c>
      <c r="J7" s="10">
        <v>185</v>
      </c>
      <c r="K7" s="11">
        <v>0.05</v>
      </c>
    </row>
    <row r="8" spans="1:11" x14ac:dyDescent="0.35">
      <c r="A8" s="7" t="s">
        <v>269</v>
      </c>
      <c r="B8" s="18" t="s">
        <v>71</v>
      </c>
      <c r="C8" s="10">
        <v>7800</v>
      </c>
      <c r="D8" s="10">
        <v>2470</v>
      </c>
      <c r="E8" s="10">
        <v>55</v>
      </c>
      <c r="F8" s="10">
        <v>5275</v>
      </c>
      <c r="G8" s="11">
        <v>0.32</v>
      </c>
      <c r="H8" s="11">
        <v>0.01</v>
      </c>
      <c r="I8" s="11">
        <v>0.68</v>
      </c>
      <c r="J8" s="10">
        <v>320</v>
      </c>
      <c r="K8" s="11">
        <v>0.06</v>
      </c>
    </row>
    <row r="9" spans="1:11" x14ac:dyDescent="0.35">
      <c r="A9" s="7" t="s">
        <v>269</v>
      </c>
      <c r="B9" s="18" t="s">
        <v>72</v>
      </c>
      <c r="C9" s="10">
        <v>11145</v>
      </c>
      <c r="D9" s="10">
        <v>3310</v>
      </c>
      <c r="E9" s="10">
        <v>70</v>
      </c>
      <c r="F9" s="10">
        <v>7765</v>
      </c>
      <c r="G9" s="11">
        <v>0.3</v>
      </c>
      <c r="H9" s="11">
        <v>0.01</v>
      </c>
      <c r="I9" s="11">
        <v>0.7</v>
      </c>
      <c r="J9" s="10">
        <v>470</v>
      </c>
      <c r="K9" s="11">
        <v>0.06</v>
      </c>
    </row>
    <row r="10" spans="1:11" x14ac:dyDescent="0.35">
      <c r="A10" s="7" t="s">
        <v>269</v>
      </c>
      <c r="B10" s="18" t="s">
        <v>73</v>
      </c>
      <c r="C10" s="10">
        <v>19190</v>
      </c>
      <c r="D10" s="10">
        <v>4915</v>
      </c>
      <c r="E10" s="10">
        <v>105</v>
      </c>
      <c r="F10" s="10">
        <v>14170</v>
      </c>
      <c r="G10" s="11">
        <v>0.26</v>
      </c>
      <c r="H10" s="11">
        <v>0.01</v>
      </c>
      <c r="I10" s="11">
        <v>0.74</v>
      </c>
      <c r="J10" s="10">
        <v>925</v>
      </c>
      <c r="K10" s="11">
        <v>0.06</v>
      </c>
    </row>
    <row r="11" spans="1:11" x14ac:dyDescent="0.35">
      <c r="A11" s="7" t="s">
        <v>269</v>
      </c>
      <c r="B11" s="18" t="s">
        <v>74</v>
      </c>
      <c r="C11" s="10">
        <v>29505</v>
      </c>
      <c r="D11" s="10">
        <v>6790</v>
      </c>
      <c r="E11" s="10">
        <v>140</v>
      </c>
      <c r="F11" s="10">
        <v>22570</v>
      </c>
      <c r="G11" s="11">
        <v>0.23</v>
      </c>
      <c r="H11" s="11">
        <v>0</v>
      </c>
      <c r="I11" s="11">
        <v>0.77</v>
      </c>
      <c r="J11" s="10">
        <v>1600</v>
      </c>
      <c r="K11" s="11">
        <v>7.0000000000000007E-2</v>
      </c>
    </row>
    <row r="12" spans="1:11" x14ac:dyDescent="0.35">
      <c r="A12" s="7" t="s">
        <v>269</v>
      </c>
      <c r="B12" s="18" t="s">
        <v>75</v>
      </c>
      <c r="C12" s="10">
        <v>42810</v>
      </c>
      <c r="D12" s="10">
        <v>9715</v>
      </c>
      <c r="E12" s="10">
        <v>170</v>
      </c>
      <c r="F12" s="10">
        <v>32920</v>
      </c>
      <c r="G12" s="11">
        <v>0.23</v>
      </c>
      <c r="H12" s="11">
        <v>0</v>
      </c>
      <c r="I12" s="11">
        <v>0.77</v>
      </c>
      <c r="J12" s="10">
        <v>2435</v>
      </c>
      <c r="K12" s="11">
        <v>7.0000000000000007E-2</v>
      </c>
    </row>
    <row r="13" spans="1:11" x14ac:dyDescent="0.35">
      <c r="A13" s="7" t="s">
        <v>269</v>
      </c>
      <c r="B13" s="18" t="s">
        <v>76</v>
      </c>
      <c r="C13" s="10">
        <v>49375</v>
      </c>
      <c r="D13" s="10">
        <v>11735</v>
      </c>
      <c r="E13" s="10">
        <v>185</v>
      </c>
      <c r="F13" s="10">
        <v>37455</v>
      </c>
      <c r="G13" s="11">
        <v>0.24</v>
      </c>
      <c r="H13" s="11">
        <v>0</v>
      </c>
      <c r="I13" s="11">
        <v>0.76</v>
      </c>
      <c r="J13" s="10">
        <v>2810</v>
      </c>
      <c r="K13" s="11">
        <v>7.0000000000000007E-2</v>
      </c>
    </row>
    <row r="14" spans="1:11" x14ac:dyDescent="0.35">
      <c r="A14" s="7" t="s">
        <v>269</v>
      </c>
      <c r="B14" s="18" t="s">
        <v>77</v>
      </c>
      <c r="C14" s="10">
        <v>51930</v>
      </c>
      <c r="D14" s="10">
        <v>12620</v>
      </c>
      <c r="E14" s="10">
        <v>195</v>
      </c>
      <c r="F14" s="10">
        <v>39115</v>
      </c>
      <c r="G14" s="11">
        <v>0.24</v>
      </c>
      <c r="H14" s="11">
        <v>0</v>
      </c>
      <c r="I14" s="11">
        <v>0.75</v>
      </c>
      <c r="J14" s="10">
        <v>2955</v>
      </c>
      <c r="K14" s="11">
        <v>0.08</v>
      </c>
    </row>
    <row r="15" spans="1:11" x14ac:dyDescent="0.35">
      <c r="A15" s="7" t="s">
        <v>269</v>
      </c>
      <c r="B15" s="18" t="s">
        <v>78</v>
      </c>
      <c r="C15" s="10">
        <v>53815</v>
      </c>
      <c r="D15" s="10">
        <v>13220</v>
      </c>
      <c r="E15" s="10">
        <v>200</v>
      </c>
      <c r="F15" s="10">
        <v>40390</v>
      </c>
      <c r="G15" s="11">
        <v>0.25</v>
      </c>
      <c r="H15" s="11">
        <v>0</v>
      </c>
      <c r="I15" s="11">
        <v>0.75</v>
      </c>
      <c r="J15" s="10">
        <v>3025</v>
      </c>
      <c r="K15" s="11">
        <v>7.0000000000000007E-2</v>
      </c>
    </row>
    <row r="16" spans="1:11" x14ac:dyDescent="0.35">
      <c r="A16" s="7" t="s">
        <v>269</v>
      </c>
      <c r="B16" s="18" t="s">
        <v>79</v>
      </c>
      <c r="C16" s="10">
        <v>55250</v>
      </c>
      <c r="D16" s="10">
        <v>13695</v>
      </c>
      <c r="E16" s="10">
        <v>205</v>
      </c>
      <c r="F16" s="10">
        <v>41335</v>
      </c>
      <c r="G16" s="11">
        <v>0.25</v>
      </c>
      <c r="H16" s="11">
        <v>0</v>
      </c>
      <c r="I16" s="11">
        <v>0.75</v>
      </c>
      <c r="J16" s="10">
        <v>3075</v>
      </c>
      <c r="K16" s="11">
        <v>7.0000000000000007E-2</v>
      </c>
    </row>
    <row r="17" spans="1:11" x14ac:dyDescent="0.35">
      <c r="A17" s="7" t="s">
        <v>269</v>
      </c>
      <c r="B17" s="18" t="s">
        <v>80</v>
      </c>
      <c r="C17" s="10">
        <v>57630</v>
      </c>
      <c r="D17" s="10">
        <v>14885</v>
      </c>
      <c r="E17" s="10">
        <v>210</v>
      </c>
      <c r="F17" s="10">
        <v>42530</v>
      </c>
      <c r="G17" s="11">
        <v>0.26</v>
      </c>
      <c r="H17" s="11">
        <v>0</v>
      </c>
      <c r="I17" s="11">
        <v>0.74</v>
      </c>
      <c r="J17" s="10">
        <v>3190</v>
      </c>
      <c r="K17" s="11">
        <v>7.0000000000000007E-2</v>
      </c>
    </row>
    <row r="18" spans="1:11" x14ac:dyDescent="0.35">
      <c r="A18" s="7" t="s">
        <v>269</v>
      </c>
      <c r="B18" s="18" t="s">
        <v>81</v>
      </c>
      <c r="C18" s="10">
        <v>60290</v>
      </c>
      <c r="D18" s="10">
        <v>16275</v>
      </c>
      <c r="E18" s="10">
        <v>215</v>
      </c>
      <c r="F18" s="10">
        <v>43795</v>
      </c>
      <c r="G18" s="11">
        <v>0.27</v>
      </c>
      <c r="H18" s="11">
        <v>0</v>
      </c>
      <c r="I18" s="11">
        <v>0.73</v>
      </c>
      <c r="J18" s="10">
        <v>3275</v>
      </c>
      <c r="K18" s="11">
        <v>7.0000000000000007E-2</v>
      </c>
    </row>
    <row r="19" spans="1:11" x14ac:dyDescent="0.35">
      <c r="A19" s="7" t="s">
        <v>269</v>
      </c>
      <c r="B19" s="18" t="s">
        <v>82</v>
      </c>
      <c r="C19" s="10">
        <v>62545</v>
      </c>
      <c r="D19" s="10">
        <v>17095</v>
      </c>
      <c r="E19" s="10">
        <v>220</v>
      </c>
      <c r="F19" s="10">
        <v>45225</v>
      </c>
      <c r="G19" s="11">
        <v>0.27</v>
      </c>
      <c r="H19" s="11">
        <v>0</v>
      </c>
      <c r="I19" s="11">
        <v>0.72</v>
      </c>
      <c r="J19" s="10">
        <v>3365</v>
      </c>
      <c r="K19" s="11">
        <v>7.0000000000000007E-2</v>
      </c>
    </row>
    <row r="20" spans="1:11" x14ac:dyDescent="0.35">
      <c r="A20" s="7" t="s">
        <v>269</v>
      </c>
      <c r="B20" s="18" t="s">
        <v>83</v>
      </c>
      <c r="C20" s="10">
        <v>64065</v>
      </c>
      <c r="D20" s="10">
        <v>17665</v>
      </c>
      <c r="E20" s="10">
        <v>225</v>
      </c>
      <c r="F20" s="10">
        <v>46170</v>
      </c>
      <c r="G20" s="11">
        <v>0.28000000000000003</v>
      </c>
      <c r="H20" s="11">
        <v>0</v>
      </c>
      <c r="I20" s="11">
        <v>0.72</v>
      </c>
      <c r="J20" s="10">
        <v>3415</v>
      </c>
      <c r="K20" s="11">
        <v>7.0000000000000007E-2</v>
      </c>
    </row>
    <row r="21" spans="1:11" x14ac:dyDescent="0.35">
      <c r="A21" s="7" t="s">
        <v>269</v>
      </c>
      <c r="B21" s="18" t="s">
        <v>84</v>
      </c>
      <c r="C21" s="10">
        <v>65710</v>
      </c>
      <c r="D21" s="10">
        <v>18350</v>
      </c>
      <c r="E21" s="10">
        <v>230</v>
      </c>
      <c r="F21" s="10">
        <v>47125</v>
      </c>
      <c r="G21" s="11">
        <v>0.28000000000000003</v>
      </c>
      <c r="H21" s="11">
        <v>0</v>
      </c>
      <c r="I21" s="11">
        <v>0.72</v>
      </c>
      <c r="J21" s="10">
        <v>3505</v>
      </c>
      <c r="K21" s="11">
        <v>7.0000000000000007E-2</v>
      </c>
    </row>
    <row r="22" spans="1:11" x14ac:dyDescent="0.35">
      <c r="A22" s="7" t="s">
        <v>269</v>
      </c>
      <c r="B22" s="18" t="s">
        <v>85</v>
      </c>
      <c r="C22" s="10">
        <v>67405</v>
      </c>
      <c r="D22" s="10">
        <v>19095</v>
      </c>
      <c r="E22" s="10">
        <v>235</v>
      </c>
      <c r="F22" s="10">
        <v>48070</v>
      </c>
      <c r="G22" s="11">
        <v>0.28000000000000003</v>
      </c>
      <c r="H22" s="11">
        <v>0</v>
      </c>
      <c r="I22" s="11">
        <v>0.71</v>
      </c>
      <c r="J22" s="10">
        <v>3590</v>
      </c>
      <c r="K22" s="11">
        <v>7.0000000000000007E-2</v>
      </c>
    </row>
    <row r="23" spans="1:11" x14ac:dyDescent="0.35">
      <c r="A23" s="7" t="s">
        <v>269</v>
      </c>
      <c r="B23" s="18" t="s">
        <v>86</v>
      </c>
      <c r="C23" s="10">
        <v>68715</v>
      </c>
      <c r="D23" s="10">
        <v>19625</v>
      </c>
      <c r="E23" s="10">
        <v>235</v>
      </c>
      <c r="F23" s="10">
        <v>48850</v>
      </c>
      <c r="G23" s="11">
        <v>0.28999999999999998</v>
      </c>
      <c r="H23" s="11">
        <v>0</v>
      </c>
      <c r="I23" s="11">
        <v>0.71</v>
      </c>
      <c r="J23" s="10">
        <v>3690</v>
      </c>
      <c r="K23" s="11">
        <v>0.08</v>
      </c>
    </row>
    <row r="24" spans="1:11" x14ac:dyDescent="0.35">
      <c r="A24" s="7" t="s">
        <v>269</v>
      </c>
      <c r="B24" s="18" t="s">
        <v>87</v>
      </c>
      <c r="C24" s="10">
        <v>70335</v>
      </c>
      <c r="D24" s="10">
        <v>20310</v>
      </c>
      <c r="E24" s="10">
        <v>245</v>
      </c>
      <c r="F24" s="10">
        <v>49775</v>
      </c>
      <c r="G24" s="11">
        <v>0.28999999999999998</v>
      </c>
      <c r="H24" s="11">
        <v>0</v>
      </c>
      <c r="I24" s="11">
        <v>0.71</v>
      </c>
      <c r="J24" s="10">
        <v>3755</v>
      </c>
      <c r="K24" s="11">
        <v>0.08</v>
      </c>
    </row>
    <row r="25" spans="1:11" x14ac:dyDescent="0.35">
      <c r="A25" s="7" t="s">
        <v>269</v>
      </c>
      <c r="B25" s="18" t="s">
        <v>88</v>
      </c>
      <c r="C25" s="10">
        <v>71830</v>
      </c>
      <c r="D25" s="10">
        <v>20925</v>
      </c>
      <c r="E25" s="10">
        <v>250</v>
      </c>
      <c r="F25" s="10">
        <v>50650</v>
      </c>
      <c r="G25" s="11">
        <v>0.28999999999999998</v>
      </c>
      <c r="H25" s="11">
        <v>0</v>
      </c>
      <c r="I25" s="11">
        <v>0.71</v>
      </c>
      <c r="J25" s="10">
        <v>3865</v>
      </c>
      <c r="K25" s="11">
        <v>0.08</v>
      </c>
    </row>
    <row r="26" spans="1:11" x14ac:dyDescent="0.35">
      <c r="A26" s="7" t="s">
        <v>269</v>
      </c>
      <c r="B26" s="18" t="s">
        <v>89</v>
      </c>
      <c r="C26" s="10">
        <v>73405</v>
      </c>
      <c r="D26" s="10">
        <v>21530</v>
      </c>
      <c r="E26" s="10">
        <v>255</v>
      </c>
      <c r="F26" s="10">
        <v>51615</v>
      </c>
      <c r="G26" s="11">
        <v>0.28999999999999998</v>
      </c>
      <c r="H26" s="11">
        <v>0</v>
      </c>
      <c r="I26" s="11">
        <v>0.7</v>
      </c>
      <c r="J26" s="10">
        <v>3955</v>
      </c>
      <c r="K26" s="11">
        <v>0.08</v>
      </c>
    </row>
    <row r="27" spans="1:11" x14ac:dyDescent="0.35">
      <c r="A27" s="7" t="s">
        <v>269</v>
      </c>
      <c r="B27" s="18" t="s">
        <v>90</v>
      </c>
      <c r="C27" s="10">
        <v>75005</v>
      </c>
      <c r="D27" s="10">
        <v>22160</v>
      </c>
      <c r="E27" s="10">
        <v>260</v>
      </c>
      <c r="F27" s="10">
        <v>52580</v>
      </c>
      <c r="G27" s="11">
        <v>0.3</v>
      </c>
      <c r="H27" s="11">
        <v>0</v>
      </c>
      <c r="I27" s="11">
        <v>0.7</v>
      </c>
      <c r="J27" s="10">
        <v>4035</v>
      </c>
      <c r="K27" s="11">
        <v>0.08</v>
      </c>
    </row>
    <row r="28" spans="1:11" x14ac:dyDescent="0.35">
      <c r="A28" s="7" t="s">
        <v>269</v>
      </c>
      <c r="B28" s="18" t="s">
        <v>91</v>
      </c>
      <c r="C28" s="10">
        <v>76425</v>
      </c>
      <c r="D28" s="10">
        <v>22805</v>
      </c>
      <c r="E28" s="10">
        <v>265</v>
      </c>
      <c r="F28" s="10">
        <v>53345</v>
      </c>
      <c r="G28" s="11">
        <v>0.3</v>
      </c>
      <c r="H28" s="11">
        <v>0</v>
      </c>
      <c r="I28" s="11">
        <v>0.7</v>
      </c>
      <c r="J28" s="10">
        <v>4135</v>
      </c>
      <c r="K28" s="11">
        <v>0.08</v>
      </c>
    </row>
    <row r="29" spans="1:11" x14ac:dyDescent="0.35">
      <c r="A29" s="7" t="s">
        <v>269</v>
      </c>
      <c r="B29" s="18" t="s">
        <v>92</v>
      </c>
      <c r="C29" s="10">
        <v>77895</v>
      </c>
      <c r="D29" s="10">
        <v>23495</v>
      </c>
      <c r="E29" s="10">
        <v>270</v>
      </c>
      <c r="F29" s="10">
        <v>54125</v>
      </c>
      <c r="G29" s="11">
        <v>0.3</v>
      </c>
      <c r="H29" s="11">
        <v>0</v>
      </c>
      <c r="I29" s="11">
        <v>0.69</v>
      </c>
      <c r="J29" s="10">
        <v>4265</v>
      </c>
      <c r="K29" s="11">
        <v>0.08</v>
      </c>
    </row>
    <row r="30" spans="1:11" x14ac:dyDescent="0.35">
      <c r="A30" s="7" t="s">
        <v>269</v>
      </c>
      <c r="B30" s="18" t="s">
        <v>93</v>
      </c>
      <c r="C30" s="10">
        <v>79600</v>
      </c>
      <c r="D30" s="10">
        <v>24400</v>
      </c>
      <c r="E30" s="10">
        <v>270</v>
      </c>
      <c r="F30" s="10">
        <v>54920</v>
      </c>
      <c r="G30" s="11">
        <v>0.31</v>
      </c>
      <c r="H30" s="11">
        <v>0</v>
      </c>
      <c r="I30" s="11">
        <v>0.69</v>
      </c>
      <c r="J30" s="10">
        <v>4360</v>
      </c>
      <c r="K30" s="11">
        <v>0.08</v>
      </c>
    </row>
    <row r="31" spans="1:11" x14ac:dyDescent="0.35">
      <c r="A31" s="7" t="s">
        <v>269</v>
      </c>
      <c r="B31" s="18" t="s">
        <v>94</v>
      </c>
      <c r="C31" s="10">
        <v>81130</v>
      </c>
      <c r="D31" s="10">
        <v>25230</v>
      </c>
      <c r="E31" s="10">
        <v>275</v>
      </c>
      <c r="F31" s="10">
        <v>55615</v>
      </c>
      <c r="G31" s="11">
        <v>0.31</v>
      </c>
      <c r="H31" s="11">
        <v>0</v>
      </c>
      <c r="I31" s="11">
        <v>0.69</v>
      </c>
      <c r="J31" s="10">
        <v>4505</v>
      </c>
      <c r="K31" s="11">
        <v>0.08</v>
      </c>
    </row>
    <row r="32" spans="1:11" x14ac:dyDescent="0.35">
      <c r="A32" s="7" t="s">
        <v>269</v>
      </c>
      <c r="B32" s="18" t="s">
        <v>95</v>
      </c>
      <c r="C32" s="10">
        <v>82705</v>
      </c>
      <c r="D32" s="10">
        <v>26125</v>
      </c>
      <c r="E32" s="10">
        <v>280</v>
      </c>
      <c r="F32" s="10">
        <v>56290</v>
      </c>
      <c r="G32" s="11">
        <v>0.32</v>
      </c>
      <c r="H32" s="11">
        <v>0</v>
      </c>
      <c r="I32" s="11">
        <v>0.68</v>
      </c>
      <c r="J32" s="10">
        <v>4595</v>
      </c>
      <c r="K32" s="11">
        <v>0.08</v>
      </c>
    </row>
    <row r="33" spans="1:11" x14ac:dyDescent="0.35">
      <c r="A33" s="7" t="s">
        <v>269</v>
      </c>
      <c r="B33" s="18" t="s">
        <v>96</v>
      </c>
      <c r="C33" s="10">
        <v>84075</v>
      </c>
      <c r="D33" s="10">
        <v>26920</v>
      </c>
      <c r="E33" s="10">
        <v>280</v>
      </c>
      <c r="F33" s="10">
        <v>56860</v>
      </c>
      <c r="G33" s="11">
        <v>0.32</v>
      </c>
      <c r="H33" s="11">
        <v>0</v>
      </c>
      <c r="I33" s="11">
        <v>0.68</v>
      </c>
      <c r="J33" s="10">
        <v>4710</v>
      </c>
      <c r="K33" s="11">
        <v>0.08</v>
      </c>
    </row>
    <row r="34" spans="1:11" x14ac:dyDescent="0.35">
      <c r="A34" s="7" t="s">
        <v>269</v>
      </c>
      <c r="B34" s="18" t="s">
        <v>97</v>
      </c>
      <c r="C34" s="10">
        <v>85240</v>
      </c>
      <c r="D34" s="10">
        <v>27630</v>
      </c>
      <c r="E34" s="10">
        <v>280</v>
      </c>
      <c r="F34" s="10">
        <v>57320</v>
      </c>
      <c r="G34" s="11">
        <v>0.32</v>
      </c>
      <c r="H34" s="11">
        <v>0</v>
      </c>
      <c r="I34" s="11">
        <v>0.67</v>
      </c>
      <c r="J34" s="10">
        <v>4805</v>
      </c>
      <c r="K34" s="11">
        <v>0.08</v>
      </c>
    </row>
    <row r="35" spans="1:11" x14ac:dyDescent="0.35">
      <c r="A35" s="7" t="s">
        <v>269</v>
      </c>
      <c r="B35" s="18" t="s">
        <v>98</v>
      </c>
      <c r="C35" s="10">
        <v>85990</v>
      </c>
      <c r="D35" s="10">
        <v>28070</v>
      </c>
      <c r="E35" s="10">
        <v>275</v>
      </c>
      <c r="F35" s="10">
        <v>57630</v>
      </c>
      <c r="G35" s="11">
        <v>0.33</v>
      </c>
      <c r="H35" s="11">
        <v>0</v>
      </c>
      <c r="I35" s="11">
        <v>0.67</v>
      </c>
      <c r="J35" s="10">
        <v>4890</v>
      </c>
      <c r="K35" s="11">
        <v>0.08</v>
      </c>
    </row>
    <row r="36" spans="1:11" x14ac:dyDescent="0.35">
      <c r="A36" s="7" t="s">
        <v>269</v>
      </c>
      <c r="B36" s="18" t="s">
        <v>99</v>
      </c>
      <c r="C36" s="10">
        <v>86795</v>
      </c>
      <c r="D36" s="10">
        <v>28550</v>
      </c>
      <c r="E36" s="10">
        <v>280</v>
      </c>
      <c r="F36" s="10">
        <v>57945</v>
      </c>
      <c r="G36" s="11">
        <v>0.33</v>
      </c>
      <c r="H36" s="11">
        <v>0</v>
      </c>
      <c r="I36" s="11">
        <v>0.67</v>
      </c>
      <c r="J36" s="10">
        <v>4945</v>
      </c>
      <c r="K36" s="11">
        <v>0.08</v>
      </c>
    </row>
    <row r="37" spans="1:11" x14ac:dyDescent="0.35">
      <c r="A37" s="7" t="s">
        <v>269</v>
      </c>
      <c r="B37" s="18" t="s">
        <v>100</v>
      </c>
      <c r="C37" s="10">
        <v>87205</v>
      </c>
      <c r="D37" s="10">
        <v>28800</v>
      </c>
      <c r="E37" s="10">
        <v>285</v>
      </c>
      <c r="F37" s="10">
        <v>58095</v>
      </c>
      <c r="G37" s="11">
        <v>0.33</v>
      </c>
      <c r="H37" s="11">
        <v>0</v>
      </c>
      <c r="I37" s="11">
        <v>0.67</v>
      </c>
      <c r="J37" s="10">
        <v>5050</v>
      </c>
      <c r="K37" s="11">
        <v>0.09</v>
      </c>
    </row>
    <row r="38" spans="1:11" x14ac:dyDescent="0.35">
      <c r="A38" s="7" t="s">
        <v>269</v>
      </c>
      <c r="B38" s="18" t="s">
        <v>101</v>
      </c>
      <c r="C38" s="10">
        <v>87490</v>
      </c>
      <c r="D38" s="10">
        <v>28915</v>
      </c>
      <c r="E38" s="10">
        <v>290</v>
      </c>
      <c r="F38" s="10">
        <v>58255</v>
      </c>
      <c r="G38" s="11">
        <v>0.33</v>
      </c>
      <c r="H38" s="11">
        <v>0</v>
      </c>
      <c r="I38" s="11">
        <v>0.67</v>
      </c>
      <c r="J38" s="10">
        <v>5135</v>
      </c>
      <c r="K38" s="11">
        <v>0.09</v>
      </c>
    </row>
    <row r="39" spans="1:11" x14ac:dyDescent="0.35">
      <c r="A39" s="7" t="s">
        <v>269</v>
      </c>
      <c r="B39" s="18" t="s">
        <v>102</v>
      </c>
      <c r="C39" s="10">
        <v>87750</v>
      </c>
      <c r="D39" s="10">
        <v>29050</v>
      </c>
      <c r="E39" s="10">
        <v>285</v>
      </c>
      <c r="F39" s="10">
        <v>58395</v>
      </c>
      <c r="G39" s="11">
        <v>0.33</v>
      </c>
      <c r="H39" s="11">
        <v>0</v>
      </c>
      <c r="I39" s="11">
        <v>0.67</v>
      </c>
      <c r="J39" s="10">
        <v>5220</v>
      </c>
      <c r="K39" s="11">
        <v>0.09</v>
      </c>
    </row>
    <row r="40" spans="1:11" x14ac:dyDescent="0.35">
      <c r="A40" s="7" t="s">
        <v>269</v>
      </c>
      <c r="B40" s="18" t="s">
        <v>103</v>
      </c>
      <c r="C40" s="10">
        <v>87815</v>
      </c>
      <c r="D40" s="10">
        <v>29000</v>
      </c>
      <c r="E40" s="10">
        <v>280</v>
      </c>
      <c r="F40" s="10">
        <v>58515</v>
      </c>
      <c r="G40" s="11">
        <v>0.33</v>
      </c>
      <c r="H40" s="11">
        <v>0</v>
      </c>
      <c r="I40" s="11">
        <v>0.67</v>
      </c>
      <c r="J40" s="10">
        <v>5280</v>
      </c>
      <c r="K40" s="11">
        <v>0.09</v>
      </c>
    </row>
    <row r="41" spans="1:11" x14ac:dyDescent="0.35">
      <c r="A41" s="7" t="s">
        <v>269</v>
      </c>
      <c r="B41" s="18" t="s">
        <v>104</v>
      </c>
      <c r="C41" s="10">
        <v>88165</v>
      </c>
      <c r="D41" s="10">
        <v>29020</v>
      </c>
      <c r="E41" s="10">
        <v>280</v>
      </c>
      <c r="F41" s="10">
        <v>58840</v>
      </c>
      <c r="G41" s="11">
        <v>0.33</v>
      </c>
      <c r="H41" s="11">
        <v>0</v>
      </c>
      <c r="I41" s="11">
        <v>0.67</v>
      </c>
      <c r="J41" s="10">
        <v>5355</v>
      </c>
      <c r="K41" s="11">
        <v>0.09</v>
      </c>
    </row>
    <row r="42" spans="1:11" x14ac:dyDescent="0.35">
      <c r="A42" s="7" t="s">
        <v>269</v>
      </c>
      <c r="B42" s="18" t="s">
        <v>105</v>
      </c>
      <c r="C42" s="10">
        <v>88820</v>
      </c>
      <c r="D42" s="10">
        <v>29140</v>
      </c>
      <c r="E42" s="10">
        <v>280</v>
      </c>
      <c r="F42" s="10">
        <v>59370</v>
      </c>
      <c r="G42" s="11">
        <v>0.33</v>
      </c>
      <c r="H42" s="11">
        <v>0</v>
      </c>
      <c r="I42" s="11">
        <v>0.67</v>
      </c>
      <c r="J42" s="10">
        <v>5405</v>
      </c>
      <c r="K42" s="11">
        <v>0.09</v>
      </c>
    </row>
    <row r="43" spans="1:11" x14ac:dyDescent="0.35">
      <c r="A43" s="7" t="s">
        <v>269</v>
      </c>
      <c r="B43" s="18" t="s">
        <v>106</v>
      </c>
      <c r="C43" s="10">
        <v>89400</v>
      </c>
      <c r="D43" s="10">
        <v>29095</v>
      </c>
      <c r="E43" s="10">
        <v>285</v>
      </c>
      <c r="F43" s="10">
        <v>59985</v>
      </c>
      <c r="G43" s="136">
        <v>0.33</v>
      </c>
      <c r="H43" s="136">
        <v>0</v>
      </c>
      <c r="I43" s="136">
        <v>0.67</v>
      </c>
      <c r="J43" s="112">
        <v>5495</v>
      </c>
      <c r="K43" s="136">
        <v>0.09</v>
      </c>
    </row>
    <row r="44" spans="1:11" x14ac:dyDescent="0.35">
      <c r="A44" s="107" t="s">
        <v>270</v>
      </c>
      <c r="B44" s="108" t="s">
        <v>70</v>
      </c>
      <c r="C44" s="109">
        <v>2720</v>
      </c>
      <c r="D44" s="109">
        <v>1335</v>
      </c>
      <c r="E44" s="109">
        <v>30</v>
      </c>
      <c r="F44" s="109">
        <v>1355</v>
      </c>
      <c r="G44" s="11">
        <v>0.49</v>
      </c>
      <c r="H44" s="11">
        <v>0.01</v>
      </c>
      <c r="I44" s="11">
        <v>0.5</v>
      </c>
      <c r="J44" s="10">
        <v>5</v>
      </c>
      <c r="K44" s="11">
        <v>0</v>
      </c>
    </row>
    <row r="45" spans="1:11" x14ac:dyDescent="0.35">
      <c r="A45" s="7" t="s">
        <v>270</v>
      </c>
      <c r="B45" s="18" t="s">
        <v>71</v>
      </c>
      <c r="C45" s="10">
        <v>3750</v>
      </c>
      <c r="D45" s="10">
        <v>1830</v>
      </c>
      <c r="E45" s="10">
        <v>35</v>
      </c>
      <c r="F45" s="10">
        <v>1885</v>
      </c>
      <c r="G45" s="11">
        <v>0.49</v>
      </c>
      <c r="H45" s="11">
        <v>0.01</v>
      </c>
      <c r="I45" s="11">
        <v>0.5</v>
      </c>
      <c r="J45" s="10">
        <v>15</v>
      </c>
      <c r="K45" s="11">
        <v>0.01</v>
      </c>
    </row>
    <row r="46" spans="1:11" x14ac:dyDescent="0.35">
      <c r="A46" s="7" t="s">
        <v>270</v>
      </c>
      <c r="B46" s="18" t="s">
        <v>72</v>
      </c>
      <c r="C46" s="10">
        <v>4895</v>
      </c>
      <c r="D46" s="10">
        <v>2330</v>
      </c>
      <c r="E46" s="10">
        <v>40</v>
      </c>
      <c r="F46" s="10">
        <v>2520</v>
      </c>
      <c r="G46" s="11">
        <v>0.48</v>
      </c>
      <c r="H46" s="11">
        <v>0.01</v>
      </c>
      <c r="I46" s="11">
        <v>0.52</v>
      </c>
      <c r="J46" s="10">
        <v>20</v>
      </c>
      <c r="K46" s="11">
        <v>0.01</v>
      </c>
    </row>
    <row r="47" spans="1:11" x14ac:dyDescent="0.35">
      <c r="A47" s="7" t="s">
        <v>270</v>
      </c>
      <c r="B47" s="18" t="s">
        <v>73</v>
      </c>
      <c r="C47" s="10">
        <v>6190</v>
      </c>
      <c r="D47" s="10">
        <v>2950</v>
      </c>
      <c r="E47" s="10">
        <v>45</v>
      </c>
      <c r="F47" s="10">
        <v>3195</v>
      </c>
      <c r="G47" s="11">
        <v>0.48</v>
      </c>
      <c r="H47" s="11">
        <v>0.01</v>
      </c>
      <c r="I47" s="11">
        <v>0.52</v>
      </c>
      <c r="J47" s="10">
        <v>30</v>
      </c>
      <c r="K47" s="11">
        <v>0.01</v>
      </c>
    </row>
    <row r="48" spans="1:11" x14ac:dyDescent="0.35">
      <c r="A48" s="7" t="s">
        <v>270</v>
      </c>
      <c r="B48" s="18" t="s">
        <v>74</v>
      </c>
      <c r="C48" s="10">
        <v>7465</v>
      </c>
      <c r="D48" s="10">
        <v>3505</v>
      </c>
      <c r="E48" s="10">
        <v>50</v>
      </c>
      <c r="F48" s="10">
        <v>3910</v>
      </c>
      <c r="G48" s="11">
        <v>0.47</v>
      </c>
      <c r="H48" s="11">
        <v>0.01</v>
      </c>
      <c r="I48" s="11">
        <v>0.52</v>
      </c>
      <c r="J48" s="10">
        <v>35</v>
      </c>
      <c r="K48" s="11">
        <v>0.01</v>
      </c>
    </row>
    <row r="49" spans="1:11" x14ac:dyDescent="0.35">
      <c r="A49" s="7" t="s">
        <v>270</v>
      </c>
      <c r="B49" s="18" t="s">
        <v>75</v>
      </c>
      <c r="C49" s="10">
        <v>8795</v>
      </c>
      <c r="D49" s="10">
        <v>4120</v>
      </c>
      <c r="E49" s="10">
        <v>55</v>
      </c>
      <c r="F49" s="10">
        <v>4620</v>
      </c>
      <c r="G49" s="11">
        <v>0.47</v>
      </c>
      <c r="H49" s="11">
        <v>0.01</v>
      </c>
      <c r="I49" s="11">
        <v>0.53</v>
      </c>
      <c r="J49" s="10">
        <v>50</v>
      </c>
      <c r="K49" s="11">
        <v>0.01</v>
      </c>
    </row>
    <row r="50" spans="1:11" x14ac:dyDescent="0.35">
      <c r="A50" s="7" t="s">
        <v>270</v>
      </c>
      <c r="B50" s="18" t="s">
        <v>76</v>
      </c>
      <c r="C50" s="10">
        <v>10025</v>
      </c>
      <c r="D50" s="10">
        <v>4700</v>
      </c>
      <c r="E50" s="10">
        <v>60</v>
      </c>
      <c r="F50" s="10">
        <v>5265</v>
      </c>
      <c r="G50" s="11">
        <v>0.47</v>
      </c>
      <c r="H50" s="11">
        <v>0.01</v>
      </c>
      <c r="I50" s="11">
        <v>0.53</v>
      </c>
      <c r="J50" s="10">
        <v>65</v>
      </c>
      <c r="K50" s="11">
        <v>0.01</v>
      </c>
    </row>
    <row r="51" spans="1:11" x14ac:dyDescent="0.35">
      <c r="A51" s="7" t="s">
        <v>270</v>
      </c>
      <c r="B51" s="18" t="s">
        <v>77</v>
      </c>
      <c r="C51" s="10">
        <v>11050</v>
      </c>
      <c r="D51" s="10">
        <v>5125</v>
      </c>
      <c r="E51" s="10">
        <v>65</v>
      </c>
      <c r="F51" s="10">
        <v>5860</v>
      </c>
      <c r="G51" s="11">
        <v>0.46</v>
      </c>
      <c r="H51" s="11">
        <v>0.01</v>
      </c>
      <c r="I51" s="11">
        <v>0.53</v>
      </c>
      <c r="J51" s="10">
        <v>85</v>
      </c>
      <c r="K51" s="11">
        <v>0.01</v>
      </c>
    </row>
    <row r="52" spans="1:11" x14ac:dyDescent="0.35">
      <c r="A52" s="7" t="s">
        <v>270</v>
      </c>
      <c r="B52" s="18" t="s">
        <v>78</v>
      </c>
      <c r="C52" s="10">
        <v>12185</v>
      </c>
      <c r="D52" s="10">
        <v>5590</v>
      </c>
      <c r="E52" s="10">
        <v>70</v>
      </c>
      <c r="F52" s="10">
        <v>6525</v>
      </c>
      <c r="G52" s="11">
        <v>0.46</v>
      </c>
      <c r="H52" s="11">
        <v>0.01</v>
      </c>
      <c r="I52" s="11">
        <v>0.54</v>
      </c>
      <c r="J52" s="10">
        <v>100</v>
      </c>
      <c r="K52" s="11">
        <v>0.02</v>
      </c>
    </row>
    <row r="53" spans="1:11" x14ac:dyDescent="0.35">
      <c r="A53" s="7" t="s">
        <v>270</v>
      </c>
      <c r="B53" s="18" t="s">
        <v>79</v>
      </c>
      <c r="C53" s="10">
        <v>13140</v>
      </c>
      <c r="D53" s="10">
        <v>5990</v>
      </c>
      <c r="E53" s="10">
        <v>70</v>
      </c>
      <c r="F53" s="10">
        <v>7080</v>
      </c>
      <c r="G53" s="11">
        <v>0.46</v>
      </c>
      <c r="H53" s="11">
        <v>0.01</v>
      </c>
      <c r="I53" s="11">
        <v>0.54</v>
      </c>
      <c r="J53" s="10">
        <v>115</v>
      </c>
      <c r="K53" s="11">
        <v>0.02</v>
      </c>
    </row>
    <row r="54" spans="1:11" x14ac:dyDescent="0.35">
      <c r="A54" s="7" t="s">
        <v>270</v>
      </c>
      <c r="B54" s="18" t="s">
        <v>80</v>
      </c>
      <c r="C54" s="10">
        <v>14150</v>
      </c>
      <c r="D54" s="10">
        <v>6415</v>
      </c>
      <c r="E54" s="10">
        <v>75</v>
      </c>
      <c r="F54" s="10">
        <v>7655</v>
      </c>
      <c r="G54" s="11">
        <v>0.45</v>
      </c>
      <c r="H54" s="11">
        <v>0.01</v>
      </c>
      <c r="I54" s="11">
        <v>0.54</v>
      </c>
      <c r="J54" s="10">
        <v>145</v>
      </c>
      <c r="K54" s="11">
        <v>0.02</v>
      </c>
    </row>
    <row r="55" spans="1:11" x14ac:dyDescent="0.35">
      <c r="A55" s="7" t="s">
        <v>270</v>
      </c>
      <c r="B55" s="18" t="s">
        <v>81</v>
      </c>
      <c r="C55" s="10">
        <v>15280</v>
      </c>
      <c r="D55" s="10">
        <v>6885</v>
      </c>
      <c r="E55" s="10">
        <v>80</v>
      </c>
      <c r="F55" s="10">
        <v>8310</v>
      </c>
      <c r="G55" s="11">
        <v>0.45</v>
      </c>
      <c r="H55" s="11">
        <v>0.01</v>
      </c>
      <c r="I55" s="11">
        <v>0.54</v>
      </c>
      <c r="J55" s="10">
        <v>170</v>
      </c>
      <c r="K55" s="11">
        <v>0.02</v>
      </c>
    </row>
    <row r="56" spans="1:11" x14ac:dyDescent="0.35">
      <c r="A56" s="7" t="s">
        <v>270</v>
      </c>
      <c r="B56" s="18" t="s">
        <v>82</v>
      </c>
      <c r="C56" s="10">
        <v>16815</v>
      </c>
      <c r="D56" s="10">
        <v>7560</v>
      </c>
      <c r="E56" s="10">
        <v>85</v>
      </c>
      <c r="F56" s="10">
        <v>9165</v>
      </c>
      <c r="G56" s="11">
        <v>0.45</v>
      </c>
      <c r="H56" s="11">
        <v>0.01</v>
      </c>
      <c r="I56" s="11">
        <v>0.55000000000000004</v>
      </c>
      <c r="J56" s="10">
        <v>205</v>
      </c>
      <c r="K56" s="11">
        <v>0.02</v>
      </c>
    </row>
    <row r="57" spans="1:11" x14ac:dyDescent="0.35">
      <c r="A57" s="7" t="s">
        <v>270</v>
      </c>
      <c r="B57" s="18" t="s">
        <v>83</v>
      </c>
      <c r="C57" s="10">
        <v>17975</v>
      </c>
      <c r="D57" s="10">
        <v>8075</v>
      </c>
      <c r="E57" s="10">
        <v>85</v>
      </c>
      <c r="F57" s="10">
        <v>9810</v>
      </c>
      <c r="G57" s="11">
        <v>0.45</v>
      </c>
      <c r="H57" s="11">
        <v>0</v>
      </c>
      <c r="I57" s="11">
        <v>0.55000000000000004</v>
      </c>
      <c r="J57" s="10">
        <v>235</v>
      </c>
      <c r="K57" s="11">
        <v>0.02</v>
      </c>
    </row>
    <row r="58" spans="1:11" x14ac:dyDescent="0.35">
      <c r="A58" s="7" t="s">
        <v>270</v>
      </c>
      <c r="B58" s="18" t="s">
        <v>84</v>
      </c>
      <c r="C58" s="10">
        <v>19415</v>
      </c>
      <c r="D58" s="10">
        <v>8715</v>
      </c>
      <c r="E58" s="10">
        <v>90</v>
      </c>
      <c r="F58" s="10">
        <v>10605</v>
      </c>
      <c r="G58" s="11">
        <v>0.45</v>
      </c>
      <c r="H58" s="11">
        <v>0</v>
      </c>
      <c r="I58" s="11">
        <v>0.55000000000000004</v>
      </c>
      <c r="J58" s="10">
        <v>270</v>
      </c>
      <c r="K58" s="11">
        <v>0.03</v>
      </c>
    </row>
    <row r="59" spans="1:11" x14ac:dyDescent="0.35">
      <c r="A59" s="7" t="s">
        <v>270</v>
      </c>
      <c r="B59" s="18" t="s">
        <v>85</v>
      </c>
      <c r="C59" s="10">
        <v>21115</v>
      </c>
      <c r="D59" s="10">
        <v>9445</v>
      </c>
      <c r="E59" s="10">
        <v>100</v>
      </c>
      <c r="F59" s="10">
        <v>11570</v>
      </c>
      <c r="G59" s="11">
        <v>0.45</v>
      </c>
      <c r="H59" s="11">
        <v>0</v>
      </c>
      <c r="I59" s="11">
        <v>0.55000000000000004</v>
      </c>
      <c r="J59" s="10">
        <v>320</v>
      </c>
      <c r="K59" s="11">
        <v>0.03</v>
      </c>
    </row>
    <row r="60" spans="1:11" x14ac:dyDescent="0.35">
      <c r="A60" s="7" t="s">
        <v>270</v>
      </c>
      <c r="B60" s="18" t="s">
        <v>86</v>
      </c>
      <c r="C60" s="10">
        <v>22435</v>
      </c>
      <c r="D60" s="10">
        <v>10000</v>
      </c>
      <c r="E60" s="10">
        <v>100</v>
      </c>
      <c r="F60" s="10">
        <v>12330</v>
      </c>
      <c r="G60" s="11">
        <v>0.45</v>
      </c>
      <c r="H60" s="11">
        <v>0</v>
      </c>
      <c r="I60" s="11">
        <v>0.55000000000000004</v>
      </c>
      <c r="J60" s="10">
        <v>375</v>
      </c>
      <c r="K60" s="11">
        <v>0.03</v>
      </c>
    </row>
    <row r="61" spans="1:11" x14ac:dyDescent="0.35">
      <c r="A61" s="7" t="s">
        <v>270</v>
      </c>
      <c r="B61" s="18" t="s">
        <v>87</v>
      </c>
      <c r="C61" s="10">
        <v>24055</v>
      </c>
      <c r="D61" s="10">
        <v>10740</v>
      </c>
      <c r="E61" s="10">
        <v>110</v>
      </c>
      <c r="F61" s="10">
        <v>13200</v>
      </c>
      <c r="G61" s="11">
        <v>0.45</v>
      </c>
      <c r="H61" s="11">
        <v>0</v>
      </c>
      <c r="I61" s="11">
        <v>0.55000000000000004</v>
      </c>
      <c r="J61" s="10">
        <v>410</v>
      </c>
      <c r="K61" s="11">
        <v>0.03</v>
      </c>
    </row>
    <row r="62" spans="1:11" x14ac:dyDescent="0.35">
      <c r="A62" s="7" t="s">
        <v>270</v>
      </c>
      <c r="B62" s="18" t="s">
        <v>88</v>
      </c>
      <c r="C62" s="10">
        <v>25625</v>
      </c>
      <c r="D62" s="10">
        <v>11445</v>
      </c>
      <c r="E62" s="10">
        <v>120</v>
      </c>
      <c r="F62" s="10">
        <v>14055</v>
      </c>
      <c r="G62" s="11">
        <v>0.45</v>
      </c>
      <c r="H62" s="11">
        <v>0</v>
      </c>
      <c r="I62" s="11">
        <v>0.55000000000000004</v>
      </c>
      <c r="J62" s="10">
        <v>460</v>
      </c>
      <c r="K62" s="11">
        <v>0.03</v>
      </c>
    </row>
    <row r="63" spans="1:11" x14ac:dyDescent="0.35">
      <c r="A63" s="7" t="s">
        <v>270</v>
      </c>
      <c r="B63" s="18" t="s">
        <v>89</v>
      </c>
      <c r="C63" s="10">
        <v>27425</v>
      </c>
      <c r="D63" s="10">
        <v>12170</v>
      </c>
      <c r="E63" s="10">
        <v>120</v>
      </c>
      <c r="F63" s="10">
        <v>15130</v>
      </c>
      <c r="G63" s="11">
        <v>0.44</v>
      </c>
      <c r="H63" s="11">
        <v>0</v>
      </c>
      <c r="I63" s="11">
        <v>0.55000000000000004</v>
      </c>
      <c r="J63" s="10">
        <v>510</v>
      </c>
      <c r="K63" s="11">
        <v>0.03</v>
      </c>
    </row>
    <row r="64" spans="1:11" x14ac:dyDescent="0.35">
      <c r="A64" s="7" t="s">
        <v>270</v>
      </c>
      <c r="B64" s="18" t="s">
        <v>90</v>
      </c>
      <c r="C64" s="10">
        <v>29365</v>
      </c>
      <c r="D64" s="10">
        <v>12975</v>
      </c>
      <c r="E64" s="10">
        <v>130</v>
      </c>
      <c r="F64" s="10">
        <v>16260</v>
      </c>
      <c r="G64" s="11">
        <v>0.44</v>
      </c>
      <c r="H64" s="11">
        <v>0</v>
      </c>
      <c r="I64" s="11">
        <v>0.55000000000000004</v>
      </c>
      <c r="J64" s="10">
        <v>570</v>
      </c>
      <c r="K64" s="11">
        <v>0.03</v>
      </c>
    </row>
    <row r="65" spans="1:11" x14ac:dyDescent="0.35">
      <c r="A65" s="7" t="s">
        <v>270</v>
      </c>
      <c r="B65" s="18" t="s">
        <v>91</v>
      </c>
      <c r="C65" s="10">
        <v>31060</v>
      </c>
      <c r="D65" s="10">
        <v>13730</v>
      </c>
      <c r="E65" s="10">
        <v>135</v>
      </c>
      <c r="F65" s="10">
        <v>17190</v>
      </c>
      <c r="G65" s="11">
        <v>0.44</v>
      </c>
      <c r="H65" s="11">
        <v>0</v>
      </c>
      <c r="I65" s="11">
        <v>0.55000000000000004</v>
      </c>
      <c r="J65" s="10">
        <v>630</v>
      </c>
      <c r="K65" s="11">
        <v>0.04</v>
      </c>
    </row>
    <row r="66" spans="1:11" x14ac:dyDescent="0.35">
      <c r="A66" s="7" t="s">
        <v>270</v>
      </c>
      <c r="B66" s="18" t="s">
        <v>92</v>
      </c>
      <c r="C66" s="10">
        <v>32850</v>
      </c>
      <c r="D66" s="10">
        <v>14555</v>
      </c>
      <c r="E66" s="10">
        <v>140</v>
      </c>
      <c r="F66" s="10">
        <v>18145</v>
      </c>
      <c r="G66" s="11">
        <v>0.44</v>
      </c>
      <c r="H66" s="11">
        <v>0</v>
      </c>
      <c r="I66" s="11">
        <v>0.55000000000000004</v>
      </c>
      <c r="J66" s="10">
        <v>715</v>
      </c>
      <c r="K66" s="11">
        <v>0.04</v>
      </c>
    </row>
    <row r="67" spans="1:11" x14ac:dyDescent="0.35">
      <c r="A67" s="7" t="s">
        <v>270</v>
      </c>
      <c r="B67" s="18" t="s">
        <v>93</v>
      </c>
      <c r="C67" s="10">
        <v>35030</v>
      </c>
      <c r="D67" s="10">
        <v>15630</v>
      </c>
      <c r="E67" s="10">
        <v>145</v>
      </c>
      <c r="F67" s="10">
        <v>19250</v>
      </c>
      <c r="G67" s="11">
        <v>0.45</v>
      </c>
      <c r="H67" s="11">
        <v>0</v>
      </c>
      <c r="I67" s="11">
        <v>0.55000000000000004</v>
      </c>
      <c r="J67" s="10">
        <v>780</v>
      </c>
      <c r="K67" s="11">
        <v>0.04</v>
      </c>
    </row>
    <row r="68" spans="1:11" x14ac:dyDescent="0.35">
      <c r="A68" s="7" t="s">
        <v>270</v>
      </c>
      <c r="B68" s="18" t="s">
        <v>94</v>
      </c>
      <c r="C68" s="10">
        <v>37060</v>
      </c>
      <c r="D68" s="10">
        <v>16595</v>
      </c>
      <c r="E68" s="10">
        <v>155</v>
      </c>
      <c r="F68" s="10">
        <v>20305</v>
      </c>
      <c r="G68" s="11">
        <v>0.45</v>
      </c>
      <c r="H68" s="11">
        <v>0</v>
      </c>
      <c r="I68" s="11">
        <v>0.55000000000000004</v>
      </c>
      <c r="J68" s="10">
        <v>875</v>
      </c>
      <c r="K68" s="11">
        <v>0.04</v>
      </c>
    </row>
    <row r="69" spans="1:11" x14ac:dyDescent="0.35">
      <c r="A69" s="7" t="s">
        <v>270</v>
      </c>
      <c r="B69" s="18" t="s">
        <v>95</v>
      </c>
      <c r="C69" s="10">
        <v>39095</v>
      </c>
      <c r="D69" s="10">
        <v>17620</v>
      </c>
      <c r="E69" s="10">
        <v>165</v>
      </c>
      <c r="F69" s="10">
        <v>21300</v>
      </c>
      <c r="G69" s="11">
        <v>0.45</v>
      </c>
      <c r="H69" s="11">
        <v>0</v>
      </c>
      <c r="I69" s="11">
        <v>0.54</v>
      </c>
      <c r="J69" s="10">
        <v>950</v>
      </c>
      <c r="K69" s="11">
        <v>0.04</v>
      </c>
    </row>
    <row r="70" spans="1:11" x14ac:dyDescent="0.35">
      <c r="A70" s="7" t="s">
        <v>270</v>
      </c>
      <c r="B70" s="18" t="s">
        <v>96</v>
      </c>
      <c r="C70" s="10">
        <v>40980</v>
      </c>
      <c r="D70" s="10">
        <v>18540</v>
      </c>
      <c r="E70" s="10">
        <v>170</v>
      </c>
      <c r="F70" s="10">
        <v>22260</v>
      </c>
      <c r="G70" s="11">
        <v>0.45</v>
      </c>
      <c r="H70" s="11">
        <v>0</v>
      </c>
      <c r="I70" s="11">
        <v>0.54</v>
      </c>
      <c r="J70" s="10">
        <v>1035</v>
      </c>
      <c r="K70" s="11">
        <v>0.05</v>
      </c>
    </row>
    <row r="71" spans="1:11" x14ac:dyDescent="0.35">
      <c r="A71" s="7" t="s">
        <v>270</v>
      </c>
      <c r="B71" s="18" t="s">
        <v>97</v>
      </c>
      <c r="C71" s="10">
        <v>42695</v>
      </c>
      <c r="D71" s="10">
        <v>19400</v>
      </c>
      <c r="E71" s="10">
        <v>170</v>
      </c>
      <c r="F71" s="10">
        <v>23115</v>
      </c>
      <c r="G71" s="11">
        <v>0.45</v>
      </c>
      <c r="H71" s="11">
        <v>0</v>
      </c>
      <c r="I71" s="11">
        <v>0.54</v>
      </c>
      <c r="J71" s="10">
        <v>1115</v>
      </c>
      <c r="K71" s="11">
        <v>0.05</v>
      </c>
    </row>
    <row r="72" spans="1:11" x14ac:dyDescent="0.35">
      <c r="A72" s="7" t="s">
        <v>270</v>
      </c>
      <c r="B72" s="18" t="s">
        <v>98</v>
      </c>
      <c r="C72" s="10">
        <v>44085</v>
      </c>
      <c r="D72" s="10">
        <v>19990</v>
      </c>
      <c r="E72" s="10">
        <v>175</v>
      </c>
      <c r="F72" s="10">
        <v>23910</v>
      </c>
      <c r="G72" s="11">
        <v>0.45</v>
      </c>
      <c r="H72" s="11">
        <v>0</v>
      </c>
      <c r="I72" s="11">
        <v>0.54</v>
      </c>
      <c r="J72" s="10">
        <v>1190</v>
      </c>
      <c r="K72" s="11">
        <v>0.05</v>
      </c>
    </row>
    <row r="73" spans="1:11" x14ac:dyDescent="0.35">
      <c r="A73" s="7" t="s">
        <v>270</v>
      </c>
      <c r="B73" s="18" t="s">
        <v>99</v>
      </c>
      <c r="C73" s="10">
        <v>45560</v>
      </c>
      <c r="D73" s="10">
        <v>20620</v>
      </c>
      <c r="E73" s="10">
        <v>180</v>
      </c>
      <c r="F73" s="10">
        <v>24740</v>
      </c>
      <c r="G73" s="11">
        <v>0.45</v>
      </c>
      <c r="H73" s="11">
        <v>0</v>
      </c>
      <c r="I73" s="11">
        <v>0.54</v>
      </c>
      <c r="J73" s="10">
        <v>1265</v>
      </c>
      <c r="K73" s="11">
        <v>0.05</v>
      </c>
    </row>
    <row r="74" spans="1:11" x14ac:dyDescent="0.35">
      <c r="A74" s="7" t="s">
        <v>270</v>
      </c>
      <c r="B74" s="18" t="s">
        <v>100</v>
      </c>
      <c r="C74" s="10">
        <v>46515</v>
      </c>
      <c r="D74" s="10">
        <v>21015</v>
      </c>
      <c r="E74" s="10">
        <v>185</v>
      </c>
      <c r="F74" s="10">
        <v>25295</v>
      </c>
      <c r="G74" s="11">
        <v>0.45</v>
      </c>
      <c r="H74" s="11">
        <v>0</v>
      </c>
      <c r="I74" s="11">
        <v>0.54</v>
      </c>
      <c r="J74" s="10">
        <v>1350</v>
      </c>
      <c r="K74" s="11">
        <v>0.05</v>
      </c>
    </row>
    <row r="75" spans="1:11" x14ac:dyDescent="0.35">
      <c r="A75" s="7" t="s">
        <v>270</v>
      </c>
      <c r="B75" s="18" t="s">
        <v>101</v>
      </c>
      <c r="C75" s="10">
        <v>47465</v>
      </c>
      <c r="D75" s="10">
        <v>21330</v>
      </c>
      <c r="E75" s="10">
        <v>190</v>
      </c>
      <c r="F75" s="10">
        <v>25920</v>
      </c>
      <c r="G75" s="11">
        <v>0.45</v>
      </c>
      <c r="H75" s="11">
        <v>0</v>
      </c>
      <c r="I75" s="11">
        <v>0.55000000000000004</v>
      </c>
      <c r="J75" s="10">
        <v>1425</v>
      </c>
      <c r="K75" s="11">
        <v>0.05</v>
      </c>
    </row>
    <row r="76" spans="1:11" x14ac:dyDescent="0.35">
      <c r="A76" s="7" t="s">
        <v>270</v>
      </c>
      <c r="B76" s="18" t="s">
        <v>102</v>
      </c>
      <c r="C76" s="10">
        <v>48345</v>
      </c>
      <c r="D76" s="10">
        <v>21630</v>
      </c>
      <c r="E76" s="10">
        <v>190</v>
      </c>
      <c r="F76" s="10">
        <v>26500</v>
      </c>
      <c r="G76" s="11">
        <v>0.45</v>
      </c>
      <c r="H76" s="11">
        <v>0</v>
      </c>
      <c r="I76" s="11">
        <v>0.55000000000000004</v>
      </c>
      <c r="J76" s="10">
        <v>1510</v>
      </c>
      <c r="K76" s="11">
        <v>0.06</v>
      </c>
    </row>
    <row r="77" spans="1:11" x14ac:dyDescent="0.35">
      <c r="A77" s="7" t="s">
        <v>270</v>
      </c>
      <c r="B77" s="18" t="s">
        <v>103</v>
      </c>
      <c r="C77" s="10">
        <v>49015</v>
      </c>
      <c r="D77" s="10">
        <v>21760</v>
      </c>
      <c r="E77" s="10">
        <v>190</v>
      </c>
      <c r="F77" s="10">
        <v>27045</v>
      </c>
      <c r="G77" s="11">
        <v>0.44</v>
      </c>
      <c r="H77" s="11">
        <v>0</v>
      </c>
      <c r="I77" s="11">
        <v>0.55000000000000004</v>
      </c>
      <c r="J77" s="10">
        <v>1565</v>
      </c>
      <c r="K77" s="11">
        <v>0.06</v>
      </c>
    </row>
    <row r="78" spans="1:11" x14ac:dyDescent="0.35">
      <c r="A78" s="7" t="s">
        <v>270</v>
      </c>
      <c r="B78" s="18" t="s">
        <v>104</v>
      </c>
      <c r="C78" s="10">
        <v>49955</v>
      </c>
      <c r="D78" s="10">
        <v>21985</v>
      </c>
      <c r="E78" s="10">
        <v>190</v>
      </c>
      <c r="F78" s="10">
        <v>27755</v>
      </c>
      <c r="G78" s="11">
        <v>0.44</v>
      </c>
      <c r="H78" s="11">
        <v>0</v>
      </c>
      <c r="I78" s="11">
        <v>0.56000000000000005</v>
      </c>
      <c r="J78" s="10">
        <v>1635</v>
      </c>
      <c r="K78" s="11">
        <v>0.06</v>
      </c>
    </row>
    <row r="79" spans="1:11" x14ac:dyDescent="0.35">
      <c r="A79" s="7" t="s">
        <v>270</v>
      </c>
      <c r="B79" s="18" t="s">
        <v>105</v>
      </c>
      <c r="C79" s="10">
        <v>51045</v>
      </c>
      <c r="D79" s="10">
        <v>22305</v>
      </c>
      <c r="E79" s="10">
        <v>195</v>
      </c>
      <c r="F79" s="10">
        <v>28520</v>
      </c>
      <c r="G79" s="11">
        <v>0.44</v>
      </c>
      <c r="H79" s="11">
        <v>0</v>
      </c>
      <c r="I79" s="11">
        <v>0.56000000000000005</v>
      </c>
      <c r="J79" s="10">
        <v>1680</v>
      </c>
      <c r="K79" s="11">
        <v>0.06</v>
      </c>
    </row>
    <row r="80" spans="1:11" x14ac:dyDescent="0.35">
      <c r="A80" s="7" t="s">
        <v>270</v>
      </c>
      <c r="B80" s="18" t="s">
        <v>106</v>
      </c>
      <c r="C80" s="10">
        <v>52230</v>
      </c>
      <c r="D80" s="10">
        <v>22445</v>
      </c>
      <c r="E80" s="10">
        <v>200</v>
      </c>
      <c r="F80" s="10">
        <v>29555</v>
      </c>
      <c r="G80" s="136">
        <v>0.43</v>
      </c>
      <c r="H80" s="136">
        <v>0</v>
      </c>
      <c r="I80" s="136">
        <v>0.56999999999999995</v>
      </c>
      <c r="J80" s="112">
        <v>1770</v>
      </c>
      <c r="K80" s="136">
        <v>0.06</v>
      </c>
    </row>
    <row r="81" spans="1:11" x14ac:dyDescent="0.35">
      <c r="A81" s="107" t="s">
        <v>271</v>
      </c>
      <c r="B81" s="108" t="s">
        <v>70</v>
      </c>
      <c r="C81" s="109">
        <v>2520</v>
      </c>
      <c r="D81" s="109">
        <v>390</v>
      </c>
      <c r="E81" s="109">
        <v>10</v>
      </c>
      <c r="F81" s="109">
        <v>2115</v>
      </c>
      <c r="G81" s="11">
        <v>0.15</v>
      </c>
      <c r="H81" s="11">
        <v>0</v>
      </c>
      <c r="I81" s="11">
        <v>0.84</v>
      </c>
      <c r="J81" s="10">
        <v>180</v>
      </c>
      <c r="K81" s="11">
        <v>0.09</v>
      </c>
    </row>
    <row r="82" spans="1:11" x14ac:dyDescent="0.35">
      <c r="A82" s="7" t="s">
        <v>271</v>
      </c>
      <c r="B82" s="18" t="s">
        <v>71</v>
      </c>
      <c r="C82" s="10">
        <v>4050</v>
      </c>
      <c r="D82" s="10">
        <v>640</v>
      </c>
      <c r="E82" s="10">
        <v>20</v>
      </c>
      <c r="F82" s="10">
        <v>3395</v>
      </c>
      <c r="G82" s="11">
        <v>0.16</v>
      </c>
      <c r="H82" s="11">
        <v>0</v>
      </c>
      <c r="I82" s="11">
        <v>0.84</v>
      </c>
      <c r="J82" s="10">
        <v>300</v>
      </c>
      <c r="K82" s="11">
        <v>0.09</v>
      </c>
    </row>
    <row r="83" spans="1:11" x14ac:dyDescent="0.35">
      <c r="A83" s="7" t="s">
        <v>271</v>
      </c>
      <c r="B83" s="18" t="s">
        <v>72</v>
      </c>
      <c r="C83" s="10">
        <v>6255</v>
      </c>
      <c r="D83" s="10">
        <v>975</v>
      </c>
      <c r="E83" s="10">
        <v>30</v>
      </c>
      <c r="F83" s="10">
        <v>5245</v>
      </c>
      <c r="G83" s="11">
        <v>0.16</v>
      </c>
      <c r="H83" s="11">
        <v>0</v>
      </c>
      <c r="I83" s="11">
        <v>0.84</v>
      </c>
      <c r="J83" s="10">
        <v>450</v>
      </c>
      <c r="K83" s="11">
        <v>0.09</v>
      </c>
    </row>
    <row r="84" spans="1:11" x14ac:dyDescent="0.35">
      <c r="A84" s="7" t="s">
        <v>271</v>
      </c>
      <c r="B84" s="18" t="s">
        <v>73</v>
      </c>
      <c r="C84" s="10">
        <v>12995</v>
      </c>
      <c r="D84" s="10">
        <v>1960</v>
      </c>
      <c r="E84" s="10">
        <v>60</v>
      </c>
      <c r="F84" s="10">
        <v>10975</v>
      </c>
      <c r="G84" s="11">
        <v>0.15</v>
      </c>
      <c r="H84" s="11">
        <v>0</v>
      </c>
      <c r="I84" s="11">
        <v>0.84</v>
      </c>
      <c r="J84" s="10">
        <v>895</v>
      </c>
      <c r="K84" s="11">
        <v>0.08</v>
      </c>
    </row>
    <row r="85" spans="1:11" x14ac:dyDescent="0.35">
      <c r="A85" s="7" t="s">
        <v>271</v>
      </c>
      <c r="B85" s="18" t="s">
        <v>74</v>
      </c>
      <c r="C85" s="10">
        <v>22040</v>
      </c>
      <c r="D85" s="10">
        <v>3285</v>
      </c>
      <c r="E85" s="10">
        <v>90</v>
      </c>
      <c r="F85" s="10">
        <v>18660</v>
      </c>
      <c r="G85" s="11">
        <v>0.15</v>
      </c>
      <c r="H85" s="11">
        <v>0</v>
      </c>
      <c r="I85" s="11">
        <v>0.85</v>
      </c>
      <c r="J85" s="10">
        <v>1565</v>
      </c>
      <c r="K85" s="11">
        <v>0.08</v>
      </c>
    </row>
    <row r="86" spans="1:11" x14ac:dyDescent="0.35">
      <c r="A86" s="7" t="s">
        <v>271</v>
      </c>
      <c r="B86" s="18" t="s">
        <v>75</v>
      </c>
      <c r="C86" s="10">
        <v>34015</v>
      </c>
      <c r="D86" s="10">
        <v>5595</v>
      </c>
      <c r="E86" s="10">
        <v>115</v>
      </c>
      <c r="F86" s="10">
        <v>28300</v>
      </c>
      <c r="G86" s="11">
        <v>0.16</v>
      </c>
      <c r="H86" s="11">
        <v>0</v>
      </c>
      <c r="I86" s="11">
        <v>0.83</v>
      </c>
      <c r="J86" s="10">
        <v>2385</v>
      </c>
      <c r="K86" s="11">
        <v>0.08</v>
      </c>
    </row>
    <row r="87" spans="1:11" x14ac:dyDescent="0.35">
      <c r="A87" s="7" t="s">
        <v>271</v>
      </c>
      <c r="B87" s="18" t="s">
        <v>76</v>
      </c>
      <c r="C87" s="10">
        <v>39350</v>
      </c>
      <c r="D87" s="10">
        <v>7035</v>
      </c>
      <c r="E87" s="10">
        <v>125</v>
      </c>
      <c r="F87" s="10">
        <v>32190</v>
      </c>
      <c r="G87" s="11">
        <v>0.18</v>
      </c>
      <c r="H87" s="11">
        <v>0</v>
      </c>
      <c r="I87" s="11">
        <v>0.82</v>
      </c>
      <c r="J87" s="10">
        <v>2745</v>
      </c>
      <c r="K87" s="11">
        <v>0.09</v>
      </c>
    </row>
    <row r="88" spans="1:11" x14ac:dyDescent="0.35">
      <c r="A88" s="7" t="s">
        <v>271</v>
      </c>
      <c r="B88" s="18" t="s">
        <v>77</v>
      </c>
      <c r="C88" s="10">
        <v>40880</v>
      </c>
      <c r="D88" s="10">
        <v>7495</v>
      </c>
      <c r="E88" s="10">
        <v>130</v>
      </c>
      <c r="F88" s="10">
        <v>33255</v>
      </c>
      <c r="G88" s="11">
        <v>0.18</v>
      </c>
      <c r="H88" s="11">
        <v>0</v>
      </c>
      <c r="I88" s="11">
        <v>0.81</v>
      </c>
      <c r="J88" s="10">
        <v>2875</v>
      </c>
      <c r="K88" s="11">
        <v>0.09</v>
      </c>
    </row>
    <row r="89" spans="1:11" x14ac:dyDescent="0.35">
      <c r="A89" s="7" t="s">
        <v>271</v>
      </c>
      <c r="B89" s="18" t="s">
        <v>78</v>
      </c>
      <c r="C89" s="10">
        <v>41630</v>
      </c>
      <c r="D89" s="10">
        <v>7630</v>
      </c>
      <c r="E89" s="10">
        <v>130</v>
      </c>
      <c r="F89" s="10">
        <v>33865</v>
      </c>
      <c r="G89" s="11">
        <v>0.18</v>
      </c>
      <c r="H89" s="11">
        <v>0</v>
      </c>
      <c r="I89" s="11">
        <v>0.81</v>
      </c>
      <c r="J89" s="10">
        <v>2925</v>
      </c>
      <c r="K89" s="11">
        <v>0.09</v>
      </c>
    </row>
    <row r="90" spans="1:11" x14ac:dyDescent="0.35">
      <c r="A90" s="7" t="s">
        <v>271</v>
      </c>
      <c r="B90" s="18" t="s">
        <v>79</v>
      </c>
      <c r="C90" s="10">
        <v>42105</v>
      </c>
      <c r="D90" s="10">
        <v>7705</v>
      </c>
      <c r="E90" s="10">
        <v>135</v>
      </c>
      <c r="F90" s="10">
        <v>34260</v>
      </c>
      <c r="G90" s="11">
        <v>0.18</v>
      </c>
      <c r="H90" s="11">
        <v>0</v>
      </c>
      <c r="I90" s="11">
        <v>0.81</v>
      </c>
      <c r="J90" s="10">
        <v>2960</v>
      </c>
      <c r="K90" s="11">
        <v>0.09</v>
      </c>
    </row>
    <row r="91" spans="1:11" x14ac:dyDescent="0.35">
      <c r="A91" s="7" t="s">
        <v>271</v>
      </c>
      <c r="B91" s="18" t="s">
        <v>80</v>
      </c>
      <c r="C91" s="10">
        <v>43485</v>
      </c>
      <c r="D91" s="10">
        <v>8470</v>
      </c>
      <c r="E91" s="10">
        <v>135</v>
      </c>
      <c r="F91" s="10">
        <v>34875</v>
      </c>
      <c r="G91" s="11">
        <v>0.19</v>
      </c>
      <c r="H91" s="11">
        <v>0</v>
      </c>
      <c r="I91" s="11">
        <v>0.8</v>
      </c>
      <c r="J91" s="10">
        <v>3040</v>
      </c>
      <c r="K91" s="11">
        <v>0.09</v>
      </c>
    </row>
    <row r="92" spans="1:11" x14ac:dyDescent="0.35">
      <c r="A92" s="7" t="s">
        <v>271</v>
      </c>
      <c r="B92" s="18" t="s">
        <v>81</v>
      </c>
      <c r="C92" s="10">
        <v>45010</v>
      </c>
      <c r="D92" s="10">
        <v>9390</v>
      </c>
      <c r="E92" s="10">
        <v>135</v>
      </c>
      <c r="F92" s="10">
        <v>35485</v>
      </c>
      <c r="G92" s="11">
        <v>0.21</v>
      </c>
      <c r="H92" s="11">
        <v>0</v>
      </c>
      <c r="I92" s="11">
        <v>0.79</v>
      </c>
      <c r="J92" s="10">
        <v>3105</v>
      </c>
      <c r="K92" s="11">
        <v>0.09</v>
      </c>
    </row>
    <row r="93" spans="1:11" x14ac:dyDescent="0.35">
      <c r="A93" s="7" t="s">
        <v>271</v>
      </c>
      <c r="B93" s="18" t="s">
        <v>82</v>
      </c>
      <c r="C93" s="10">
        <v>45730</v>
      </c>
      <c r="D93" s="10">
        <v>9535</v>
      </c>
      <c r="E93" s="10">
        <v>135</v>
      </c>
      <c r="F93" s="10">
        <v>36060</v>
      </c>
      <c r="G93" s="11">
        <v>0.21</v>
      </c>
      <c r="H93" s="11">
        <v>0</v>
      </c>
      <c r="I93" s="11">
        <v>0.79</v>
      </c>
      <c r="J93" s="10">
        <v>3160</v>
      </c>
      <c r="K93" s="11">
        <v>0.09</v>
      </c>
    </row>
    <row r="94" spans="1:11" x14ac:dyDescent="0.35">
      <c r="A94" s="7" t="s">
        <v>271</v>
      </c>
      <c r="B94" s="18" t="s">
        <v>83</v>
      </c>
      <c r="C94" s="10">
        <v>46085</v>
      </c>
      <c r="D94" s="10">
        <v>9590</v>
      </c>
      <c r="E94" s="10">
        <v>140</v>
      </c>
      <c r="F94" s="10">
        <v>36360</v>
      </c>
      <c r="G94" s="11">
        <v>0.21</v>
      </c>
      <c r="H94" s="11">
        <v>0</v>
      </c>
      <c r="I94" s="11">
        <v>0.79</v>
      </c>
      <c r="J94" s="10">
        <v>3180</v>
      </c>
      <c r="K94" s="11">
        <v>0.09</v>
      </c>
    </row>
    <row r="95" spans="1:11" x14ac:dyDescent="0.35">
      <c r="A95" s="7" t="s">
        <v>271</v>
      </c>
      <c r="B95" s="18" t="s">
        <v>84</v>
      </c>
      <c r="C95" s="10">
        <v>46295</v>
      </c>
      <c r="D95" s="10">
        <v>9635</v>
      </c>
      <c r="E95" s="10">
        <v>135</v>
      </c>
      <c r="F95" s="10">
        <v>36520</v>
      </c>
      <c r="G95" s="11">
        <v>0.21</v>
      </c>
      <c r="H95" s="11">
        <v>0</v>
      </c>
      <c r="I95" s="11">
        <v>0.79</v>
      </c>
      <c r="J95" s="10">
        <v>3235</v>
      </c>
      <c r="K95" s="11">
        <v>0.09</v>
      </c>
    </row>
    <row r="96" spans="1:11" x14ac:dyDescent="0.35">
      <c r="A96" s="7" t="s">
        <v>271</v>
      </c>
      <c r="B96" s="18" t="s">
        <v>85</v>
      </c>
      <c r="C96" s="10">
        <v>46290</v>
      </c>
      <c r="D96" s="10">
        <v>9650</v>
      </c>
      <c r="E96" s="10">
        <v>135</v>
      </c>
      <c r="F96" s="10">
        <v>36505</v>
      </c>
      <c r="G96" s="11">
        <v>0.21</v>
      </c>
      <c r="H96" s="11">
        <v>0</v>
      </c>
      <c r="I96" s="11">
        <v>0.79</v>
      </c>
      <c r="J96" s="10">
        <v>3270</v>
      </c>
      <c r="K96" s="11">
        <v>0.09</v>
      </c>
    </row>
    <row r="97" spans="1:11" x14ac:dyDescent="0.35">
      <c r="A97" s="7" t="s">
        <v>271</v>
      </c>
      <c r="B97" s="18" t="s">
        <v>86</v>
      </c>
      <c r="C97" s="10">
        <v>46280</v>
      </c>
      <c r="D97" s="10">
        <v>9625</v>
      </c>
      <c r="E97" s="10">
        <v>135</v>
      </c>
      <c r="F97" s="10">
        <v>36520</v>
      </c>
      <c r="G97" s="11">
        <v>0.21</v>
      </c>
      <c r="H97" s="11">
        <v>0</v>
      </c>
      <c r="I97" s="11">
        <v>0.79</v>
      </c>
      <c r="J97" s="10">
        <v>3315</v>
      </c>
      <c r="K97" s="11">
        <v>0.09</v>
      </c>
    </row>
    <row r="98" spans="1:11" x14ac:dyDescent="0.35">
      <c r="A98" s="7" t="s">
        <v>271</v>
      </c>
      <c r="B98" s="18" t="s">
        <v>87</v>
      </c>
      <c r="C98" s="10">
        <v>46280</v>
      </c>
      <c r="D98" s="10">
        <v>9570</v>
      </c>
      <c r="E98" s="10">
        <v>135</v>
      </c>
      <c r="F98" s="10">
        <v>36575</v>
      </c>
      <c r="G98" s="11">
        <v>0.21</v>
      </c>
      <c r="H98" s="11">
        <v>0</v>
      </c>
      <c r="I98" s="11">
        <v>0.79</v>
      </c>
      <c r="J98" s="10">
        <v>3345</v>
      </c>
      <c r="K98" s="11">
        <v>0.09</v>
      </c>
    </row>
    <row r="99" spans="1:11" x14ac:dyDescent="0.35">
      <c r="A99" s="7" t="s">
        <v>271</v>
      </c>
      <c r="B99" s="18" t="s">
        <v>88</v>
      </c>
      <c r="C99" s="10">
        <v>46205</v>
      </c>
      <c r="D99" s="10">
        <v>9475</v>
      </c>
      <c r="E99" s="10">
        <v>135</v>
      </c>
      <c r="F99" s="10">
        <v>36595</v>
      </c>
      <c r="G99" s="11">
        <v>0.21</v>
      </c>
      <c r="H99" s="11">
        <v>0</v>
      </c>
      <c r="I99" s="11">
        <v>0.79</v>
      </c>
      <c r="J99" s="10">
        <v>3405</v>
      </c>
      <c r="K99" s="11">
        <v>0.09</v>
      </c>
    </row>
    <row r="100" spans="1:11" x14ac:dyDescent="0.35">
      <c r="A100" s="7" t="s">
        <v>271</v>
      </c>
      <c r="B100" s="18" t="s">
        <v>89</v>
      </c>
      <c r="C100" s="10">
        <v>45985</v>
      </c>
      <c r="D100" s="10">
        <v>9360</v>
      </c>
      <c r="E100" s="10">
        <v>135</v>
      </c>
      <c r="F100" s="10">
        <v>36490</v>
      </c>
      <c r="G100" s="11">
        <v>0.2</v>
      </c>
      <c r="H100" s="11">
        <v>0</v>
      </c>
      <c r="I100" s="11">
        <v>0.79</v>
      </c>
      <c r="J100" s="10">
        <v>3445</v>
      </c>
      <c r="K100" s="11">
        <v>0.09</v>
      </c>
    </row>
    <row r="101" spans="1:11" x14ac:dyDescent="0.35">
      <c r="A101" s="7" t="s">
        <v>271</v>
      </c>
      <c r="B101" s="18" t="s">
        <v>90</v>
      </c>
      <c r="C101" s="10">
        <v>45640</v>
      </c>
      <c r="D101" s="10">
        <v>9185</v>
      </c>
      <c r="E101" s="10">
        <v>130</v>
      </c>
      <c r="F101" s="10">
        <v>36320</v>
      </c>
      <c r="G101" s="11">
        <v>0.2</v>
      </c>
      <c r="H101" s="11">
        <v>0</v>
      </c>
      <c r="I101" s="11">
        <v>0.8</v>
      </c>
      <c r="J101" s="10">
        <v>3465</v>
      </c>
      <c r="K101" s="11">
        <v>0.1</v>
      </c>
    </row>
    <row r="102" spans="1:11" x14ac:dyDescent="0.35">
      <c r="A102" s="7" t="s">
        <v>271</v>
      </c>
      <c r="B102" s="18" t="s">
        <v>91</v>
      </c>
      <c r="C102" s="10">
        <v>45365</v>
      </c>
      <c r="D102" s="10">
        <v>9080</v>
      </c>
      <c r="E102" s="10">
        <v>130</v>
      </c>
      <c r="F102" s="10">
        <v>36150</v>
      </c>
      <c r="G102" s="11">
        <v>0.2</v>
      </c>
      <c r="H102" s="11">
        <v>0</v>
      </c>
      <c r="I102" s="11">
        <v>0.8</v>
      </c>
      <c r="J102" s="10">
        <v>3505</v>
      </c>
      <c r="K102" s="11">
        <v>0.1</v>
      </c>
    </row>
    <row r="103" spans="1:11" x14ac:dyDescent="0.35">
      <c r="A103" s="7" t="s">
        <v>271</v>
      </c>
      <c r="B103" s="18" t="s">
        <v>92</v>
      </c>
      <c r="C103" s="10">
        <v>45050</v>
      </c>
      <c r="D103" s="10">
        <v>8940</v>
      </c>
      <c r="E103" s="10">
        <v>125</v>
      </c>
      <c r="F103" s="10">
        <v>35980</v>
      </c>
      <c r="G103" s="11">
        <v>0.2</v>
      </c>
      <c r="H103" s="11">
        <v>0</v>
      </c>
      <c r="I103" s="11">
        <v>0.8</v>
      </c>
      <c r="J103" s="10">
        <v>3550</v>
      </c>
      <c r="K103" s="11">
        <v>0.1</v>
      </c>
    </row>
    <row r="104" spans="1:11" x14ac:dyDescent="0.35">
      <c r="A104" s="7" t="s">
        <v>271</v>
      </c>
      <c r="B104" s="18" t="s">
        <v>93</v>
      </c>
      <c r="C104" s="10">
        <v>44570</v>
      </c>
      <c r="D104" s="10">
        <v>8775</v>
      </c>
      <c r="E104" s="10">
        <v>125</v>
      </c>
      <c r="F104" s="10">
        <v>35670</v>
      </c>
      <c r="G104" s="11">
        <v>0.2</v>
      </c>
      <c r="H104" s="11">
        <v>0</v>
      </c>
      <c r="I104" s="11">
        <v>0.8</v>
      </c>
      <c r="J104" s="10">
        <v>3575</v>
      </c>
      <c r="K104" s="11">
        <v>0.1</v>
      </c>
    </row>
    <row r="105" spans="1:11" x14ac:dyDescent="0.35">
      <c r="A105" s="7" t="s">
        <v>271</v>
      </c>
      <c r="B105" s="18" t="s">
        <v>94</v>
      </c>
      <c r="C105" s="10">
        <v>44070</v>
      </c>
      <c r="D105" s="10">
        <v>8635</v>
      </c>
      <c r="E105" s="10">
        <v>120</v>
      </c>
      <c r="F105" s="10">
        <v>35315</v>
      </c>
      <c r="G105" s="11">
        <v>0.2</v>
      </c>
      <c r="H105" s="11">
        <v>0</v>
      </c>
      <c r="I105" s="11">
        <v>0.8</v>
      </c>
      <c r="J105" s="10">
        <v>3630</v>
      </c>
      <c r="K105" s="11">
        <v>0.1</v>
      </c>
    </row>
    <row r="106" spans="1:11" x14ac:dyDescent="0.35">
      <c r="A106" s="7" t="s">
        <v>271</v>
      </c>
      <c r="B106" s="18" t="s">
        <v>95</v>
      </c>
      <c r="C106" s="10">
        <v>43610</v>
      </c>
      <c r="D106" s="10">
        <v>8500</v>
      </c>
      <c r="E106" s="10">
        <v>115</v>
      </c>
      <c r="F106" s="10">
        <v>34990</v>
      </c>
      <c r="G106" s="11">
        <v>0.19</v>
      </c>
      <c r="H106" s="11">
        <v>0</v>
      </c>
      <c r="I106" s="11">
        <v>0.8</v>
      </c>
      <c r="J106" s="10">
        <v>3645</v>
      </c>
      <c r="K106" s="11">
        <v>0.1</v>
      </c>
    </row>
    <row r="107" spans="1:11" x14ac:dyDescent="0.35">
      <c r="A107" s="7" t="s">
        <v>271</v>
      </c>
      <c r="B107" s="18" t="s">
        <v>96</v>
      </c>
      <c r="C107" s="10">
        <v>43095</v>
      </c>
      <c r="D107" s="10">
        <v>8380</v>
      </c>
      <c r="E107" s="10">
        <v>115</v>
      </c>
      <c r="F107" s="10">
        <v>34600</v>
      </c>
      <c r="G107" s="11">
        <v>0.19</v>
      </c>
      <c r="H107" s="11">
        <v>0</v>
      </c>
      <c r="I107" s="11">
        <v>0.8</v>
      </c>
      <c r="J107" s="10">
        <v>3675</v>
      </c>
      <c r="K107" s="11">
        <v>0.11</v>
      </c>
    </row>
    <row r="108" spans="1:11" x14ac:dyDescent="0.35">
      <c r="A108" s="7" t="s">
        <v>271</v>
      </c>
      <c r="B108" s="18" t="s">
        <v>97</v>
      </c>
      <c r="C108" s="10">
        <v>42540</v>
      </c>
      <c r="D108" s="10">
        <v>8230</v>
      </c>
      <c r="E108" s="10">
        <v>105</v>
      </c>
      <c r="F108" s="10">
        <v>34205</v>
      </c>
      <c r="G108" s="11">
        <v>0.19</v>
      </c>
      <c r="H108" s="11">
        <v>0</v>
      </c>
      <c r="I108" s="11">
        <v>0.8</v>
      </c>
      <c r="J108" s="10">
        <v>3690</v>
      </c>
      <c r="K108" s="11">
        <v>0.11</v>
      </c>
    </row>
    <row r="109" spans="1:11" x14ac:dyDescent="0.35">
      <c r="A109" s="7" t="s">
        <v>271</v>
      </c>
      <c r="B109" s="18" t="s">
        <v>98</v>
      </c>
      <c r="C109" s="10">
        <v>41905</v>
      </c>
      <c r="D109" s="10">
        <v>8080</v>
      </c>
      <c r="E109" s="10">
        <v>105</v>
      </c>
      <c r="F109" s="10">
        <v>33725</v>
      </c>
      <c r="G109" s="11">
        <v>0.19</v>
      </c>
      <c r="H109" s="11">
        <v>0</v>
      </c>
      <c r="I109" s="11">
        <v>0.8</v>
      </c>
      <c r="J109" s="10">
        <v>3700</v>
      </c>
      <c r="K109" s="11">
        <v>0.11</v>
      </c>
    </row>
    <row r="110" spans="1:11" x14ac:dyDescent="0.35">
      <c r="A110" s="7" t="s">
        <v>271</v>
      </c>
      <c r="B110" s="18" t="s">
        <v>99</v>
      </c>
      <c r="C110" s="10">
        <v>41235</v>
      </c>
      <c r="D110" s="10">
        <v>7930</v>
      </c>
      <c r="E110" s="10">
        <v>100</v>
      </c>
      <c r="F110" s="10">
        <v>33205</v>
      </c>
      <c r="G110" s="11">
        <v>0.19</v>
      </c>
      <c r="H110" s="11">
        <v>0</v>
      </c>
      <c r="I110" s="11">
        <v>0.81</v>
      </c>
      <c r="J110" s="10">
        <v>3685</v>
      </c>
      <c r="K110" s="11">
        <v>0.11</v>
      </c>
    </row>
    <row r="111" spans="1:11" x14ac:dyDescent="0.35">
      <c r="A111" s="7" t="s">
        <v>271</v>
      </c>
      <c r="B111" s="18" t="s">
        <v>100</v>
      </c>
      <c r="C111" s="10">
        <v>40685</v>
      </c>
      <c r="D111" s="10">
        <v>7785</v>
      </c>
      <c r="E111" s="10">
        <v>100</v>
      </c>
      <c r="F111" s="10">
        <v>32800</v>
      </c>
      <c r="G111" s="11">
        <v>0.19</v>
      </c>
      <c r="H111" s="11">
        <v>0</v>
      </c>
      <c r="I111" s="11">
        <v>0.81</v>
      </c>
      <c r="J111" s="10">
        <v>3705</v>
      </c>
      <c r="K111" s="11">
        <v>0.11</v>
      </c>
    </row>
    <row r="112" spans="1:11" x14ac:dyDescent="0.35">
      <c r="A112" s="7" t="s">
        <v>271</v>
      </c>
      <c r="B112" s="18" t="s">
        <v>101</v>
      </c>
      <c r="C112" s="10">
        <v>40025</v>
      </c>
      <c r="D112" s="10">
        <v>7585</v>
      </c>
      <c r="E112" s="10">
        <v>100</v>
      </c>
      <c r="F112" s="10">
        <v>32335</v>
      </c>
      <c r="G112" s="11">
        <v>0.19</v>
      </c>
      <c r="H112" s="11">
        <v>0</v>
      </c>
      <c r="I112" s="11">
        <v>0.81</v>
      </c>
      <c r="J112" s="10">
        <v>3710</v>
      </c>
      <c r="K112" s="11">
        <v>0.11</v>
      </c>
    </row>
    <row r="113" spans="1:11" x14ac:dyDescent="0.35">
      <c r="A113" s="7" t="s">
        <v>271</v>
      </c>
      <c r="B113" s="18" t="s">
        <v>102</v>
      </c>
      <c r="C113" s="10">
        <v>39405</v>
      </c>
      <c r="D113" s="10">
        <v>7415</v>
      </c>
      <c r="E113" s="10">
        <v>95</v>
      </c>
      <c r="F113" s="10">
        <v>31895</v>
      </c>
      <c r="G113" s="11">
        <v>0.19</v>
      </c>
      <c r="H113" s="11">
        <v>0</v>
      </c>
      <c r="I113" s="11">
        <v>0.81</v>
      </c>
      <c r="J113" s="10">
        <v>3710</v>
      </c>
      <c r="K113" s="11">
        <v>0.12</v>
      </c>
    </row>
    <row r="114" spans="1:11" x14ac:dyDescent="0.35">
      <c r="A114" s="7" t="s">
        <v>271</v>
      </c>
      <c r="B114" s="18" t="s">
        <v>103</v>
      </c>
      <c r="C114" s="10">
        <v>38800</v>
      </c>
      <c r="D114" s="10">
        <v>7240</v>
      </c>
      <c r="E114" s="10">
        <v>90</v>
      </c>
      <c r="F114" s="10">
        <v>31470</v>
      </c>
      <c r="G114" s="11">
        <v>0.19</v>
      </c>
      <c r="H114" s="11">
        <v>0</v>
      </c>
      <c r="I114" s="11">
        <v>0.81</v>
      </c>
      <c r="J114" s="10">
        <v>3715</v>
      </c>
      <c r="K114" s="11">
        <v>0.12</v>
      </c>
    </row>
    <row r="115" spans="1:11" x14ac:dyDescent="0.35">
      <c r="A115" s="7" t="s">
        <v>271</v>
      </c>
      <c r="B115" s="18" t="s">
        <v>104</v>
      </c>
      <c r="C115" s="10">
        <v>38210</v>
      </c>
      <c r="D115" s="10">
        <v>7040</v>
      </c>
      <c r="E115" s="10">
        <v>90</v>
      </c>
      <c r="F115" s="10">
        <v>31085</v>
      </c>
      <c r="G115" s="11">
        <v>0.18</v>
      </c>
      <c r="H115" s="11">
        <v>0</v>
      </c>
      <c r="I115" s="11">
        <v>0.81</v>
      </c>
      <c r="J115" s="10">
        <v>3725</v>
      </c>
      <c r="K115" s="11">
        <v>0.12</v>
      </c>
    </row>
    <row r="116" spans="1:11" x14ac:dyDescent="0.35">
      <c r="A116" s="7" t="s">
        <v>271</v>
      </c>
      <c r="B116" s="18" t="s">
        <v>105</v>
      </c>
      <c r="C116" s="10">
        <v>37775</v>
      </c>
      <c r="D116" s="10">
        <v>6835</v>
      </c>
      <c r="E116" s="10">
        <v>85</v>
      </c>
      <c r="F116" s="10">
        <v>30850</v>
      </c>
      <c r="G116" s="11">
        <v>0.18</v>
      </c>
      <c r="H116" s="11">
        <v>0</v>
      </c>
      <c r="I116" s="11">
        <v>0.82</v>
      </c>
      <c r="J116" s="10">
        <v>3725</v>
      </c>
      <c r="K116" s="11">
        <v>0.12</v>
      </c>
    </row>
    <row r="117" spans="1:11" x14ac:dyDescent="0.35">
      <c r="A117" s="7" t="s">
        <v>271</v>
      </c>
      <c r="B117" s="18" t="s">
        <v>106</v>
      </c>
      <c r="C117" s="10">
        <v>37170</v>
      </c>
      <c r="D117" s="10">
        <v>6650</v>
      </c>
      <c r="E117" s="10">
        <v>85</v>
      </c>
      <c r="F117" s="10">
        <v>30430</v>
      </c>
      <c r="G117" s="11">
        <v>0.18</v>
      </c>
      <c r="H117" s="11">
        <v>0</v>
      </c>
      <c r="I117" s="11">
        <v>0.82</v>
      </c>
      <c r="J117" s="10">
        <v>3725</v>
      </c>
      <c r="K117" s="11">
        <v>0.12</v>
      </c>
    </row>
    <row r="118" spans="1:11" x14ac:dyDescent="0.35">
      <c r="A118" t="s">
        <v>27</v>
      </c>
      <c r="B118" s="94" t="s">
        <v>422</v>
      </c>
    </row>
    <row r="119" spans="1:11" x14ac:dyDescent="0.35">
      <c r="A119" t="s">
        <v>28</v>
      </c>
      <c r="B119" s="103" t="s">
        <v>517</v>
      </c>
    </row>
    <row r="120" spans="1:11" x14ac:dyDescent="0.35">
      <c r="A120" t="s">
        <v>29</v>
      </c>
      <c r="B120" s="103" t="s">
        <v>442</v>
      </c>
    </row>
    <row r="121" spans="1:11" x14ac:dyDescent="0.35">
      <c r="A121" t="s">
        <v>30</v>
      </c>
      <c r="B121" s="93" t="s">
        <v>443</v>
      </c>
    </row>
    <row r="122" spans="1:11" x14ac:dyDescent="0.35">
      <c r="A122" t="s">
        <v>31</v>
      </c>
      <c r="B122" s="93" t="s">
        <v>518</v>
      </c>
    </row>
    <row r="123" spans="1:11" x14ac:dyDescent="0.35">
      <c r="A123" t="s">
        <v>32</v>
      </c>
      <c r="B123" s="93" t="s">
        <v>519</v>
      </c>
    </row>
  </sheetData>
  <conditionalFormatting sqref="G7:G117">
    <cfRule type="dataBar" priority="3">
      <dataBar>
        <cfvo type="num" val="0"/>
        <cfvo type="num" val="1"/>
        <color rgb="FFB1A0C7"/>
      </dataBar>
      <extLst>
        <ext xmlns:x14="http://schemas.microsoft.com/office/spreadsheetml/2009/9/main" uri="{B025F937-C7B1-47D3-B67F-A62EFF666E3E}">
          <x14:id>{818C8E4C-D0C6-4212-BD31-D1F170EBD6CF}</x14:id>
        </ext>
      </extLst>
    </cfRule>
  </conditionalFormatting>
  <conditionalFormatting sqref="H7:H117">
    <cfRule type="dataBar" priority="4">
      <dataBar>
        <cfvo type="num" val="0"/>
        <cfvo type="num" val="1"/>
        <color rgb="FFB1A0C7"/>
      </dataBar>
      <extLst>
        <ext xmlns:x14="http://schemas.microsoft.com/office/spreadsheetml/2009/9/main" uri="{B025F937-C7B1-47D3-B67F-A62EFF666E3E}">
          <x14:id>{3FDD742B-679F-420F-9466-35DEF82120EC}</x14:id>
        </ext>
      </extLst>
    </cfRule>
  </conditionalFormatting>
  <conditionalFormatting sqref="I7:I117">
    <cfRule type="dataBar" priority="2">
      <dataBar>
        <cfvo type="num" val="0"/>
        <cfvo type="num" val="1"/>
        <color rgb="FFB1A0C7"/>
      </dataBar>
      <extLst>
        <ext xmlns:x14="http://schemas.microsoft.com/office/spreadsheetml/2009/9/main" uri="{B025F937-C7B1-47D3-B67F-A62EFF666E3E}">
          <x14:id>{0E0C0A51-5A9B-42E4-80F2-A7DA357E2C9E}</x14:id>
        </ext>
      </extLst>
    </cfRule>
  </conditionalFormatting>
  <conditionalFormatting sqref="K7:K117">
    <cfRule type="dataBar" priority="1">
      <dataBar>
        <cfvo type="num" val="0"/>
        <cfvo type="num" val="1"/>
        <color rgb="FFB1A0C7"/>
      </dataBar>
      <extLst>
        <ext xmlns:x14="http://schemas.microsoft.com/office/spreadsheetml/2009/9/main" uri="{B025F937-C7B1-47D3-B67F-A62EFF666E3E}">
          <x14:id>{AC6A479B-CC46-4DAC-AA23-93E325357998}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18C8E4C-D0C6-4212-BD31-D1F170EBD6CF}">
            <x14:dataBar minLength="0" maxLength="100" gradient="0">
              <x14:cfvo type="num">
                <xm:f>0</xm:f>
              </x14:cfvo>
              <x14:cfvo type="num">
                <xm:f>1</xm:f>
              </x14:cfvo>
              <x14:negativeFillColor rgb="FFFF0000"/>
              <x14:axisColor rgb="FF000000"/>
            </x14:dataBar>
          </x14:cfRule>
          <xm:sqref>G7:G117</xm:sqref>
        </x14:conditionalFormatting>
        <x14:conditionalFormatting xmlns:xm="http://schemas.microsoft.com/office/excel/2006/main">
          <x14:cfRule type="dataBar" id="{3FDD742B-679F-420F-9466-35DEF82120EC}">
            <x14:dataBar minLength="0" maxLength="100" gradient="0">
              <x14:cfvo type="num">
                <xm:f>0</xm:f>
              </x14:cfvo>
              <x14:cfvo type="num">
                <xm:f>1</xm:f>
              </x14:cfvo>
              <x14:negativeFillColor rgb="FFFF0000"/>
              <x14:axisColor rgb="FF000000"/>
            </x14:dataBar>
          </x14:cfRule>
          <xm:sqref>H7:H117</xm:sqref>
        </x14:conditionalFormatting>
        <x14:conditionalFormatting xmlns:xm="http://schemas.microsoft.com/office/excel/2006/main">
          <x14:cfRule type="dataBar" id="{0E0C0A51-5A9B-42E4-80F2-A7DA357E2C9E}">
            <x14:dataBar minLength="0" maxLength="100" gradient="0">
              <x14:cfvo type="num">
                <xm:f>0</xm:f>
              </x14:cfvo>
              <x14:cfvo type="num">
                <xm:f>1</xm:f>
              </x14:cfvo>
              <x14:negativeFillColor rgb="FFFF0000"/>
              <x14:axisColor rgb="FF000000"/>
            </x14:dataBar>
          </x14:cfRule>
          <xm:sqref>I7:I117</xm:sqref>
        </x14:conditionalFormatting>
        <x14:conditionalFormatting xmlns:xm="http://schemas.microsoft.com/office/excel/2006/main">
          <x14:cfRule type="dataBar" id="{AC6A479B-CC46-4DAC-AA23-93E325357998}">
            <x14:dataBar minLength="0" maxLength="100" gradient="0">
              <x14:cfvo type="num">
                <xm:f>0</xm:f>
              </x14:cfvo>
              <x14:cfvo type="num">
                <xm:f>1</xm:f>
              </x14:cfvo>
              <x14:negativeFillColor rgb="FFFF0000"/>
              <x14:axisColor rgb="FF000000"/>
            </x14:dataBar>
          </x14:cfRule>
          <xm:sqref>K7:K117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2"/>
  <sheetViews>
    <sheetView showGridLines="0" zoomScaleNormal="100" workbookViewId="0"/>
  </sheetViews>
  <sheetFormatPr defaultColWidth="11" defaultRowHeight="15.5" x14ac:dyDescent="0.35"/>
  <cols>
    <col min="1" max="11" width="20.58203125" customWidth="1"/>
  </cols>
  <sheetData>
    <row r="1" spans="1:11" ht="19.5" x14ac:dyDescent="0.45">
      <c r="A1" s="2" t="s">
        <v>299</v>
      </c>
    </row>
    <row r="2" spans="1:11" x14ac:dyDescent="0.35">
      <c r="A2" t="s">
        <v>44</v>
      </c>
    </row>
    <row r="3" spans="1:11" x14ac:dyDescent="0.35">
      <c r="A3" t="s">
        <v>45</v>
      </c>
    </row>
    <row r="4" spans="1:11" x14ac:dyDescent="0.35">
      <c r="A4" t="s">
        <v>288</v>
      </c>
    </row>
    <row r="5" spans="1:11" x14ac:dyDescent="0.35">
      <c r="A5" t="s">
        <v>47</v>
      </c>
    </row>
    <row r="6" spans="1:11" ht="31" x14ac:dyDescent="0.35">
      <c r="A6" s="86" t="s">
        <v>257</v>
      </c>
      <c r="B6" s="88" t="s">
        <v>289</v>
      </c>
      <c r="C6" s="88" t="s">
        <v>300</v>
      </c>
      <c r="D6" s="88" t="s">
        <v>301</v>
      </c>
      <c r="E6" s="88" t="s">
        <v>302</v>
      </c>
      <c r="F6" s="88" t="s">
        <v>303</v>
      </c>
      <c r="G6" s="88" t="s">
        <v>304</v>
      </c>
      <c r="H6" s="88" t="s">
        <v>305</v>
      </c>
      <c r="I6" s="88" t="s">
        <v>306</v>
      </c>
      <c r="J6" s="88" t="s">
        <v>307</v>
      </c>
      <c r="K6" s="88" t="s">
        <v>308</v>
      </c>
    </row>
    <row r="7" spans="1:11" x14ac:dyDescent="0.35">
      <c r="A7" s="7" t="s">
        <v>269</v>
      </c>
      <c r="B7" s="18" t="s">
        <v>70</v>
      </c>
      <c r="C7" s="10">
        <v>5235</v>
      </c>
      <c r="D7" s="10">
        <v>1835</v>
      </c>
      <c r="E7" s="10">
        <v>2620</v>
      </c>
      <c r="F7" s="10">
        <v>745</v>
      </c>
      <c r="G7" s="10">
        <v>40</v>
      </c>
      <c r="H7" s="11">
        <v>0.35</v>
      </c>
      <c r="I7" s="11">
        <v>0.5</v>
      </c>
      <c r="J7" s="11">
        <v>0.14000000000000001</v>
      </c>
      <c r="K7" s="11">
        <v>0.01</v>
      </c>
    </row>
    <row r="8" spans="1:11" x14ac:dyDescent="0.35">
      <c r="A8" s="7" t="s">
        <v>269</v>
      </c>
      <c r="B8" s="18" t="s">
        <v>71</v>
      </c>
      <c r="C8" s="10">
        <v>7800</v>
      </c>
      <c r="D8" s="10">
        <v>2750</v>
      </c>
      <c r="E8" s="10">
        <v>3930</v>
      </c>
      <c r="F8" s="10">
        <v>1070</v>
      </c>
      <c r="G8" s="10">
        <v>55</v>
      </c>
      <c r="H8" s="11">
        <v>0.35</v>
      </c>
      <c r="I8" s="11">
        <v>0.5</v>
      </c>
      <c r="J8" s="11">
        <v>0.14000000000000001</v>
      </c>
      <c r="K8" s="11">
        <v>0.01</v>
      </c>
    </row>
    <row r="9" spans="1:11" x14ac:dyDescent="0.35">
      <c r="A9" s="7" t="s">
        <v>269</v>
      </c>
      <c r="B9" s="18" t="s">
        <v>72</v>
      </c>
      <c r="C9" s="10">
        <v>11145</v>
      </c>
      <c r="D9" s="10">
        <v>3855</v>
      </c>
      <c r="E9" s="10">
        <v>5755</v>
      </c>
      <c r="F9" s="10">
        <v>1465</v>
      </c>
      <c r="G9" s="10">
        <v>70</v>
      </c>
      <c r="H9" s="11">
        <v>0.35</v>
      </c>
      <c r="I9" s="11">
        <v>0.52</v>
      </c>
      <c r="J9" s="11">
        <v>0.13</v>
      </c>
      <c r="K9" s="11">
        <v>0.01</v>
      </c>
    </row>
    <row r="10" spans="1:11" x14ac:dyDescent="0.35">
      <c r="A10" s="7" t="s">
        <v>269</v>
      </c>
      <c r="B10" s="18" t="s">
        <v>73</v>
      </c>
      <c r="C10" s="10">
        <v>19190</v>
      </c>
      <c r="D10" s="10">
        <v>6535</v>
      </c>
      <c r="E10" s="10">
        <v>10365</v>
      </c>
      <c r="F10" s="10">
        <v>2185</v>
      </c>
      <c r="G10" s="10">
        <v>105</v>
      </c>
      <c r="H10" s="11">
        <v>0.34</v>
      </c>
      <c r="I10" s="11">
        <v>0.54</v>
      </c>
      <c r="J10" s="11">
        <v>0.11</v>
      </c>
      <c r="K10" s="11">
        <v>0.01</v>
      </c>
    </row>
    <row r="11" spans="1:11" x14ac:dyDescent="0.35">
      <c r="A11" s="7" t="s">
        <v>269</v>
      </c>
      <c r="B11" s="18" t="s">
        <v>74</v>
      </c>
      <c r="C11" s="10">
        <v>29505</v>
      </c>
      <c r="D11" s="10">
        <v>10215</v>
      </c>
      <c r="E11" s="10">
        <v>16215</v>
      </c>
      <c r="F11" s="10">
        <v>2935</v>
      </c>
      <c r="G11" s="10">
        <v>140</v>
      </c>
      <c r="H11" s="11">
        <v>0.35</v>
      </c>
      <c r="I11" s="11">
        <v>0.55000000000000004</v>
      </c>
      <c r="J11" s="11">
        <v>0.1</v>
      </c>
      <c r="K11" s="11">
        <v>0</v>
      </c>
    </row>
    <row r="12" spans="1:11" x14ac:dyDescent="0.35">
      <c r="A12" s="7" t="s">
        <v>269</v>
      </c>
      <c r="B12" s="18" t="s">
        <v>75</v>
      </c>
      <c r="C12" s="10">
        <v>42810</v>
      </c>
      <c r="D12" s="10">
        <v>14970</v>
      </c>
      <c r="E12" s="10">
        <v>23950</v>
      </c>
      <c r="F12" s="10">
        <v>3720</v>
      </c>
      <c r="G12" s="10">
        <v>175</v>
      </c>
      <c r="H12" s="11">
        <v>0.35</v>
      </c>
      <c r="I12" s="11">
        <v>0.56000000000000005</v>
      </c>
      <c r="J12" s="11">
        <v>0.09</v>
      </c>
      <c r="K12" s="11">
        <v>0</v>
      </c>
    </row>
    <row r="13" spans="1:11" x14ac:dyDescent="0.35">
      <c r="A13" s="7" t="s">
        <v>269</v>
      </c>
      <c r="B13" s="18" t="s">
        <v>76</v>
      </c>
      <c r="C13" s="10">
        <v>49375</v>
      </c>
      <c r="D13" s="10">
        <v>17580</v>
      </c>
      <c r="E13" s="10">
        <v>27510</v>
      </c>
      <c r="F13" s="10">
        <v>4100</v>
      </c>
      <c r="G13" s="10">
        <v>185</v>
      </c>
      <c r="H13" s="11">
        <v>0.36</v>
      </c>
      <c r="I13" s="11">
        <v>0.56000000000000005</v>
      </c>
      <c r="J13" s="11">
        <v>0.08</v>
      </c>
      <c r="K13" s="11">
        <v>0</v>
      </c>
    </row>
    <row r="14" spans="1:11" x14ac:dyDescent="0.35">
      <c r="A14" s="7" t="s">
        <v>269</v>
      </c>
      <c r="B14" s="18" t="s">
        <v>77</v>
      </c>
      <c r="C14" s="10">
        <v>51930</v>
      </c>
      <c r="D14" s="10">
        <v>18655</v>
      </c>
      <c r="E14" s="10">
        <v>28695</v>
      </c>
      <c r="F14" s="10">
        <v>4385</v>
      </c>
      <c r="G14" s="10">
        <v>195</v>
      </c>
      <c r="H14" s="11">
        <v>0.36</v>
      </c>
      <c r="I14" s="11">
        <v>0.55000000000000004</v>
      </c>
      <c r="J14" s="11">
        <v>0.08</v>
      </c>
      <c r="K14" s="11">
        <v>0</v>
      </c>
    </row>
    <row r="15" spans="1:11" x14ac:dyDescent="0.35">
      <c r="A15" s="7" t="s">
        <v>269</v>
      </c>
      <c r="B15" s="18" t="s">
        <v>78</v>
      </c>
      <c r="C15" s="10">
        <v>53815</v>
      </c>
      <c r="D15" s="10">
        <v>19455</v>
      </c>
      <c r="E15" s="10">
        <v>29510</v>
      </c>
      <c r="F15" s="10">
        <v>4640</v>
      </c>
      <c r="G15" s="10">
        <v>205</v>
      </c>
      <c r="H15" s="11">
        <v>0.36</v>
      </c>
      <c r="I15" s="11">
        <v>0.55000000000000004</v>
      </c>
      <c r="J15" s="11">
        <v>0.09</v>
      </c>
      <c r="K15" s="11">
        <v>0</v>
      </c>
    </row>
    <row r="16" spans="1:11" x14ac:dyDescent="0.35">
      <c r="A16" s="7" t="s">
        <v>269</v>
      </c>
      <c r="B16" s="18" t="s">
        <v>79</v>
      </c>
      <c r="C16" s="10">
        <v>55250</v>
      </c>
      <c r="D16" s="10">
        <v>20055</v>
      </c>
      <c r="E16" s="10">
        <v>30120</v>
      </c>
      <c r="F16" s="10">
        <v>4860</v>
      </c>
      <c r="G16" s="10">
        <v>215</v>
      </c>
      <c r="H16" s="11">
        <v>0.36</v>
      </c>
      <c r="I16" s="11">
        <v>0.55000000000000004</v>
      </c>
      <c r="J16" s="11">
        <v>0.09</v>
      </c>
      <c r="K16" s="11">
        <v>0</v>
      </c>
    </row>
    <row r="17" spans="1:11" x14ac:dyDescent="0.35">
      <c r="A17" s="7" t="s">
        <v>269</v>
      </c>
      <c r="B17" s="18" t="s">
        <v>80</v>
      </c>
      <c r="C17" s="10">
        <v>57630</v>
      </c>
      <c r="D17" s="10">
        <v>21100</v>
      </c>
      <c r="E17" s="10">
        <v>31215</v>
      </c>
      <c r="F17" s="10">
        <v>5105</v>
      </c>
      <c r="G17" s="10">
        <v>215</v>
      </c>
      <c r="H17" s="11">
        <v>0.37</v>
      </c>
      <c r="I17" s="11">
        <v>0.54</v>
      </c>
      <c r="J17" s="11">
        <v>0.09</v>
      </c>
      <c r="K17" s="11">
        <v>0</v>
      </c>
    </row>
    <row r="18" spans="1:11" x14ac:dyDescent="0.35">
      <c r="A18" s="7" t="s">
        <v>269</v>
      </c>
      <c r="B18" s="18" t="s">
        <v>81</v>
      </c>
      <c r="C18" s="10">
        <v>60290</v>
      </c>
      <c r="D18" s="10">
        <v>22305</v>
      </c>
      <c r="E18" s="10">
        <v>32400</v>
      </c>
      <c r="F18" s="10">
        <v>5365</v>
      </c>
      <c r="G18" s="10">
        <v>220</v>
      </c>
      <c r="H18" s="11">
        <v>0.37</v>
      </c>
      <c r="I18" s="11">
        <v>0.54</v>
      </c>
      <c r="J18" s="11">
        <v>0.09</v>
      </c>
      <c r="K18" s="11">
        <v>0</v>
      </c>
    </row>
    <row r="19" spans="1:11" x14ac:dyDescent="0.35">
      <c r="A19" s="7" t="s">
        <v>269</v>
      </c>
      <c r="B19" s="18" t="s">
        <v>82</v>
      </c>
      <c r="C19" s="10">
        <v>62545</v>
      </c>
      <c r="D19" s="10">
        <v>23245</v>
      </c>
      <c r="E19" s="10">
        <v>33355</v>
      </c>
      <c r="F19" s="10">
        <v>5720</v>
      </c>
      <c r="G19" s="10">
        <v>225</v>
      </c>
      <c r="H19" s="11">
        <v>0.37</v>
      </c>
      <c r="I19" s="11">
        <v>0.53</v>
      </c>
      <c r="J19" s="11">
        <v>0.09</v>
      </c>
      <c r="K19" s="11">
        <v>0</v>
      </c>
    </row>
    <row r="20" spans="1:11" x14ac:dyDescent="0.35">
      <c r="A20" s="7" t="s">
        <v>269</v>
      </c>
      <c r="B20" s="18" t="s">
        <v>83</v>
      </c>
      <c r="C20" s="10">
        <v>64065</v>
      </c>
      <c r="D20" s="10">
        <v>23870</v>
      </c>
      <c r="E20" s="10">
        <v>34000</v>
      </c>
      <c r="F20" s="10">
        <v>5965</v>
      </c>
      <c r="G20" s="10">
        <v>230</v>
      </c>
      <c r="H20" s="11">
        <v>0.37</v>
      </c>
      <c r="I20" s="11">
        <v>0.53</v>
      </c>
      <c r="J20" s="11">
        <v>0.09</v>
      </c>
      <c r="K20" s="11">
        <v>0</v>
      </c>
    </row>
    <row r="21" spans="1:11" x14ac:dyDescent="0.35">
      <c r="A21" s="7" t="s">
        <v>269</v>
      </c>
      <c r="B21" s="18" t="s">
        <v>84</v>
      </c>
      <c r="C21" s="10">
        <v>65710</v>
      </c>
      <c r="D21" s="10">
        <v>24595</v>
      </c>
      <c r="E21" s="10">
        <v>34660</v>
      </c>
      <c r="F21" s="10">
        <v>6220</v>
      </c>
      <c r="G21" s="10">
        <v>235</v>
      </c>
      <c r="H21" s="11">
        <v>0.37</v>
      </c>
      <c r="I21" s="11">
        <v>0.53</v>
      </c>
      <c r="J21" s="11">
        <v>0.09</v>
      </c>
      <c r="K21" s="11">
        <v>0</v>
      </c>
    </row>
    <row r="22" spans="1:11" x14ac:dyDescent="0.35">
      <c r="A22" s="7" t="s">
        <v>269</v>
      </c>
      <c r="B22" s="18" t="s">
        <v>85</v>
      </c>
      <c r="C22" s="10">
        <v>67405</v>
      </c>
      <c r="D22" s="10">
        <v>25300</v>
      </c>
      <c r="E22" s="10">
        <v>35355</v>
      </c>
      <c r="F22" s="10">
        <v>6510</v>
      </c>
      <c r="G22" s="10">
        <v>235</v>
      </c>
      <c r="H22" s="11">
        <v>0.38</v>
      </c>
      <c r="I22" s="11">
        <v>0.52</v>
      </c>
      <c r="J22" s="11">
        <v>0.1</v>
      </c>
      <c r="K22" s="11">
        <v>0</v>
      </c>
    </row>
    <row r="23" spans="1:11" x14ac:dyDescent="0.35">
      <c r="A23" s="7" t="s">
        <v>269</v>
      </c>
      <c r="B23" s="18" t="s">
        <v>86</v>
      </c>
      <c r="C23" s="10">
        <v>68715</v>
      </c>
      <c r="D23" s="10">
        <v>25880</v>
      </c>
      <c r="E23" s="10">
        <v>35850</v>
      </c>
      <c r="F23" s="10">
        <v>6745</v>
      </c>
      <c r="G23" s="10">
        <v>240</v>
      </c>
      <c r="H23" s="11">
        <v>0.38</v>
      </c>
      <c r="I23" s="11">
        <v>0.52</v>
      </c>
      <c r="J23" s="11">
        <v>0.1</v>
      </c>
      <c r="K23" s="11">
        <v>0</v>
      </c>
    </row>
    <row r="24" spans="1:11" x14ac:dyDescent="0.35">
      <c r="A24" s="7" t="s">
        <v>269</v>
      </c>
      <c r="B24" s="18" t="s">
        <v>87</v>
      </c>
      <c r="C24" s="10">
        <v>70335</v>
      </c>
      <c r="D24" s="10">
        <v>26565</v>
      </c>
      <c r="E24" s="10">
        <v>36475</v>
      </c>
      <c r="F24" s="10">
        <v>7045</v>
      </c>
      <c r="G24" s="10">
        <v>250</v>
      </c>
      <c r="H24" s="11">
        <v>0.38</v>
      </c>
      <c r="I24" s="11">
        <v>0.52</v>
      </c>
      <c r="J24" s="11">
        <v>0.1</v>
      </c>
      <c r="K24" s="11">
        <v>0</v>
      </c>
    </row>
    <row r="25" spans="1:11" x14ac:dyDescent="0.35">
      <c r="A25" s="7" t="s">
        <v>269</v>
      </c>
      <c r="B25" s="18" t="s">
        <v>88</v>
      </c>
      <c r="C25" s="10">
        <v>71830</v>
      </c>
      <c r="D25" s="10">
        <v>27155</v>
      </c>
      <c r="E25" s="10">
        <v>36990</v>
      </c>
      <c r="F25" s="10">
        <v>7425</v>
      </c>
      <c r="G25" s="10">
        <v>255</v>
      </c>
      <c r="H25" s="11">
        <v>0.38</v>
      </c>
      <c r="I25" s="11">
        <v>0.52</v>
      </c>
      <c r="J25" s="11">
        <v>0.1</v>
      </c>
      <c r="K25" s="11">
        <v>0</v>
      </c>
    </row>
    <row r="26" spans="1:11" x14ac:dyDescent="0.35">
      <c r="A26" s="7" t="s">
        <v>269</v>
      </c>
      <c r="B26" s="18" t="s">
        <v>89</v>
      </c>
      <c r="C26" s="10">
        <v>73405</v>
      </c>
      <c r="D26" s="10">
        <v>27785</v>
      </c>
      <c r="E26" s="10">
        <v>37540</v>
      </c>
      <c r="F26" s="10">
        <v>7820</v>
      </c>
      <c r="G26" s="10">
        <v>260</v>
      </c>
      <c r="H26" s="11">
        <v>0.38</v>
      </c>
      <c r="I26" s="11">
        <v>0.51</v>
      </c>
      <c r="J26" s="11">
        <v>0.11</v>
      </c>
      <c r="K26" s="11">
        <v>0</v>
      </c>
    </row>
    <row r="27" spans="1:11" x14ac:dyDescent="0.35">
      <c r="A27" s="7" t="s">
        <v>269</v>
      </c>
      <c r="B27" s="18" t="s">
        <v>90</v>
      </c>
      <c r="C27" s="10">
        <v>75005</v>
      </c>
      <c r="D27" s="10">
        <v>28485</v>
      </c>
      <c r="E27" s="10">
        <v>38035</v>
      </c>
      <c r="F27" s="10">
        <v>8220</v>
      </c>
      <c r="G27" s="10">
        <v>265</v>
      </c>
      <c r="H27" s="11">
        <v>0.38</v>
      </c>
      <c r="I27" s="11">
        <v>0.51</v>
      </c>
      <c r="J27" s="11">
        <v>0.11</v>
      </c>
      <c r="K27" s="11">
        <v>0</v>
      </c>
    </row>
    <row r="28" spans="1:11" x14ac:dyDescent="0.35">
      <c r="A28" s="7" t="s">
        <v>269</v>
      </c>
      <c r="B28" s="18" t="s">
        <v>91</v>
      </c>
      <c r="C28" s="10">
        <v>76425</v>
      </c>
      <c r="D28" s="10">
        <v>29050</v>
      </c>
      <c r="E28" s="10">
        <v>38505</v>
      </c>
      <c r="F28" s="10">
        <v>8600</v>
      </c>
      <c r="G28" s="10">
        <v>270</v>
      </c>
      <c r="H28" s="11">
        <v>0.38</v>
      </c>
      <c r="I28" s="11">
        <v>0.5</v>
      </c>
      <c r="J28" s="11">
        <v>0.11</v>
      </c>
      <c r="K28" s="11">
        <v>0</v>
      </c>
    </row>
    <row r="29" spans="1:11" x14ac:dyDescent="0.35">
      <c r="A29" s="7" t="s">
        <v>269</v>
      </c>
      <c r="B29" s="18" t="s">
        <v>92</v>
      </c>
      <c r="C29" s="10">
        <v>77895</v>
      </c>
      <c r="D29" s="10">
        <v>29610</v>
      </c>
      <c r="E29" s="10">
        <v>38970</v>
      </c>
      <c r="F29" s="10">
        <v>9040</v>
      </c>
      <c r="G29" s="10">
        <v>280</v>
      </c>
      <c r="H29" s="11">
        <v>0.38</v>
      </c>
      <c r="I29" s="11">
        <v>0.5</v>
      </c>
      <c r="J29" s="11">
        <v>0.12</v>
      </c>
      <c r="K29" s="11">
        <v>0</v>
      </c>
    </row>
    <row r="30" spans="1:11" x14ac:dyDescent="0.35">
      <c r="A30" s="7" t="s">
        <v>269</v>
      </c>
      <c r="B30" s="18" t="s">
        <v>93</v>
      </c>
      <c r="C30" s="10">
        <v>79600</v>
      </c>
      <c r="D30" s="10">
        <v>30270</v>
      </c>
      <c r="E30" s="10">
        <v>39495</v>
      </c>
      <c r="F30" s="10">
        <v>9555</v>
      </c>
      <c r="G30" s="10">
        <v>280</v>
      </c>
      <c r="H30" s="11">
        <v>0.38</v>
      </c>
      <c r="I30" s="11">
        <v>0.5</v>
      </c>
      <c r="J30" s="11">
        <v>0.12</v>
      </c>
      <c r="K30" s="11">
        <v>0</v>
      </c>
    </row>
    <row r="31" spans="1:11" x14ac:dyDescent="0.35">
      <c r="A31" s="7" t="s">
        <v>269</v>
      </c>
      <c r="B31" s="18" t="s">
        <v>94</v>
      </c>
      <c r="C31" s="10">
        <v>81130</v>
      </c>
      <c r="D31" s="10">
        <v>30800</v>
      </c>
      <c r="E31" s="10">
        <v>40015</v>
      </c>
      <c r="F31" s="10">
        <v>10030</v>
      </c>
      <c r="G31" s="10">
        <v>285</v>
      </c>
      <c r="H31" s="11">
        <v>0.38</v>
      </c>
      <c r="I31" s="11">
        <v>0.49</v>
      </c>
      <c r="J31" s="11">
        <v>0.12</v>
      </c>
      <c r="K31" s="11">
        <v>0</v>
      </c>
    </row>
    <row r="32" spans="1:11" x14ac:dyDescent="0.35">
      <c r="A32" s="7" t="s">
        <v>269</v>
      </c>
      <c r="B32" s="18" t="s">
        <v>95</v>
      </c>
      <c r="C32" s="10">
        <v>82705</v>
      </c>
      <c r="D32" s="10">
        <v>31400</v>
      </c>
      <c r="E32" s="10">
        <v>40505</v>
      </c>
      <c r="F32" s="10">
        <v>10510</v>
      </c>
      <c r="G32" s="10">
        <v>290</v>
      </c>
      <c r="H32" s="11">
        <v>0.38</v>
      </c>
      <c r="I32" s="11">
        <v>0.49</v>
      </c>
      <c r="J32" s="11">
        <v>0.13</v>
      </c>
      <c r="K32" s="11">
        <v>0</v>
      </c>
    </row>
    <row r="33" spans="1:11" x14ac:dyDescent="0.35">
      <c r="A33" s="7" t="s">
        <v>269</v>
      </c>
      <c r="B33" s="18" t="s">
        <v>96</v>
      </c>
      <c r="C33" s="10">
        <v>84075</v>
      </c>
      <c r="D33" s="10">
        <v>31895</v>
      </c>
      <c r="E33" s="10">
        <v>40915</v>
      </c>
      <c r="F33" s="10">
        <v>10970</v>
      </c>
      <c r="G33" s="10">
        <v>290</v>
      </c>
      <c r="H33" s="11">
        <v>0.38</v>
      </c>
      <c r="I33" s="11">
        <v>0.49</v>
      </c>
      <c r="J33" s="11">
        <v>0.13</v>
      </c>
      <c r="K33" s="11">
        <v>0</v>
      </c>
    </row>
    <row r="34" spans="1:11" x14ac:dyDescent="0.35">
      <c r="A34" s="7" t="s">
        <v>269</v>
      </c>
      <c r="B34" s="18" t="s">
        <v>97</v>
      </c>
      <c r="C34" s="10">
        <v>85240</v>
      </c>
      <c r="D34" s="10">
        <v>32320</v>
      </c>
      <c r="E34" s="10">
        <v>41235</v>
      </c>
      <c r="F34" s="10">
        <v>11395</v>
      </c>
      <c r="G34" s="10">
        <v>290</v>
      </c>
      <c r="H34" s="11">
        <v>0.38</v>
      </c>
      <c r="I34" s="11">
        <v>0.48</v>
      </c>
      <c r="J34" s="11">
        <v>0.13</v>
      </c>
      <c r="K34" s="11">
        <v>0</v>
      </c>
    </row>
    <row r="35" spans="1:11" x14ac:dyDescent="0.35">
      <c r="A35" s="7" t="s">
        <v>269</v>
      </c>
      <c r="B35" s="18" t="s">
        <v>98</v>
      </c>
      <c r="C35" s="10">
        <v>85990</v>
      </c>
      <c r="D35" s="10">
        <v>32635</v>
      </c>
      <c r="E35" s="10">
        <v>41355</v>
      </c>
      <c r="F35" s="10">
        <v>11710</v>
      </c>
      <c r="G35" s="10">
        <v>290</v>
      </c>
      <c r="H35" s="11">
        <v>0.38</v>
      </c>
      <c r="I35" s="11">
        <v>0.48</v>
      </c>
      <c r="J35" s="11">
        <v>0.14000000000000001</v>
      </c>
      <c r="K35" s="11">
        <v>0</v>
      </c>
    </row>
    <row r="36" spans="1:11" x14ac:dyDescent="0.35">
      <c r="A36" s="7" t="s">
        <v>269</v>
      </c>
      <c r="B36" s="18" t="s">
        <v>99</v>
      </c>
      <c r="C36" s="10">
        <v>86795</v>
      </c>
      <c r="D36" s="10">
        <v>32985</v>
      </c>
      <c r="E36" s="10">
        <v>41515</v>
      </c>
      <c r="F36" s="10">
        <v>11995</v>
      </c>
      <c r="G36" s="10">
        <v>300</v>
      </c>
      <c r="H36" s="11">
        <v>0.38</v>
      </c>
      <c r="I36" s="11">
        <v>0.48</v>
      </c>
      <c r="J36" s="11">
        <v>0.14000000000000001</v>
      </c>
      <c r="K36" s="11">
        <v>0</v>
      </c>
    </row>
    <row r="37" spans="1:11" x14ac:dyDescent="0.35">
      <c r="A37" s="7" t="s">
        <v>269</v>
      </c>
      <c r="B37" s="18" t="s">
        <v>100</v>
      </c>
      <c r="C37" s="10">
        <v>87205</v>
      </c>
      <c r="D37" s="10">
        <v>33180</v>
      </c>
      <c r="E37" s="10">
        <v>41535</v>
      </c>
      <c r="F37" s="10">
        <v>12180</v>
      </c>
      <c r="G37" s="10">
        <v>305</v>
      </c>
      <c r="H37" s="11">
        <v>0.38</v>
      </c>
      <c r="I37" s="11">
        <v>0.48</v>
      </c>
      <c r="J37" s="11">
        <v>0.14000000000000001</v>
      </c>
      <c r="K37" s="11">
        <v>0</v>
      </c>
    </row>
    <row r="38" spans="1:11" x14ac:dyDescent="0.35">
      <c r="A38" s="7" t="s">
        <v>269</v>
      </c>
      <c r="B38" s="18" t="s">
        <v>101</v>
      </c>
      <c r="C38" s="10">
        <v>87490</v>
      </c>
      <c r="D38" s="10">
        <v>33400</v>
      </c>
      <c r="E38" s="10">
        <v>41440</v>
      </c>
      <c r="F38" s="10">
        <v>12335</v>
      </c>
      <c r="G38" s="10">
        <v>315</v>
      </c>
      <c r="H38" s="11">
        <v>0.38</v>
      </c>
      <c r="I38" s="11">
        <v>0.47</v>
      </c>
      <c r="J38" s="11">
        <v>0.14000000000000001</v>
      </c>
      <c r="K38" s="11">
        <v>0</v>
      </c>
    </row>
    <row r="39" spans="1:11" x14ac:dyDescent="0.35">
      <c r="A39" s="7" t="s">
        <v>269</v>
      </c>
      <c r="B39" s="18" t="s">
        <v>102</v>
      </c>
      <c r="C39" s="10">
        <v>87750</v>
      </c>
      <c r="D39" s="10">
        <v>33635</v>
      </c>
      <c r="E39" s="10">
        <v>41365</v>
      </c>
      <c r="F39" s="10">
        <v>12440</v>
      </c>
      <c r="G39" s="10">
        <v>305</v>
      </c>
      <c r="H39" s="11">
        <v>0.38</v>
      </c>
      <c r="I39" s="11">
        <v>0.47</v>
      </c>
      <c r="J39" s="11">
        <v>0.14000000000000001</v>
      </c>
      <c r="K39" s="11">
        <v>0</v>
      </c>
    </row>
    <row r="40" spans="1:11" x14ac:dyDescent="0.35">
      <c r="A40" s="7" t="s">
        <v>269</v>
      </c>
      <c r="B40" s="18" t="s">
        <v>103</v>
      </c>
      <c r="C40" s="10">
        <v>87815</v>
      </c>
      <c r="D40" s="10">
        <v>33790</v>
      </c>
      <c r="E40" s="10">
        <v>41195</v>
      </c>
      <c r="F40" s="10">
        <v>12535</v>
      </c>
      <c r="G40" s="10">
        <v>300</v>
      </c>
      <c r="H40" s="11">
        <v>0.38</v>
      </c>
      <c r="I40" s="11">
        <v>0.47</v>
      </c>
      <c r="J40" s="11">
        <v>0.14000000000000001</v>
      </c>
      <c r="K40" s="11">
        <v>0</v>
      </c>
    </row>
    <row r="41" spans="1:11" x14ac:dyDescent="0.35">
      <c r="A41" s="7" t="s">
        <v>269</v>
      </c>
      <c r="B41" s="18" t="s">
        <v>104</v>
      </c>
      <c r="C41" s="10">
        <v>88165</v>
      </c>
      <c r="D41" s="10">
        <v>34035</v>
      </c>
      <c r="E41" s="10">
        <v>41160</v>
      </c>
      <c r="F41" s="10">
        <v>12670</v>
      </c>
      <c r="G41" s="10">
        <v>305</v>
      </c>
      <c r="H41" s="11">
        <v>0.39</v>
      </c>
      <c r="I41" s="11">
        <v>0.47</v>
      </c>
      <c r="J41" s="11">
        <v>0.14000000000000001</v>
      </c>
      <c r="K41" s="11">
        <v>0</v>
      </c>
    </row>
    <row r="42" spans="1:11" x14ac:dyDescent="0.35">
      <c r="A42" s="7" t="s">
        <v>269</v>
      </c>
      <c r="B42" s="18" t="s">
        <v>105</v>
      </c>
      <c r="C42" s="10">
        <v>88820</v>
      </c>
      <c r="D42" s="10">
        <v>34345</v>
      </c>
      <c r="E42" s="10">
        <v>41320</v>
      </c>
      <c r="F42" s="10">
        <v>12845</v>
      </c>
      <c r="G42" s="10">
        <v>310</v>
      </c>
      <c r="H42" s="11">
        <v>0.39</v>
      </c>
      <c r="I42" s="11">
        <v>0.47</v>
      </c>
      <c r="J42" s="11">
        <v>0.14000000000000001</v>
      </c>
      <c r="K42" s="11">
        <v>0</v>
      </c>
    </row>
    <row r="43" spans="1:11" x14ac:dyDescent="0.35">
      <c r="A43" s="7" t="s">
        <v>269</v>
      </c>
      <c r="B43" s="18" t="s">
        <v>106</v>
      </c>
      <c r="C43" s="10">
        <v>89400</v>
      </c>
      <c r="D43" s="10">
        <v>34585</v>
      </c>
      <c r="E43" s="10">
        <v>41470</v>
      </c>
      <c r="F43" s="10">
        <v>13025</v>
      </c>
      <c r="G43" s="10">
        <v>325</v>
      </c>
      <c r="H43" s="136">
        <v>0.39</v>
      </c>
      <c r="I43" s="136">
        <v>0.46</v>
      </c>
      <c r="J43" s="136">
        <v>0.15</v>
      </c>
      <c r="K43" s="136">
        <v>0</v>
      </c>
    </row>
    <row r="44" spans="1:11" x14ac:dyDescent="0.35">
      <c r="A44" s="108" t="s">
        <v>270</v>
      </c>
      <c r="B44" s="108" t="s">
        <v>70</v>
      </c>
      <c r="C44" s="109">
        <v>2720</v>
      </c>
      <c r="D44" s="109">
        <v>1080</v>
      </c>
      <c r="E44" s="109">
        <v>1065</v>
      </c>
      <c r="F44" s="109">
        <v>545</v>
      </c>
      <c r="G44" s="109">
        <v>30</v>
      </c>
      <c r="H44" s="11">
        <v>0.4</v>
      </c>
      <c r="I44" s="11">
        <v>0.39</v>
      </c>
      <c r="J44" s="11">
        <v>0.2</v>
      </c>
      <c r="K44" s="11">
        <v>0.01</v>
      </c>
    </row>
    <row r="45" spans="1:11" x14ac:dyDescent="0.35">
      <c r="A45" s="7" t="s">
        <v>270</v>
      </c>
      <c r="B45" s="18" t="s">
        <v>71</v>
      </c>
      <c r="C45" s="10">
        <v>3750</v>
      </c>
      <c r="D45" s="10">
        <v>1510</v>
      </c>
      <c r="E45" s="10">
        <v>1465</v>
      </c>
      <c r="F45" s="10">
        <v>740</v>
      </c>
      <c r="G45" s="10">
        <v>35</v>
      </c>
      <c r="H45" s="11">
        <v>0.4</v>
      </c>
      <c r="I45" s="11">
        <v>0.39</v>
      </c>
      <c r="J45" s="11">
        <v>0.2</v>
      </c>
      <c r="K45" s="11">
        <v>0.01</v>
      </c>
    </row>
    <row r="46" spans="1:11" x14ac:dyDescent="0.35">
      <c r="A46" s="7" t="s">
        <v>270</v>
      </c>
      <c r="B46" s="18" t="s">
        <v>72</v>
      </c>
      <c r="C46" s="10">
        <v>4895</v>
      </c>
      <c r="D46" s="10">
        <v>1975</v>
      </c>
      <c r="E46" s="10">
        <v>1920</v>
      </c>
      <c r="F46" s="10">
        <v>955</v>
      </c>
      <c r="G46" s="10">
        <v>40</v>
      </c>
      <c r="H46" s="11">
        <v>0.4</v>
      </c>
      <c r="I46" s="11">
        <v>0.39</v>
      </c>
      <c r="J46" s="11">
        <v>0.19</v>
      </c>
      <c r="K46" s="11">
        <v>0.01</v>
      </c>
    </row>
    <row r="47" spans="1:11" x14ac:dyDescent="0.35">
      <c r="A47" s="7" t="s">
        <v>270</v>
      </c>
      <c r="B47" s="18" t="s">
        <v>73</v>
      </c>
      <c r="C47" s="10">
        <v>6190</v>
      </c>
      <c r="D47" s="10">
        <v>2490</v>
      </c>
      <c r="E47" s="10">
        <v>2470</v>
      </c>
      <c r="F47" s="10">
        <v>1185</v>
      </c>
      <c r="G47" s="10">
        <v>45</v>
      </c>
      <c r="H47" s="11">
        <v>0.4</v>
      </c>
      <c r="I47" s="11">
        <v>0.4</v>
      </c>
      <c r="J47" s="11">
        <v>0.19</v>
      </c>
      <c r="K47" s="11">
        <v>0.01</v>
      </c>
    </row>
    <row r="48" spans="1:11" x14ac:dyDescent="0.35">
      <c r="A48" s="7" t="s">
        <v>270</v>
      </c>
      <c r="B48" s="18" t="s">
        <v>74</v>
      </c>
      <c r="C48" s="10">
        <v>7465</v>
      </c>
      <c r="D48" s="10">
        <v>2950</v>
      </c>
      <c r="E48" s="10">
        <v>3035</v>
      </c>
      <c r="F48" s="10">
        <v>1430</v>
      </c>
      <c r="G48" s="10">
        <v>50</v>
      </c>
      <c r="H48" s="11">
        <v>0.39</v>
      </c>
      <c r="I48" s="11">
        <v>0.41</v>
      </c>
      <c r="J48" s="11">
        <v>0.19</v>
      </c>
      <c r="K48" s="11">
        <v>0.01</v>
      </c>
    </row>
    <row r="49" spans="1:11" x14ac:dyDescent="0.35">
      <c r="A49" s="7" t="s">
        <v>270</v>
      </c>
      <c r="B49" s="18" t="s">
        <v>75</v>
      </c>
      <c r="C49" s="10">
        <v>8795</v>
      </c>
      <c r="D49" s="10">
        <v>3435</v>
      </c>
      <c r="E49" s="10">
        <v>3615</v>
      </c>
      <c r="F49" s="10">
        <v>1690</v>
      </c>
      <c r="G49" s="10">
        <v>55</v>
      </c>
      <c r="H49" s="11">
        <v>0.39</v>
      </c>
      <c r="I49" s="11">
        <v>0.41</v>
      </c>
      <c r="J49" s="11">
        <v>0.19</v>
      </c>
      <c r="K49" s="11">
        <v>0.01</v>
      </c>
    </row>
    <row r="50" spans="1:11" x14ac:dyDescent="0.35">
      <c r="A50" s="7" t="s">
        <v>270</v>
      </c>
      <c r="B50" s="18" t="s">
        <v>76</v>
      </c>
      <c r="C50" s="10">
        <v>10025</v>
      </c>
      <c r="D50" s="10">
        <v>3890</v>
      </c>
      <c r="E50" s="10">
        <v>4145</v>
      </c>
      <c r="F50" s="10">
        <v>1925</v>
      </c>
      <c r="G50" s="10">
        <v>60</v>
      </c>
      <c r="H50" s="11">
        <v>0.39</v>
      </c>
      <c r="I50" s="11">
        <v>0.41</v>
      </c>
      <c r="J50" s="11">
        <v>0.19</v>
      </c>
      <c r="K50" s="11">
        <v>0.01</v>
      </c>
    </row>
    <row r="51" spans="1:11" x14ac:dyDescent="0.35">
      <c r="A51" s="7" t="s">
        <v>270</v>
      </c>
      <c r="B51" s="18" t="s">
        <v>77</v>
      </c>
      <c r="C51" s="10">
        <v>11050</v>
      </c>
      <c r="D51" s="10">
        <v>4260</v>
      </c>
      <c r="E51" s="10">
        <v>4580</v>
      </c>
      <c r="F51" s="10">
        <v>2145</v>
      </c>
      <c r="G51" s="10">
        <v>65</v>
      </c>
      <c r="H51" s="11">
        <v>0.39</v>
      </c>
      <c r="I51" s="11">
        <v>0.41</v>
      </c>
      <c r="J51" s="11">
        <v>0.19</v>
      </c>
      <c r="K51" s="11">
        <v>0.01</v>
      </c>
    </row>
    <row r="52" spans="1:11" x14ac:dyDescent="0.35">
      <c r="A52" s="7" t="s">
        <v>270</v>
      </c>
      <c r="B52" s="18" t="s">
        <v>78</v>
      </c>
      <c r="C52" s="10">
        <v>12185</v>
      </c>
      <c r="D52" s="10">
        <v>4705</v>
      </c>
      <c r="E52" s="10">
        <v>5045</v>
      </c>
      <c r="F52" s="10">
        <v>2365</v>
      </c>
      <c r="G52" s="10">
        <v>70</v>
      </c>
      <c r="H52" s="11">
        <v>0.39</v>
      </c>
      <c r="I52" s="11">
        <v>0.41</v>
      </c>
      <c r="J52" s="11">
        <v>0.19</v>
      </c>
      <c r="K52" s="11">
        <v>0.01</v>
      </c>
    </row>
    <row r="53" spans="1:11" x14ac:dyDescent="0.35">
      <c r="A53" s="7" t="s">
        <v>270</v>
      </c>
      <c r="B53" s="18" t="s">
        <v>79</v>
      </c>
      <c r="C53" s="10">
        <v>13140</v>
      </c>
      <c r="D53" s="10">
        <v>5080</v>
      </c>
      <c r="E53" s="10">
        <v>5440</v>
      </c>
      <c r="F53" s="10">
        <v>2550</v>
      </c>
      <c r="G53" s="10">
        <v>75</v>
      </c>
      <c r="H53" s="11">
        <v>0.39</v>
      </c>
      <c r="I53" s="11">
        <v>0.41</v>
      </c>
      <c r="J53" s="11">
        <v>0.19</v>
      </c>
      <c r="K53" s="11">
        <v>0.01</v>
      </c>
    </row>
    <row r="54" spans="1:11" x14ac:dyDescent="0.35">
      <c r="A54" s="7" t="s">
        <v>270</v>
      </c>
      <c r="B54" s="18" t="s">
        <v>80</v>
      </c>
      <c r="C54" s="10">
        <v>14150</v>
      </c>
      <c r="D54" s="10">
        <v>5460</v>
      </c>
      <c r="E54" s="10">
        <v>5875</v>
      </c>
      <c r="F54" s="10">
        <v>2735</v>
      </c>
      <c r="G54" s="10">
        <v>75</v>
      </c>
      <c r="H54" s="11">
        <v>0.39</v>
      </c>
      <c r="I54" s="11">
        <v>0.42</v>
      </c>
      <c r="J54" s="11">
        <v>0.19</v>
      </c>
      <c r="K54" s="11">
        <v>0.01</v>
      </c>
    </row>
    <row r="55" spans="1:11" x14ac:dyDescent="0.35">
      <c r="A55" s="7" t="s">
        <v>270</v>
      </c>
      <c r="B55" s="18" t="s">
        <v>81</v>
      </c>
      <c r="C55" s="10">
        <v>15280</v>
      </c>
      <c r="D55" s="10">
        <v>5910</v>
      </c>
      <c r="E55" s="10">
        <v>6340</v>
      </c>
      <c r="F55" s="10">
        <v>2945</v>
      </c>
      <c r="G55" s="10">
        <v>85</v>
      </c>
      <c r="H55" s="11">
        <v>0.39</v>
      </c>
      <c r="I55" s="11">
        <v>0.42</v>
      </c>
      <c r="J55" s="11">
        <v>0.19</v>
      </c>
      <c r="K55" s="11">
        <v>0.01</v>
      </c>
    </row>
    <row r="56" spans="1:11" x14ac:dyDescent="0.35">
      <c r="A56" s="7" t="s">
        <v>270</v>
      </c>
      <c r="B56" s="18" t="s">
        <v>82</v>
      </c>
      <c r="C56" s="10">
        <v>16815</v>
      </c>
      <c r="D56" s="10">
        <v>6480</v>
      </c>
      <c r="E56" s="10">
        <v>6980</v>
      </c>
      <c r="F56" s="10">
        <v>3270</v>
      </c>
      <c r="G56" s="10">
        <v>90</v>
      </c>
      <c r="H56" s="11">
        <v>0.39</v>
      </c>
      <c r="I56" s="11">
        <v>0.41</v>
      </c>
      <c r="J56" s="11">
        <v>0.19</v>
      </c>
      <c r="K56" s="11">
        <v>0.01</v>
      </c>
    </row>
    <row r="57" spans="1:11" x14ac:dyDescent="0.35">
      <c r="A57" s="7" t="s">
        <v>270</v>
      </c>
      <c r="B57" s="18" t="s">
        <v>83</v>
      </c>
      <c r="C57" s="10">
        <v>17975</v>
      </c>
      <c r="D57" s="10">
        <v>6905</v>
      </c>
      <c r="E57" s="10">
        <v>7485</v>
      </c>
      <c r="F57" s="10">
        <v>3495</v>
      </c>
      <c r="G57" s="10">
        <v>90</v>
      </c>
      <c r="H57" s="11">
        <v>0.38</v>
      </c>
      <c r="I57" s="11">
        <v>0.42</v>
      </c>
      <c r="J57" s="11">
        <v>0.19</v>
      </c>
      <c r="K57" s="11">
        <v>0.01</v>
      </c>
    </row>
    <row r="58" spans="1:11" x14ac:dyDescent="0.35">
      <c r="A58" s="7" t="s">
        <v>270</v>
      </c>
      <c r="B58" s="18" t="s">
        <v>84</v>
      </c>
      <c r="C58" s="10">
        <v>19415</v>
      </c>
      <c r="D58" s="10">
        <v>7490</v>
      </c>
      <c r="E58" s="10">
        <v>8080</v>
      </c>
      <c r="F58" s="10">
        <v>3745</v>
      </c>
      <c r="G58" s="10">
        <v>95</v>
      </c>
      <c r="H58" s="11">
        <v>0.39</v>
      </c>
      <c r="I58" s="11">
        <v>0.42</v>
      </c>
      <c r="J58" s="11">
        <v>0.19</v>
      </c>
      <c r="K58" s="11">
        <v>0</v>
      </c>
    </row>
    <row r="59" spans="1:11" x14ac:dyDescent="0.35">
      <c r="A59" s="7" t="s">
        <v>270</v>
      </c>
      <c r="B59" s="18" t="s">
        <v>85</v>
      </c>
      <c r="C59" s="10">
        <v>21115</v>
      </c>
      <c r="D59" s="10">
        <v>8160</v>
      </c>
      <c r="E59" s="10">
        <v>8810</v>
      </c>
      <c r="F59" s="10">
        <v>4045</v>
      </c>
      <c r="G59" s="10">
        <v>100</v>
      </c>
      <c r="H59" s="11">
        <v>0.39</v>
      </c>
      <c r="I59" s="11">
        <v>0.42</v>
      </c>
      <c r="J59" s="11">
        <v>0.19</v>
      </c>
      <c r="K59" s="11">
        <v>0</v>
      </c>
    </row>
    <row r="60" spans="1:11" x14ac:dyDescent="0.35">
      <c r="A60" s="7" t="s">
        <v>270</v>
      </c>
      <c r="B60" s="18" t="s">
        <v>86</v>
      </c>
      <c r="C60" s="10">
        <v>22435</v>
      </c>
      <c r="D60" s="10">
        <v>8670</v>
      </c>
      <c r="E60" s="10">
        <v>9365</v>
      </c>
      <c r="F60" s="10">
        <v>4290</v>
      </c>
      <c r="G60" s="10">
        <v>105</v>
      </c>
      <c r="H60" s="11">
        <v>0.39</v>
      </c>
      <c r="I60" s="11">
        <v>0.42</v>
      </c>
      <c r="J60" s="11">
        <v>0.19</v>
      </c>
      <c r="K60" s="11">
        <v>0</v>
      </c>
    </row>
    <row r="61" spans="1:11" x14ac:dyDescent="0.35">
      <c r="A61" s="7" t="s">
        <v>270</v>
      </c>
      <c r="B61" s="18" t="s">
        <v>87</v>
      </c>
      <c r="C61" s="10">
        <v>24055</v>
      </c>
      <c r="D61" s="10">
        <v>9270</v>
      </c>
      <c r="E61" s="10">
        <v>10065</v>
      </c>
      <c r="F61" s="10">
        <v>4605</v>
      </c>
      <c r="G61" s="10">
        <v>115</v>
      </c>
      <c r="H61" s="11">
        <v>0.39</v>
      </c>
      <c r="I61" s="11">
        <v>0.42</v>
      </c>
      <c r="J61" s="11">
        <v>0.19</v>
      </c>
      <c r="K61" s="11">
        <v>0</v>
      </c>
    </row>
    <row r="62" spans="1:11" x14ac:dyDescent="0.35">
      <c r="A62" s="7" t="s">
        <v>270</v>
      </c>
      <c r="B62" s="18" t="s">
        <v>88</v>
      </c>
      <c r="C62" s="10">
        <v>25625</v>
      </c>
      <c r="D62" s="10">
        <v>9805</v>
      </c>
      <c r="E62" s="10">
        <v>10700</v>
      </c>
      <c r="F62" s="10">
        <v>5000</v>
      </c>
      <c r="G62" s="10">
        <v>120</v>
      </c>
      <c r="H62" s="11">
        <v>0.38</v>
      </c>
      <c r="I62" s="11">
        <v>0.42</v>
      </c>
      <c r="J62" s="11">
        <v>0.2</v>
      </c>
      <c r="K62" s="11">
        <v>0</v>
      </c>
    </row>
    <row r="63" spans="1:11" x14ac:dyDescent="0.35">
      <c r="A63" s="7" t="s">
        <v>270</v>
      </c>
      <c r="B63" s="18" t="s">
        <v>89</v>
      </c>
      <c r="C63" s="10">
        <v>27425</v>
      </c>
      <c r="D63" s="10">
        <v>10445</v>
      </c>
      <c r="E63" s="10">
        <v>11425</v>
      </c>
      <c r="F63" s="10">
        <v>5430</v>
      </c>
      <c r="G63" s="10">
        <v>125</v>
      </c>
      <c r="H63" s="11">
        <v>0.38</v>
      </c>
      <c r="I63" s="11">
        <v>0.42</v>
      </c>
      <c r="J63" s="11">
        <v>0.2</v>
      </c>
      <c r="K63" s="11">
        <v>0</v>
      </c>
    </row>
    <row r="64" spans="1:11" x14ac:dyDescent="0.35">
      <c r="A64" s="7" t="s">
        <v>270</v>
      </c>
      <c r="B64" s="18" t="s">
        <v>90</v>
      </c>
      <c r="C64" s="10">
        <v>29365</v>
      </c>
      <c r="D64" s="10">
        <v>11175</v>
      </c>
      <c r="E64" s="10">
        <v>12185</v>
      </c>
      <c r="F64" s="10">
        <v>5875</v>
      </c>
      <c r="G64" s="10">
        <v>135</v>
      </c>
      <c r="H64" s="11">
        <v>0.38</v>
      </c>
      <c r="I64" s="11">
        <v>0.41</v>
      </c>
      <c r="J64" s="11">
        <v>0.2</v>
      </c>
      <c r="K64" s="11">
        <v>0</v>
      </c>
    </row>
    <row r="65" spans="1:11" x14ac:dyDescent="0.35">
      <c r="A65" s="7" t="s">
        <v>270</v>
      </c>
      <c r="B65" s="18" t="s">
        <v>91</v>
      </c>
      <c r="C65" s="10">
        <v>31060</v>
      </c>
      <c r="D65" s="10">
        <v>11765</v>
      </c>
      <c r="E65" s="10">
        <v>12865</v>
      </c>
      <c r="F65" s="10">
        <v>6290</v>
      </c>
      <c r="G65" s="10">
        <v>140</v>
      </c>
      <c r="H65" s="11">
        <v>0.38</v>
      </c>
      <c r="I65" s="11">
        <v>0.41</v>
      </c>
      <c r="J65" s="11">
        <v>0.2</v>
      </c>
      <c r="K65" s="11">
        <v>0</v>
      </c>
    </row>
    <row r="66" spans="1:11" x14ac:dyDescent="0.35">
      <c r="A66" s="7" t="s">
        <v>270</v>
      </c>
      <c r="B66" s="18" t="s">
        <v>92</v>
      </c>
      <c r="C66" s="10">
        <v>32850</v>
      </c>
      <c r="D66" s="10">
        <v>12350</v>
      </c>
      <c r="E66" s="10">
        <v>13575</v>
      </c>
      <c r="F66" s="10">
        <v>6775</v>
      </c>
      <c r="G66" s="10">
        <v>150</v>
      </c>
      <c r="H66" s="11">
        <v>0.38</v>
      </c>
      <c r="I66" s="11">
        <v>0.41</v>
      </c>
      <c r="J66" s="11">
        <v>0.21</v>
      </c>
      <c r="K66" s="11">
        <v>0</v>
      </c>
    </row>
    <row r="67" spans="1:11" x14ac:dyDescent="0.35">
      <c r="A67" s="7" t="s">
        <v>270</v>
      </c>
      <c r="B67" s="18" t="s">
        <v>93</v>
      </c>
      <c r="C67" s="10">
        <v>35030</v>
      </c>
      <c r="D67" s="10">
        <v>13070</v>
      </c>
      <c r="E67" s="10">
        <v>14465</v>
      </c>
      <c r="F67" s="10">
        <v>7345</v>
      </c>
      <c r="G67" s="10">
        <v>155</v>
      </c>
      <c r="H67" s="11">
        <v>0.37</v>
      </c>
      <c r="I67" s="11">
        <v>0.41</v>
      </c>
      <c r="J67" s="11">
        <v>0.21</v>
      </c>
      <c r="K67" s="11">
        <v>0</v>
      </c>
    </row>
    <row r="68" spans="1:11" x14ac:dyDescent="0.35">
      <c r="A68" s="7" t="s">
        <v>270</v>
      </c>
      <c r="B68" s="18" t="s">
        <v>94</v>
      </c>
      <c r="C68" s="10">
        <v>37060</v>
      </c>
      <c r="D68" s="10">
        <v>13700</v>
      </c>
      <c r="E68" s="10">
        <v>15330</v>
      </c>
      <c r="F68" s="10">
        <v>7865</v>
      </c>
      <c r="G68" s="10">
        <v>165</v>
      </c>
      <c r="H68" s="11">
        <v>0.37</v>
      </c>
      <c r="I68" s="11">
        <v>0.41</v>
      </c>
      <c r="J68" s="11">
        <v>0.21</v>
      </c>
      <c r="K68" s="11">
        <v>0</v>
      </c>
    </row>
    <row r="69" spans="1:11" x14ac:dyDescent="0.35">
      <c r="A69" s="7" t="s">
        <v>270</v>
      </c>
      <c r="B69" s="18" t="s">
        <v>95</v>
      </c>
      <c r="C69" s="10">
        <v>39095</v>
      </c>
      <c r="D69" s="10">
        <v>14370</v>
      </c>
      <c r="E69" s="10">
        <v>16150</v>
      </c>
      <c r="F69" s="10">
        <v>8400</v>
      </c>
      <c r="G69" s="10">
        <v>175</v>
      </c>
      <c r="H69" s="11">
        <v>0.37</v>
      </c>
      <c r="I69" s="11">
        <v>0.41</v>
      </c>
      <c r="J69" s="11">
        <v>0.21</v>
      </c>
      <c r="K69" s="11">
        <v>0</v>
      </c>
    </row>
    <row r="70" spans="1:11" x14ac:dyDescent="0.35">
      <c r="A70" s="7" t="s">
        <v>270</v>
      </c>
      <c r="B70" s="18" t="s">
        <v>96</v>
      </c>
      <c r="C70" s="10">
        <v>40980</v>
      </c>
      <c r="D70" s="10">
        <v>14955</v>
      </c>
      <c r="E70" s="10">
        <v>16945</v>
      </c>
      <c r="F70" s="10">
        <v>8900</v>
      </c>
      <c r="G70" s="10">
        <v>180</v>
      </c>
      <c r="H70" s="11">
        <v>0.36</v>
      </c>
      <c r="I70" s="11">
        <v>0.41</v>
      </c>
      <c r="J70" s="11">
        <v>0.22</v>
      </c>
      <c r="K70" s="11">
        <v>0</v>
      </c>
    </row>
    <row r="71" spans="1:11" x14ac:dyDescent="0.35">
      <c r="A71" s="7" t="s">
        <v>270</v>
      </c>
      <c r="B71" s="18" t="s">
        <v>97</v>
      </c>
      <c r="C71" s="10">
        <v>42695</v>
      </c>
      <c r="D71" s="10">
        <v>15480</v>
      </c>
      <c r="E71" s="10">
        <v>17660</v>
      </c>
      <c r="F71" s="10">
        <v>9375</v>
      </c>
      <c r="G71" s="10">
        <v>185</v>
      </c>
      <c r="H71" s="11">
        <v>0.36</v>
      </c>
      <c r="I71" s="11">
        <v>0.41</v>
      </c>
      <c r="J71" s="11">
        <v>0.22</v>
      </c>
      <c r="K71" s="11">
        <v>0</v>
      </c>
    </row>
    <row r="72" spans="1:11" x14ac:dyDescent="0.35">
      <c r="A72" s="7" t="s">
        <v>270</v>
      </c>
      <c r="B72" s="18" t="s">
        <v>98</v>
      </c>
      <c r="C72" s="10">
        <v>44085</v>
      </c>
      <c r="D72" s="10">
        <v>15945</v>
      </c>
      <c r="E72" s="10">
        <v>18220</v>
      </c>
      <c r="F72" s="10">
        <v>9730</v>
      </c>
      <c r="G72" s="10">
        <v>185</v>
      </c>
      <c r="H72" s="11">
        <v>0.36</v>
      </c>
      <c r="I72" s="11">
        <v>0.41</v>
      </c>
      <c r="J72" s="11">
        <v>0.22</v>
      </c>
      <c r="K72" s="11">
        <v>0</v>
      </c>
    </row>
    <row r="73" spans="1:11" x14ac:dyDescent="0.35">
      <c r="A73" s="7" t="s">
        <v>270</v>
      </c>
      <c r="B73" s="18" t="s">
        <v>99</v>
      </c>
      <c r="C73" s="10">
        <v>45560</v>
      </c>
      <c r="D73" s="10">
        <v>16435</v>
      </c>
      <c r="E73" s="10">
        <v>18860</v>
      </c>
      <c r="F73" s="10">
        <v>10065</v>
      </c>
      <c r="G73" s="10">
        <v>200</v>
      </c>
      <c r="H73" s="11">
        <v>0.36</v>
      </c>
      <c r="I73" s="11">
        <v>0.41</v>
      </c>
      <c r="J73" s="11">
        <v>0.22</v>
      </c>
      <c r="K73" s="11">
        <v>0</v>
      </c>
    </row>
    <row r="74" spans="1:11" x14ac:dyDescent="0.35">
      <c r="A74" s="7" t="s">
        <v>270</v>
      </c>
      <c r="B74" s="18" t="s">
        <v>100</v>
      </c>
      <c r="C74" s="10">
        <v>46515</v>
      </c>
      <c r="D74" s="10">
        <v>16760</v>
      </c>
      <c r="E74" s="10">
        <v>19255</v>
      </c>
      <c r="F74" s="10">
        <v>10300</v>
      </c>
      <c r="G74" s="10">
        <v>205</v>
      </c>
      <c r="H74" s="11">
        <v>0.36</v>
      </c>
      <c r="I74" s="11">
        <v>0.41</v>
      </c>
      <c r="J74" s="11">
        <v>0.22</v>
      </c>
      <c r="K74" s="11">
        <v>0</v>
      </c>
    </row>
    <row r="75" spans="1:11" x14ac:dyDescent="0.35">
      <c r="A75" s="7" t="s">
        <v>270</v>
      </c>
      <c r="B75" s="18" t="s">
        <v>101</v>
      </c>
      <c r="C75" s="10">
        <v>47465</v>
      </c>
      <c r="D75" s="10">
        <v>17115</v>
      </c>
      <c r="E75" s="10">
        <v>19635</v>
      </c>
      <c r="F75" s="10">
        <v>10500</v>
      </c>
      <c r="G75" s="10">
        <v>215</v>
      </c>
      <c r="H75" s="11">
        <v>0.36</v>
      </c>
      <c r="I75" s="11">
        <v>0.41</v>
      </c>
      <c r="J75" s="11">
        <v>0.22</v>
      </c>
      <c r="K75" s="11">
        <v>0</v>
      </c>
    </row>
    <row r="76" spans="1:11" x14ac:dyDescent="0.35">
      <c r="A76" s="7" t="s">
        <v>270</v>
      </c>
      <c r="B76" s="18" t="s">
        <v>102</v>
      </c>
      <c r="C76" s="10">
        <v>48345</v>
      </c>
      <c r="D76" s="10">
        <v>17455</v>
      </c>
      <c r="E76" s="10">
        <v>19995</v>
      </c>
      <c r="F76" s="10">
        <v>10685</v>
      </c>
      <c r="G76" s="10">
        <v>210</v>
      </c>
      <c r="H76" s="11">
        <v>0.36</v>
      </c>
      <c r="I76" s="11">
        <v>0.41</v>
      </c>
      <c r="J76" s="11">
        <v>0.22</v>
      </c>
      <c r="K76" s="11">
        <v>0</v>
      </c>
    </row>
    <row r="77" spans="1:11" x14ac:dyDescent="0.35">
      <c r="A77" s="7" t="s">
        <v>270</v>
      </c>
      <c r="B77" s="18" t="s">
        <v>103</v>
      </c>
      <c r="C77" s="10">
        <v>49015</v>
      </c>
      <c r="D77" s="10">
        <v>17735</v>
      </c>
      <c r="E77" s="10">
        <v>20250</v>
      </c>
      <c r="F77" s="10">
        <v>10820</v>
      </c>
      <c r="G77" s="10">
        <v>210</v>
      </c>
      <c r="H77" s="11">
        <v>0.36</v>
      </c>
      <c r="I77" s="11">
        <v>0.41</v>
      </c>
      <c r="J77" s="11">
        <v>0.22</v>
      </c>
      <c r="K77" s="11">
        <v>0</v>
      </c>
    </row>
    <row r="78" spans="1:11" x14ac:dyDescent="0.35">
      <c r="A78" s="7" t="s">
        <v>270</v>
      </c>
      <c r="B78" s="18" t="s">
        <v>104</v>
      </c>
      <c r="C78" s="10">
        <v>49955</v>
      </c>
      <c r="D78" s="10">
        <v>18090</v>
      </c>
      <c r="E78" s="10">
        <v>20650</v>
      </c>
      <c r="F78" s="10">
        <v>11000</v>
      </c>
      <c r="G78" s="10">
        <v>215</v>
      </c>
      <c r="H78" s="11">
        <v>0.36</v>
      </c>
      <c r="I78" s="11">
        <v>0.41</v>
      </c>
      <c r="J78" s="11">
        <v>0.22</v>
      </c>
      <c r="K78" s="11">
        <v>0</v>
      </c>
    </row>
    <row r="79" spans="1:11" x14ac:dyDescent="0.35">
      <c r="A79" s="7" t="s">
        <v>270</v>
      </c>
      <c r="B79" s="18" t="s">
        <v>105</v>
      </c>
      <c r="C79" s="10">
        <v>51045</v>
      </c>
      <c r="D79" s="10">
        <v>18475</v>
      </c>
      <c r="E79" s="10">
        <v>21145</v>
      </c>
      <c r="F79" s="10">
        <v>11205</v>
      </c>
      <c r="G79" s="10">
        <v>220</v>
      </c>
      <c r="H79" s="11">
        <v>0.36</v>
      </c>
      <c r="I79" s="11">
        <v>0.41</v>
      </c>
      <c r="J79" s="11">
        <v>0.22</v>
      </c>
      <c r="K79" s="11">
        <v>0</v>
      </c>
    </row>
    <row r="80" spans="1:11" x14ac:dyDescent="0.35">
      <c r="A80" s="7" t="s">
        <v>270</v>
      </c>
      <c r="B80" s="18" t="s">
        <v>106</v>
      </c>
      <c r="C80" s="10">
        <v>52230</v>
      </c>
      <c r="D80" s="10">
        <v>18875</v>
      </c>
      <c r="E80" s="10">
        <v>21700</v>
      </c>
      <c r="F80" s="10">
        <v>11425</v>
      </c>
      <c r="G80" s="10">
        <v>230</v>
      </c>
      <c r="H80" s="136">
        <v>0.36</v>
      </c>
      <c r="I80" s="136">
        <v>0.42</v>
      </c>
      <c r="J80" s="136">
        <v>0.22</v>
      </c>
      <c r="K80" s="136">
        <v>0</v>
      </c>
    </row>
    <row r="81" spans="1:11" x14ac:dyDescent="0.35">
      <c r="A81" s="107" t="s">
        <v>271</v>
      </c>
      <c r="B81" s="108" t="s">
        <v>70</v>
      </c>
      <c r="C81" s="109">
        <v>2520</v>
      </c>
      <c r="D81" s="109">
        <v>755</v>
      </c>
      <c r="E81" s="109">
        <v>1555</v>
      </c>
      <c r="F81" s="109">
        <v>200</v>
      </c>
      <c r="G81" s="109">
        <v>10</v>
      </c>
      <c r="H81" s="11">
        <v>0.3</v>
      </c>
      <c r="I81" s="11">
        <v>0.62</v>
      </c>
      <c r="J81" s="11">
        <v>0.08</v>
      </c>
      <c r="K81" s="11">
        <v>0</v>
      </c>
    </row>
    <row r="82" spans="1:11" x14ac:dyDescent="0.35">
      <c r="A82" s="7" t="s">
        <v>271</v>
      </c>
      <c r="B82" s="18" t="s">
        <v>71</v>
      </c>
      <c r="C82" s="10">
        <v>4050</v>
      </c>
      <c r="D82" s="10">
        <v>1235</v>
      </c>
      <c r="E82" s="10">
        <v>2465</v>
      </c>
      <c r="F82" s="10">
        <v>330</v>
      </c>
      <c r="G82" s="10">
        <v>20</v>
      </c>
      <c r="H82" s="11">
        <v>0.31</v>
      </c>
      <c r="I82" s="11">
        <v>0.61</v>
      </c>
      <c r="J82" s="11">
        <v>0.08</v>
      </c>
      <c r="K82" s="11">
        <v>0</v>
      </c>
    </row>
    <row r="83" spans="1:11" x14ac:dyDescent="0.35">
      <c r="A83" s="7" t="s">
        <v>271</v>
      </c>
      <c r="B83" s="18" t="s">
        <v>72</v>
      </c>
      <c r="C83" s="10">
        <v>6255</v>
      </c>
      <c r="D83" s="10">
        <v>1880</v>
      </c>
      <c r="E83" s="10">
        <v>3830</v>
      </c>
      <c r="F83" s="10">
        <v>515</v>
      </c>
      <c r="G83" s="10">
        <v>30</v>
      </c>
      <c r="H83" s="11">
        <v>0.3</v>
      </c>
      <c r="I83" s="11">
        <v>0.61</v>
      </c>
      <c r="J83" s="11">
        <v>0.08</v>
      </c>
      <c r="K83" s="11">
        <v>0</v>
      </c>
    </row>
    <row r="84" spans="1:11" x14ac:dyDescent="0.35">
      <c r="A84" s="7" t="s">
        <v>271</v>
      </c>
      <c r="B84" s="18" t="s">
        <v>73</v>
      </c>
      <c r="C84" s="10">
        <v>12995</v>
      </c>
      <c r="D84" s="10">
        <v>4045</v>
      </c>
      <c r="E84" s="10">
        <v>7895</v>
      </c>
      <c r="F84" s="10">
        <v>1000</v>
      </c>
      <c r="G84" s="10">
        <v>60</v>
      </c>
      <c r="H84" s="11">
        <v>0.31</v>
      </c>
      <c r="I84" s="11">
        <v>0.61</v>
      </c>
      <c r="J84" s="11">
        <v>0.08</v>
      </c>
      <c r="K84" s="11">
        <v>0</v>
      </c>
    </row>
    <row r="85" spans="1:11" x14ac:dyDescent="0.35">
      <c r="A85" s="7" t="s">
        <v>271</v>
      </c>
      <c r="B85" s="18" t="s">
        <v>74</v>
      </c>
      <c r="C85" s="10">
        <v>22040</v>
      </c>
      <c r="D85" s="10">
        <v>7265</v>
      </c>
      <c r="E85" s="10">
        <v>13180</v>
      </c>
      <c r="F85" s="10">
        <v>1505</v>
      </c>
      <c r="G85" s="10">
        <v>90</v>
      </c>
      <c r="H85" s="11">
        <v>0.33</v>
      </c>
      <c r="I85" s="11">
        <v>0.6</v>
      </c>
      <c r="J85" s="11">
        <v>7.0000000000000007E-2</v>
      </c>
      <c r="K85" s="11">
        <v>0</v>
      </c>
    </row>
    <row r="86" spans="1:11" x14ac:dyDescent="0.35">
      <c r="A86" s="7" t="s">
        <v>271</v>
      </c>
      <c r="B86" s="18" t="s">
        <v>75</v>
      </c>
      <c r="C86" s="10">
        <v>34015</v>
      </c>
      <c r="D86" s="10">
        <v>11535</v>
      </c>
      <c r="E86" s="10">
        <v>20335</v>
      </c>
      <c r="F86" s="10">
        <v>2025</v>
      </c>
      <c r="G86" s="10">
        <v>120</v>
      </c>
      <c r="H86" s="11">
        <v>0.34</v>
      </c>
      <c r="I86" s="11">
        <v>0.6</v>
      </c>
      <c r="J86" s="11">
        <v>0.06</v>
      </c>
      <c r="K86" s="11">
        <v>0</v>
      </c>
    </row>
    <row r="87" spans="1:11" x14ac:dyDescent="0.35">
      <c r="A87" s="7" t="s">
        <v>271</v>
      </c>
      <c r="B87" s="18" t="s">
        <v>76</v>
      </c>
      <c r="C87" s="10">
        <v>39350</v>
      </c>
      <c r="D87" s="10">
        <v>13690</v>
      </c>
      <c r="E87" s="10">
        <v>23365</v>
      </c>
      <c r="F87" s="10">
        <v>2175</v>
      </c>
      <c r="G87" s="10">
        <v>125</v>
      </c>
      <c r="H87" s="11">
        <v>0.35</v>
      </c>
      <c r="I87" s="11">
        <v>0.59</v>
      </c>
      <c r="J87" s="11">
        <v>0.06</v>
      </c>
      <c r="K87" s="11">
        <v>0</v>
      </c>
    </row>
    <row r="88" spans="1:11" x14ac:dyDescent="0.35">
      <c r="A88" s="7" t="s">
        <v>271</v>
      </c>
      <c r="B88" s="18" t="s">
        <v>77</v>
      </c>
      <c r="C88" s="10">
        <v>40880</v>
      </c>
      <c r="D88" s="10">
        <v>14400</v>
      </c>
      <c r="E88" s="10">
        <v>24115</v>
      </c>
      <c r="F88" s="10">
        <v>2240</v>
      </c>
      <c r="G88" s="10">
        <v>130</v>
      </c>
      <c r="H88" s="11">
        <v>0.35</v>
      </c>
      <c r="I88" s="11">
        <v>0.59</v>
      </c>
      <c r="J88" s="11">
        <v>0.05</v>
      </c>
      <c r="K88" s="11">
        <v>0</v>
      </c>
    </row>
    <row r="89" spans="1:11" x14ac:dyDescent="0.35">
      <c r="A89" s="7" t="s">
        <v>271</v>
      </c>
      <c r="B89" s="18" t="s">
        <v>78</v>
      </c>
      <c r="C89" s="10">
        <v>41630</v>
      </c>
      <c r="D89" s="10">
        <v>14750</v>
      </c>
      <c r="E89" s="10">
        <v>24465</v>
      </c>
      <c r="F89" s="10">
        <v>2280</v>
      </c>
      <c r="G89" s="10">
        <v>135</v>
      </c>
      <c r="H89" s="11">
        <v>0.35</v>
      </c>
      <c r="I89" s="11">
        <v>0.59</v>
      </c>
      <c r="J89" s="11">
        <v>0.05</v>
      </c>
      <c r="K89" s="11">
        <v>0</v>
      </c>
    </row>
    <row r="90" spans="1:11" x14ac:dyDescent="0.35">
      <c r="A90" s="7" t="s">
        <v>271</v>
      </c>
      <c r="B90" s="18" t="s">
        <v>79</v>
      </c>
      <c r="C90" s="10">
        <v>42105</v>
      </c>
      <c r="D90" s="10">
        <v>14975</v>
      </c>
      <c r="E90" s="10">
        <v>24680</v>
      </c>
      <c r="F90" s="10">
        <v>2310</v>
      </c>
      <c r="G90" s="10">
        <v>140</v>
      </c>
      <c r="H90" s="11">
        <v>0.36</v>
      </c>
      <c r="I90" s="11">
        <v>0.59</v>
      </c>
      <c r="J90" s="11">
        <v>0.05</v>
      </c>
      <c r="K90" s="11">
        <v>0</v>
      </c>
    </row>
    <row r="91" spans="1:11" x14ac:dyDescent="0.35">
      <c r="A91" s="7" t="s">
        <v>271</v>
      </c>
      <c r="B91" s="18" t="s">
        <v>80</v>
      </c>
      <c r="C91" s="10">
        <v>43485</v>
      </c>
      <c r="D91" s="10">
        <v>15640</v>
      </c>
      <c r="E91" s="10">
        <v>25335</v>
      </c>
      <c r="F91" s="10">
        <v>2365</v>
      </c>
      <c r="G91" s="10">
        <v>140</v>
      </c>
      <c r="H91" s="11">
        <v>0.36</v>
      </c>
      <c r="I91" s="11">
        <v>0.57999999999999996</v>
      </c>
      <c r="J91" s="11">
        <v>0.05</v>
      </c>
      <c r="K91" s="11">
        <v>0</v>
      </c>
    </row>
    <row r="92" spans="1:11" x14ac:dyDescent="0.35">
      <c r="A92" s="7" t="s">
        <v>271</v>
      </c>
      <c r="B92" s="18" t="s">
        <v>81</v>
      </c>
      <c r="C92" s="10">
        <v>45010</v>
      </c>
      <c r="D92" s="10">
        <v>16400</v>
      </c>
      <c r="E92" s="10">
        <v>26060</v>
      </c>
      <c r="F92" s="10">
        <v>2420</v>
      </c>
      <c r="G92" s="10">
        <v>135</v>
      </c>
      <c r="H92" s="11">
        <v>0.36</v>
      </c>
      <c r="I92" s="11">
        <v>0.57999999999999996</v>
      </c>
      <c r="J92" s="11">
        <v>0.05</v>
      </c>
      <c r="K92" s="11">
        <v>0</v>
      </c>
    </row>
    <row r="93" spans="1:11" x14ac:dyDescent="0.35">
      <c r="A93" s="7" t="s">
        <v>271</v>
      </c>
      <c r="B93" s="18" t="s">
        <v>82</v>
      </c>
      <c r="C93" s="10">
        <v>45730</v>
      </c>
      <c r="D93" s="10">
        <v>16765</v>
      </c>
      <c r="E93" s="10">
        <v>26380</v>
      </c>
      <c r="F93" s="10">
        <v>2450</v>
      </c>
      <c r="G93" s="10">
        <v>140</v>
      </c>
      <c r="H93" s="11">
        <v>0.37</v>
      </c>
      <c r="I93" s="11">
        <v>0.57999999999999996</v>
      </c>
      <c r="J93" s="11">
        <v>0.05</v>
      </c>
      <c r="K93" s="11">
        <v>0</v>
      </c>
    </row>
    <row r="94" spans="1:11" x14ac:dyDescent="0.35">
      <c r="A94" s="7" t="s">
        <v>271</v>
      </c>
      <c r="B94" s="18" t="s">
        <v>83</v>
      </c>
      <c r="C94" s="10">
        <v>46085</v>
      </c>
      <c r="D94" s="10">
        <v>16960</v>
      </c>
      <c r="E94" s="10">
        <v>26515</v>
      </c>
      <c r="F94" s="10">
        <v>2470</v>
      </c>
      <c r="G94" s="10">
        <v>140</v>
      </c>
      <c r="H94" s="11">
        <v>0.37</v>
      </c>
      <c r="I94" s="11">
        <v>0.57999999999999996</v>
      </c>
      <c r="J94" s="11">
        <v>0.05</v>
      </c>
      <c r="K94" s="11">
        <v>0</v>
      </c>
    </row>
    <row r="95" spans="1:11" x14ac:dyDescent="0.35">
      <c r="A95" s="7" t="s">
        <v>271</v>
      </c>
      <c r="B95" s="18" t="s">
        <v>84</v>
      </c>
      <c r="C95" s="10">
        <v>46295</v>
      </c>
      <c r="D95" s="10">
        <v>17105</v>
      </c>
      <c r="E95" s="10">
        <v>26580</v>
      </c>
      <c r="F95" s="10">
        <v>2475</v>
      </c>
      <c r="G95" s="10">
        <v>140</v>
      </c>
      <c r="H95" s="11">
        <v>0.37</v>
      </c>
      <c r="I95" s="11">
        <v>0.56999999999999995</v>
      </c>
      <c r="J95" s="11">
        <v>0.05</v>
      </c>
      <c r="K95" s="11">
        <v>0</v>
      </c>
    </row>
    <row r="96" spans="1:11" x14ac:dyDescent="0.35">
      <c r="A96" s="7" t="s">
        <v>271</v>
      </c>
      <c r="B96" s="18" t="s">
        <v>85</v>
      </c>
      <c r="C96" s="10">
        <v>46290</v>
      </c>
      <c r="D96" s="10">
        <v>17140</v>
      </c>
      <c r="E96" s="10">
        <v>26545</v>
      </c>
      <c r="F96" s="10">
        <v>2465</v>
      </c>
      <c r="G96" s="10">
        <v>135</v>
      </c>
      <c r="H96" s="11">
        <v>0.37</v>
      </c>
      <c r="I96" s="11">
        <v>0.56999999999999995</v>
      </c>
      <c r="J96" s="11">
        <v>0.05</v>
      </c>
      <c r="K96" s="11">
        <v>0</v>
      </c>
    </row>
    <row r="97" spans="1:11" x14ac:dyDescent="0.35">
      <c r="A97" s="7" t="s">
        <v>271</v>
      </c>
      <c r="B97" s="18" t="s">
        <v>86</v>
      </c>
      <c r="C97" s="10">
        <v>46280</v>
      </c>
      <c r="D97" s="10">
        <v>17210</v>
      </c>
      <c r="E97" s="10">
        <v>26485</v>
      </c>
      <c r="F97" s="10">
        <v>2455</v>
      </c>
      <c r="G97" s="10">
        <v>135</v>
      </c>
      <c r="H97" s="11">
        <v>0.37</v>
      </c>
      <c r="I97" s="11">
        <v>0.56999999999999995</v>
      </c>
      <c r="J97" s="11">
        <v>0.05</v>
      </c>
      <c r="K97" s="11">
        <v>0</v>
      </c>
    </row>
    <row r="98" spans="1:11" x14ac:dyDescent="0.35">
      <c r="A98" s="7" t="s">
        <v>271</v>
      </c>
      <c r="B98" s="18" t="s">
        <v>87</v>
      </c>
      <c r="C98" s="10">
        <v>46280</v>
      </c>
      <c r="D98" s="10">
        <v>17295</v>
      </c>
      <c r="E98" s="10">
        <v>26410</v>
      </c>
      <c r="F98" s="10">
        <v>2440</v>
      </c>
      <c r="G98" s="10">
        <v>135</v>
      </c>
      <c r="H98" s="11">
        <v>0.37</v>
      </c>
      <c r="I98" s="11">
        <v>0.56999999999999995</v>
      </c>
      <c r="J98" s="11">
        <v>0.05</v>
      </c>
      <c r="K98" s="11">
        <v>0</v>
      </c>
    </row>
    <row r="99" spans="1:11" x14ac:dyDescent="0.35">
      <c r="A99" s="7" t="s">
        <v>271</v>
      </c>
      <c r="B99" s="18" t="s">
        <v>88</v>
      </c>
      <c r="C99" s="10">
        <v>46205</v>
      </c>
      <c r="D99" s="10">
        <v>17350</v>
      </c>
      <c r="E99" s="10">
        <v>26295</v>
      </c>
      <c r="F99" s="10">
        <v>2425</v>
      </c>
      <c r="G99" s="10">
        <v>135</v>
      </c>
      <c r="H99" s="11">
        <v>0.38</v>
      </c>
      <c r="I99" s="11">
        <v>0.56999999999999995</v>
      </c>
      <c r="J99" s="11">
        <v>0.05</v>
      </c>
      <c r="K99" s="11">
        <v>0</v>
      </c>
    </row>
    <row r="100" spans="1:11" x14ac:dyDescent="0.35">
      <c r="A100" s="7" t="s">
        <v>271</v>
      </c>
      <c r="B100" s="18" t="s">
        <v>89</v>
      </c>
      <c r="C100" s="10">
        <v>45985</v>
      </c>
      <c r="D100" s="10">
        <v>17340</v>
      </c>
      <c r="E100" s="10">
        <v>26120</v>
      </c>
      <c r="F100" s="10">
        <v>2395</v>
      </c>
      <c r="G100" s="10">
        <v>135</v>
      </c>
      <c r="H100" s="11">
        <v>0.38</v>
      </c>
      <c r="I100" s="11">
        <v>0.56999999999999995</v>
      </c>
      <c r="J100" s="11">
        <v>0.05</v>
      </c>
      <c r="K100" s="11">
        <v>0</v>
      </c>
    </row>
    <row r="101" spans="1:11" x14ac:dyDescent="0.35">
      <c r="A101" s="7" t="s">
        <v>271</v>
      </c>
      <c r="B101" s="18" t="s">
        <v>90</v>
      </c>
      <c r="C101" s="10">
        <v>45640</v>
      </c>
      <c r="D101" s="10">
        <v>17310</v>
      </c>
      <c r="E101" s="10">
        <v>25850</v>
      </c>
      <c r="F101" s="10">
        <v>2350</v>
      </c>
      <c r="G101" s="10">
        <v>135</v>
      </c>
      <c r="H101" s="11">
        <v>0.38</v>
      </c>
      <c r="I101" s="11">
        <v>0.56999999999999995</v>
      </c>
      <c r="J101" s="11">
        <v>0.05</v>
      </c>
      <c r="K101" s="11">
        <v>0</v>
      </c>
    </row>
    <row r="102" spans="1:11" x14ac:dyDescent="0.35">
      <c r="A102" s="7" t="s">
        <v>271</v>
      </c>
      <c r="B102" s="18" t="s">
        <v>91</v>
      </c>
      <c r="C102" s="10">
        <v>45365</v>
      </c>
      <c r="D102" s="10">
        <v>17285</v>
      </c>
      <c r="E102" s="10">
        <v>25635</v>
      </c>
      <c r="F102" s="10">
        <v>2310</v>
      </c>
      <c r="G102" s="10">
        <v>130</v>
      </c>
      <c r="H102" s="11">
        <v>0.38</v>
      </c>
      <c r="I102" s="11">
        <v>0.56999999999999995</v>
      </c>
      <c r="J102" s="11">
        <v>0.05</v>
      </c>
      <c r="K102" s="11">
        <v>0</v>
      </c>
    </row>
    <row r="103" spans="1:11" x14ac:dyDescent="0.35">
      <c r="A103" s="7" t="s">
        <v>271</v>
      </c>
      <c r="B103" s="18" t="s">
        <v>92</v>
      </c>
      <c r="C103" s="10">
        <v>45050</v>
      </c>
      <c r="D103" s="10">
        <v>17260</v>
      </c>
      <c r="E103" s="10">
        <v>25395</v>
      </c>
      <c r="F103" s="10">
        <v>2265</v>
      </c>
      <c r="G103" s="10">
        <v>130</v>
      </c>
      <c r="H103" s="11">
        <v>0.38</v>
      </c>
      <c r="I103" s="11">
        <v>0.56000000000000005</v>
      </c>
      <c r="J103" s="11">
        <v>0.05</v>
      </c>
      <c r="K103" s="11">
        <v>0</v>
      </c>
    </row>
    <row r="104" spans="1:11" x14ac:dyDescent="0.35">
      <c r="A104" s="7" t="s">
        <v>271</v>
      </c>
      <c r="B104" s="18" t="s">
        <v>93</v>
      </c>
      <c r="C104" s="10">
        <v>44570</v>
      </c>
      <c r="D104" s="10">
        <v>17205</v>
      </c>
      <c r="E104" s="10">
        <v>25030</v>
      </c>
      <c r="F104" s="10">
        <v>2210</v>
      </c>
      <c r="G104" s="10">
        <v>125</v>
      </c>
      <c r="H104" s="11">
        <v>0.39</v>
      </c>
      <c r="I104" s="11">
        <v>0.56000000000000005</v>
      </c>
      <c r="J104" s="11">
        <v>0.05</v>
      </c>
      <c r="K104" s="11">
        <v>0</v>
      </c>
    </row>
    <row r="105" spans="1:11" x14ac:dyDescent="0.35">
      <c r="A105" s="7" t="s">
        <v>271</v>
      </c>
      <c r="B105" s="18" t="s">
        <v>94</v>
      </c>
      <c r="C105" s="10">
        <v>44070</v>
      </c>
      <c r="D105" s="10">
        <v>17105</v>
      </c>
      <c r="E105" s="10">
        <v>24685</v>
      </c>
      <c r="F105" s="10">
        <v>2160</v>
      </c>
      <c r="G105" s="10">
        <v>120</v>
      </c>
      <c r="H105" s="11">
        <v>0.39</v>
      </c>
      <c r="I105" s="11">
        <v>0.56000000000000005</v>
      </c>
      <c r="J105" s="11">
        <v>0.05</v>
      </c>
      <c r="K105" s="11">
        <v>0</v>
      </c>
    </row>
    <row r="106" spans="1:11" x14ac:dyDescent="0.35">
      <c r="A106" s="7" t="s">
        <v>271</v>
      </c>
      <c r="B106" s="18" t="s">
        <v>95</v>
      </c>
      <c r="C106" s="10">
        <v>43610</v>
      </c>
      <c r="D106" s="10">
        <v>17030</v>
      </c>
      <c r="E106" s="10">
        <v>24355</v>
      </c>
      <c r="F106" s="10">
        <v>2110</v>
      </c>
      <c r="G106" s="10">
        <v>115</v>
      </c>
      <c r="H106" s="11">
        <v>0.39</v>
      </c>
      <c r="I106" s="11">
        <v>0.56000000000000005</v>
      </c>
      <c r="J106" s="11">
        <v>0.05</v>
      </c>
      <c r="K106" s="11">
        <v>0</v>
      </c>
    </row>
    <row r="107" spans="1:11" x14ac:dyDescent="0.35">
      <c r="A107" s="7" t="s">
        <v>271</v>
      </c>
      <c r="B107" s="18" t="s">
        <v>96</v>
      </c>
      <c r="C107" s="10">
        <v>43095</v>
      </c>
      <c r="D107" s="10">
        <v>16940</v>
      </c>
      <c r="E107" s="10">
        <v>23975</v>
      </c>
      <c r="F107" s="10">
        <v>2070</v>
      </c>
      <c r="G107" s="10">
        <v>115</v>
      </c>
      <c r="H107" s="11">
        <v>0.39</v>
      </c>
      <c r="I107" s="11">
        <v>0.56000000000000005</v>
      </c>
      <c r="J107" s="11">
        <v>0.05</v>
      </c>
      <c r="K107" s="11">
        <v>0</v>
      </c>
    </row>
    <row r="108" spans="1:11" x14ac:dyDescent="0.35">
      <c r="A108" s="7" t="s">
        <v>271</v>
      </c>
      <c r="B108" s="18" t="s">
        <v>97</v>
      </c>
      <c r="C108" s="10">
        <v>42540</v>
      </c>
      <c r="D108" s="10">
        <v>16840</v>
      </c>
      <c r="E108" s="10">
        <v>23575</v>
      </c>
      <c r="F108" s="10">
        <v>2020</v>
      </c>
      <c r="G108" s="10">
        <v>105</v>
      </c>
      <c r="H108" s="11">
        <v>0.4</v>
      </c>
      <c r="I108" s="11">
        <v>0.55000000000000004</v>
      </c>
      <c r="J108" s="11">
        <v>0.05</v>
      </c>
      <c r="K108" s="11">
        <v>0</v>
      </c>
    </row>
    <row r="109" spans="1:11" x14ac:dyDescent="0.35">
      <c r="A109" s="7" t="s">
        <v>271</v>
      </c>
      <c r="B109" s="18" t="s">
        <v>98</v>
      </c>
      <c r="C109" s="10">
        <v>41905</v>
      </c>
      <c r="D109" s="10">
        <v>16690</v>
      </c>
      <c r="E109" s="10">
        <v>23135</v>
      </c>
      <c r="F109" s="10">
        <v>1980</v>
      </c>
      <c r="G109" s="10">
        <v>105</v>
      </c>
      <c r="H109" s="11">
        <v>0.4</v>
      </c>
      <c r="I109" s="11">
        <v>0.55000000000000004</v>
      </c>
      <c r="J109" s="11">
        <v>0.05</v>
      </c>
      <c r="K109" s="11">
        <v>0</v>
      </c>
    </row>
    <row r="110" spans="1:11" x14ac:dyDescent="0.35">
      <c r="A110" s="7" t="s">
        <v>271</v>
      </c>
      <c r="B110" s="18" t="s">
        <v>99</v>
      </c>
      <c r="C110" s="10">
        <v>41235</v>
      </c>
      <c r="D110" s="10">
        <v>16550</v>
      </c>
      <c r="E110" s="10">
        <v>22655</v>
      </c>
      <c r="F110" s="10">
        <v>1930</v>
      </c>
      <c r="G110" s="10">
        <v>100</v>
      </c>
      <c r="H110" s="11">
        <v>0.4</v>
      </c>
      <c r="I110" s="11">
        <v>0.55000000000000004</v>
      </c>
      <c r="J110" s="11">
        <v>0.05</v>
      </c>
      <c r="K110" s="11">
        <v>0</v>
      </c>
    </row>
    <row r="111" spans="1:11" x14ac:dyDescent="0.35">
      <c r="A111" s="7" t="s">
        <v>271</v>
      </c>
      <c r="B111" s="18" t="s">
        <v>100</v>
      </c>
      <c r="C111" s="10">
        <v>40685</v>
      </c>
      <c r="D111" s="10">
        <v>16420</v>
      </c>
      <c r="E111" s="10">
        <v>22280</v>
      </c>
      <c r="F111" s="10">
        <v>1885</v>
      </c>
      <c r="G111" s="10">
        <v>100</v>
      </c>
      <c r="H111" s="11">
        <v>0.4</v>
      </c>
      <c r="I111" s="11">
        <v>0.55000000000000004</v>
      </c>
      <c r="J111" s="11">
        <v>0.05</v>
      </c>
      <c r="K111" s="11">
        <v>0</v>
      </c>
    </row>
    <row r="112" spans="1:11" x14ac:dyDescent="0.35">
      <c r="A112" s="7" t="s">
        <v>271</v>
      </c>
      <c r="B112" s="18" t="s">
        <v>101</v>
      </c>
      <c r="C112" s="10">
        <v>40025</v>
      </c>
      <c r="D112" s="10">
        <v>16290</v>
      </c>
      <c r="E112" s="10">
        <v>21800</v>
      </c>
      <c r="F112" s="10">
        <v>1835</v>
      </c>
      <c r="G112" s="10">
        <v>100</v>
      </c>
      <c r="H112" s="11">
        <v>0.41</v>
      </c>
      <c r="I112" s="11">
        <v>0.54</v>
      </c>
      <c r="J112" s="11">
        <v>0.05</v>
      </c>
      <c r="K112" s="11">
        <v>0</v>
      </c>
    </row>
    <row r="113" spans="1:11" x14ac:dyDescent="0.35">
      <c r="A113" s="7" t="s">
        <v>271</v>
      </c>
      <c r="B113" s="18" t="s">
        <v>102</v>
      </c>
      <c r="C113" s="10">
        <v>39405</v>
      </c>
      <c r="D113" s="10">
        <v>16180</v>
      </c>
      <c r="E113" s="10">
        <v>21375</v>
      </c>
      <c r="F113" s="10">
        <v>1760</v>
      </c>
      <c r="G113" s="10">
        <v>95</v>
      </c>
      <c r="H113" s="11">
        <v>0.41</v>
      </c>
      <c r="I113" s="11">
        <v>0.54</v>
      </c>
      <c r="J113" s="11">
        <v>0.04</v>
      </c>
      <c r="K113" s="11">
        <v>0</v>
      </c>
    </row>
    <row r="114" spans="1:11" x14ac:dyDescent="0.35">
      <c r="A114" s="7" t="s">
        <v>271</v>
      </c>
      <c r="B114" s="18" t="s">
        <v>103</v>
      </c>
      <c r="C114" s="10">
        <v>38800</v>
      </c>
      <c r="D114" s="10">
        <v>16055</v>
      </c>
      <c r="E114" s="10">
        <v>20940</v>
      </c>
      <c r="F114" s="10">
        <v>1715</v>
      </c>
      <c r="G114" s="10">
        <v>90</v>
      </c>
      <c r="H114" s="11">
        <v>0.41</v>
      </c>
      <c r="I114" s="11">
        <v>0.54</v>
      </c>
      <c r="J114" s="11">
        <v>0.04</v>
      </c>
      <c r="K114" s="11">
        <v>0</v>
      </c>
    </row>
    <row r="115" spans="1:11" x14ac:dyDescent="0.35">
      <c r="A115" s="7" t="s">
        <v>271</v>
      </c>
      <c r="B115" s="18" t="s">
        <v>104</v>
      </c>
      <c r="C115" s="10">
        <v>38210</v>
      </c>
      <c r="D115" s="10">
        <v>15945</v>
      </c>
      <c r="E115" s="10">
        <v>20510</v>
      </c>
      <c r="F115" s="10">
        <v>1670</v>
      </c>
      <c r="G115" s="10">
        <v>90</v>
      </c>
      <c r="H115" s="11">
        <v>0.42</v>
      </c>
      <c r="I115" s="11">
        <v>0.54</v>
      </c>
      <c r="J115" s="11">
        <v>0.04</v>
      </c>
      <c r="K115" s="11">
        <v>0</v>
      </c>
    </row>
    <row r="116" spans="1:11" x14ac:dyDescent="0.35">
      <c r="A116" s="7" t="s">
        <v>271</v>
      </c>
      <c r="B116" s="18" t="s">
        <v>105</v>
      </c>
      <c r="C116" s="10">
        <v>37775</v>
      </c>
      <c r="D116" s="10">
        <v>15870</v>
      </c>
      <c r="E116" s="10">
        <v>20175</v>
      </c>
      <c r="F116" s="10">
        <v>1640</v>
      </c>
      <c r="G116" s="10">
        <v>90</v>
      </c>
      <c r="H116" s="11">
        <v>0.42</v>
      </c>
      <c r="I116" s="11">
        <v>0.53</v>
      </c>
      <c r="J116" s="11">
        <v>0.04</v>
      </c>
      <c r="K116" s="11">
        <v>0</v>
      </c>
    </row>
    <row r="117" spans="1:11" x14ac:dyDescent="0.35">
      <c r="A117" s="7" t="s">
        <v>271</v>
      </c>
      <c r="B117" s="18" t="s">
        <v>106</v>
      </c>
      <c r="C117" s="10">
        <v>37170</v>
      </c>
      <c r="D117" s="10">
        <v>15710</v>
      </c>
      <c r="E117" s="10">
        <v>19770</v>
      </c>
      <c r="F117" s="10">
        <v>1600</v>
      </c>
      <c r="G117" s="10">
        <v>90</v>
      </c>
      <c r="H117" s="11">
        <v>0.42</v>
      </c>
      <c r="I117" s="11">
        <v>0.53</v>
      </c>
      <c r="J117" s="11">
        <v>0.04</v>
      </c>
      <c r="K117" s="11">
        <v>0</v>
      </c>
    </row>
    <row r="118" spans="1:11" x14ac:dyDescent="0.35">
      <c r="A118" t="s">
        <v>27</v>
      </c>
      <c r="B118" s="94" t="s">
        <v>422</v>
      </c>
    </row>
    <row r="119" spans="1:11" x14ac:dyDescent="0.35">
      <c r="A119" t="s">
        <v>28</v>
      </c>
      <c r="B119" s="96" t="s">
        <v>520</v>
      </c>
    </row>
    <row r="120" spans="1:11" x14ac:dyDescent="0.35">
      <c r="A120" t="s">
        <v>29</v>
      </c>
      <c r="B120" s="97" t="s">
        <v>517</v>
      </c>
    </row>
    <row r="121" spans="1:11" x14ac:dyDescent="0.35">
      <c r="A121" t="s">
        <v>30</v>
      </c>
      <c r="B121" s="97" t="s">
        <v>442</v>
      </c>
    </row>
    <row r="122" spans="1:11" x14ac:dyDescent="0.35">
      <c r="A122" t="s">
        <v>31</v>
      </c>
      <c r="B122" s="96" t="s">
        <v>521</v>
      </c>
    </row>
  </sheetData>
  <conditionalFormatting sqref="H7:H117 K7:K117">
    <cfRule type="dataBar" priority="2">
      <dataBar>
        <cfvo type="num" val="0"/>
        <cfvo type="num" val="1"/>
        <color rgb="FFB1A0C7"/>
      </dataBar>
      <extLst>
        <ext xmlns:x14="http://schemas.microsoft.com/office/spreadsheetml/2009/9/main" uri="{B025F937-C7B1-47D3-B67F-A62EFF666E3E}">
          <x14:id>{9E60C1C7-6DBE-4B03-A91C-346566F284F1}</x14:id>
        </ext>
      </extLst>
    </cfRule>
  </conditionalFormatting>
  <conditionalFormatting sqref="I7:I117">
    <cfRule type="dataBar" priority="3">
      <dataBar>
        <cfvo type="num" val="0"/>
        <cfvo type="num" val="1"/>
        <color rgb="FFB1A0C7"/>
      </dataBar>
      <extLst>
        <ext xmlns:x14="http://schemas.microsoft.com/office/spreadsheetml/2009/9/main" uri="{B025F937-C7B1-47D3-B67F-A62EFF666E3E}">
          <x14:id>{285AF935-9914-4285-AC98-3FDF31512040}</x14:id>
        </ext>
      </extLst>
    </cfRule>
  </conditionalFormatting>
  <conditionalFormatting sqref="J7:J117">
    <cfRule type="dataBar" priority="1">
      <dataBar>
        <cfvo type="num" val="0"/>
        <cfvo type="num" val="1"/>
        <color rgb="FFB1A0C7"/>
      </dataBar>
      <extLst>
        <ext xmlns:x14="http://schemas.microsoft.com/office/spreadsheetml/2009/9/main" uri="{B025F937-C7B1-47D3-B67F-A62EFF666E3E}">
          <x14:id>{C9226D21-4545-419D-BF1F-F4F9EAC7472B}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E60C1C7-6DBE-4B03-A91C-346566F284F1}">
            <x14:dataBar minLength="0" maxLength="100" gradient="0">
              <x14:cfvo type="num">
                <xm:f>0</xm:f>
              </x14:cfvo>
              <x14:cfvo type="num">
                <xm:f>1</xm:f>
              </x14:cfvo>
              <x14:negativeFillColor rgb="FFFF0000"/>
              <x14:axisColor rgb="FF000000"/>
            </x14:dataBar>
          </x14:cfRule>
          <xm:sqref>H7:H117 K7:K117</xm:sqref>
        </x14:conditionalFormatting>
        <x14:conditionalFormatting xmlns:xm="http://schemas.microsoft.com/office/excel/2006/main">
          <x14:cfRule type="dataBar" id="{285AF935-9914-4285-AC98-3FDF31512040}">
            <x14:dataBar minLength="0" maxLength="100" gradient="0">
              <x14:cfvo type="num">
                <xm:f>0</xm:f>
              </x14:cfvo>
              <x14:cfvo type="num">
                <xm:f>1</xm:f>
              </x14:cfvo>
              <x14:negativeFillColor rgb="FFFF0000"/>
              <x14:axisColor rgb="FF000000"/>
            </x14:dataBar>
          </x14:cfRule>
          <xm:sqref>I7:I117</xm:sqref>
        </x14:conditionalFormatting>
        <x14:conditionalFormatting xmlns:xm="http://schemas.microsoft.com/office/excel/2006/main">
          <x14:cfRule type="dataBar" id="{C9226D21-4545-419D-BF1F-F4F9EAC7472B}">
            <x14:dataBar minLength="0" maxLength="100" gradient="0">
              <x14:cfvo type="num">
                <xm:f>0</xm:f>
              </x14:cfvo>
              <x14:cfvo type="num">
                <xm:f>1</xm:f>
              </x14:cfvo>
              <x14:negativeFillColor rgb="FFFF0000"/>
              <x14:axisColor rgb="FF000000"/>
            </x14:dataBar>
          </x14:cfRule>
          <xm:sqref>J7:J117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22"/>
  <sheetViews>
    <sheetView showGridLines="0" zoomScaleNormal="100" workbookViewId="0"/>
  </sheetViews>
  <sheetFormatPr defaultColWidth="11" defaultRowHeight="15.5" x14ac:dyDescent="0.35"/>
  <cols>
    <col min="1" max="9" width="20.58203125" customWidth="1"/>
  </cols>
  <sheetData>
    <row r="1" spans="1:9" ht="19.5" x14ac:dyDescent="0.45">
      <c r="A1" s="2" t="s">
        <v>309</v>
      </c>
    </row>
    <row r="2" spans="1:9" x14ac:dyDescent="0.35">
      <c r="A2" t="s">
        <v>44</v>
      </c>
    </row>
    <row r="3" spans="1:9" x14ac:dyDescent="0.35">
      <c r="A3" t="s">
        <v>45</v>
      </c>
    </row>
    <row r="4" spans="1:9" x14ac:dyDescent="0.35">
      <c r="A4" t="s">
        <v>288</v>
      </c>
    </row>
    <row r="5" spans="1:9" x14ac:dyDescent="0.35">
      <c r="A5" t="s">
        <v>47</v>
      </c>
    </row>
    <row r="6" spans="1:9" ht="31" x14ac:dyDescent="0.35">
      <c r="A6" s="86" t="s">
        <v>257</v>
      </c>
      <c r="B6" s="88" t="s">
        <v>289</v>
      </c>
      <c r="C6" s="88" t="s">
        <v>300</v>
      </c>
      <c r="D6" s="88" t="s">
        <v>310</v>
      </c>
      <c r="E6" s="88" t="s">
        <v>311</v>
      </c>
      <c r="F6" s="88" t="s">
        <v>304</v>
      </c>
      <c r="G6" s="88" t="s">
        <v>312</v>
      </c>
      <c r="H6" s="88" t="s">
        <v>313</v>
      </c>
      <c r="I6" s="88" t="s">
        <v>308</v>
      </c>
    </row>
    <row r="7" spans="1:9" x14ac:dyDescent="0.35">
      <c r="A7" s="7" t="s">
        <v>269</v>
      </c>
      <c r="B7" s="18" t="s">
        <v>70</v>
      </c>
      <c r="C7" s="10">
        <v>5235</v>
      </c>
      <c r="D7" s="10">
        <v>400</v>
      </c>
      <c r="E7" s="10">
        <v>3110</v>
      </c>
      <c r="F7" s="10">
        <v>1725</v>
      </c>
      <c r="G7" s="11">
        <v>0.08</v>
      </c>
      <c r="H7" s="11">
        <v>0.59</v>
      </c>
      <c r="I7" s="11">
        <v>0.33</v>
      </c>
    </row>
    <row r="8" spans="1:9" x14ac:dyDescent="0.35">
      <c r="A8" s="7" t="s">
        <v>269</v>
      </c>
      <c r="B8" s="18" t="s">
        <v>71</v>
      </c>
      <c r="C8" s="10">
        <v>7800</v>
      </c>
      <c r="D8" s="10">
        <v>620</v>
      </c>
      <c r="E8" s="10">
        <v>4710</v>
      </c>
      <c r="F8" s="10">
        <v>2470</v>
      </c>
      <c r="G8" s="11">
        <v>0.08</v>
      </c>
      <c r="H8" s="11">
        <v>0.6</v>
      </c>
      <c r="I8" s="11">
        <v>0.32</v>
      </c>
    </row>
    <row r="9" spans="1:9" x14ac:dyDescent="0.35">
      <c r="A9" s="7" t="s">
        <v>269</v>
      </c>
      <c r="B9" s="18" t="s">
        <v>72</v>
      </c>
      <c r="C9" s="10">
        <v>11145</v>
      </c>
      <c r="D9" s="10">
        <v>935</v>
      </c>
      <c r="E9" s="10">
        <v>6900</v>
      </c>
      <c r="F9" s="10">
        <v>3310</v>
      </c>
      <c r="G9" s="11">
        <v>0.08</v>
      </c>
      <c r="H9" s="11">
        <v>0.62</v>
      </c>
      <c r="I9" s="11">
        <v>0.3</v>
      </c>
    </row>
    <row r="10" spans="1:9" x14ac:dyDescent="0.35">
      <c r="A10" s="7" t="s">
        <v>269</v>
      </c>
      <c r="B10" s="18" t="s">
        <v>73</v>
      </c>
      <c r="C10" s="10">
        <v>19190</v>
      </c>
      <c r="D10" s="10">
        <v>1735</v>
      </c>
      <c r="E10" s="10">
        <v>12540</v>
      </c>
      <c r="F10" s="10">
        <v>4915</v>
      </c>
      <c r="G10" s="11">
        <v>0.09</v>
      </c>
      <c r="H10" s="11">
        <v>0.65</v>
      </c>
      <c r="I10" s="11">
        <v>0.26</v>
      </c>
    </row>
    <row r="11" spans="1:9" x14ac:dyDescent="0.35">
      <c r="A11" s="7" t="s">
        <v>269</v>
      </c>
      <c r="B11" s="18" t="s">
        <v>74</v>
      </c>
      <c r="C11" s="10">
        <v>29505</v>
      </c>
      <c r="D11" s="10">
        <v>2810</v>
      </c>
      <c r="E11" s="10">
        <v>19905</v>
      </c>
      <c r="F11" s="10">
        <v>6790</v>
      </c>
      <c r="G11" s="11">
        <v>0.1</v>
      </c>
      <c r="H11" s="11">
        <v>0.67</v>
      </c>
      <c r="I11" s="11">
        <v>0.23</v>
      </c>
    </row>
    <row r="12" spans="1:9" x14ac:dyDescent="0.35">
      <c r="A12" s="7" t="s">
        <v>269</v>
      </c>
      <c r="B12" s="18" t="s">
        <v>75</v>
      </c>
      <c r="C12" s="10">
        <v>42810</v>
      </c>
      <c r="D12" s="10">
        <v>4215</v>
      </c>
      <c r="E12" s="10">
        <v>28880</v>
      </c>
      <c r="F12" s="10">
        <v>9720</v>
      </c>
      <c r="G12" s="11">
        <v>0.1</v>
      </c>
      <c r="H12" s="11">
        <v>0.67</v>
      </c>
      <c r="I12" s="11">
        <v>0.23</v>
      </c>
    </row>
    <row r="13" spans="1:9" x14ac:dyDescent="0.35">
      <c r="A13" s="7" t="s">
        <v>269</v>
      </c>
      <c r="B13" s="18" t="s">
        <v>76</v>
      </c>
      <c r="C13" s="10">
        <v>49375</v>
      </c>
      <c r="D13" s="10">
        <v>4995</v>
      </c>
      <c r="E13" s="10">
        <v>32640</v>
      </c>
      <c r="F13" s="10">
        <v>11735</v>
      </c>
      <c r="G13" s="11">
        <v>0.1</v>
      </c>
      <c r="H13" s="11">
        <v>0.66</v>
      </c>
      <c r="I13" s="11">
        <v>0.24</v>
      </c>
    </row>
    <row r="14" spans="1:9" x14ac:dyDescent="0.35">
      <c r="A14" s="7" t="s">
        <v>269</v>
      </c>
      <c r="B14" s="18" t="s">
        <v>77</v>
      </c>
      <c r="C14" s="10">
        <v>51930</v>
      </c>
      <c r="D14" s="10">
        <v>5350</v>
      </c>
      <c r="E14" s="10">
        <v>33955</v>
      </c>
      <c r="F14" s="10">
        <v>12625</v>
      </c>
      <c r="G14" s="11">
        <v>0.1</v>
      </c>
      <c r="H14" s="11">
        <v>0.65</v>
      </c>
      <c r="I14" s="11">
        <v>0.24</v>
      </c>
    </row>
    <row r="15" spans="1:9" x14ac:dyDescent="0.35">
      <c r="A15" s="7" t="s">
        <v>269</v>
      </c>
      <c r="B15" s="18" t="s">
        <v>78</v>
      </c>
      <c r="C15" s="10">
        <v>53815</v>
      </c>
      <c r="D15" s="10">
        <v>5540</v>
      </c>
      <c r="E15" s="10">
        <v>35045</v>
      </c>
      <c r="F15" s="10">
        <v>13225</v>
      </c>
      <c r="G15" s="11">
        <v>0.1</v>
      </c>
      <c r="H15" s="11">
        <v>0.65</v>
      </c>
      <c r="I15" s="11">
        <v>0.25</v>
      </c>
    </row>
    <row r="16" spans="1:9" x14ac:dyDescent="0.35">
      <c r="A16" s="7" t="s">
        <v>269</v>
      </c>
      <c r="B16" s="18" t="s">
        <v>79</v>
      </c>
      <c r="C16" s="10">
        <v>55250</v>
      </c>
      <c r="D16" s="10">
        <v>5675</v>
      </c>
      <c r="E16" s="10">
        <v>35865</v>
      </c>
      <c r="F16" s="10">
        <v>13705</v>
      </c>
      <c r="G16" s="11">
        <v>0.1</v>
      </c>
      <c r="H16" s="11">
        <v>0.65</v>
      </c>
      <c r="I16" s="11">
        <v>0.25</v>
      </c>
    </row>
    <row r="17" spans="1:9" x14ac:dyDescent="0.35">
      <c r="A17" s="7" t="s">
        <v>269</v>
      </c>
      <c r="B17" s="18" t="s">
        <v>80</v>
      </c>
      <c r="C17" s="10">
        <v>57630</v>
      </c>
      <c r="D17" s="10">
        <v>5965</v>
      </c>
      <c r="E17" s="10">
        <v>36775</v>
      </c>
      <c r="F17" s="10">
        <v>14890</v>
      </c>
      <c r="G17" s="11">
        <v>0.1</v>
      </c>
      <c r="H17" s="11">
        <v>0.64</v>
      </c>
      <c r="I17" s="11">
        <v>0.26</v>
      </c>
    </row>
    <row r="18" spans="1:9" x14ac:dyDescent="0.35">
      <c r="A18" s="7" t="s">
        <v>269</v>
      </c>
      <c r="B18" s="18" t="s">
        <v>81</v>
      </c>
      <c r="C18" s="10">
        <v>60290</v>
      </c>
      <c r="D18" s="10">
        <v>6250</v>
      </c>
      <c r="E18" s="10">
        <v>37760</v>
      </c>
      <c r="F18" s="10">
        <v>16280</v>
      </c>
      <c r="G18" s="11">
        <v>0.1</v>
      </c>
      <c r="H18" s="11">
        <v>0.63</v>
      </c>
      <c r="I18" s="11">
        <v>0.27</v>
      </c>
    </row>
    <row r="19" spans="1:9" x14ac:dyDescent="0.35">
      <c r="A19" s="7" t="s">
        <v>269</v>
      </c>
      <c r="B19" s="18" t="s">
        <v>82</v>
      </c>
      <c r="C19" s="10">
        <v>62545</v>
      </c>
      <c r="D19" s="10">
        <v>6440</v>
      </c>
      <c r="E19" s="10">
        <v>39005</v>
      </c>
      <c r="F19" s="10">
        <v>17100</v>
      </c>
      <c r="G19" s="11">
        <v>0.1</v>
      </c>
      <c r="H19" s="11">
        <v>0.62</v>
      </c>
      <c r="I19" s="11">
        <v>0.27</v>
      </c>
    </row>
    <row r="20" spans="1:9" x14ac:dyDescent="0.35">
      <c r="A20" s="7" t="s">
        <v>269</v>
      </c>
      <c r="B20" s="18" t="s">
        <v>83</v>
      </c>
      <c r="C20" s="10">
        <v>64065</v>
      </c>
      <c r="D20" s="10">
        <v>6580</v>
      </c>
      <c r="E20" s="10">
        <v>39815</v>
      </c>
      <c r="F20" s="10">
        <v>17670</v>
      </c>
      <c r="G20" s="11">
        <v>0.1</v>
      </c>
      <c r="H20" s="11">
        <v>0.62</v>
      </c>
      <c r="I20" s="11">
        <v>0.28000000000000003</v>
      </c>
    </row>
    <row r="21" spans="1:9" x14ac:dyDescent="0.35">
      <c r="A21" s="7" t="s">
        <v>269</v>
      </c>
      <c r="B21" s="18" t="s">
        <v>84</v>
      </c>
      <c r="C21" s="10">
        <v>65710</v>
      </c>
      <c r="D21" s="10">
        <v>6745</v>
      </c>
      <c r="E21" s="10">
        <v>40605</v>
      </c>
      <c r="F21" s="10">
        <v>18355</v>
      </c>
      <c r="G21" s="11">
        <v>0.1</v>
      </c>
      <c r="H21" s="11">
        <v>0.62</v>
      </c>
      <c r="I21" s="11">
        <v>0.28000000000000003</v>
      </c>
    </row>
    <row r="22" spans="1:9" x14ac:dyDescent="0.35">
      <c r="A22" s="7" t="s">
        <v>269</v>
      </c>
      <c r="B22" s="18" t="s">
        <v>85</v>
      </c>
      <c r="C22" s="10">
        <v>67405</v>
      </c>
      <c r="D22" s="10">
        <v>6950</v>
      </c>
      <c r="E22" s="10">
        <v>41355</v>
      </c>
      <c r="F22" s="10">
        <v>19100</v>
      </c>
      <c r="G22" s="11">
        <v>0.1</v>
      </c>
      <c r="H22" s="11">
        <v>0.61</v>
      </c>
      <c r="I22" s="11">
        <v>0.28000000000000003</v>
      </c>
    </row>
    <row r="23" spans="1:9" x14ac:dyDescent="0.35">
      <c r="A23" s="7" t="s">
        <v>269</v>
      </c>
      <c r="B23" s="18" t="s">
        <v>86</v>
      </c>
      <c r="C23" s="10">
        <v>68715</v>
      </c>
      <c r="D23" s="10">
        <v>7180</v>
      </c>
      <c r="E23" s="10">
        <v>41905</v>
      </c>
      <c r="F23" s="10">
        <v>19630</v>
      </c>
      <c r="G23" s="11">
        <v>0.1</v>
      </c>
      <c r="H23" s="11">
        <v>0.61</v>
      </c>
      <c r="I23" s="11">
        <v>0.28999999999999998</v>
      </c>
    </row>
    <row r="24" spans="1:9" x14ac:dyDescent="0.35">
      <c r="A24" s="7" t="s">
        <v>269</v>
      </c>
      <c r="B24" s="18" t="s">
        <v>87</v>
      </c>
      <c r="C24" s="10">
        <v>70335</v>
      </c>
      <c r="D24" s="10">
        <v>7445</v>
      </c>
      <c r="E24" s="10">
        <v>42575</v>
      </c>
      <c r="F24" s="10">
        <v>20320</v>
      </c>
      <c r="G24" s="11">
        <v>0.11</v>
      </c>
      <c r="H24" s="11">
        <v>0.61</v>
      </c>
      <c r="I24" s="11">
        <v>0.28999999999999998</v>
      </c>
    </row>
    <row r="25" spans="1:9" x14ac:dyDescent="0.35">
      <c r="A25" s="7" t="s">
        <v>269</v>
      </c>
      <c r="B25" s="18" t="s">
        <v>88</v>
      </c>
      <c r="C25" s="10">
        <v>71830</v>
      </c>
      <c r="D25" s="10">
        <v>7690</v>
      </c>
      <c r="E25" s="10">
        <v>43210</v>
      </c>
      <c r="F25" s="10">
        <v>20930</v>
      </c>
      <c r="G25" s="11">
        <v>0.11</v>
      </c>
      <c r="H25" s="11">
        <v>0.6</v>
      </c>
      <c r="I25" s="11">
        <v>0.28999999999999998</v>
      </c>
    </row>
    <row r="26" spans="1:9" x14ac:dyDescent="0.35">
      <c r="A26" s="7" t="s">
        <v>269</v>
      </c>
      <c r="B26" s="18" t="s">
        <v>89</v>
      </c>
      <c r="C26" s="10">
        <v>73405</v>
      </c>
      <c r="D26" s="10">
        <v>7940</v>
      </c>
      <c r="E26" s="10">
        <v>43930</v>
      </c>
      <c r="F26" s="10">
        <v>21535</v>
      </c>
      <c r="G26" s="11">
        <v>0.11</v>
      </c>
      <c r="H26" s="11">
        <v>0.6</v>
      </c>
      <c r="I26" s="11">
        <v>0.28999999999999998</v>
      </c>
    </row>
    <row r="27" spans="1:9" x14ac:dyDescent="0.35">
      <c r="A27" s="7" t="s">
        <v>269</v>
      </c>
      <c r="B27" s="18" t="s">
        <v>90</v>
      </c>
      <c r="C27" s="10">
        <v>75005</v>
      </c>
      <c r="D27" s="10">
        <v>8195</v>
      </c>
      <c r="E27" s="10">
        <v>44650</v>
      </c>
      <c r="F27" s="10">
        <v>22165</v>
      </c>
      <c r="G27" s="11">
        <v>0.11</v>
      </c>
      <c r="H27" s="11">
        <v>0.6</v>
      </c>
      <c r="I27" s="11">
        <v>0.3</v>
      </c>
    </row>
    <row r="28" spans="1:9" x14ac:dyDescent="0.35">
      <c r="A28" s="7" t="s">
        <v>269</v>
      </c>
      <c r="B28" s="18" t="s">
        <v>91</v>
      </c>
      <c r="C28" s="10">
        <v>76425</v>
      </c>
      <c r="D28" s="10">
        <v>8340</v>
      </c>
      <c r="E28" s="10">
        <v>45265</v>
      </c>
      <c r="F28" s="10">
        <v>22815</v>
      </c>
      <c r="G28" s="11">
        <v>0.11</v>
      </c>
      <c r="H28" s="11">
        <v>0.59</v>
      </c>
      <c r="I28" s="11">
        <v>0.3</v>
      </c>
    </row>
    <row r="29" spans="1:9" x14ac:dyDescent="0.35">
      <c r="A29" s="7" t="s">
        <v>269</v>
      </c>
      <c r="B29" s="18" t="s">
        <v>92</v>
      </c>
      <c r="C29" s="10">
        <v>77895</v>
      </c>
      <c r="D29" s="10">
        <v>8580</v>
      </c>
      <c r="E29" s="10">
        <v>45815</v>
      </c>
      <c r="F29" s="10">
        <v>23500</v>
      </c>
      <c r="G29" s="11">
        <v>0.11</v>
      </c>
      <c r="H29" s="11">
        <v>0.59</v>
      </c>
      <c r="I29" s="11">
        <v>0.3</v>
      </c>
    </row>
    <row r="30" spans="1:9" x14ac:dyDescent="0.35">
      <c r="A30" s="7" t="s">
        <v>269</v>
      </c>
      <c r="B30" s="18" t="s">
        <v>93</v>
      </c>
      <c r="C30" s="10">
        <v>79600</v>
      </c>
      <c r="D30" s="10">
        <v>8785</v>
      </c>
      <c r="E30" s="10">
        <v>46405</v>
      </c>
      <c r="F30" s="10">
        <v>24410</v>
      </c>
      <c r="G30" s="11">
        <v>0.11</v>
      </c>
      <c r="H30" s="11">
        <v>0.57999999999999996</v>
      </c>
      <c r="I30" s="11">
        <v>0.31</v>
      </c>
    </row>
    <row r="31" spans="1:9" x14ac:dyDescent="0.35">
      <c r="A31" s="7" t="s">
        <v>269</v>
      </c>
      <c r="B31" s="18" t="s">
        <v>94</v>
      </c>
      <c r="C31" s="10">
        <v>81130</v>
      </c>
      <c r="D31" s="10">
        <v>8955</v>
      </c>
      <c r="E31" s="10">
        <v>46935</v>
      </c>
      <c r="F31" s="10">
        <v>25240</v>
      </c>
      <c r="G31" s="11">
        <v>0.11</v>
      </c>
      <c r="H31" s="11">
        <v>0.57999999999999996</v>
      </c>
      <c r="I31" s="11">
        <v>0.31</v>
      </c>
    </row>
    <row r="32" spans="1:9" x14ac:dyDescent="0.35">
      <c r="A32" s="7" t="s">
        <v>269</v>
      </c>
      <c r="B32" s="18" t="s">
        <v>95</v>
      </c>
      <c r="C32" s="10">
        <v>82705</v>
      </c>
      <c r="D32" s="10">
        <v>9095</v>
      </c>
      <c r="E32" s="10">
        <v>47480</v>
      </c>
      <c r="F32" s="10">
        <v>26135</v>
      </c>
      <c r="G32" s="11">
        <v>0.11</v>
      </c>
      <c r="H32" s="11">
        <v>0.56999999999999995</v>
      </c>
      <c r="I32" s="11">
        <v>0.32</v>
      </c>
    </row>
    <row r="33" spans="1:9" x14ac:dyDescent="0.35">
      <c r="A33" s="7" t="s">
        <v>269</v>
      </c>
      <c r="B33" s="18" t="s">
        <v>96</v>
      </c>
      <c r="C33" s="10">
        <v>84075</v>
      </c>
      <c r="D33" s="10">
        <v>9255</v>
      </c>
      <c r="E33" s="10">
        <v>47885</v>
      </c>
      <c r="F33" s="10">
        <v>26930</v>
      </c>
      <c r="G33" s="11">
        <v>0.11</v>
      </c>
      <c r="H33" s="11">
        <v>0.56999999999999995</v>
      </c>
      <c r="I33" s="11">
        <v>0.32</v>
      </c>
    </row>
    <row r="34" spans="1:9" x14ac:dyDescent="0.35">
      <c r="A34" s="7" t="s">
        <v>269</v>
      </c>
      <c r="B34" s="18" t="s">
        <v>97</v>
      </c>
      <c r="C34" s="10">
        <v>85240</v>
      </c>
      <c r="D34" s="10">
        <v>9370</v>
      </c>
      <c r="E34" s="10">
        <v>48225</v>
      </c>
      <c r="F34" s="10">
        <v>27640</v>
      </c>
      <c r="G34" s="11">
        <v>0.11</v>
      </c>
      <c r="H34" s="11">
        <v>0.56999999999999995</v>
      </c>
      <c r="I34" s="11">
        <v>0.32</v>
      </c>
    </row>
    <row r="35" spans="1:9" x14ac:dyDescent="0.35">
      <c r="A35" s="7" t="s">
        <v>269</v>
      </c>
      <c r="B35" s="18" t="s">
        <v>98</v>
      </c>
      <c r="C35" s="10">
        <v>85990</v>
      </c>
      <c r="D35" s="10">
        <v>9480</v>
      </c>
      <c r="E35" s="10">
        <v>48430</v>
      </c>
      <c r="F35" s="10">
        <v>28080</v>
      </c>
      <c r="G35" s="11">
        <v>0.11</v>
      </c>
      <c r="H35" s="11">
        <v>0.56000000000000005</v>
      </c>
      <c r="I35" s="11">
        <v>0.33</v>
      </c>
    </row>
    <row r="36" spans="1:9" x14ac:dyDescent="0.35">
      <c r="A36" s="7" t="s">
        <v>269</v>
      </c>
      <c r="B36" s="18" t="s">
        <v>99</v>
      </c>
      <c r="C36" s="10">
        <v>86795</v>
      </c>
      <c r="D36" s="10">
        <v>9575</v>
      </c>
      <c r="E36" s="10">
        <v>48650</v>
      </c>
      <c r="F36" s="10">
        <v>28570</v>
      </c>
      <c r="G36" s="11">
        <v>0.11</v>
      </c>
      <c r="H36" s="11">
        <v>0.56000000000000005</v>
      </c>
      <c r="I36" s="11">
        <v>0.33</v>
      </c>
    </row>
    <row r="37" spans="1:9" x14ac:dyDescent="0.35">
      <c r="A37" s="7" t="s">
        <v>269</v>
      </c>
      <c r="B37" s="18" t="s">
        <v>100</v>
      </c>
      <c r="C37" s="10">
        <v>87205</v>
      </c>
      <c r="D37" s="10">
        <v>9660</v>
      </c>
      <c r="E37" s="10">
        <v>48720</v>
      </c>
      <c r="F37" s="10">
        <v>28820</v>
      </c>
      <c r="G37" s="11">
        <v>0.11</v>
      </c>
      <c r="H37" s="11">
        <v>0.56000000000000005</v>
      </c>
      <c r="I37" s="11">
        <v>0.33</v>
      </c>
    </row>
    <row r="38" spans="1:9" x14ac:dyDescent="0.35">
      <c r="A38" s="7" t="s">
        <v>269</v>
      </c>
      <c r="B38" s="18" t="s">
        <v>101</v>
      </c>
      <c r="C38" s="10">
        <v>87490</v>
      </c>
      <c r="D38" s="10">
        <v>9770</v>
      </c>
      <c r="E38" s="10">
        <v>48775</v>
      </c>
      <c r="F38" s="10">
        <v>28940</v>
      </c>
      <c r="G38" s="11">
        <v>0.11</v>
      </c>
      <c r="H38" s="11">
        <v>0.56000000000000005</v>
      </c>
      <c r="I38" s="11">
        <v>0.33</v>
      </c>
    </row>
    <row r="39" spans="1:9" x14ac:dyDescent="0.35">
      <c r="A39" s="7" t="s">
        <v>269</v>
      </c>
      <c r="B39" s="18" t="s">
        <v>102</v>
      </c>
      <c r="C39" s="10">
        <v>87750</v>
      </c>
      <c r="D39" s="10">
        <v>9870</v>
      </c>
      <c r="E39" s="10">
        <v>48810</v>
      </c>
      <c r="F39" s="10">
        <v>29070</v>
      </c>
      <c r="G39" s="11">
        <v>0.11</v>
      </c>
      <c r="H39" s="11">
        <v>0.56000000000000005</v>
      </c>
      <c r="I39" s="11">
        <v>0.33</v>
      </c>
    </row>
    <row r="40" spans="1:9" x14ac:dyDescent="0.35">
      <c r="A40" s="7" t="s">
        <v>269</v>
      </c>
      <c r="B40" s="18" t="s">
        <v>103</v>
      </c>
      <c r="C40" s="10">
        <v>87815</v>
      </c>
      <c r="D40" s="10">
        <v>9980</v>
      </c>
      <c r="E40" s="10">
        <v>48820</v>
      </c>
      <c r="F40" s="10">
        <v>29020</v>
      </c>
      <c r="G40" s="11">
        <v>0.11</v>
      </c>
      <c r="H40" s="11">
        <v>0.56000000000000005</v>
      </c>
      <c r="I40" s="11">
        <v>0.33</v>
      </c>
    </row>
    <row r="41" spans="1:9" x14ac:dyDescent="0.35">
      <c r="A41" s="7" t="s">
        <v>269</v>
      </c>
      <c r="B41" s="18" t="s">
        <v>104</v>
      </c>
      <c r="C41" s="10">
        <v>88165</v>
      </c>
      <c r="D41" s="10">
        <v>10130</v>
      </c>
      <c r="E41" s="10">
        <v>48990</v>
      </c>
      <c r="F41" s="10">
        <v>29045</v>
      </c>
      <c r="G41" s="11">
        <v>0.11</v>
      </c>
      <c r="H41" s="11">
        <v>0.56000000000000005</v>
      </c>
      <c r="I41" s="11">
        <v>0.33</v>
      </c>
    </row>
    <row r="42" spans="1:9" x14ac:dyDescent="0.35">
      <c r="A42" s="7" t="s">
        <v>269</v>
      </c>
      <c r="B42" s="18" t="s">
        <v>105</v>
      </c>
      <c r="C42" s="10">
        <v>88820</v>
      </c>
      <c r="D42" s="10">
        <v>10255</v>
      </c>
      <c r="E42" s="10">
        <v>49395</v>
      </c>
      <c r="F42" s="10">
        <v>29175</v>
      </c>
      <c r="G42" s="11">
        <v>0.12</v>
      </c>
      <c r="H42" s="11">
        <v>0.56000000000000005</v>
      </c>
      <c r="I42" s="11">
        <v>0.33</v>
      </c>
    </row>
    <row r="43" spans="1:9" x14ac:dyDescent="0.35">
      <c r="A43" s="7" t="s">
        <v>269</v>
      </c>
      <c r="B43" s="18" t="s">
        <v>106</v>
      </c>
      <c r="C43" s="10">
        <v>89400</v>
      </c>
      <c r="D43" s="10">
        <v>10395</v>
      </c>
      <c r="E43" s="10">
        <v>49875</v>
      </c>
      <c r="F43" s="10">
        <v>29135</v>
      </c>
      <c r="G43" s="136">
        <v>0.12</v>
      </c>
      <c r="H43" s="136">
        <v>0.56000000000000005</v>
      </c>
      <c r="I43" s="136">
        <v>0.33</v>
      </c>
    </row>
    <row r="44" spans="1:9" x14ac:dyDescent="0.35">
      <c r="A44" s="107" t="s">
        <v>270</v>
      </c>
      <c r="B44" s="108" t="s">
        <v>70</v>
      </c>
      <c r="C44" s="109">
        <v>2720</v>
      </c>
      <c r="D44" s="109">
        <v>140</v>
      </c>
      <c r="E44" s="109">
        <v>1245</v>
      </c>
      <c r="F44" s="109">
        <v>1335</v>
      </c>
      <c r="G44" s="11">
        <v>0.05</v>
      </c>
      <c r="H44" s="11">
        <v>0.46</v>
      </c>
      <c r="I44" s="11">
        <v>0.49</v>
      </c>
    </row>
    <row r="45" spans="1:9" x14ac:dyDescent="0.35">
      <c r="A45" s="7" t="s">
        <v>270</v>
      </c>
      <c r="B45" s="18" t="s">
        <v>71</v>
      </c>
      <c r="C45" s="10">
        <v>3750</v>
      </c>
      <c r="D45" s="10">
        <v>195</v>
      </c>
      <c r="E45" s="10">
        <v>1720</v>
      </c>
      <c r="F45" s="10">
        <v>1830</v>
      </c>
      <c r="G45" s="11">
        <v>0.05</v>
      </c>
      <c r="H45" s="11">
        <v>0.46</v>
      </c>
      <c r="I45" s="11">
        <v>0.49</v>
      </c>
    </row>
    <row r="46" spans="1:9" x14ac:dyDescent="0.35">
      <c r="A46" s="7" t="s">
        <v>270</v>
      </c>
      <c r="B46" s="18" t="s">
        <v>72</v>
      </c>
      <c r="C46" s="10">
        <v>4895</v>
      </c>
      <c r="D46" s="10">
        <v>280</v>
      </c>
      <c r="E46" s="10">
        <v>2280</v>
      </c>
      <c r="F46" s="10">
        <v>2330</v>
      </c>
      <c r="G46" s="11">
        <v>0.06</v>
      </c>
      <c r="H46" s="11">
        <v>0.47</v>
      </c>
      <c r="I46" s="11">
        <v>0.48</v>
      </c>
    </row>
    <row r="47" spans="1:9" x14ac:dyDescent="0.35">
      <c r="A47" s="7" t="s">
        <v>270</v>
      </c>
      <c r="B47" s="18" t="s">
        <v>73</v>
      </c>
      <c r="C47" s="10">
        <v>6190</v>
      </c>
      <c r="D47" s="10">
        <v>375</v>
      </c>
      <c r="E47" s="10">
        <v>2865</v>
      </c>
      <c r="F47" s="10">
        <v>2950</v>
      </c>
      <c r="G47" s="11">
        <v>0.06</v>
      </c>
      <c r="H47" s="11">
        <v>0.46</v>
      </c>
      <c r="I47" s="11">
        <v>0.48</v>
      </c>
    </row>
    <row r="48" spans="1:9" x14ac:dyDescent="0.35">
      <c r="A48" s="7" t="s">
        <v>270</v>
      </c>
      <c r="B48" s="18" t="s">
        <v>74</v>
      </c>
      <c r="C48" s="10">
        <v>7465</v>
      </c>
      <c r="D48" s="10">
        <v>475</v>
      </c>
      <c r="E48" s="10">
        <v>3485</v>
      </c>
      <c r="F48" s="10">
        <v>3505</v>
      </c>
      <c r="G48" s="11">
        <v>0.06</v>
      </c>
      <c r="H48" s="11">
        <v>0.47</v>
      </c>
      <c r="I48" s="11">
        <v>0.47</v>
      </c>
    </row>
    <row r="49" spans="1:9" x14ac:dyDescent="0.35">
      <c r="A49" s="7" t="s">
        <v>270</v>
      </c>
      <c r="B49" s="18" t="s">
        <v>75</v>
      </c>
      <c r="C49" s="10">
        <v>8795</v>
      </c>
      <c r="D49" s="10">
        <v>565</v>
      </c>
      <c r="E49" s="10">
        <v>4110</v>
      </c>
      <c r="F49" s="10">
        <v>4120</v>
      </c>
      <c r="G49" s="11">
        <v>0.06</v>
      </c>
      <c r="H49" s="11">
        <v>0.47</v>
      </c>
      <c r="I49" s="11">
        <v>0.47</v>
      </c>
    </row>
    <row r="50" spans="1:9" x14ac:dyDescent="0.35">
      <c r="A50" s="7" t="s">
        <v>270</v>
      </c>
      <c r="B50" s="18" t="s">
        <v>76</v>
      </c>
      <c r="C50" s="10">
        <v>10025</v>
      </c>
      <c r="D50" s="10">
        <v>660</v>
      </c>
      <c r="E50" s="10">
        <v>4665</v>
      </c>
      <c r="F50" s="10">
        <v>4700</v>
      </c>
      <c r="G50" s="11">
        <v>7.0000000000000007E-2</v>
      </c>
      <c r="H50" s="11">
        <v>0.47</v>
      </c>
      <c r="I50" s="11">
        <v>0.47</v>
      </c>
    </row>
    <row r="51" spans="1:9" x14ac:dyDescent="0.35">
      <c r="A51" s="7" t="s">
        <v>270</v>
      </c>
      <c r="B51" s="18" t="s">
        <v>77</v>
      </c>
      <c r="C51" s="10">
        <v>11050</v>
      </c>
      <c r="D51" s="10">
        <v>755</v>
      </c>
      <c r="E51" s="10">
        <v>5170</v>
      </c>
      <c r="F51" s="10">
        <v>5125</v>
      </c>
      <c r="G51" s="11">
        <v>7.0000000000000007E-2</v>
      </c>
      <c r="H51" s="11">
        <v>0.47</v>
      </c>
      <c r="I51" s="11">
        <v>0.46</v>
      </c>
    </row>
    <row r="52" spans="1:9" x14ac:dyDescent="0.35">
      <c r="A52" s="7" t="s">
        <v>270</v>
      </c>
      <c r="B52" s="18" t="s">
        <v>78</v>
      </c>
      <c r="C52" s="10">
        <v>12185</v>
      </c>
      <c r="D52" s="10">
        <v>850</v>
      </c>
      <c r="E52" s="10">
        <v>5740</v>
      </c>
      <c r="F52" s="10">
        <v>5590</v>
      </c>
      <c r="G52" s="11">
        <v>7.0000000000000007E-2</v>
      </c>
      <c r="H52" s="11">
        <v>0.47</v>
      </c>
      <c r="I52" s="11">
        <v>0.46</v>
      </c>
    </row>
    <row r="53" spans="1:9" x14ac:dyDescent="0.35">
      <c r="A53" s="7" t="s">
        <v>270</v>
      </c>
      <c r="B53" s="18" t="s">
        <v>79</v>
      </c>
      <c r="C53" s="10">
        <v>13140</v>
      </c>
      <c r="D53" s="10">
        <v>920</v>
      </c>
      <c r="E53" s="10">
        <v>6230</v>
      </c>
      <c r="F53" s="10">
        <v>5990</v>
      </c>
      <c r="G53" s="11">
        <v>7.0000000000000007E-2</v>
      </c>
      <c r="H53" s="11">
        <v>0.47</v>
      </c>
      <c r="I53" s="11">
        <v>0.46</v>
      </c>
    </row>
    <row r="54" spans="1:9" x14ac:dyDescent="0.35">
      <c r="A54" s="7" t="s">
        <v>270</v>
      </c>
      <c r="B54" s="18" t="s">
        <v>80</v>
      </c>
      <c r="C54" s="10">
        <v>14150</v>
      </c>
      <c r="D54" s="10">
        <v>990</v>
      </c>
      <c r="E54" s="10">
        <v>6740</v>
      </c>
      <c r="F54" s="10">
        <v>6420</v>
      </c>
      <c r="G54" s="11">
        <v>7.0000000000000007E-2</v>
      </c>
      <c r="H54" s="11">
        <v>0.48</v>
      </c>
      <c r="I54" s="11">
        <v>0.45</v>
      </c>
    </row>
    <row r="55" spans="1:9" x14ac:dyDescent="0.35">
      <c r="A55" s="7" t="s">
        <v>270</v>
      </c>
      <c r="B55" s="18" t="s">
        <v>81</v>
      </c>
      <c r="C55" s="10">
        <v>15280</v>
      </c>
      <c r="D55" s="10">
        <v>1085</v>
      </c>
      <c r="E55" s="10">
        <v>7310</v>
      </c>
      <c r="F55" s="10">
        <v>6885</v>
      </c>
      <c r="G55" s="11">
        <v>7.0000000000000007E-2</v>
      </c>
      <c r="H55" s="11">
        <v>0.48</v>
      </c>
      <c r="I55" s="11">
        <v>0.45</v>
      </c>
    </row>
    <row r="56" spans="1:9" x14ac:dyDescent="0.35">
      <c r="A56" s="7" t="s">
        <v>270</v>
      </c>
      <c r="B56" s="18" t="s">
        <v>82</v>
      </c>
      <c r="C56" s="10">
        <v>16815</v>
      </c>
      <c r="D56" s="10">
        <v>1195</v>
      </c>
      <c r="E56" s="10">
        <v>8060</v>
      </c>
      <c r="F56" s="10">
        <v>7565</v>
      </c>
      <c r="G56" s="11">
        <v>7.0000000000000007E-2</v>
      </c>
      <c r="H56" s="11">
        <v>0.48</v>
      </c>
      <c r="I56" s="11">
        <v>0.45</v>
      </c>
    </row>
    <row r="57" spans="1:9" x14ac:dyDescent="0.35">
      <c r="A57" s="7" t="s">
        <v>270</v>
      </c>
      <c r="B57" s="18" t="s">
        <v>83</v>
      </c>
      <c r="C57" s="10">
        <v>17975</v>
      </c>
      <c r="D57" s="10">
        <v>1285</v>
      </c>
      <c r="E57" s="10">
        <v>8610</v>
      </c>
      <c r="F57" s="10">
        <v>8080</v>
      </c>
      <c r="G57" s="11">
        <v>7.0000000000000007E-2</v>
      </c>
      <c r="H57" s="11">
        <v>0.48</v>
      </c>
      <c r="I57" s="11">
        <v>0.45</v>
      </c>
    </row>
    <row r="58" spans="1:9" x14ac:dyDescent="0.35">
      <c r="A58" s="7" t="s">
        <v>270</v>
      </c>
      <c r="B58" s="18" t="s">
        <v>84</v>
      </c>
      <c r="C58" s="10">
        <v>19415</v>
      </c>
      <c r="D58" s="10">
        <v>1395</v>
      </c>
      <c r="E58" s="10">
        <v>9300</v>
      </c>
      <c r="F58" s="10">
        <v>8720</v>
      </c>
      <c r="G58" s="11">
        <v>7.0000000000000007E-2</v>
      </c>
      <c r="H58" s="11">
        <v>0.48</v>
      </c>
      <c r="I58" s="11">
        <v>0.45</v>
      </c>
    </row>
    <row r="59" spans="1:9" x14ac:dyDescent="0.35">
      <c r="A59" s="7" t="s">
        <v>270</v>
      </c>
      <c r="B59" s="18" t="s">
        <v>85</v>
      </c>
      <c r="C59" s="10">
        <v>21115</v>
      </c>
      <c r="D59" s="10">
        <v>1575</v>
      </c>
      <c r="E59" s="10">
        <v>10090</v>
      </c>
      <c r="F59" s="10">
        <v>9450</v>
      </c>
      <c r="G59" s="11">
        <v>7.0000000000000007E-2</v>
      </c>
      <c r="H59" s="11">
        <v>0.48</v>
      </c>
      <c r="I59" s="11">
        <v>0.45</v>
      </c>
    </row>
    <row r="60" spans="1:9" x14ac:dyDescent="0.35">
      <c r="A60" s="7" t="s">
        <v>270</v>
      </c>
      <c r="B60" s="18" t="s">
        <v>86</v>
      </c>
      <c r="C60" s="10">
        <v>22435</v>
      </c>
      <c r="D60" s="10">
        <v>1720</v>
      </c>
      <c r="E60" s="10">
        <v>10710</v>
      </c>
      <c r="F60" s="10">
        <v>10005</v>
      </c>
      <c r="G60" s="11">
        <v>0.08</v>
      </c>
      <c r="H60" s="11">
        <v>0.48</v>
      </c>
      <c r="I60" s="11">
        <v>0.45</v>
      </c>
    </row>
    <row r="61" spans="1:9" x14ac:dyDescent="0.35">
      <c r="A61" s="7" t="s">
        <v>270</v>
      </c>
      <c r="B61" s="18" t="s">
        <v>87</v>
      </c>
      <c r="C61" s="10">
        <v>24055</v>
      </c>
      <c r="D61" s="10">
        <v>1885</v>
      </c>
      <c r="E61" s="10">
        <v>11425</v>
      </c>
      <c r="F61" s="10">
        <v>10745</v>
      </c>
      <c r="G61" s="11">
        <v>0.08</v>
      </c>
      <c r="H61" s="11">
        <v>0.47</v>
      </c>
      <c r="I61" s="11">
        <v>0.45</v>
      </c>
    </row>
    <row r="62" spans="1:9" x14ac:dyDescent="0.35">
      <c r="A62" s="7" t="s">
        <v>270</v>
      </c>
      <c r="B62" s="18" t="s">
        <v>88</v>
      </c>
      <c r="C62" s="10">
        <v>25625</v>
      </c>
      <c r="D62" s="10">
        <v>2015</v>
      </c>
      <c r="E62" s="10">
        <v>12155</v>
      </c>
      <c r="F62" s="10">
        <v>11450</v>
      </c>
      <c r="G62" s="11">
        <v>0.08</v>
      </c>
      <c r="H62" s="11">
        <v>0.47</v>
      </c>
      <c r="I62" s="11">
        <v>0.45</v>
      </c>
    </row>
    <row r="63" spans="1:9" x14ac:dyDescent="0.35">
      <c r="A63" s="7" t="s">
        <v>270</v>
      </c>
      <c r="B63" s="18" t="s">
        <v>89</v>
      </c>
      <c r="C63" s="10">
        <v>27425</v>
      </c>
      <c r="D63" s="10">
        <v>2175</v>
      </c>
      <c r="E63" s="10">
        <v>13075</v>
      </c>
      <c r="F63" s="10">
        <v>12175</v>
      </c>
      <c r="G63" s="11">
        <v>0.08</v>
      </c>
      <c r="H63" s="11">
        <v>0.48</v>
      </c>
      <c r="I63" s="11">
        <v>0.44</v>
      </c>
    </row>
    <row r="64" spans="1:9" x14ac:dyDescent="0.35">
      <c r="A64" s="7" t="s">
        <v>270</v>
      </c>
      <c r="B64" s="18" t="s">
        <v>90</v>
      </c>
      <c r="C64" s="10">
        <v>29365</v>
      </c>
      <c r="D64" s="10">
        <v>2360</v>
      </c>
      <c r="E64" s="10">
        <v>14030</v>
      </c>
      <c r="F64" s="10">
        <v>12980</v>
      </c>
      <c r="G64" s="11">
        <v>0.08</v>
      </c>
      <c r="H64" s="11">
        <v>0.48</v>
      </c>
      <c r="I64" s="11">
        <v>0.44</v>
      </c>
    </row>
    <row r="65" spans="1:9" x14ac:dyDescent="0.35">
      <c r="A65" s="7" t="s">
        <v>270</v>
      </c>
      <c r="B65" s="18" t="s">
        <v>91</v>
      </c>
      <c r="C65" s="10">
        <v>31060</v>
      </c>
      <c r="D65" s="10">
        <v>2475</v>
      </c>
      <c r="E65" s="10">
        <v>14850</v>
      </c>
      <c r="F65" s="10">
        <v>13735</v>
      </c>
      <c r="G65" s="11">
        <v>0.08</v>
      </c>
      <c r="H65" s="11">
        <v>0.48</v>
      </c>
      <c r="I65" s="11">
        <v>0.44</v>
      </c>
    </row>
    <row r="66" spans="1:9" x14ac:dyDescent="0.35">
      <c r="A66" s="7" t="s">
        <v>270</v>
      </c>
      <c r="B66" s="18" t="s">
        <v>92</v>
      </c>
      <c r="C66" s="10">
        <v>32850</v>
      </c>
      <c r="D66" s="10">
        <v>2630</v>
      </c>
      <c r="E66" s="10">
        <v>15655</v>
      </c>
      <c r="F66" s="10">
        <v>14560</v>
      </c>
      <c r="G66" s="11">
        <v>0.08</v>
      </c>
      <c r="H66" s="11">
        <v>0.48</v>
      </c>
      <c r="I66" s="11">
        <v>0.44</v>
      </c>
    </row>
    <row r="67" spans="1:9" x14ac:dyDescent="0.35">
      <c r="A67" s="7" t="s">
        <v>270</v>
      </c>
      <c r="B67" s="18" t="s">
        <v>93</v>
      </c>
      <c r="C67" s="10">
        <v>35030</v>
      </c>
      <c r="D67" s="10">
        <v>2795</v>
      </c>
      <c r="E67" s="10">
        <v>16600</v>
      </c>
      <c r="F67" s="10">
        <v>15635</v>
      </c>
      <c r="G67" s="11">
        <v>0.08</v>
      </c>
      <c r="H67" s="11">
        <v>0.47</v>
      </c>
      <c r="I67" s="11">
        <v>0.45</v>
      </c>
    </row>
    <row r="68" spans="1:9" x14ac:dyDescent="0.35">
      <c r="A68" s="7" t="s">
        <v>270</v>
      </c>
      <c r="B68" s="18" t="s">
        <v>94</v>
      </c>
      <c r="C68" s="10">
        <v>37060</v>
      </c>
      <c r="D68" s="10">
        <v>2945</v>
      </c>
      <c r="E68" s="10">
        <v>17515</v>
      </c>
      <c r="F68" s="10">
        <v>16605</v>
      </c>
      <c r="G68" s="11">
        <v>0.08</v>
      </c>
      <c r="H68" s="11">
        <v>0.47</v>
      </c>
      <c r="I68" s="11">
        <v>0.45</v>
      </c>
    </row>
    <row r="69" spans="1:9" x14ac:dyDescent="0.35">
      <c r="A69" s="7" t="s">
        <v>270</v>
      </c>
      <c r="B69" s="18" t="s">
        <v>95</v>
      </c>
      <c r="C69" s="10">
        <v>39095</v>
      </c>
      <c r="D69" s="10">
        <v>3070</v>
      </c>
      <c r="E69" s="10">
        <v>18395</v>
      </c>
      <c r="F69" s="10">
        <v>17630</v>
      </c>
      <c r="G69" s="11">
        <v>0.08</v>
      </c>
      <c r="H69" s="11">
        <v>0.47</v>
      </c>
      <c r="I69" s="11">
        <v>0.45</v>
      </c>
    </row>
    <row r="70" spans="1:9" x14ac:dyDescent="0.35">
      <c r="A70" s="7" t="s">
        <v>270</v>
      </c>
      <c r="B70" s="18" t="s">
        <v>96</v>
      </c>
      <c r="C70" s="10">
        <v>40980</v>
      </c>
      <c r="D70" s="10">
        <v>3215</v>
      </c>
      <c r="E70" s="10">
        <v>19215</v>
      </c>
      <c r="F70" s="10">
        <v>18550</v>
      </c>
      <c r="G70" s="11">
        <v>0.08</v>
      </c>
      <c r="H70" s="11">
        <v>0.47</v>
      </c>
      <c r="I70" s="11">
        <v>0.45</v>
      </c>
    </row>
    <row r="71" spans="1:9" x14ac:dyDescent="0.35">
      <c r="A71" s="7" t="s">
        <v>270</v>
      </c>
      <c r="B71" s="18" t="s">
        <v>97</v>
      </c>
      <c r="C71" s="10">
        <v>42695</v>
      </c>
      <c r="D71" s="10">
        <v>3330</v>
      </c>
      <c r="E71" s="10">
        <v>19955</v>
      </c>
      <c r="F71" s="10">
        <v>19410</v>
      </c>
      <c r="G71" s="11">
        <v>0.08</v>
      </c>
      <c r="H71" s="11">
        <v>0.47</v>
      </c>
      <c r="I71" s="11">
        <v>0.45</v>
      </c>
    </row>
    <row r="72" spans="1:9" x14ac:dyDescent="0.35">
      <c r="A72" s="7" t="s">
        <v>270</v>
      </c>
      <c r="B72" s="18" t="s">
        <v>98</v>
      </c>
      <c r="C72" s="10">
        <v>44085</v>
      </c>
      <c r="D72" s="10">
        <v>3450</v>
      </c>
      <c r="E72" s="10">
        <v>20630</v>
      </c>
      <c r="F72" s="10">
        <v>20000</v>
      </c>
      <c r="G72" s="11">
        <v>0.08</v>
      </c>
      <c r="H72" s="11">
        <v>0.47</v>
      </c>
      <c r="I72" s="11">
        <v>0.45</v>
      </c>
    </row>
    <row r="73" spans="1:9" x14ac:dyDescent="0.35">
      <c r="A73" s="7" t="s">
        <v>270</v>
      </c>
      <c r="B73" s="18" t="s">
        <v>99</v>
      </c>
      <c r="C73" s="10">
        <v>45560</v>
      </c>
      <c r="D73" s="10">
        <v>3570</v>
      </c>
      <c r="E73" s="10">
        <v>21350</v>
      </c>
      <c r="F73" s="10">
        <v>20640</v>
      </c>
      <c r="G73" s="11">
        <v>0.08</v>
      </c>
      <c r="H73" s="11">
        <v>0.47</v>
      </c>
      <c r="I73" s="11">
        <v>0.45</v>
      </c>
    </row>
    <row r="74" spans="1:9" x14ac:dyDescent="0.35">
      <c r="A74" s="7" t="s">
        <v>270</v>
      </c>
      <c r="B74" s="18" t="s">
        <v>100</v>
      </c>
      <c r="C74" s="10">
        <v>46515</v>
      </c>
      <c r="D74" s="10">
        <v>3670</v>
      </c>
      <c r="E74" s="10">
        <v>21815</v>
      </c>
      <c r="F74" s="10">
        <v>21035</v>
      </c>
      <c r="G74" s="11">
        <v>0.08</v>
      </c>
      <c r="H74" s="11">
        <v>0.47</v>
      </c>
      <c r="I74" s="11">
        <v>0.45</v>
      </c>
    </row>
    <row r="75" spans="1:9" x14ac:dyDescent="0.35">
      <c r="A75" s="7" t="s">
        <v>270</v>
      </c>
      <c r="B75" s="18" t="s">
        <v>101</v>
      </c>
      <c r="C75" s="10">
        <v>47465</v>
      </c>
      <c r="D75" s="10">
        <v>3785</v>
      </c>
      <c r="E75" s="10">
        <v>22325</v>
      </c>
      <c r="F75" s="10">
        <v>21355</v>
      </c>
      <c r="G75" s="11">
        <v>0.08</v>
      </c>
      <c r="H75" s="11">
        <v>0.47</v>
      </c>
      <c r="I75" s="11">
        <v>0.45</v>
      </c>
    </row>
    <row r="76" spans="1:9" x14ac:dyDescent="0.35">
      <c r="A76" s="7" t="s">
        <v>270</v>
      </c>
      <c r="B76" s="18" t="s">
        <v>102</v>
      </c>
      <c r="C76" s="10">
        <v>48345</v>
      </c>
      <c r="D76" s="10">
        <v>3885</v>
      </c>
      <c r="E76" s="10">
        <v>22805</v>
      </c>
      <c r="F76" s="10">
        <v>21650</v>
      </c>
      <c r="G76" s="11">
        <v>0.08</v>
      </c>
      <c r="H76" s="11">
        <v>0.47</v>
      </c>
      <c r="I76" s="11">
        <v>0.45</v>
      </c>
    </row>
    <row r="77" spans="1:9" x14ac:dyDescent="0.35">
      <c r="A77" s="7" t="s">
        <v>270</v>
      </c>
      <c r="B77" s="18" t="s">
        <v>103</v>
      </c>
      <c r="C77" s="10">
        <v>49015</v>
      </c>
      <c r="D77" s="10">
        <v>3985</v>
      </c>
      <c r="E77" s="10">
        <v>23255</v>
      </c>
      <c r="F77" s="10">
        <v>21780</v>
      </c>
      <c r="G77" s="11">
        <v>0.08</v>
      </c>
      <c r="H77" s="11">
        <v>0.47</v>
      </c>
      <c r="I77" s="11">
        <v>0.44</v>
      </c>
    </row>
    <row r="78" spans="1:9" x14ac:dyDescent="0.35">
      <c r="A78" s="7" t="s">
        <v>270</v>
      </c>
      <c r="B78" s="18" t="s">
        <v>104</v>
      </c>
      <c r="C78" s="10">
        <v>49955</v>
      </c>
      <c r="D78" s="10">
        <v>4110</v>
      </c>
      <c r="E78" s="10">
        <v>23840</v>
      </c>
      <c r="F78" s="10">
        <v>22010</v>
      </c>
      <c r="G78" s="11">
        <v>0.08</v>
      </c>
      <c r="H78" s="11">
        <v>0.48</v>
      </c>
      <c r="I78" s="11">
        <v>0.44</v>
      </c>
    </row>
    <row r="79" spans="1:9" x14ac:dyDescent="0.35">
      <c r="A79" s="7" t="s">
        <v>270</v>
      </c>
      <c r="B79" s="18" t="s">
        <v>105</v>
      </c>
      <c r="C79" s="10">
        <v>51045</v>
      </c>
      <c r="D79" s="10">
        <v>4210</v>
      </c>
      <c r="E79" s="10">
        <v>24505</v>
      </c>
      <c r="F79" s="10">
        <v>22330</v>
      </c>
      <c r="G79" s="11">
        <v>0.08</v>
      </c>
      <c r="H79" s="11">
        <v>0.48</v>
      </c>
      <c r="I79" s="11">
        <v>0.44</v>
      </c>
    </row>
    <row r="80" spans="1:9" x14ac:dyDescent="0.35">
      <c r="A80" s="7" t="s">
        <v>270</v>
      </c>
      <c r="B80" s="18" t="s">
        <v>106</v>
      </c>
      <c r="C80" s="10">
        <v>52230</v>
      </c>
      <c r="D80" s="10">
        <v>4370</v>
      </c>
      <c r="E80" s="10">
        <v>25380</v>
      </c>
      <c r="F80" s="10">
        <v>22475</v>
      </c>
      <c r="G80" s="136">
        <v>0.08</v>
      </c>
      <c r="H80" s="136">
        <v>0.49</v>
      </c>
      <c r="I80" s="136">
        <v>0.43</v>
      </c>
    </row>
    <row r="81" spans="1:9" x14ac:dyDescent="0.35">
      <c r="A81" s="107" t="s">
        <v>271</v>
      </c>
      <c r="B81" s="108" t="s">
        <v>70</v>
      </c>
      <c r="C81" s="109">
        <v>2520</v>
      </c>
      <c r="D81" s="109">
        <v>260</v>
      </c>
      <c r="E81" s="109">
        <v>1865</v>
      </c>
      <c r="F81" s="109">
        <v>390</v>
      </c>
      <c r="G81" s="11">
        <v>0.1</v>
      </c>
      <c r="H81" s="11">
        <v>0.74</v>
      </c>
      <c r="I81" s="11">
        <v>0.15</v>
      </c>
    </row>
    <row r="82" spans="1:9" x14ac:dyDescent="0.35">
      <c r="A82" s="7" t="s">
        <v>271</v>
      </c>
      <c r="B82" s="18" t="s">
        <v>71</v>
      </c>
      <c r="C82" s="10">
        <v>4050</v>
      </c>
      <c r="D82" s="10">
        <v>425</v>
      </c>
      <c r="E82" s="10">
        <v>2985</v>
      </c>
      <c r="F82" s="10">
        <v>640</v>
      </c>
      <c r="G82" s="11">
        <v>0.11</v>
      </c>
      <c r="H82" s="11">
        <v>0.74</v>
      </c>
      <c r="I82" s="11">
        <v>0.16</v>
      </c>
    </row>
    <row r="83" spans="1:9" x14ac:dyDescent="0.35">
      <c r="A83" s="7" t="s">
        <v>271</v>
      </c>
      <c r="B83" s="18" t="s">
        <v>72</v>
      </c>
      <c r="C83" s="10">
        <v>6255</v>
      </c>
      <c r="D83" s="10">
        <v>655</v>
      </c>
      <c r="E83" s="10">
        <v>4620</v>
      </c>
      <c r="F83" s="10">
        <v>975</v>
      </c>
      <c r="G83" s="11">
        <v>0.1</v>
      </c>
      <c r="H83" s="11">
        <v>0.74</v>
      </c>
      <c r="I83" s="11">
        <v>0.16</v>
      </c>
    </row>
    <row r="84" spans="1:9" x14ac:dyDescent="0.35">
      <c r="A84" s="7" t="s">
        <v>271</v>
      </c>
      <c r="B84" s="18" t="s">
        <v>73</v>
      </c>
      <c r="C84" s="10">
        <v>12995</v>
      </c>
      <c r="D84" s="10">
        <v>1360</v>
      </c>
      <c r="E84" s="10">
        <v>9675</v>
      </c>
      <c r="F84" s="10">
        <v>1960</v>
      </c>
      <c r="G84" s="11">
        <v>0.1</v>
      </c>
      <c r="H84" s="11">
        <v>0.74</v>
      </c>
      <c r="I84" s="11">
        <v>0.15</v>
      </c>
    </row>
    <row r="85" spans="1:9" x14ac:dyDescent="0.35">
      <c r="A85" s="7" t="s">
        <v>271</v>
      </c>
      <c r="B85" s="18" t="s">
        <v>74</v>
      </c>
      <c r="C85" s="10">
        <v>22040</v>
      </c>
      <c r="D85" s="10">
        <v>2335</v>
      </c>
      <c r="E85" s="10">
        <v>16420</v>
      </c>
      <c r="F85" s="10">
        <v>3285</v>
      </c>
      <c r="G85" s="11">
        <v>0.11</v>
      </c>
      <c r="H85" s="11">
        <v>0.74</v>
      </c>
      <c r="I85" s="11">
        <v>0.15</v>
      </c>
    </row>
    <row r="86" spans="1:9" x14ac:dyDescent="0.35">
      <c r="A86" s="7" t="s">
        <v>271</v>
      </c>
      <c r="B86" s="18" t="s">
        <v>75</v>
      </c>
      <c r="C86" s="10">
        <v>34015</v>
      </c>
      <c r="D86" s="10">
        <v>3645</v>
      </c>
      <c r="E86" s="10">
        <v>24770</v>
      </c>
      <c r="F86" s="10">
        <v>5600</v>
      </c>
      <c r="G86" s="11">
        <v>0.11</v>
      </c>
      <c r="H86" s="11">
        <v>0.73</v>
      </c>
      <c r="I86" s="11">
        <v>0.16</v>
      </c>
    </row>
    <row r="87" spans="1:9" x14ac:dyDescent="0.35">
      <c r="A87" s="7" t="s">
        <v>271</v>
      </c>
      <c r="B87" s="18" t="s">
        <v>76</v>
      </c>
      <c r="C87" s="10">
        <v>39350</v>
      </c>
      <c r="D87" s="10">
        <v>4335</v>
      </c>
      <c r="E87" s="10">
        <v>27975</v>
      </c>
      <c r="F87" s="10">
        <v>7035</v>
      </c>
      <c r="G87" s="11">
        <v>0.11</v>
      </c>
      <c r="H87" s="11">
        <v>0.71</v>
      </c>
      <c r="I87" s="11">
        <v>0.18</v>
      </c>
    </row>
    <row r="88" spans="1:9" x14ac:dyDescent="0.35">
      <c r="A88" s="7" t="s">
        <v>271</v>
      </c>
      <c r="B88" s="18" t="s">
        <v>77</v>
      </c>
      <c r="C88" s="10">
        <v>40880</v>
      </c>
      <c r="D88" s="10">
        <v>4595</v>
      </c>
      <c r="E88" s="10">
        <v>28785</v>
      </c>
      <c r="F88" s="10">
        <v>7500</v>
      </c>
      <c r="G88" s="11">
        <v>0.11</v>
      </c>
      <c r="H88" s="11">
        <v>0.7</v>
      </c>
      <c r="I88" s="11">
        <v>0.18</v>
      </c>
    </row>
    <row r="89" spans="1:9" x14ac:dyDescent="0.35">
      <c r="A89" s="7" t="s">
        <v>271</v>
      </c>
      <c r="B89" s="18" t="s">
        <v>78</v>
      </c>
      <c r="C89" s="10">
        <v>41630</v>
      </c>
      <c r="D89" s="10">
        <v>4690</v>
      </c>
      <c r="E89" s="10">
        <v>29305</v>
      </c>
      <c r="F89" s="10">
        <v>7635</v>
      </c>
      <c r="G89" s="11">
        <v>0.11</v>
      </c>
      <c r="H89" s="11">
        <v>0.7</v>
      </c>
      <c r="I89" s="11">
        <v>0.18</v>
      </c>
    </row>
    <row r="90" spans="1:9" x14ac:dyDescent="0.35">
      <c r="A90" s="7" t="s">
        <v>271</v>
      </c>
      <c r="B90" s="18" t="s">
        <v>79</v>
      </c>
      <c r="C90" s="10">
        <v>42105</v>
      </c>
      <c r="D90" s="10">
        <v>4755</v>
      </c>
      <c r="E90" s="10">
        <v>29635</v>
      </c>
      <c r="F90" s="10">
        <v>7715</v>
      </c>
      <c r="G90" s="11">
        <v>0.11</v>
      </c>
      <c r="H90" s="11">
        <v>0.7</v>
      </c>
      <c r="I90" s="11">
        <v>0.18</v>
      </c>
    </row>
    <row r="91" spans="1:9" x14ac:dyDescent="0.35">
      <c r="A91" s="7" t="s">
        <v>271</v>
      </c>
      <c r="B91" s="18" t="s">
        <v>80</v>
      </c>
      <c r="C91" s="10">
        <v>43485</v>
      </c>
      <c r="D91" s="10">
        <v>4975</v>
      </c>
      <c r="E91" s="10">
        <v>30035</v>
      </c>
      <c r="F91" s="10">
        <v>8475</v>
      </c>
      <c r="G91" s="11">
        <v>0.11</v>
      </c>
      <c r="H91" s="11">
        <v>0.69</v>
      </c>
      <c r="I91" s="11">
        <v>0.19</v>
      </c>
    </row>
    <row r="92" spans="1:9" x14ac:dyDescent="0.35">
      <c r="A92" s="7" t="s">
        <v>271</v>
      </c>
      <c r="B92" s="18" t="s">
        <v>81</v>
      </c>
      <c r="C92" s="10">
        <v>45010</v>
      </c>
      <c r="D92" s="10">
        <v>5165</v>
      </c>
      <c r="E92" s="10">
        <v>30455</v>
      </c>
      <c r="F92" s="10">
        <v>9390</v>
      </c>
      <c r="G92" s="11">
        <v>0.11</v>
      </c>
      <c r="H92" s="11">
        <v>0.68</v>
      </c>
      <c r="I92" s="11">
        <v>0.21</v>
      </c>
    </row>
    <row r="93" spans="1:9" x14ac:dyDescent="0.35">
      <c r="A93" s="7" t="s">
        <v>271</v>
      </c>
      <c r="B93" s="18" t="s">
        <v>82</v>
      </c>
      <c r="C93" s="10">
        <v>45730</v>
      </c>
      <c r="D93" s="10">
        <v>5250</v>
      </c>
      <c r="E93" s="10">
        <v>30945</v>
      </c>
      <c r="F93" s="10">
        <v>9535</v>
      </c>
      <c r="G93" s="11">
        <v>0.11</v>
      </c>
      <c r="H93" s="11">
        <v>0.68</v>
      </c>
      <c r="I93" s="11">
        <v>0.21</v>
      </c>
    </row>
    <row r="94" spans="1:9" x14ac:dyDescent="0.35">
      <c r="A94" s="7" t="s">
        <v>271</v>
      </c>
      <c r="B94" s="18" t="s">
        <v>83</v>
      </c>
      <c r="C94" s="10">
        <v>46085</v>
      </c>
      <c r="D94" s="10">
        <v>5295</v>
      </c>
      <c r="E94" s="10">
        <v>31205</v>
      </c>
      <c r="F94" s="10">
        <v>9590</v>
      </c>
      <c r="G94" s="11">
        <v>0.11</v>
      </c>
      <c r="H94" s="11">
        <v>0.68</v>
      </c>
      <c r="I94" s="11">
        <v>0.21</v>
      </c>
    </row>
    <row r="95" spans="1:9" x14ac:dyDescent="0.35">
      <c r="A95" s="7" t="s">
        <v>271</v>
      </c>
      <c r="B95" s="18" t="s">
        <v>84</v>
      </c>
      <c r="C95" s="10">
        <v>46295</v>
      </c>
      <c r="D95" s="10">
        <v>5350</v>
      </c>
      <c r="E95" s="10">
        <v>31305</v>
      </c>
      <c r="F95" s="10">
        <v>9640</v>
      </c>
      <c r="G95" s="11">
        <v>0.12</v>
      </c>
      <c r="H95" s="11">
        <v>0.68</v>
      </c>
      <c r="I95" s="11">
        <v>0.21</v>
      </c>
    </row>
    <row r="96" spans="1:9" x14ac:dyDescent="0.35">
      <c r="A96" s="7" t="s">
        <v>271</v>
      </c>
      <c r="B96" s="18" t="s">
        <v>85</v>
      </c>
      <c r="C96" s="10">
        <v>46290</v>
      </c>
      <c r="D96" s="10">
        <v>5375</v>
      </c>
      <c r="E96" s="10">
        <v>31265</v>
      </c>
      <c r="F96" s="10">
        <v>9650</v>
      </c>
      <c r="G96" s="11">
        <v>0.12</v>
      </c>
      <c r="H96" s="11">
        <v>0.68</v>
      </c>
      <c r="I96" s="11">
        <v>0.21</v>
      </c>
    </row>
    <row r="97" spans="1:9" x14ac:dyDescent="0.35">
      <c r="A97" s="7" t="s">
        <v>271</v>
      </c>
      <c r="B97" s="18" t="s">
        <v>86</v>
      </c>
      <c r="C97" s="10">
        <v>46280</v>
      </c>
      <c r="D97" s="10">
        <v>5460</v>
      </c>
      <c r="E97" s="10">
        <v>31195</v>
      </c>
      <c r="F97" s="10">
        <v>9625</v>
      </c>
      <c r="G97" s="11">
        <v>0.12</v>
      </c>
      <c r="H97" s="11">
        <v>0.67</v>
      </c>
      <c r="I97" s="11">
        <v>0.21</v>
      </c>
    </row>
    <row r="98" spans="1:9" x14ac:dyDescent="0.35">
      <c r="A98" s="7" t="s">
        <v>271</v>
      </c>
      <c r="B98" s="18" t="s">
        <v>87</v>
      </c>
      <c r="C98" s="10">
        <v>46280</v>
      </c>
      <c r="D98" s="10">
        <v>5560</v>
      </c>
      <c r="E98" s="10">
        <v>31150</v>
      </c>
      <c r="F98" s="10">
        <v>9575</v>
      </c>
      <c r="G98" s="11">
        <v>0.12</v>
      </c>
      <c r="H98" s="11">
        <v>0.67</v>
      </c>
      <c r="I98" s="11">
        <v>0.21</v>
      </c>
    </row>
    <row r="99" spans="1:9" x14ac:dyDescent="0.35">
      <c r="A99" s="7" t="s">
        <v>271</v>
      </c>
      <c r="B99" s="18" t="s">
        <v>88</v>
      </c>
      <c r="C99" s="10">
        <v>46205</v>
      </c>
      <c r="D99" s="10">
        <v>5675</v>
      </c>
      <c r="E99" s="10">
        <v>31055</v>
      </c>
      <c r="F99" s="10">
        <v>9475</v>
      </c>
      <c r="G99" s="11">
        <v>0.12</v>
      </c>
      <c r="H99" s="11">
        <v>0.67</v>
      </c>
      <c r="I99" s="11">
        <v>0.21</v>
      </c>
    </row>
    <row r="100" spans="1:9" x14ac:dyDescent="0.35">
      <c r="A100" s="7" t="s">
        <v>271</v>
      </c>
      <c r="B100" s="18" t="s">
        <v>89</v>
      </c>
      <c r="C100" s="10">
        <v>45985</v>
      </c>
      <c r="D100" s="10">
        <v>5765</v>
      </c>
      <c r="E100" s="10">
        <v>30860</v>
      </c>
      <c r="F100" s="10">
        <v>9360</v>
      </c>
      <c r="G100" s="11">
        <v>0.13</v>
      </c>
      <c r="H100" s="11">
        <v>0.67</v>
      </c>
      <c r="I100" s="11">
        <v>0.2</v>
      </c>
    </row>
    <row r="101" spans="1:9" x14ac:dyDescent="0.35">
      <c r="A101" s="7" t="s">
        <v>271</v>
      </c>
      <c r="B101" s="18" t="s">
        <v>90</v>
      </c>
      <c r="C101" s="10">
        <v>45640</v>
      </c>
      <c r="D101" s="10">
        <v>5835</v>
      </c>
      <c r="E101" s="10">
        <v>30620</v>
      </c>
      <c r="F101" s="10">
        <v>9185</v>
      </c>
      <c r="G101" s="11">
        <v>0.13</v>
      </c>
      <c r="H101" s="11">
        <v>0.67</v>
      </c>
      <c r="I101" s="11">
        <v>0.2</v>
      </c>
    </row>
    <row r="102" spans="1:9" x14ac:dyDescent="0.35">
      <c r="A102" s="7" t="s">
        <v>271</v>
      </c>
      <c r="B102" s="18" t="s">
        <v>91</v>
      </c>
      <c r="C102" s="10">
        <v>45365</v>
      </c>
      <c r="D102" s="10">
        <v>5865</v>
      </c>
      <c r="E102" s="10">
        <v>30415</v>
      </c>
      <c r="F102" s="10">
        <v>9080</v>
      </c>
      <c r="G102" s="11">
        <v>0.13</v>
      </c>
      <c r="H102" s="11">
        <v>0.67</v>
      </c>
      <c r="I102" s="11">
        <v>0.2</v>
      </c>
    </row>
    <row r="103" spans="1:9" x14ac:dyDescent="0.35">
      <c r="A103" s="7" t="s">
        <v>271</v>
      </c>
      <c r="B103" s="18" t="s">
        <v>92</v>
      </c>
      <c r="C103" s="10">
        <v>45050</v>
      </c>
      <c r="D103" s="10">
        <v>5945</v>
      </c>
      <c r="E103" s="10">
        <v>30165</v>
      </c>
      <c r="F103" s="10">
        <v>8940</v>
      </c>
      <c r="G103" s="11">
        <v>0.13</v>
      </c>
      <c r="H103" s="11">
        <v>0.67</v>
      </c>
      <c r="I103" s="11">
        <v>0.2</v>
      </c>
    </row>
    <row r="104" spans="1:9" x14ac:dyDescent="0.35">
      <c r="A104" s="7" t="s">
        <v>271</v>
      </c>
      <c r="B104" s="18" t="s">
        <v>93</v>
      </c>
      <c r="C104" s="10">
        <v>44570</v>
      </c>
      <c r="D104" s="10">
        <v>5990</v>
      </c>
      <c r="E104" s="10">
        <v>29805</v>
      </c>
      <c r="F104" s="10">
        <v>8775</v>
      </c>
      <c r="G104" s="11">
        <v>0.13</v>
      </c>
      <c r="H104" s="11">
        <v>0.67</v>
      </c>
      <c r="I104" s="11">
        <v>0.2</v>
      </c>
    </row>
    <row r="105" spans="1:9" x14ac:dyDescent="0.35">
      <c r="A105" s="7" t="s">
        <v>271</v>
      </c>
      <c r="B105" s="18" t="s">
        <v>94</v>
      </c>
      <c r="C105" s="10">
        <v>44070</v>
      </c>
      <c r="D105" s="10">
        <v>6010</v>
      </c>
      <c r="E105" s="10">
        <v>29425</v>
      </c>
      <c r="F105" s="10">
        <v>8635</v>
      </c>
      <c r="G105" s="11">
        <v>0.14000000000000001</v>
      </c>
      <c r="H105" s="11">
        <v>0.67</v>
      </c>
      <c r="I105" s="11">
        <v>0.2</v>
      </c>
    </row>
    <row r="106" spans="1:9" x14ac:dyDescent="0.35">
      <c r="A106" s="7" t="s">
        <v>271</v>
      </c>
      <c r="B106" s="18" t="s">
        <v>95</v>
      </c>
      <c r="C106" s="10">
        <v>43610</v>
      </c>
      <c r="D106" s="10">
        <v>6025</v>
      </c>
      <c r="E106" s="10">
        <v>29085</v>
      </c>
      <c r="F106" s="10">
        <v>8500</v>
      </c>
      <c r="G106" s="11">
        <v>0.14000000000000001</v>
      </c>
      <c r="H106" s="11">
        <v>0.67</v>
      </c>
      <c r="I106" s="11">
        <v>0.19</v>
      </c>
    </row>
    <row r="107" spans="1:9" x14ac:dyDescent="0.35">
      <c r="A107" s="7" t="s">
        <v>271</v>
      </c>
      <c r="B107" s="18" t="s">
        <v>96</v>
      </c>
      <c r="C107" s="10">
        <v>43095</v>
      </c>
      <c r="D107" s="10">
        <v>6040</v>
      </c>
      <c r="E107" s="10">
        <v>28675</v>
      </c>
      <c r="F107" s="10">
        <v>8380</v>
      </c>
      <c r="G107" s="11">
        <v>0.14000000000000001</v>
      </c>
      <c r="H107" s="11">
        <v>0.67</v>
      </c>
      <c r="I107" s="11">
        <v>0.19</v>
      </c>
    </row>
    <row r="108" spans="1:9" x14ac:dyDescent="0.35">
      <c r="A108" s="7" t="s">
        <v>271</v>
      </c>
      <c r="B108" s="18" t="s">
        <v>97</v>
      </c>
      <c r="C108" s="10">
        <v>42540</v>
      </c>
      <c r="D108" s="10">
        <v>6040</v>
      </c>
      <c r="E108" s="10">
        <v>28270</v>
      </c>
      <c r="F108" s="10">
        <v>8230</v>
      </c>
      <c r="G108" s="11">
        <v>0.14000000000000001</v>
      </c>
      <c r="H108" s="11">
        <v>0.66</v>
      </c>
      <c r="I108" s="11">
        <v>0.19</v>
      </c>
    </row>
    <row r="109" spans="1:9" x14ac:dyDescent="0.35">
      <c r="A109" s="7" t="s">
        <v>271</v>
      </c>
      <c r="B109" s="18" t="s">
        <v>98</v>
      </c>
      <c r="C109" s="10">
        <v>41905</v>
      </c>
      <c r="D109" s="10">
        <v>6030</v>
      </c>
      <c r="E109" s="10">
        <v>27800</v>
      </c>
      <c r="F109" s="10">
        <v>8080</v>
      </c>
      <c r="G109" s="11">
        <v>0.14000000000000001</v>
      </c>
      <c r="H109" s="11">
        <v>0.66</v>
      </c>
      <c r="I109" s="11">
        <v>0.19</v>
      </c>
    </row>
    <row r="110" spans="1:9" x14ac:dyDescent="0.35">
      <c r="A110" s="7" t="s">
        <v>271</v>
      </c>
      <c r="B110" s="18" t="s">
        <v>99</v>
      </c>
      <c r="C110" s="10">
        <v>41235</v>
      </c>
      <c r="D110" s="10">
        <v>6005</v>
      </c>
      <c r="E110" s="10">
        <v>27300</v>
      </c>
      <c r="F110" s="10">
        <v>7930</v>
      </c>
      <c r="G110" s="11">
        <v>0.15</v>
      </c>
      <c r="H110" s="11">
        <v>0.66</v>
      </c>
      <c r="I110" s="11">
        <v>0.19</v>
      </c>
    </row>
    <row r="111" spans="1:9" x14ac:dyDescent="0.35">
      <c r="A111" s="7" t="s">
        <v>271</v>
      </c>
      <c r="B111" s="18" t="s">
        <v>100</v>
      </c>
      <c r="C111" s="10">
        <v>40685</v>
      </c>
      <c r="D111" s="10">
        <v>5990</v>
      </c>
      <c r="E111" s="10">
        <v>26905</v>
      </c>
      <c r="F111" s="10">
        <v>7785</v>
      </c>
      <c r="G111" s="11">
        <v>0.15</v>
      </c>
      <c r="H111" s="11">
        <v>0.66</v>
      </c>
      <c r="I111" s="11">
        <v>0.19</v>
      </c>
    </row>
    <row r="112" spans="1:9" x14ac:dyDescent="0.35">
      <c r="A112" s="7" t="s">
        <v>271</v>
      </c>
      <c r="B112" s="18" t="s">
        <v>101</v>
      </c>
      <c r="C112" s="10">
        <v>40025</v>
      </c>
      <c r="D112" s="10">
        <v>5985</v>
      </c>
      <c r="E112" s="10">
        <v>26450</v>
      </c>
      <c r="F112" s="10">
        <v>7590</v>
      </c>
      <c r="G112" s="11">
        <v>0.15</v>
      </c>
      <c r="H112" s="11">
        <v>0.66</v>
      </c>
      <c r="I112" s="11">
        <v>0.19</v>
      </c>
    </row>
    <row r="113" spans="1:9" x14ac:dyDescent="0.35">
      <c r="A113" s="7" t="s">
        <v>271</v>
      </c>
      <c r="B113" s="18" t="s">
        <v>102</v>
      </c>
      <c r="C113" s="10">
        <v>39405</v>
      </c>
      <c r="D113" s="10">
        <v>5985</v>
      </c>
      <c r="E113" s="10">
        <v>26005</v>
      </c>
      <c r="F113" s="10">
        <v>7420</v>
      </c>
      <c r="G113" s="11">
        <v>0.15</v>
      </c>
      <c r="H113" s="11">
        <v>0.66</v>
      </c>
      <c r="I113" s="11">
        <v>0.19</v>
      </c>
    </row>
    <row r="114" spans="1:9" x14ac:dyDescent="0.35">
      <c r="A114" s="7" t="s">
        <v>271</v>
      </c>
      <c r="B114" s="18" t="s">
        <v>103</v>
      </c>
      <c r="C114" s="10">
        <v>38800</v>
      </c>
      <c r="D114" s="10">
        <v>5995</v>
      </c>
      <c r="E114" s="10">
        <v>25565</v>
      </c>
      <c r="F114" s="10">
        <v>7240</v>
      </c>
      <c r="G114" s="11">
        <v>0.15</v>
      </c>
      <c r="H114" s="11">
        <v>0.66</v>
      </c>
      <c r="I114" s="11">
        <v>0.19</v>
      </c>
    </row>
    <row r="115" spans="1:9" x14ac:dyDescent="0.35">
      <c r="A115" s="7" t="s">
        <v>271</v>
      </c>
      <c r="B115" s="18" t="s">
        <v>104</v>
      </c>
      <c r="C115" s="10">
        <v>38210</v>
      </c>
      <c r="D115" s="10">
        <v>6020</v>
      </c>
      <c r="E115" s="10">
        <v>25150</v>
      </c>
      <c r="F115" s="10">
        <v>7040</v>
      </c>
      <c r="G115" s="11">
        <v>0.16</v>
      </c>
      <c r="H115" s="11">
        <v>0.66</v>
      </c>
      <c r="I115" s="11">
        <v>0.18</v>
      </c>
    </row>
    <row r="116" spans="1:9" x14ac:dyDescent="0.35">
      <c r="A116" s="7" t="s">
        <v>271</v>
      </c>
      <c r="B116" s="18" t="s">
        <v>105</v>
      </c>
      <c r="C116" s="10">
        <v>37775</v>
      </c>
      <c r="D116" s="10">
        <v>6045</v>
      </c>
      <c r="E116" s="10">
        <v>24890</v>
      </c>
      <c r="F116" s="10">
        <v>6840</v>
      </c>
      <c r="G116" s="11">
        <v>0.16</v>
      </c>
      <c r="H116" s="11">
        <v>0.66</v>
      </c>
      <c r="I116" s="11">
        <v>0.18</v>
      </c>
    </row>
    <row r="117" spans="1:9" x14ac:dyDescent="0.35">
      <c r="A117" s="7" t="s">
        <v>271</v>
      </c>
      <c r="B117" s="18" t="s">
        <v>106</v>
      </c>
      <c r="C117" s="10">
        <v>37170</v>
      </c>
      <c r="D117" s="10">
        <v>6020</v>
      </c>
      <c r="E117" s="10">
        <v>24490</v>
      </c>
      <c r="F117" s="10">
        <v>6655</v>
      </c>
      <c r="G117" s="11">
        <v>0.16</v>
      </c>
      <c r="H117" s="11">
        <v>0.66</v>
      </c>
      <c r="I117" s="11">
        <v>0.18</v>
      </c>
    </row>
    <row r="118" spans="1:9" x14ac:dyDescent="0.35">
      <c r="A118" t="s">
        <v>27</v>
      </c>
      <c r="B118" s="94" t="s">
        <v>422</v>
      </c>
    </row>
    <row r="119" spans="1:9" x14ac:dyDescent="0.35">
      <c r="A119" t="s">
        <v>28</v>
      </c>
      <c r="B119" s="95" t="s">
        <v>522</v>
      </c>
    </row>
    <row r="120" spans="1:9" x14ac:dyDescent="0.35">
      <c r="A120" t="s">
        <v>29</v>
      </c>
      <c r="B120" s="103" t="s">
        <v>517</v>
      </c>
    </row>
    <row r="121" spans="1:9" x14ac:dyDescent="0.35">
      <c r="A121" t="s">
        <v>30</v>
      </c>
      <c r="B121" s="103" t="s">
        <v>442</v>
      </c>
    </row>
    <row r="122" spans="1:9" x14ac:dyDescent="0.35">
      <c r="A122" t="s">
        <v>31</v>
      </c>
      <c r="B122" s="95" t="s">
        <v>521</v>
      </c>
    </row>
  </sheetData>
  <conditionalFormatting sqref="G7:G117">
    <cfRule type="dataBar" priority="2">
      <dataBar>
        <cfvo type="num" val="0"/>
        <cfvo type="num" val="1"/>
        <color rgb="FFB1A0C7"/>
      </dataBar>
      <extLst>
        <ext xmlns:x14="http://schemas.microsoft.com/office/spreadsheetml/2009/9/main" uri="{B025F937-C7B1-47D3-B67F-A62EFF666E3E}">
          <x14:id>{3F2FBF7E-4077-4578-84D2-E81F36D61E62}</x14:id>
        </ext>
      </extLst>
    </cfRule>
  </conditionalFormatting>
  <conditionalFormatting sqref="H7:H117">
    <cfRule type="dataBar" priority="3">
      <dataBar>
        <cfvo type="num" val="0"/>
        <cfvo type="num" val="1"/>
        <color rgb="FFB1A0C7"/>
      </dataBar>
      <extLst>
        <ext xmlns:x14="http://schemas.microsoft.com/office/spreadsheetml/2009/9/main" uri="{B025F937-C7B1-47D3-B67F-A62EFF666E3E}">
          <x14:id>{0FD24085-7632-4717-A325-1B83D2C61744}</x14:id>
        </ext>
      </extLst>
    </cfRule>
  </conditionalFormatting>
  <conditionalFormatting sqref="I7:I117">
    <cfRule type="dataBar" priority="1">
      <dataBar>
        <cfvo type="num" val="0"/>
        <cfvo type="num" val="1"/>
        <color rgb="FFB1A0C7"/>
      </dataBar>
      <extLst>
        <ext xmlns:x14="http://schemas.microsoft.com/office/spreadsheetml/2009/9/main" uri="{B025F937-C7B1-47D3-B67F-A62EFF666E3E}">
          <x14:id>{C8914105-BC2E-444C-A0D4-1D98D59A58CE}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F2FBF7E-4077-4578-84D2-E81F36D61E62}">
            <x14:dataBar minLength="0" maxLength="100" gradient="0">
              <x14:cfvo type="num">
                <xm:f>0</xm:f>
              </x14:cfvo>
              <x14:cfvo type="num">
                <xm:f>1</xm:f>
              </x14:cfvo>
              <x14:negativeFillColor rgb="FFFF0000"/>
              <x14:axisColor rgb="FF000000"/>
            </x14:dataBar>
          </x14:cfRule>
          <xm:sqref>G7:G117</xm:sqref>
        </x14:conditionalFormatting>
        <x14:conditionalFormatting xmlns:xm="http://schemas.microsoft.com/office/excel/2006/main">
          <x14:cfRule type="dataBar" id="{0FD24085-7632-4717-A325-1B83D2C61744}">
            <x14:dataBar minLength="0" maxLength="100" gradient="0">
              <x14:cfvo type="num">
                <xm:f>0</xm:f>
              </x14:cfvo>
              <x14:cfvo type="num">
                <xm:f>1</xm:f>
              </x14:cfvo>
              <x14:negativeFillColor rgb="FFFF0000"/>
              <x14:axisColor rgb="FF000000"/>
            </x14:dataBar>
          </x14:cfRule>
          <xm:sqref>H7:H117</xm:sqref>
        </x14:conditionalFormatting>
        <x14:conditionalFormatting xmlns:xm="http://schemas.microsoft.com/office/excel/2006/main">
          <x14:cfRule type="dataBar" id="{C8914105-BC2E-444C-A0D4-1D98D59A58CE}">
            <x14:dataBar minLength="0" maxLength="100" gradient="0">
              <x14:cfvo type="num">
                <xm:f>0</xm:f>
              </x14:cfvo>
              <x14:cfvo type="num">
                <xm:f>1</xm:f>
              </x14:cfvo>
              <x14:negativeFillColor rgb="FFFF0000"/>
              <x14:axisColor rgb="FF000000"/>
            </x14:dataBar>
          </x14:cfRule>
          <xm:sqref>I7:I117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22"/>
  <sheetViews>
    <sheetView showGridLines="0" zoomScaleNormal="100" workbookViewId="0"/>
  </sheetViews>
  <sheetFormatPr defaultColWidth="11" defaultRowHeight="15.5" x14ac:dyDescent="0.35"/>
  <cols>
    <col min="1" max="14" width="20.75" customWidth="1"/>
  </cols>
  <sheetData>
    <row r="1" spans="1:14" ht="19.5" x14ac:dyDescent="0.45">
      <c r="A1" s="2" t="s">
        <v>314</v>
      </c>
    </row>
    <row r="2" spans="1:14" x14ac:dyDescent="0.35">
      <c r="A2" t="s">
        <v>44</v>
      </c>
    </row>
    <row r="3" spans="1:14" x14ac:dyDescent="0.35">
      <c r="A3" t="s">
        <v>45</v>
      </c>
    </row>
    <row r="4" spans="1:14" x14ac:dyDescent="0.35">
      <c r="A4" t="s">
        <v>288</v>
      </c>
    </row>
    <row r="5" spans="1:14" x14ac:dyDescent="0.35">
      <c r="A5" t="s">
        <v>47</v>
      </c>
    </row>
    <row r="6" spans="1:14" ht="62" x14ac:dyDescent="0.35">
      <c r="A6" s="86" t="s">
        <v>257</v>
      </c>
      <c r="B6" s="88" t="s">
        <v>289</v>
      </c>
      <c r="C6" s="88" t="s">
        <v>315</v>
      </c>
      <c r="D6" s="88" t="s">
        <v>316</v>
      </c>
      <c r="E6" s="88" t="s">
        <v>317</v>
      </c>
      <c r="F6" s="88" t="s">
        <v>318</v>
      </c>
      <c r="G6" s="88" t="s">
        <v>319</v>
      </c>
      <c r="H6" s="88" t="s">
        <v>320</v>
      </c>
      <c r="I6" s="88" t="s">
        <v>321</v>
      </c>
      <c r="J6" s="88" t="s">
        <v>322</v>
      </c>
      <c r="K6" s="88" t="s">
        <v>323</v>
      </c>
      <c r="L6" s="88" t="s">
        <v>324</v>
      </c>
      <c r="M6" s="88" t="s">
        <v>325</v>
      </c>
      <c r="N6" s="88" t="s">
        <v>326</v>
      </c>
    </row>
    <row r="7" spans="1:14" x14ac:dyDescent="0.35">
      <c r="A7" s="7" t="s">
        <v>269</v>
      </c>
      <c r="B7" s="18" t="s">
        <v>70</v>
      </c>
      <c r="C7" s="10">
        <v>5235</v>
      </c>
      <c r="D7" s="10">
        <v>300</v>
      </c>
      <c r="E7" s="10">
        <v>85</v>
      </c>
      <c r="F7" s="10">
        <v>10</v>
      </c>
      <c r="G7" s="10">
        <v>5</v>
      </c>
      <c r="H7" s="10">
        <v>1060</v>
      </c>
      <c r="I7" s="10">
        <v>1720</v>
      </c>
      <c r="J7" s="10">
        <v>300</v>
      </c>
      <c r="K7" s="10">
        <v>35</v>
      </c>
      <c r="L7" s="10">
        <v>475</v>
      </c>
      <c r="M7" s="10">
        <v>815</v>
      </c>
      <c r="N7" s="10">
        <v>435</v>
      </c>
    </row>
    <row r="8" spans="1:14" x14ac:dyDescent="0.35">
      <c r="A8" s="7" t="s">
        <v>269</v>
      </c>
      <c r="B8" s="18" t="s">
        <v>71</v>
      </c>
      <c r="C8" s="10">
        <v>7800</v>
      </c>
      <c r="D8" s="10">
        <v>475</v>
      </c>
      <c r="E8" s="10">
        <v>125</v>
      </c>
      <c r="F8" s="10">
        <v>15</v>
      </c>
      <c r="G8" s="10">
        <v>10</v>
      </c>
      <c r="H8" s="10">
        <v>1615</v>
      </c>
      <c r="I8" s="10">
        <v>2600</v>
      </c>
      <c r="J8" s="10">
        <v>445</v>
      </c>
      <c r="K8" s="10">
        <v>45</v>
      </c>
      <c r="L8" s="10">
        <v>660</v>
      </c>
      <c r="M8" s="10">
        <v>1200</v>
      </c>
      <c r="N8" s="10">
        <v>610</v>
      </c>
    </row>
    <row r="9" spans="1:14" x14ac:dyDescent="0.35">
      <c r="A9" s="7" t="s">
        <v>269</v>
      </c>
      <c r="B9" s="18" t="s">
        <v>72</v>
      </c>
      <c r="C9" s="10">
        <v>11145</v>
      </c>
      <c r="D9" s="10">
        <v>700</v>
      </c>
      <c r="E9" s="10">
        <v>200</v>
      </c>
      <c r="F9" s="10">
        <v>20</v>
      </c>
      <c r="G9" s="10">
        <v>10</v>
      </c>
      <c r="H9" s="10">
        <v>2305</v>
      </c>
      <c r="I9" s="10">
        <v>3900</v>
      </c>
      <c r="J9" s="10">
        <v>635</v>
      </c>
      <c r="K9" s="10">
        <v>60</v>
      </c>
      <c r="L9" s="10">
        <v>850</v>
      </c>
      <c r="M9" s="10">
        <v>1650</v>
      </c>
      <c r="N9" s="10">
        <v>810</v>
      </c>
    </row>
    <row r="10" spans="1:14" x14ac:dyDescent="0.35">
      <c r="A10" s="7" t="s">
        <v>269</v>
      </c>
      <c r="B10" s="18" t="s">
        <v>73</v>
      </c>
      <c r="C10" s="10">
        <v>19190</v>
      </c>
      <c r="D10" s="10">
        <v>1325</v>
      </c>
      <c r="E10" s="10">
        <v>360</v>
      </c>
      <c r="F10" s="10">
        <v>35</v>
      </c>
      <c r="G10" s="10">
        <v>15</v>
      </c>
      <c r="H10" s="10">
        <v>4115</v>
      </c>
      <c r="I10" s="10">
        <v>7340</v>
      </c>
      <c r="J10" s="10">
        <v>995</v>
      </c>
      <c r="K10" s="10">
        <v>90</v>
      </c>
      <c r="L10" s="10">
        <v>1095</v>
      </c>
      <c r="M10" s="10">
        <v>2665</v>
      </c>
      <c r="N10" s="10">
        <v>1155</v>
      </c>
    </row>
    <row r="11" spans="1:14" x14ac:dyDescent="0.35">
      <c r="A11" s="7" t="s">
        <v>269</v>
      </c>
      <c r="B11" s="18" t="s">
        <v>74</v>
      </c>
      <c r="C11" s="10">
        <v>29505</v>
      </c>
      <c r="D11" s="10">
        <v>2210</v>
      </c>
      <c r="E11" s="10">
        <v>535</v>
      </c>
      <c r="F11" s="10">
        <v>45</v>
      </c>
      <c r="G11" s="10">
        <v>20</v>
      </c>
      <c r="H11" s="10">
        <v>6640</v>
      </c>
      <c r="I11" s="10">
        <v>11755</v>
      </c>
      <c r="J11" s="10">
        <v>1385</v>
      </c>
      <c r="K11" s="10">
        <v>125</v>
      </c>
      <c r="L11" s="10">
        <v>1365</v>
      </c>
      <c r="M11" s="10">
        <v>3925</v>
      </c>
      <c r="N11" s="10">
        <v>1505</v>
      </c>
    </row>
    <row r="12" spans="1:14" x14ac:dyDescent="0.35">
      <c r="A12" s="7" t="s">
        <v>269</v>
      </c>
      <c r="B12" s="18" t="s">
        <v>75</v>
      </c>
      <c r="C12" s="10">
        <v>42810</v>
      </c>
      <c r="D12" s="10">
        <v>3355</v>
      </c>
      <c r="E12" s="10">
        <v>785</v>
      </c>
      <c r="F12" s="10">
        <v>50</v>
      </c>
      <c r="G12" s="10">
        <v>20</v>
      </c>
      <c r="H12" s="10">
        <v>9805</v>
      </c>
      <c r="I12" s="10">
        <v>17205</v>
      </c>
      <c r="J12" s="10">
        <v>1720</v>
      </c>
      <c r="K12" s="10">
        <v>150</v>
      </c>
      <c r="L12" s="10">
        <v>1810</v>
      </c>
      <c r="M12" s="10">
        <v>5960</v>
      </c>
      <c r="N12" s="10">
        <v>1945</v>
      </c>
    </row>
    <row r="13" spans="1:14" x14ac:dyDescent="0.35">
      <c r="A13" s="7" t="s">
        <v>269</v>
      </c>
      <c r="B13" s="18" t="s">
        <v>76</v>
      </c>
      <c r="C13" s="10">
        <v>49375</v>
      </c>
      <c r="D13" s="10">
        <v>3980</v>
      </c>
      <c r="E13" s="10">
        <v>930</v>
      </c>
      <c r="F13" s="10">
        <v>60</v>
      </c>
      <c r="G13" s="10">
        <v>25</v>
      </c>
      <c r="H13" s="10">
        <v>11340</v>
      </c>
      <c r="I13" s="10">
        <v>19295</v>
      </c>
      <c r="J13" s="10">
        <v>1845</v>
      </c>
      <c r="K13" s="10">
        <v>160</v>
      </c>
      <c r="L13" s="10">
        <v>2260</v>
      </c>
      <c r="M13" s="10">
        <v>7280</v>
      </c>
      <c r="N13" s="10">
        <v>2195</v>
      </c>
    </row>
    <row r="14" spans="1:14" x14ac:dyDescent="0.35">
      <c r="A14" s="7" t="s">
        <v>269</v>
      </c>
      <c r="B14" s="18" t="s">
        <v>77</v>
      </c>
      <c r="C14" s="10">
        <v>51930</v>
      </c>
      <c r="D14" s="10">
        <v>4250</v>
      </c>
      <c r="E14" s="10">
        <v>1005</v>
      </c>
      <c r="F14" s="10">
        <v>65</v>
      </c>
      <c r="G14" s="10">
        <v>30</v>
      </c>
      <c r="H14" s="10">
        <v>11915</v>
      </c>
      <c r="I14" s="10">
        <v>19925</v>
      </c>
      <c r="J14" s="10">
        <v>1950</v>
      </c>
      <c r="K14" s="10">
        <v>165</v>
      </c>
      <c r="L14" s="10">
        <v>2490</v>
      </c>
      <c r="M14" s="10">
        <v>7760</v>
      </c>
      <c r="N14" s="10">
        <v>2370</v>
      </c>
    </row>
    <row r="15" spans="1:14" x14ac:dyDescent="0.35">
      <c r="A15" s="7" t="s">
        <v>269</v>
      </c>
      <c r="B15" s="18" t="s">
        <v>78</v>
      </c>
      <c r="C15" s="10">
        <v>53815</v>
      </c>
      <c r="D15" s="10">
        <v>4390</v>
      </c>
      <c r="E15" s="10">
        <v>1045</v>
      </c>
      <c r="F15" s="10">
        <v>75</v>
      </c>
      <c r="G15" s="10">
        <v>25</v>
      </c>
      <c r="H15" s="10">
        <v>12405</v>
      </c>
      <c r="I15" s="10">
        <v>20420</v>
      </c>
      <c r="J15" s="10">
        <v>2050</v>
      </c>
      <c r="K15" s="10">
        <v>175</v>
      </c>
      <c r="L15" s="10">
        <v>2660</v>
      </c>
      <c r="M15" s="10">
        <v>8040</v>
      </c>
      <c r="N15" s="10">
        <v>2515</v>
      </c>
    </row>
    <row r="16" spans="1:14" x14ac:dyDescent="0.35">
      <c r="A16" s="7" t="s">
        <v>269</v>
      </c>
      <c r="B16" s="18" t="s">
        <v>79</v>
      </c>
      <c r="C16" s="10">
        <v>55250</v>
      </c>
      <c r="D16" s="10">
        <v>4510</v>
      </c>
      <c r="E16" s="10">
        <v>1060</v>
      </c>
      <c r="F16" s="10">
        <v>75</v>
      </c>
      <c r="G16" s="10">
        <v>25</v>
      </c>
      <c r="H16" s="10">
        <v>12740</v>
      </c>
      <c r="I16" s="10">
        <v>20815</v>
      </c>
      <c r="J16" s="10">
        <v>2130</v>
      </c>
      <c r="K16" s="10">
        <v>180</v>
      </c>
      <c r="L16" s="10">
        <v>2800</v>
      </c>
      <c r="M16" s="10">
        <v>8245</v>
      </c>
      <c r="N16" s="10">
        <v>2655</v>
      </c>
    </row>
    <row r="17" spans="1:14" x14ac:dyDescent="0.35">
      <c r="A17" s="7" t="s">
        <v>269</v>
      </c>
      <c r="B17" s="18" t="s">
        <v>80</v>
      </c>
      <c r="C17" s="10">
        <v>57630</v>
      </c>
      <c r="D17" s="10">
        <v>4730</v>
      </c>
      <c r="E17" s="10">
        <v>1125</v>
      </c>
      <c r="F17" s="10">
        <v>80</v>
      </c>
      <c r="G17" s="10">
        <v>30</v>
      </c>
      <c r="H17" s="10">
        <v>13160</v>
      </c>
      <c r="I17" s="10">
        <v>21230</v>
      </c>
      <c r="J17" s="10">
        <v>2210</v>
      </c>
      <c r="K17" s="10">
        <v>180</v>
      </c>
      <c r="L17" s="10">
        <v>3210</v>
      </c>
      <c r="M17" s="10">
        <v>8860</v>
      </c>
      <c r="N17" s="10">
        <v>2815</v>
      </c>
    </row>
    <row r="18" spans="1:14" x14ac:dyDescent="0.35">
      <c r="A18" s="7" t="s">
        <v>269</v>
      </c>
      <c r="B18" s="18" t="s">
        <v>81</v>
      </c>
      <c r="C18" s="10">
        <v>60290</v>
      </c>
      <c r="D18" s="10">
        <v>4965</v>
      </c>
      <c r="E18" s="10">
        <v>1175</v>
      </c>
      <c r="F18" s="10">
        <v>85</v>
      </c>
      <c r="G18" s="10">
        <v>30</v>
      </c>
      <c r="H18" s="10">
        <v>13580</v>
      </c>
      <c r="I18" s="10">
        <v>21700</v>
      </c>
      <c r="J18" s="10">
        <v>2295</v>
      </c>
      <c r="K18" s="10">
        <v>185</v>
      </c>
      <c r="L18" s="10">
        <v>3765</v>
      </c>
      <c r="M18" s="10">
        <v>9530</v>
      </c>
      <c r="N18" s="10">
        <v>2985</v>
      </c>
    </row>
    <row r="19" spans="1:14" x14ac:dyDescent="0.35">
      <c r="A19" s="7" t="s">
        <v>269</v>
      </c>
      <c r="B19" s="18" t="s">
        <v>82</v>
      </c>
      <c r="C19" s="10">
        <v>62545</v>
      </c>
      <c r="D19" s="10">
        <v>5110</v>
      </c>
      <c r="E19" s="10">
        <v>1210</v>
      </c>
      <c r="F19" s="10">
        <v>90</v>
      </c>
      <c r="G19" s="10">
        <v>35</v>
      </c>
      <c r="H19" s="10">
        <v>14105</v>
      </c>
      <c r="I19" s="10">
        <v>22290</v>
      </c>
      <c r="J19" s="10">
        <v>2420</v>
      </c>
      <c r="K19" s="10">
        <v>190</v>
      </c>
      <c r="L19" s="10">
        <v>4030</v>
      </c>
      <c r="M19" s="10">
        <v>9860</v>
      </c>
      <c r="N19" s="10">
        <v>3210</v>
      </c>
    </row>
    <row r="20" spans="1:14" x14ac:dyDescent="0.35">
      <c r="A20" s="7" t="s">
        <v>269</v>
      </c>
      <c r="B20" s="18" t="s">
        <v>83</v>
      </c>
      <c r="C20" s="10">
        <v>64065</v>
      </c>
      <c r="D20" s="10">
        <v>5220</v>
      </c>
      <c r="E20" s="10">
        <v>1230</v>
      </c>
      <c r="F20" s="10">
        <v>95</v>
      </c>
      <c r="G20" s="10">
        <v>35</v>
      </c>
      <c r="H20" s="10">
        <v>14465</v>
      </c>
      <c r="I20" s="10">
        <v>22645</v>
      </c>
      <c r="J20" s="10">
        <v>2510</v>
      </c>
      <c r="K20" s="10">
        <v>190</v>
      </c>
      <c r="L20" s="10">
        <v>4180</v>
      </c>
      <c r="M20" s="10">
        <v>10120</v>
      </c>
      <c r="N20" s="10">
        <v>3360</v>
      </c>
    </row>
    <row r="21" spans="1:14" x14ac:dyDescent="0.35">
      <c r="A21" s="7" t="s">
        <v>269</v>
      </c>
      <c r="B21" s="18" t="s">
        <v>84</v>
      </c>
      <c r="C21" s="10">
        <v>65710</v>
      </c>
      <c r="D21" s="10">
        <v>5360</v>
      </c>
      <c r="E21" s="10">
        <v>1255</v>
      </c>
      <c r="F21" s="10">
        <v>100</v>
      </c>
      <c r="G21" s="10">
        <v>35</v>
      </c>
      <c r="H21" s="10">
        <v>14835</v>
      </c>
      <c r="I21" s="10">
        <v>23000</v>
      </c>
      <c r="J21" s="10">
        <v>2575</v>
      </c>
      <c r="K21" s="10">
        <v>195</v>
      </c>
      <c r="L21" s="10">
        <v>4400</v>
      </c>
      <c r="M21" s="10">
        <v>10410</v>
      </c>
      <c r="N21" s="10">
        <v>3545</v>
      </c>
    </row>
    <row r="22" spans="1:14" x14ac:dyDescent="0.35">
      <c r="A22" s="7" t="s">
        <v>269</v>
      </c>
      <c r="B22" s="18" t="s">
        <v>85</v>
      </c>
      <c r="C22" s="10">
        <v>67405</v>
      </c>
      <c r="D22" s="10">
        <v>5525</v>
      </c>
      <c r="E22" s="10">
        <v>1285</v>
      </c>
      <c r="F22" s="10">
        <v>110</v>
      </c>
      <c r="G22" s="10">
        <v>35</v>
      </c>
      <c r="H22" s="10">
        <v>15140</v>
      </c>
      <c r="I22" s="10">
        <v>23335</v>
      </c>
      <c r="J22" s="10">
        <v>2680</v>
      </c>
      <c r="K22" s="10">
        <v>200</v>
      </c>
      <c r="L22" s="10">
        <v>4635</v>
      </c>
      <c r="M22" s="10">
        <v>10735</v>
      </c>
      <c r="N22" s="10">
        <v>3725</v>
      </c>
    </row>
    <row r="23" spans="1:14" x14ac:dyDescent="0.35">
      <c r="A23" s="7" t="s">
        <v>269</v>
      </c>
      <c r="B23" s="18" t="s">
        <v>86</v>
      </c>
      <c r="C23" s="10">
        <v>68715</v>
      </c>
      <c r="D23" s="10">
        <v>5715</v>
      </c>
      <c r="E23" s="10">
        <v>1320</v>
      </c>
      <c r="F23" s="10">
        <v>115</v>
      </c>
      <c r="G23" s="10">
        <v>35</v>
      </c>
      <c r="H23" s="10">
        <v>15385</v>
      </c>
      <c r="I23" s="10">
        <v>23575</v>
      </c>
      <c r="J23" s="10">
        <v>2745</v>
      </c>
      <c r="K23" s="10">
        <v>205</v>
      </c>
      <c r="L23" s="10">
        <v>4780</v>
      </c>
      <c r="M23" s="10">
        <v>10955</v>
      </c>
      <c r="N23" s="10">
        <v>3890</v>
      </c>
    </row>
    <row r="24" spans="1:14" x14ac:dyDescent="0.35">
      <c r="A24" s="7" t="s">
        <v>269</v>
      </c>
      <c r="B24" s="18" t="s">
        <v>87</v>
      </c>
      <c r="C24" s="10">
        <v>70335</v>
      </c>
      <c r="D24" s="10">
        <v>5945</v>
      </c>
      <c r="E24" s="10">
        <v>1350</v>
      </c>
      <c r="F24" s="10">
        <v>120</v>
      </c>
      <c r="G24" s="10">
        <v>35</v>
      </c>
      <c r="H24" s="10">
        <v>15655</v>
      </c>
      <c r="I24" s="10">
        <v>23860</v>
      </c>
      <c r="J24" s="10">
        <v>2845</v>
      </c>
      <c r="K24" s="10">
        <v>210</v>
      </c>
      <c r="L24" s="10">
        <v>4965</v>
      </c>
      <c r="M24" s="10">
        <v>11265</v>
      </c>
      <c r="N24" s="10">
        <v>4080</v>
      </c>
    </row>
    <row r="25" spans="1:14" x14ac:dyDescent="0.35">
      <c r="A25" s="7" t="s">
        <v>269</v>
      </c>
      <c r="B25" s="18" t="s">
        <v>88</v>
      </c>
      <c r="C25" s="10">
        <v>71830</v>
      </c>
      <c r="D25" s="10">
        <v>6145</v>
      </c>
      <c r="E25" s="10">
        <v>1385</v>
      </c>
      <c r="F25" s="10">
        <v>125</v>
      </c>
      <c r="G25" s="10">
        <v>35</v>
      </c>
      <c r="H25" s="10">
        <v>15915</v>
      </c>
      <c r="I25" s="10">
        <v>24115</v>
      </c>
      <c r="J25" s="10">
        <v>2965</v>
      </c>
      <c r="K25" s="10">
        <v>220</v>
      </c>
      <c r="L25" s="10">
        <v>5095</v>
      </c>
      <c r="M25" s="10">
        <v>11495</v>
      </c>
      <c r="N25" s="10">
        <v>4335</v>
      </c>
    </row>
    <row r="26" spans="1:14" x14ac:dyDescent="0.35">
      <c r="A26" s="7" t="s">
        <v>269</v>
      </c>
      <c r="B26" s="18" t="s">
        <v>89</v>
      </c>
      <c r="C26" s="10">
        <v>73405</v>
      </c>
      <c r="D26" s="10">
        <v>6365</v>
      </c>
      <c r="E26" s="10">
        <v>1410</v>
      </c>
      <c r="F26" s="10">
        <v>130</v>
      </c>
      <c r="G26" s="10">
        <v>35</v>
      </c>
      <c r="H26" s="10">
        <v>16195</v>
      </c>
      <c r="I26" s="10">
        <v>24425</v>
      </c>
      <c r="J26" s="10">
        <v>3095</v>
      </c>
      <c r="K26" s="10">
        <v>220</v>
      </c>
      <c r="L26" s="10">
        <v>5225</v>
      </c>
      <c r="M26" s="10">
        <v>11705</v>
      </c>
      <c r="N26" s="10">
        <v>4600</v>
      </c>
    </row>
    <row r="27" spans="1:14" x14ac:dyDescent="0.35">
      <c r="A27" s="7" t="s">
        <v>269</v>
      </c>
      <c r="B27" s="18" t="s">
        <v>90</v>
      </c>
      <c r="C27" s="10">
        <v>75005</v>
      </c>
      <c r="D27" s="10">
        <v>6580</v>
      </c>
      <c r="E27" s="10">
        <v>1445</v>
      </c>
      <c r="F27" s="10">
        <v>130</v>
      </c>
      <c r="G27" s="10">
        <v>35</v>
      </c>
      <c r="H27" s="10">
        <v>16495</v>
      </c>
      <c r="I27" s="10">
        <v>24700</v>
      </c>
      <c r="J27" s="10">
        <v>3225</v>
      </c>
      <c r="K27" s="10">
        <v>230</v>
      </c>
      <c r="L27" s="10">
        <v>5405</v>
      </c>
      <c r="M27" s="10">
        <v>11890</v>
      </c>
      <c r="N27" s="10">
        <v>4865</v>
      </c>
    </row>
    <row r="28" spans="1:14" x14ac:dyDescent="0.35">
      <c r="A28" s="7" t="s">
        <v>269</v>
      </c>
      <c r="B28" s="18" t="s">
        <v>91</v>
      </c>
      <c r="C28" s="10">
        <v>76425</v>
      </c>
      <c r="D28" s="10">
        <v>6705</v>
      </c>
      <c r="E28" s="10">
        <v>1465</v>
      </c>
      <c r="F28" s="10">
        <v>135</v>
      </c>
      <c r="G28" s="10">
        <v>35</v>
      </c>
      <c r="H28" s="10">
        <v>16755</v>
      </c>
      <c r="I28" s="10">
        <v>24930</v>
      </c>
      <c r="J28" s="10">
        <v>3355</v>
      </c>
      <c r="K28" s="10">
        <v>230</v>
      </c>
      <c r="L28" s="10">
        <v>5590</v>
      </c>
      <c r="M28" s="10">
        <v>12110</v>
      </c>
      <c r="N28" s="10">
        <v>5110</v>
      </c>
    </row>
    <row r="29" spans="1:14" x14ac:dyDescent="0.35">
      <c r="A29" s="7" t="s">
        <v>269</v>
      </c>
      <c r="B29" s="18" t="s">
        <v>92</v>
      </c>
      <c r="C29" s="10">
        <v>77895</v>
      </c>
      <c r="D29" s="10">
        <v>6900</v>
      </c>
      <c r="E29" s="10">
        <v>1500</v>
      </c>
      <c r="F29" s="10">
        <v>140</v>
      </c>
      <c r="G29" s="10">
        <v>35</v>
      </c>
      <c r="H29" s="10">
        <v>16975</v>
      </c>
      <c r="I29" s="10">
        <v>25130</v>
      </c>
      <c r="J29" s="10">
        <v>3475</v>
      </c>
      <c r="K29" s="10">
        <v>235</v>
      </c>
      <c r="L29" s="10">
        <v>5735</v>
      </c>
      <c r="M29" s="10">
        <v>12340</v>
      </c>
      <c r="N29" s="10">
        <v>5420</v>
      </c>
    </row>
    <row r="30" spans="1:14" x14ac:dyDescent="0.35">
      <c r="A30" s="7" t="s">
        <v>269</v>
      </c>
      <c r="B30" s="18" t="s">
        <v>93</v>
      </c>
      <c r="C30" s="10">
        <v>79600</v>
      </c>
      <c r="D30" s="10">
        <v>7085</v>
      </c>
      <c r="E30" s="10">
        <v>1515</v>
      </c>
      <c r="F30" s="10">
        <v>150</v>
      </c>
      <c r="G30" s="10">
        <v>35</v>
      </c>
      <c r="H30" s="10">
        <v>17250</v>
      </c>
      <c r="I30" s="10">
        <v>25290</v>
      </c>
      <c r="J30" s="10">
        <v>3625</v>
      </c>
      <c r="K30" s="10">
        <v>235</v>
      </c>
      <c r="L30" s="10">
        <v>5935</v>
      </c>
      <c r="M30" s="10">
        <v>12685</v>
      </c>
      <c r="N30" s="10">
        <v>5785</v>
      </c>
    </row>
    <row r="31" spans="1:14" x14ac:dyDescent="0.35">
      <c r="A31" s="7" t="s">
        <v>269</v>
      </c>
      <c r="B31" s="18" t="s">
        <v>94</v>
      </c>
      <c r="C31" s="10">
        <v>81130</v>
      </c>
      <c r="D31" s="10">
        <v>7240</v>
      </c>
      <c r="E31" s="10">
        <v>1530</v>
      </c>
      <c r="F31" s="10">
        <v>155</v>
      </c>
      <c r="G31" s="10">
        <v>30</v>
      </c>
      <c r="H31" s="10">
        <v>17440</v>
      </c>
      <c r="I31" s="10">
        <v>25485</v>
      </c>
      <c r="J31" s="10">
        <v>3765</v>
      </c>
      <c r="K31" s="10">
        <v>245</v>
      </c>
      <c r="L31" s="10">
        <v>6120</v>
      </c>
      <c r="M31" s="10">
        <v>13000</v>
      </c>
      <c r="N31" s="10">
        <v>6105</v>
      </c>
    </row>
    <row r="32" spans="1:14" x14ac:dyDescent="0.35">
      <c r="A32" s="7" t="s">
        <v>269</v>
      </c>
      <c r="B32" s="18" t="s">
        <v>95</v>
      </c>
      <c r="C32" s="10">
        <v>82705</v>
      </c>
      <c r="D32" s="10">
        <v>7360</v>
      </c>
      <c r="E32" s="10">
        <v>1545</v>
      </c>
      <c r="F32" s="10">
        <v>155</v>
      </c>
      <c r="G32" s="10">
        <v>30</v>
      </c>
      <c r="H32" s="10">
        <v>17695</v>
      </c>
      <c r="I32" s="10">
        <v>25640</v>
      </c>
      <c r="J32" s="10">
        <v>3890</v>
      </c>
      <c r="K32" s="10">
        <v>250</v>
      </c>
      <c r="L32" s="10">
        <v>6345</v>
      </c>
      <c r="M32" s="10">
        <v>13320</v>
      </c>
      <c r="N32" s="10">
        <v>6460</v>
      </c>
    </row>
    <row r="33" spans="1:14" x14ac:dyDescent="0.35">
      <c r="A33" s="7" t="s">
        <v>269</v>
      </c>
      <c r="B33" s="18" t="s">
        <v>96</v>
      </c>
      <c r="C33" s="10">
        <v>84075</v>
      </c>
      <c r="D33" s="10">
        <v>7490</v>
      </c>
      <c r="E33" s="10">
        <v>1575</v>
      </c>
      <c r="F33" s="10">
        <v>160</v>
      </c>
      <c r="G33" s="10">
        <v>30</v>
      </c>
      <c r="H33" s="10">
        <v>17870</v>
      </c>
      <c r="I33" s="10">
        <v>25725</v>
      </c>
      <c r="J33" s="10">
        <v>4035</v>
      </c>
      <c r="K33" s="10">
        <v>250</v>
      </c>
      <c r="L33" s="10">
        <v>6535</v>
      </c>
      <c r="M33" s="10">
        <v>13615</v>
      </c>
      <c r="N33" s="10">
        <v>6770</v>
      </c>
    </row>
    <row r="34" spans="1:14" x14ac:dyDescent="0.35">
      <c r="A34" s="7" t="s">
        <v>269</v>
      </c>
      <c r="B34" s="18" t="s">
        <v>97</v>
      </c>
      <c r="C34" s="10">
        <v>85240</v>
      </c>
      <c r="D34" s="10">
        <v>7595</v>
      </c>
      <c r="E34" s="10">
        <v>1580</v>
      </c>
      <c r="F34" s="10">
        <v>165</v>
      </c>
      <c r="G34" s="10">
        <v>30</v>
      </c>
      <c r="H34" s="10">
        <v>18035</v>
      </c>
      <c r="I34" s="10">
        <v>25805</v>
      </c>
      <c r="J34" s="10">
        <v>4135</v>
      </c>
      <c r="K34" s="10">
        <v>245</v>
      </c>
      <c r="L34" s="10">
        <v>6690</v>
      </c>
      <c r="M34" s="10">
        <v>13845</v>
      </c>
      <c r="N34" s="10">
        <v>7095</v>
      </c>
    </row>
    <row r="35" spans="1:14" x14ac:dyDescent="0.35">
      <c r="A35" s="7" t="s">
        <v>269</v>
      </c>
      <c r="B35" s="18" t="s">
        <v>98</v>
      </c>
      <c r="C35" s="10">
        <v>85990</v>
      </c>
      <c r="D35" s="10">
        <v>7690</v>
      </c>
      <c r="E35" s="10">
        <v>1590</v>
      </c>
      <c r="F35" s="10">
        <v>165</v>
      </c>
      <c r="G35" s="10">
        <v>30</v>
      </c>
      <c r="H35" s="10">
        <v>18140</v>
      </c>
      <c r="I35" s="10">
        <v>25790</v>
      </c>
      <c r="J35" s="10">
        <v>4255</v>
      </c>
      <c r="K35" s="10">
        <v>245</v>
      </c>
      <c r="L35" s="10">
        <v>6800</v>
      </c>
      <c r="M35" s="10">
        <v>13980</v>
      </c>
      <c r="N35" s="10">
        <v>7290</v>
      </c>
    </row>
    <row r="36" spans="1:14" x14ac:dyDescent="0.35">
      <c r="A36" s="7" t="s">
        <v>269</v>
      </c>
      <c r="B36" s="18" t="s">
        <v>99</v>
      </c>
      <c r="C36" s="10">
        <v>86795</v>
      </c>
      <c r="D36" s="10">
        <v>7790</v>
      </c>
      <c r="E36" s="10">
        <v>1585</v>
      </c>
      <c r="F36" s="10">
        <v>170</v>
      </c>
      <c r="G36" s="10">
        <v>30</v>
      </c>
      <c r="H36" s="10">
        <v>18275</v>
      </c>
      <c r="I36" s="10">
        <v>25780</v>
      </c>
      <c r="J36" s="10">
        <v>4345</v>
      </c>
      <c r="K36" s="10">
        <v>250</v>
      </c>
      <c r="L36" s="10">
        <v>6915</v>
      </c>
      <c r="M36" s="10">
        <v>14150</v>
      </c>
      <c r="N36" s="10">
        <v>7485</v>
      </c>
    </row>
    <row r="37" spans="1:14" x14ac:dyDescent="0.35">
      <c r="A37" s="7" t="s">
        <v>269</v>
      </c>
      <c r="B37" s="18" t="s">
        <v>100</v>
      </c>
      <c r="C37" s="10">
        <v>87205</v>
      </c>
      <c r="D37" s="10">
        <v>7865</v>
      </c>
      <c r="E37" s="10">
        <v>1590</v>
      </c>
      <c r="F37" s="10">
        <v>175</v>
      </c>
      <c r="G37" s="10">
        <v>30</v>
      </c>
      <c r="H37" s="10">
        <v>18320</v>
      </c>
      <c r="I37" s="10">
        <v>25735</v>
      </c>
      <c r="J37" s="10">
        <v>4410</v>
      </c>
      <c r="K37" s="10">
        <v>255</v>
      </c>
      <c r="L37" s="10">
        <v>6995</v>
      </c>
      <c r="M37" s="10">
        <v>14205</v>
      </c>
      <c r="N37" s="10">
        <v>7595</v>
      </c>
    </row>
    <row r="38" spans="1:14" x14ac:dyDescent="0.35">
      <c r="A38" s="7" t="s">
        <v>269</v>
      </c>
      <c r="B38" s="18" t="s">
        <v>101</v>
      </c>
      <c r="C38" s="10">
        <v>87490</v>
      </c>
      <c r="D38" s="10">
        <v>7975</v>
      </c>
      <c r="E38" s="10">
        <v>1585</v>
      </c>
      <c r="F38" s="10">
        <v>175</v>
      </c>
      <c r="G38" s="10">
        <v>30</v>
      </c>
      <c r="H38" s="10">
        <v>18395</v>
      </c>
      <c r="I38" s="10">
        <v>25665</v>
      </c>
      <c r="J38" s="10">
        <v>4460</v>
      </c>
      <c r="K38" s="10">
        <v>255</v>
      </c>
      <c r="L38" s="10">
        <v>7030</v>
      </c>
      <c r="M38" s="10">
        <v>14185</v>
      </c>
      <c r="N38" s="10">
        <v>7695</v>
      </c>
    </row>
    <row r="39" spans="1:14" x14ac:dyDescent="0.35">
      <c r="A39" s="7" t="s">
        <v>269</v>
      </c>
      <c r="B39" s="18" t="s">
        <v>102</v>
      </c>
      <c r="C39" s="10">
        <v>87750</v>
      </c>
      <c r="D39" s="10">
        <v>8070</v>
      </c>
      <c r="E39" s="10">
        <v>1585</v>
      </c>
      <c r="F39" s="10">
        <v>180</v>
      </c>
      <c r="G39" s="10">
        <v>30</v>
      </c>
      <c r="H39" s="10">
        <v>18485</v>
      </c>
      <c r="I39" s="10">
        <v>25570</v>
      </c>
      <c r="J39" s="10">
        <v>4505</v>
      </c>
      <c r="K39" s="10">
        <v>255</v>
      </c>
      <c r="L39" s="10">
        <v>7075</v>
      </c>
      <c r="M39" s="10">
        <v>14210</v>
      </c>
      <c r="N39" s="10">
        <v>7760</v>
      </c>
    </row>
    <row r="40" spans="1:14" x14ac:dyDescent="0.35">
      <c r="A40" s="7" t="s">
        <v>269</v>
      </c>
      <c r="B40" s="18" t="s">
        <v>103</v>
      </c>
      <c r="C40" s="10">
        <v>87815</v>
      </c>
      <c r="D40" s="10">
        <v>8175</v>
      </c>
      <c r="E40" s="10">
        <v>1590</v>
      </c>
      <c r="F40" s="10">
        <v>185</v>
      </c>
      <c r="G40" s="10">
        <v>30</v>
      </c>
      <c r="H40" s="10">
        <v>18560</v>
      </c>
      <c r="I40" s="10">
        <v>25480</v>
      </c>
      <c r="J40" s="10">
        <v>4525</v>
      </c>
      <c r="K40" s="10">
        <v>250</v>
      </c>
      <c r="L40" s="10">
        <v>7055</v>
      </c>
      <c r="M40" s="10">
        <v>14120</v>
      </c>
      <c r="N40" s="10">
        <v>7820</v>
      </c>
    </row>
    <row r="41" spans="1:14" x14ac:dyDescent="0.35">
      <c r="A41" s="7" t="s">
        <v>269</v>
      </c>
      <c r="B41" s="18" t="s">
        <v>104</v>
      </c>
      <c r="C41" s="10">
        <v>88165</v>
      </c>
      <c r="D41" s="10">
        <v>8310</v>
      </c>
      <c r="E41" s="10">
        <v>1600</v>
      </c>
      <c r="F41" s="10">
        <v>190</v>
      </c>
      <c r="G41" s="10">
        <v>30</v>
      </c>
      <c r="H41" s="10">
        <v>18700</v>
      </c>
      <c r="I41" s="10">
        <v>25465</v>
      </c>
      <c r="J41" s="10">
        <v>4575</v>
      </c>
      <c r="K41" s="10">
        <v>250</v>
      </c>
      <c r="L41" s="10">
        <v>7025</v>
      </c>
      <c r="M41" s="10">
        <v>14095</v>
      </c>
      <c r="N41" s="10">
        <v>7900</v>
      </c>
    </row>
    <row r="42" spans="1:14" x14ac:dyDescent="0.35">
      <c r="A42" s="7" t="s">
        <v>269</v>
      </c>
      <c r="B42" s="18" t="s">
        <v>105</v>
      </c>
      <c r="C42" s="10">
        <v>88820</v>
      </c>
      <c r="D42" s="10">
        <v>8430</v>
      </c>
      <c r="E42" s="10">
        <v>1605</v>
      </c>
      <c r="F42" s="10">
        <v>195</v>
      </c>
      <c r="G42" s="10">
        <v>25</v>
      </c>
      <c r="H42" s="10">
        <v>18880</v>
      </c>
      <c r="I42" s="10">
        <v>25590</v>
      </c>
      <c r="J42" s="10">
        <v>4670</v>
      </c>
      <c r="K42" s="10">
        <v>255</v>
      </c>
      <c r="L42" s="10">
        <v>7035</v>
      </c>
      <c r="M42" s="10">
        <v>14130</v>
      </c>
      <c r="N42" s="10">
        <v>7980</v>
      </c>
    </row>
    <row r="43" spans="1:14" x14ac:dyDescent="0.35">
      <c r="A43" s="7" t="s">
        <v>269</v>
      </c>
      <c r="B43" s="18" t="s">
        <v>106</v>
      </c>
      <c r="C43" s="10">
        <v>89400</v>
      </c>
      <c r="D43" s="10">
        <v>8550</v>
      </c>
      <c r="E43" s="10">
        <v>1620</v>
      </c>
      <c r="F43" s="10">
        <v>195</v>
      </c>
      <c r="G43" s="10">
        <v>25</v>
      </c>
      <c r="H43" s="10">
        <v>19095</v>
      </c>
      <c r="I43" s="10">
        <v>25740</v>
      </c>
      <c r="J43" s="10">
        <v>4780</v>
      </c>
      <c r="K43" s="10">
        <v>255</v>
      </c>
      <c r="L43" s="10">
        <v>6935</v>
      </c>
      <c r="M43" s="10">
        <v>14110</v>
      </c>
      <c r="N43" s="10">
        <v>8050</v>
      </c>
    </row>
    <row r="44" spans="1:14" x14ac:dyDescent="0.35">
      <c r="A44" s="7" t="s">
        <v>270</v>
      </c>
      <c r="B44" s="18" t="s">
        <v>70</v>
      </c>
      <c r="C44" s="10">
        <v>2720</v>
      </c>
      <c r="D44" s="10">
        <v>100</v>
      </c>
      <c r="E44" s="10">
        <v>30</v>
      </c>
      <c r="F44" s="10">
        <v>5</v>
      </c>
      <c r="G44" s="10">
        <v>5</v>
      </c>
      <c r="H44" s="10">
        <v>535</v>
      </c>
      <c r="I44" s="10">
        <v>515</v>
      </c>
      <c r="J44" s="10">
        <v>170</v>
      </c>
      <c r="K44" s="10">
        <v>25</v>
      </c>
      <c r="L44" s="10">
        <v>445</v>
      </c>
      <c r="M44" s="10">
        <v>520</v>
      </c>
      <c r="N44" s="10">
        <v>370</v>
      </c>
    </row>
    <row r="45" spans="1:14" x14ac:dyDescent="0.35">
      <c r="A45" s="7" t="s">
        <v>270</v>
      </c>
      <c r="B45" s="18" t="s">
        <v>71</v>
      </c>
      <c r="C45" s="10">
        <v>3750</v>
      </c>
      <c r="D45" s="10">
        <v>145</v>
      </c>
      <c r="E45" s="10">
        <v>40</v>
      </c>
      <c r="F45" s="10">
        <v>5</v>
      </c>
      <c r="G45" s="10">
        <v>5</v>
      </c>
      <c r="H45" s="10">
        <v>760</v>
      </c>
      <c r="I45" s="10">
        <v>700</v>
      </c>
      <c r="J45" s="10">
        <v>235</v>
      </c>
      <c r="K45" s="10">
        <v>30</v>
      </c>
      <c r="L45" s="10">
        <v>610</v>
      </c>
      <c r="M45" s="10">
        <v>720</v>
      </c>
      <c r="N45" s="10">
        <v>500</v>
      </c>
    </row>
    <row r="46" spans="1:14" x14ac:dyDescent="0.35">
      <c r="A46" s="7" t="s">
        <v>270</v>
      </c>
      <c r="B46" s="18" t="s">
        <v>72</v>
      </c>
      <c r="C46" s="10">
        <v>4895</v>
      </c>
      <c r="D46" s="10">
        <v>205</v>
      </c>
      <c r="E46" s="10">
        <v>55</v>
      </c>
      <c r="F46" s="10">
        <v>10</v>
      </c>
      <c r="G46" s="10">
        <v>10</v>
      </c>
      <c r="H46" s="10">
        <v>990</v>
      </c>
      <c r="I46" s="10">
        <v>940</v>
      </c>
      <c r="J46" s="10">
        <v>320</v>
      </c>
      <c r="K46" s="10">
        <v>35</v>
      </c>
      <c r="L46" s="10">
        <v>780</v>
      </c>
      <c r="M46" s="10">
        <v>930</v>
      </c>
      <c r="N46" s="10">
        <v>625</v>
      </c>
    </row>
    <row r="47" spans="1:14" x14ac:dyDescent="0.35">
      <c r="A47" s="7" t="s">
        <v>270</v>
      </c>
      <c r="B47" s="18" t="s">
        <v>73</v>
      </c>
      <c r="C47" s="10">
        <v>6190</v>
      </c>
      <c r="D47" s="10">
        <v>275</v>
      </c>
      <c r="E47" s="10">
        <v>75</v>
      </c>
      <c r="F47" s="10">
        <v>20</v>
      </c>
      <c r="G47" s="10">
        <v>10</v>
      </c>
      <c r="H47" s="10">
        <v>1250</v>
      </c>
      <c r="I47" s="10">
        <v>1195</v>
      </c>
      <c r="J47" s="10">
        <v>380</v>
      </c>
      <c r="K47" s="10">
        <v>40</v>
      </c>
      <c r="L47" s="10">
        <v>965</v>
      </c>
      <c r="M47" s="10">
        <v>1200</v>
      </c>
      <c r="N47" s="10">
        <v>790</v>
      </c>
    </row>
    <row r="48" spans="1:14" x14ac:dyDescent="0.35">
      <c r="A48" s="7" t="s">
        <v>270</v>
      </c>
      <c r="B48" s="18" t="s">
        <v>74</v>
      </c>
      <c r="C48" s="10">
        <v>7465</v>
      </c>
      <c r="D48" s="10">
        <v>350</v>
      </c>
      <c r="E48" s="10">
        <v>95</v>
      </c>
      <c r="F48" s="10">
        <v>20</v>
      </c>
      <c r="G48" s="10">
        <v>10</v>
      </c>
      <c r="H48" s="10">
        <v>1480</v>
      </c>
      <c r="I48" s="10">
        <v>1490</v>
      </c>
      <c r="J48" s="10">
        <v>475</v>
      </c>
      <c r="K48" s="10">
        <v>40</v>
      </c>
      <c r="L48" s="10">
        <v>1120</v>
      </c>
      <c r="M48" s="10">
        <v>1450</v>
      </c>
      <c r="N48" s="10">
        <v>935</v>
      </c>
    </row>
    <row r="49" spans="1:14" x14ac:dyDescent="0.35">
      <c r="A49" s="7" t="s">
        <v>270</v>
      </c>
      <c r="B49" s="18" t="s">
        <v>75</v>
      </c>
      <c r="C49" s="10">
        <v>8795</v>
      </c>
      <c r="D49" s="10">
        <v>415</v>
      </c>
      <c r="E49" s="10">
        <v>115</v>
      </c>
      <c r="F49" s="10">
        <v>25</v>
      </c>
      <c r="G49" s="10">
        <v>10</v>
      </c>
      <c r="H49" s="10">
        <v>1725</v>
      </c>
      <c r="I49" s="10">
        <v>1795</v>
      </c>
      <c r="J49" s="10">
        <v>550</v>
      </c>
      <c r="K49" s="10">
        <v>45</v>
      </c>
      <c r="L49" s="10">
        <v>1295</v>
      </c>
      <c r="M49" s="10">
        <v>1710</v>
      </c>
      <c r="N49" s="10">
        <v>1120</v>
      </c>
    </row>
    <row r="50" spans="1:14" x14ac:dyDescent="0.35">
      <c r="A50" s="7" t="s">
        <v>270</v>
      </c>
      <c r="B50" s="18" t="s">
        <v>76</v>
      </c>
      <c r="C50" s="10">
        <v>10025</v>
      </c>
      <c r="D50" s="10">
        <v>490</v>
      </c>
      <c r="E50" s="10">
        <v>125</v>
      </c>
      <c r="F50" s="10">
        <v>30</v>
      </c>
      <c r="G50" s="10">
        <v>15</v>
      </c>
      <c r="H50" s="10">
        <v>1945</v>
      </c>
      <c r="I50" s="10">
        <v>2040</v>
      </c>
      <c r="J50" s="10">
        <v>630</v>
      </c>
      <c r="K50" s="10">
        <v>50</v>
      </c>
      <c r="L50" s="10">
        <v>1455</v>
      </c>
      <c r="M50" s="10">
        <v>1975</v>
      </c>
      <c r="N50" s="10">
        <v>1265</v>
      </c>
    </row>
    <row r="51" spans="1:14" x14ac:dyDescent="0.35">
      <c r="A51" s="7" t="s">
        <v>270</v>
      </c>
      <c r="B51" s="18" t="s">
        <v>77</v>
      </c>
      <c r="C51" s="10">
        <v>11050</v>
      </c>
      <c r="D51" s="10">
        <v>560</v>
      </c>
      <c r="E51" s="10">
        <v>150</v>
      </c>
      <c r="F51" s="10">
        <v>30</v>
      </c>
      <c r="G51" s="10">
        <v>15</v>
      </c>
      <c r="H51" s="10">
        <v>2140</v>
      </c>
      <c r="I51" s="10">
        <v>2270</v>
      </c>
      <c r="J51" s="10">
        <v>710</v>
      </c>
      <c r="K51" s="10">
        <v>50</v>
      </c>
      <c r="L51" s="10">
        <v>1560</v>
      </c>
      <c r="M51" s="10">
        <v>2160</v>
      </c>
      <c r="N51" s="10">
        <v>1405</v>
      </c>
    </row>
    <row r="52" spans="1:14" x14ac:dyDescent="0.35">
      <c r="A52" s="7" t="s">
        <v>270</v>
      </c>
      <c r="B52" s="18" t="s">
        <v>78</v>
      </c>
      <c r="C52" s="10">
        <v>12185</v>
      </c>
      <c r="D52" s="10">
        <v>630</v>
      </c>
      <c r="E52" s="10">
        <v>170</v>
      </c>
      <c r="F52" s="10">
        <v>40</v>
      </c>
      <c r="G52" s="10">
        <v>15</v>
      </c>
      <c r="H52" s="10">
        <v>2380</v>
      </c>
      <c r="I52" s="10">
        <v>2515</v>
      </c>
      <c r="J52" s="10">
        <v>790</v>
      </c>
      <c r="K52" s="10">
        <v>55</v>
      </c>
      <c r="L52" s="10">
        <v>1695</v>
      </c>
      <c r="M52" s="10">
        <v>2360</v>
      </c>
      <c r="N52" s="10">
        <v>1530</v>
      </c>
    </row>
    <row r="53" spans="1:14" x14ac:dyDescent="0.35">
      <c r="A53" s="7" t="s">
        <v>270</v>
      </c>
      <c r="B53" s="18" t="s">
        <v>79</v>
      </c>
      <c r="C53" s="10">
        <v>13140</v>
      </c>
      <c r="D53" s="10">
        <v>690</v>
      </c>
      <c r="E53" s="10">
        <v>175</v>
      </c>
      <c r="F53" s="10">
        <v>40</v>
      </c>
      <c r="G53" s="10">
        <v>15</v>
      </c>
      <c r="H53" s="10">
        <v>2575</v>
      </c>
      <c r="I53" s="10">
        <v>2740</v>
      </c>
      <c r="J53" s="10">
        <v>855</v>
      </c>
      <c r="K53" s="10">
        <v>55</v>
      </c>
      <c r="L53" s="10">
        <v>1810</v>
      </c>
      <c r="M53" s="10">
        <v>2525</v>
      </c>
      <c r="N53" s="10">
        <v>1655</v>
      </c>
    </row>
    <row r="54" spans="1:14" x14ac:dyDescent="0.35">
      <c r="A54" s="7" t="s">
        <v>270</v>
      </c>
      <c r="B54" s="18" t="s">
        <v>80</v>
      </c>
      <c r="C54" s="10">
        <v>14150</v>
      </c>
      <c r="D54" s="10">
        <v>745</v>
      </c>
      <c r="E54" s="10">
        <v>185</v>
      </c>
      <c r="F54" s="10">
        <v>45</v>
      </c>
      <c r="G54" s="10">
        <v>15</v>
      </c>
      <c r="H54" s="10">
        <v>2785</v>
      </c>
      <c r="I54" s="10">
        <v>2975</v>
      </c>
      <c r="J54" s="10">
        <v>920</v>
      </c>
      <c r="K54" s="10">
        <v>60</v>
      </c>
      <c r="L54" s="10">
        <v>1930</v>
      </c>
      <c r="M54" s="10">
        <v>2715</v>
      </c>
      <c r="N54" s="10">
        <v>1775</v>
      </c>
    </row>
    <row r="55" spans="1:14" x14ac:dyDescent="0.35">
      <c r="A55" s="7" t="s">
        <v>270</v>
      </c>
      <c r="B55" s="18" t="s">
        <v>81</v>
      </c>
      <c r="C55" s="10">
        <v>15280</v>
      </c>
      <c r="D55" s="10">
        <v>820</v>
      </c>
      <c r="E55" s="10">
        <v>200</v>
      </c>
      <c r="F55" s="10">
        <v>45</v>
      </c>
      <c r="G55" s="10">
        <v>20</v>
      </c>
      <c r="H55" s="10">
        <v>3000</v>
      </c>
      <c r="I55" s="10">
        <v>3245</v>
      </c>
      <c r="J55" s="10">
        <v>1000</v>
      </c>
      <c r="K55" s="10">
        <v>65</v>
      </c>
      <c r="L55" s="10">
        <v>2090</v>
      </c>
      <c r="M55" s="10">
        <v>2895</v>
      </c>
      <c r="N55" s="10">
        <v>1900</v>
      </c>
    </row>
    <row r="56" spans="1:14" x14ac:dyDescent="0.35">
      <c r="A56" s="7" t="s">
        <v>270</v>
      </c>
      <c r="B56" s="18" t="s">
        <v>82</v>
      </c>
      <c r="C56" s="10">
        <v>16815</v>
      </c>
      <c r="D56" s="10">
        <v>900</v>
      </c>
      <c r="E56" s="10">
        <v>220</v>
      </c>
      <c r="F56" s="10">
        <v>55</v>
      </c>
      <c r="G56" s="10">
        <v>20</v>
      </c>
      <c r="H56" s="10">
        <v>3280</v>
      </c>
      <c r="I56" s="10">
        <v>3600</v>
      </c>
      <c r="J56" s="10">
        <v>1115</v>
      </c>
      <c r="K56" s="10">
        <v>65</v>
      </c>
      <c r="L56" s="10">
        <v>2295</v>
      </c>
      <c r="M56" s="10">
        <v>3160</v>
      </c>
      <c r="N56" s="10">
        <v>2105</v>
      </c>
    </row>
    <row r="57" spans="1:14" x14ac:dyDescent="0.35">
      <c r="A57" s="7" t="s">
        <v>270</v>
      </c>
      <c r="B57" s="18" t="s">
        <v>83</v>
      </c>
      <c r="C57" s="10">
        <v>17975</v>
      </c>
      <c r="D57" s="10">
        <v>980</v>
      </c>
      <c r="E57" s="10">
        <v>230</v>
      </c>
      <c r="F57" s="10">
        <v>55</v>
      </c>
      <c r="G57" s="10">
        <v>20</v>
      </c>
      <c r="H57" s="10">
        <v>3495</v>
      </c>
      <c r="I57" s="10">
        <v>3855</v>
      </c>
      <c r="J57" s="10">
        <v>1195</v>
      </c>
      <c r="K57" s="10">
        <v>65</v>
      </c>
      <c r="L57" s="10">
        <v>2435</v>
      </c>
      <c r="M57" s="10">
        <v>3400</v>
      </c>
      <c r="N57" s="10">
        <v>2245</v>
      </c>
    </row>
    <row r="58" spans="1:14" x14ac:dyDescent="0.35">
      <c r="A58" s="7" t="s">
        <v>270</v>
      </c>
      <c r="B58" s="18" t="s">
        <v>84</v>
      </c>
      <c r="C58" s="10">
        <v>19415</v>
      </c>
      <c r="D58" s="10">
        <v>1070</v>
      </c>
      <c r="E58" s="10">
        <v>245</v>
      </c>
      <c r="F58" s="10">
        <v>55</v>
      </c>
      <c r="G58" s="10">
        <v>20</v>
      </c>
      <c r="H58" s="10">
        <v>3795</v>
      </c>
      <c r="I58" s="10">
        <v>4170</v>
      </c>
      <c r="J58" s="10">
        <v>1260</v>
      </c>
      <c r="K58" s="10">
        <v>70</v>
      </c>
      <c r="L58" s="10">
        <v>2625</v>
      </c>
      <c r="M58" s="10">
        <v>3665</v>
      </c>
      <c r="N58" s="10">
        <v>2425</v>
      </c>
    </row>
    <row r="59" spans="1:14" x14ac:dyDescent="0.35">
      <c r="A59" s="7" t="s">
        <v>270</v>
      </c>
      <c r="B59" s="18" t="s">
        <v>85</v>
      </c>
      <c r="C59" s="10">
        <v>21115</v>
      </c>
      <c r="D59" s="10">
        <v>1210</v>
      </c>
      <c r="E59" s="10">
        <v>275</v>
      </c>
      <c r="F59" s="10">
        <v>70</v>
      </c>
      <c r="G59" s="10">
        <v>20</v>
      </c>
      <c r="H59" s="10">
        <v>4100</v>
      </c>
      <c r="I59" s="10">
        <v>4535</v>
      </c>
      <c r="J59" s="10">
        <v>1375</v>
      </c>
      <c r="K59" s="10">
        <v>80</v>
      </c>
      <c r="L59" s="10">
        <v>2845</v>
      </c>
      <c r="M59" s="10">
        <v>3995</v>
      </c>
      <c r="N59" s="10">
        <v>2605</v>
      </c>
    </row>
    <row r="60" spans="1:14" x14ac:dyDescent="0.35">
      <c r="A60" s="7" t="s">
        <v>270</v>
      </c>
      <c r="B60" s="18" t="s">
        <v>86</v>
      </c>
      <c r="C60" s="10">
        <v>22435</v>
      </c>
      <c r="D60" s="10">
        <v>1335</v>
      </c>
      <c r="E60" s="10">
        <v>295</v>
      </c>
      <c r="F60" s="10">
        <v>75</v>
      </c>
      <c r="G60" s="10">
        <v>20</v>
      </c>
      <c r="H60" s="10">
        <v>4345</v>
      </c>
      <c r="I60" s="10">
        <v>4835</v>
      </c>
      <c r="J60" s="10">
        <v>1450</v>
      </c>
      <c r="K60" s="10">
        <v>80</v>
      </c>
      <c r="L60" s="10">
        <v>2990</v>
      </c>
      <c r="M60" s="10">
        <v>4240</v>
      </c>
      <c r="N60" s="10">
        <v>2770</v>
      </c>
    </row>
    <row r="61" spans="1:14" x14ac:dyDescent="0.35">
      <c r="A61" s="7" t="s">
        <v>270</v>
      </c>
      <c r="B61" s="18" t="s">
        <v>87</v>
      </c>
      <c r="C61" s="10">
        <v>24055</v>
      </c>
      <c r="D61" s="10">
        <v>1475</v>
      </c>
      <c r="E61" s="10">
        <v>315</v>
      </c>
      <c r="F61" s="10">
        <v>80</v>
      </c>
      <c r="G61" s="10">
        <v>20</v>
      </c>
      <c r="H61" s="10">
        <v>4605</v>
      </c>
      <c r="I61" s="10">
        <v>5180</v>
      </c>
      <c r="J61" s="10">
        <v>1550</v>
      </c>
      <c r="K61" s="10">
        <v>90</v>
      </c>
      <c r="L61" s="10">
        <v>3190</v>
      </c>
      <c r="M61" s="10">
        <v>4575</v>
      </c>
      <c r="N61" s="10">
        <v>2975</v>
      </c>
    </row>
    <row r="62" spans="1:14" x14ac:dyDescent="0.35">
      <c r="A62" s="7" t="s">
        <v>270</v>
      </c>
      <c r="B62" s="18" t="s">
        <v>88</v>
      </c>
      <c r="C62" s="10">
        <v>25625</v>
      </c>
      <c r="D62" s="10">
        <v>1580</v>
      </c>
      <c r="E62" s="10">
        <v>335</v>
      </c>
      <c r="F62" s="10">
        <v>80</v>
      </c>
      <c r="G62" s="10">
        <v>20</v>
      </c>
      <c r="H62" s="10">
        <v>4880</v>
      </c>
      <c r="I62" s="10">
        <v>5500</v>
      </c>
      <c r="J62" s="10">
        <v>1680</v>
      </c>
      <c r="K62" s="10">
        <v>95</v>
      </c>
      <c r="L62" s="10">
        <v>3345</v>
      </c>
      <c r="M62" s="10">
        <v>4860</v>
      </c>
      <c r="N62" s="10">
        <v>3240</v>
      </c>
    </row>
    <row r="63" spans="1:14" x14ac:dyDescent="0.35">
      <c r="A63" s="7" t="s">
        <v>270</v>
      </c>
      <c r="B63" s="18" t="s">
        <v>89</v>
      </c>
      <c r="C63" s="10">
        <v>27425</v>
      </c>
      <c r="D63" s="10">
        <v>1720</v>
      </c>
      <c r="E63" s="10">
        <v>350</v>
      </c>
      <c r="F63" s="10">
        <v>85</v>
      </c>
      <c r="G63" s="10">
        <v>20</v>
      </c>
      <c r="H63" s="10">
        <v>5205</v>
      </c>
      <c r="I63" s="10">
        <v>5940</v>
      </c>
      <c r="J63" s="10">
        <v>1830</v>
      </c>
      <c r="K63" s="10">
        <v>100</v>
      </c>
      <c r="L63" s="10">
        <v>3520</v>
      </c>
      <c r="M63" s="10">
        <v>5135</v>
      </c>
      <c r="N63" s="10">
        <v>3510</v>
      </c>
    </row>
    <row r="64" spans="1:14" x14ac:dyDescent="0.35">
      <c r="A64" s="7" t="s">
        <v>270</v>
      </c>
      <c r="B64" s="18" t="s">
        <v>90</v>
      </c>
      <c r="C64" s="10">
        <v>29365</v>
      </c>
      <c r="D64" s="10">
        <v>1880</v>
      </c>
      <c r="E64" s="10">
        <v>370</v>
      </c>
      <c r="F64" s="10">
        <v>90</v>
      </c>
      <c r="G64" s="10">
        <v>20</v>
      </c>
      <c r="H64" s="10">
        <v>5545</v>
      </c>
      <c r="I64" s="10">
        <v>6380</v>
      </c>
      <c r="J64" s="10">
        <v>1990</v>
      </c>
      <c r="K64" s="10">
        <v>110</v>
      </c>
      <c r="L64" s="10">
        <v>3745</v>
      </c>
      <c r="M64" s="10">
        <v>5435</v>
      </c>
      <c r="N64" s="10">
        <v>3795</v>
      </c>
    </row>
    <row r="65" spans="1:14" x14ac:dyDescent="0.35">
      <c r="A65" s="7" t="s">
        <v>270</v>
      </c>
      <c r="B65" s="18" t="s">
        <v>91</v>
      </c>
      <c r="C65" s="10">
        <v>31060</v>
      </c>
      <c r="D65" s="10">
        <v>1980</v>
      </c>
      <c r="E65" s="10">
        <v>385</v>
      </c>
      <c r="F65" s="10">
        <v>90</v>
      </c>
      <c r="G65" s="10">
        <v>20</v>
      </c>
      <c r="H65" s="10">
        <v>5840</v>
      </c>
      <c r="I65" s="10">
        <v>6760</v>
      </c>
      <c r="J65" s="10">
        <v>2135</v>
      </c>
      <c r="K65" s="10">
        <v>115</v>
      </c>
      <c r="L65" s="10">
        <v>3940</v>
      </c>
      <c r="M65" s="10">
        <v>5725</v>
      </c>
      <c r="N65" s="10">
        <v>4060</v>
      </c>
    </row>
    <row r="66" spans="1:14" x14ac:dyDescent="0.35">
      <c r="A66" s="7" t="s">
        <v>270</v>
      </c>
      <c r="B66" s="18" t="s">
        <v>92</v>
      </c>
      <c r="C66" s="10">
        <v>32850</v>
      </c>
      <c r="D66" s="10">
        <v>2110</v>
      </c>
      <c r="E66" s="10">
        <v>410</v>
      </c>
      <c r="F66" s="10">
        <v>95</v>
      </c>
      <c r="G66" s="10">
        <v>20</v>
      </c>
      <c r="H66" s="10">
        <v>6125</v>
      </c>
      <c r="I66" s="10">
        <v>7120</v>
      </c>
      <c r="J66" s="10">
        <v>2285</v>
      </c>
      <c r="K66" s="10">
        <v>120</v>
      </c>
      <c r="L66" s="10">
        <v>4120</v>
      </c>
      <c r="M66" s="10">
        <v>6045</v>
      </c>
      <c r="N66" s="10">
        <v>4390</v>
      </c>
    </row>
    <row r="67" spans="1:14" x14ac:dyDescent="0.35">
      <c r="A67" s="7" t="s">
        <v>270</v>
      </c>
      <c r="B67" s="18" t="s">
        <v>93</v>
      </c>
      <c r="C67" s="10">
        <v>35030</v>
      </c>
      <c r="D67" s="10">
        <v>2245</v>
      </c>
      <c r="E67" s="10">
        <v>430</v>
      </c>
      <c r="F67" s="10">
        <v>100</v>
      </c>
      <c r="G67" s="10">
        <v>20</v>
      </c>
      <c r="H67" s="10">
        <v>6460</v>
      </c>
      <c r="I67" s="10">
        <v>7550</v>
      </c>
      <c r="J67" s="10">
        <v>2465</v>
      </c>
      <c r="K67" s="10">
        <v>125</v>
      </c>
      <c r="L67" s="10">
        <v>4365</v>
      </c>
      <c r="M67" s="10">
        <v>6485</v>
      </c>
      <c r="N67" s="10">
        <v>4780</v>
      </c>
    </row>
    <row r="68" spans="1:14" x14ac:dyDescent="0.35">
      <c r="A68" s="7" t="s">
        <v>270</v>
      </c>
      <c r="B68" s="18" t="s">
        <v>94</v>
      </c>
      <c r="C68" s="10">
        <v>37060</v>
      </c>
      <c r="D68" s="10">
        <v>2375</v>
      </c>
      <c r="E68" s="10">
        <v>440</v>
      </c>
      <c r="F68" s="10">
        <v>110</v>
      </c>
      <c r="G68" s="10">
        <v>20</v>
      </c>
      <c r="H68" s="10">
        <v>6750</v>
      </c>
      <c r="I68" s="10">
        <v>8000</v>
      </c>
      <c r="J68" s="10">
        <v>2630</v>
      </c>
      <c r="K68" s="10">
        <v>135</v>
      </c>
      <c r="L68" s="10">
        <v>4575</v>
      </c>
      <c r="M68" s="10">
        <v>6890</v>
      </c>
      <c r="N68" s="10">
        <v>5125</v>
      </c>
    </row>
    <row r="69" spans="1:14" x14ac:dyDescent="0.35">
      <c r="A69" s="7" t="s">
        <v>270</v>
      </c>
      <c r="B69" s="18" t="s">
        <v>95</v>
      </c>
      <c r="C69" s="10">
        <v>39095</v>
      </c>
      <c r="D69" s="10">
        <v>2475</v>
      </c>
      <c r="E69" s="10">
        <v>460</v>
      </c>
      <c r="F69" s="10">
        <v>115</v>
      </c>
      <c r="G69" s="10">
        <v>20</v>
      </c>
      <c r="H69" s="10">
        <v>7070</v>
      </c>
      <c r="I69" s="10">
        <v>8390</v>
      </c>
      <c r="J69" s="10">
        <v>2790</v>
      </c>
      <c r="K69" s="10">
        <v>145</v>
      </c>
      <c r="L69" s="10">
        <v>4825</v>
      </c>
      <c r="M69" s="10">
        <v>7300</v>
      </c>
      <c r="N69" s="10">
        <v>5500</v>
      </c>
    </row>
    <row r="70" spans="1:14" x14ac:dyDescent="0.35">
      <c r="A70" s="7" t="s">
        <v>270</v>
      </c>
      <c r="B70" s="18" t="s">
        <v>96</v>
      </c>
      <c r="C70" s="10">
        <v>40980</v>
      </c>
      <c r="D70" s="10">
        <v>2595</v>
      </c>
      <c r="E70" s="10">
        <v>480</v>
      </c>
      <c r="F70" s="10">
        <v>115</v>
      </c>
      <c r="G70" s="10">
        <v>20</v>
      </c>
      <c r="H70" s="10">
        <v>7335</v>
      </c>
      <c r="I70" s="10">
        <v>8770</v>
      </c>
      <c r="J70" s="10">
        <v>2960</v>
      </c>
      <c r="K70" s="10">
        <v>145</v>
      </c>
      <c r="L70" s="10">
        <v>5025</v>
      </c>
      <c r="M70" s="10">
        <v>7690</v>
      </c>
      <c r="N70" s="10">
        <v>5825</v>
      </c>
    </row>
    <row r="71" spans="1:14" x14ac:dyDescent="0.35">
      <c r="A71" s="7" t="s">
        <v>270</v>
      </c>
      <c r="B71" s="18" t="s">
        <v>97</v>
      </c>
      <c r="C71" s="10">
        <v>42695</v>
      </c>
      <c r="D71" s="10">
        <v>2695</v>
      </c>
      <c r="E71" s="10">
        <v>495</v>
      </c>
      <c r="F71" s="10">
        <v>120</v>
      </c>
      <c r="G71" s="10">
        <v>20</v>
      </c>
      <c r="H71" s="10">
        <v>7585</v>
      </c>
      <c r="I71" s="10">
        <v>9135</v>
      </c>
      <c r="J71" s="10">
        <v>3085</v>
      </c>
      <c r="K71" s="10">
        <v>150</v>
      </c>
      <c r="L71" s="10">
        <v>5205</v>
      </c>
      <c r="M71" s="10">
        <v>8030</v>
      </c>
      <c r="N71" s="10">
        <v>6170</v>
      </c>
    </row>
    <row r="72" spans="1:14" x14ac:dyDescent="0.35">
      <c r="A72" s="7" t="s">
        <v>270</v>
      </c>
      <c r="B72" s="18" t="s">
        <v>98</v>
      </c>
      <c r="C72" s="10">
        <v>44085</v>
      </c>
      <c r="D72" s="10">
        <v>2795</v>
      </c>
      <c r="E72" s="10">
        <v>505</v>
      </c>
      <c r="F72" s="10">
        <v>125</v>
      </c>
      <c r="G72" s="10">
        <v>25</v>
      </c>
      <c r="H72" s="10">
        <v>7815</v>
      </c>
      <c r="I72" s="10">
        <v>9440</v>
      </c>
      <c r="J72" s="10">
        <v>3225</v>
      </c>
      <c r="K72" s="10">
        <v>150</v>
      </c>
      <c r="L72" s="10">
        <v>5335</v>
      </c>
      <c r="M72" s="10">
        <v>8275</v>
      </c>
      <c r="N72" s="10">
        <v>6380</v>
      </c>
    </row>
    <row r="73" spans="1:14" x14ac:dyDescent="0.35">
      <c r="A73" s="7" t="s">
        <v>270</v>
      </c>
      <c r="B73" s="18" t="s">
        <v>99</v>
      </c>
      <c r="C73" s="10">
        <v>45560</v>
      </c>
      <c r="D73" s="10">
        <v>2910</v>
      </c>
      <c r="E73" s="10">
        <v>515</v>
      </c>
      <c r="F73" s="10">
        <v>125</v>
      </c>
      <c r="G73" s="10">
        <v>25</v>
      </c>
      <c r="H73" s="10">
        <v>8050</v>
      </c>
      <c r="I73" s="10">
        <v>9790</v>
      </c>
      <c r="J73" s="10">
        <v>3350</v>
      </c>
      <c r="K73" s="10">
        <v>160</v>
      </c>
      <c r="L73" s="10">
        <v>5470</v>
      </c>
      <c r="M73" s="10">
        <v>8560</v>
      </c>
      <c r="N73" s="10">
        <v>6590</v>
      </c>
    </row>
    <row r="74" spans="1:14" x14ac:dyDescent="0.35">
      <c r="A74" s="7" t="s">
        <v>270</v>
      </c>
      <c r="B74" s="18" t="s">
        <v>100</v>
      </c>
      <c r="C74" s="10">
        <v>46515</v>
      </c>
      <c r="D74" s="10">
        <v>2990</v>
      </c>
      <c r="E74" s="10">
        <v>525</v>
      </c>
      <c r="F74" s="10">
        <v>135</v>
      </c>
      <c r="G74" s="10">
        <v>25</v>
      </c>
      <c r="H74" s="10">
        <v>8200</v>
      </c>
      <c r="I74" s="10">
        <v>10010</v>
      </c>
      <c r="J74" s="10">
        <v>3445</v>
      </c>
      <c r="K74" s="10">
        <v>165</v>
      </c>
      <c r="L74" s="10">
        <v>5570</v>
      </c>
      <c r="M74" s="10">
        <v>8720</v>
      </c>
      <c r="N74" s="10">
        <v>6720</v>
      </c>
    </row>
    <row r="75" spans="1:14" x14ac:dyDescent="0.35">
      <c r="A75" s="7" t="s">
        <v>270</v>
      </c>
      <c r="B75" s="18" t="s">
        <v>101</v>
      </c>
      <c r="C75" s="10">
        <v>47465</v>
      </c>
      <c r="D75" s="10">
        <v>3090</v>
      </c>
      <c r="E75" s="10">
        <v>535</v>
      </c>
      <c r="F75" s="10">
        <v>135</v>
      </c>
      <c r="G75" s="10">
        <v>25</v>
      </c>
      <c r="H75" s="10">
        <v>8380</v>
      </c>
      <c r="I75" s="10">
        <v>10255</v>
      </c>
      <c r="J75" s="10">
        <v>3520</v>
      </c>
      <c r="K75" s="10">
        <v>170</v>
      </c>
      <c r="L75" s="10">
        <v>5640</v>
      </c>
      <c r="M75" s="10">
        <v>8845</v>
      </c>
      <c r="N75" s="10">
        <v>6840</v>
      </c>
    </row>
    <row r="76" spans="1:14" x14ac:dyDescent="0.35">
      <c r="A76" s="7" t="s">
        <v>270</v>
      </c>
      <c r="B76" s="18" t="s">
        <v>102</v>
      </c>
      <c r="C76" s="10">
        <v>48345</v>
      </c>
      <c r="D76" s="10">
        <v>3180</v>
      </c>
      <c r="E76" s="10">
        <v>540</v>
      </c>
      <c r="F76" s="10">
        <v>140</v>
      </c>
      <c r="G76" s="10">
        <v>20</v>
      </c>
      <c r="H76" s="10">
        <v>8570</v>
      </c>
      <c r="I76" s="10">
        <v>10470</v>
      </c>
      <c r="J76" s="10">
        <v>3600</v>
      </c>
      <c r="K76" s="10">
        <v>170</v>
      </c>
      <c r="L76" s="10">
        <v>5705</v>
      </c>
      <c r="M76" s="10">
        <v>8980</v>
      </c>
      <c r="N76" s="10">
        <v>6940</v>
      </c>
    </row>
    <row r="77" spans="1:14" x14ac:dyDescent="0.35">
      <c r="A77" s="7" t="s">
        <v>270</v>
      </c>
      <c r="B77" s="18" t="s">
        <v>103</v>
      </c>
      <c r="C77" s="10">
        <v>49015</v>
      </c>
      <c r="D77" s="10">
        <v>3265</v>
      </c>
      <c r="E77" s="10">
        <v>555</v>
      </c>
      <c r="F77" s="10">
        <v>145</v>
      </c>
      <c r="G77" s="10">
        <v>20</v>
      </c>
      <c r="H77" s="10">
        <v>8760</v>
      </c>
      <c r="I77" s="10">
        <v>10675</v>
      </c>
      <c r="J77" s="10">
        <v>3650</v>
      </c>
      <c r="K77" s="10">
        <v>170</v>
      </c>
      <c r="L77" s="10">
        <v>5715</v>
      </c>
      <c r="M77" s="10">
        <v>9020</v>
      </c>
      <c r="N77" s="10">
        <v>7025</v>
      </c>
    </row>
    <row r="78" spans="1:14" x14ac:dyDescent="0.35">
      <c r="A78" s="7" t="s">
        <v>270</v>
      </c>
      <c r="B78" s="18" t="s">
        <v>104</v>
      </c>
      <c r="C78" s="10">
        <v>49955</v>
      </c>
      <c r="D78" s="10">
        <v>3375</v>
      </c>
      <c r="E78" s="10">
        <v>565</v>
      </c>
      <c r="F78" s="10">
        <v>150</v>
      </c>
      <c r="G78" s="10">
        <v>20</v>
      </c>
      <c r="H78" s="10">
        <v>8985</v>
      </c>
      <c r="I78" s="10">
        <v>10955</v>
      </c>
      <c r="J78" s="10">
        <v>3730</v>
      </c>
      <c r="K78" s="10">
        <v>170</v>
      </c>
      <c r="L78" s="10">
        <v>5730</v>
      </c>
      <c r="M78" s="10">
        <v>9130</v>
      </c>
      <c r="N78" s="10">
        <v>7120</v>
      </c>
    </row>
    <row r="79" spans="1:14" x14ac:dyDescent="0.35">
      <c r="A79" s="7" t="s">
        <v>270</v>
      </c>
      <c r="B79" s="18" t="s">
        <v>105</v>
      </c>
      <c r="C79" s="10">
        <v>51045</v>
      </c>
      <c r="D79" s="10">
        <v>3460</v>
      </c>
      <c r="E79" s="10">
        <v>580</v>
      </c>
      <c r="F79" s="10">
        <v>150</v>
      </c>
      <c r="G79" s="10">
        <v>20</v>
      </c>
      <c r="H79" s="10">
        <v>9215</v>
      </c>
      <c r="I79" s="10">
        <v>11280</v>
      </c>
      <c r="J79" s="10">
        <v>3835</v>
      </c>
      <c r="K79" s="10">
        <v>175</v>
      </c>
      <c r="L79" s="10">
        <v>5795</v>
      </c>
      <c r="M79" s="10">
        <v>9285</v>
      </c>
      <c r="N79" s="10">
        <v>7225</v>
      </c>
    </row>
    <row r="80" spans="1:14" x14ac:dyDescent="0.35">
      <c r="A80" s="7" t="s">
        <v>270</v>
      </c>
      <c r="B80" s="18" t="s">
        <v>106</v>
      </c>
      <c r="C80" s="10">
        <v>52230</v>
      </c>
      <c r="D80" s="10">
        <v>3595</v>
      </c>
      <c r="E80" s="10">
        <v>605</v>
      </c>
      <c r="F80" s="10">
        <v>150</v>
      </c>
      <c r="G80" s="10">
        <v>20</v>
      </c>
      <c r="H80" s="10">
        <v>9535</v>
      </c>
      <c r="I80" s="10">
        <v>11705</v>
      </c>
      <c r="J80" s="10">
        <v>3960</v>
      </c>
      <c r="K80" s="10">
        <v>180</v>
      </c>
      <c r="L80" s="10">
        <v>5745</v>
      </c>
      <c r="M80" s="10">
        <v>9385</v>
      </c>
      <c r="N80" s="10">
        <v>7315</v>
      </c>
    </row>
    <row r="81" spans="1:14" x14ac:dyDescent="0.35">
      <c r="A81" s="7" t="s">
        <v>271</v>
      </c>
      <c r="B81" s="18" t="s">
        <v>70</v>
      </c>
      <c r="C81" s="10">
        <v>2520</v>
      </c>
      <c r="D81" s="10">
        <v>200</v>
      </c>
      <c r="E81" s="10">
        <v>55</v>
      </c>
      <c r="F81" s="10">
        <v>5</v>
      </c>
      <c r="G81" s="10" t="s">
        <v>111</v>
      </c>
      <c r="H81" s="10">
        <v>525</v>
      </c>
      <c r="I81" s="10">
        <v>1205</v>
      </c>
      <c r="J81" s="10">
        <v>130</v>
      </c>
      <c r="K81" s="10">
        <v>10</v>
      </c>
      <c r="L81" s="10">
        <v>30</v>
      </c>
      <c r="M81" s="10">
        <v>290</v>
      </c>
      <c r="N81" s="10">
        <v>65</v>
      </c>
    </row>
    <row r="82" spans="1:14" x14ac:dyDescent="0.35">
      <c r="A82" s="7" t="s">
        <v>271</v>
      </c>
      <c r="B82" s="18" t="s">
        <v>71</v>
      </c>
      <c r="C82" s="10">
        <v>4050</v>
      </c>
      <c r="D82" s="10">
        <v>330</v>
      </c>
      <c r="E82" s="10">
        <v>85</v>
      </c>
      <c r="F82" s="10">
        <v>10</v>
      </c>
      <c r="G82" s="10" t="s">
        <v>111</v>
      </c>
      <c r="H82" s="10">
        <v>855</v>
      </c>
      <c r="I82" s="10">
        <v>1900</v>
      </c>
      <c r="J82" s="10">
        <v>210</v>
      </c>
      <c r="K82" s="10">
        <v>20</v>
      </c>
      <c r="L82" s="10">
        <v>50</v>
      </c>
      <c r="M82" s="10">
        <v>480</v>
      </c>
      <c r="N82" s="10">
        <v>110</v>
      </c>
    </row>
    <row r="83" spans="1:14" x14ac:dyDescent="0.35">
      <c r="A83" s="7" t="s">
        <v>271</v>
      </c>
      <c r="B83" s="18" t="s">
        <v>72</v>
      </c>
      <c r="C83" s="10">
        <v>6255</v>
      </c>
      <c r="D83" s="10">
        <v>495</v>
      </c>
      <c r="E83" s="10">
        <v>145</v>
      </c>
      <c r="F83" s="10">
        <v>10</v>
      </c>
      <c r="G83" s="10">
        <v>5</v>
      </c>
      <c r="H83" s="10">
        <v>1315</v>
      </c>
      <c r="I83" s="10">
        <v>2960</v>
      </c>
      <c r="J83" s="10">
        <v>320</v>
      </c>
      <c r="K83" s="10">
        <v>25</v>
      </c>
      <c r="L83" s="10">
        <v>70</v>
      </c>
      <c r="M83" s="10">
        <v>725</v>
      </c>
      <c r="N83" s="10">
        <v>185</v>
      </c>
    </row>
    <row r="84" spans="1:14" x14ac:dyDescent="0.35">
      <c r="A84" s="7" t="s">
        <v>271</v>
      </c>
      <c r="B84" s="18" t="s">
        <v>73</v>
      </c>
      <c r="C84" s="10">
        <v>12995</v>
      </c>
      <c r="D84" s="10">
        <v>1045</v>
      </c>
      <c r="E84" s="10">
        <v>285</v>
      </c>
      <c r="F84" s="10">
        <v>20</v>
      </c>
      <c r="G84" s="10">
        <v>5</v>
      </c>
      <c r="H84" s="10">
        <v>2865</v>
      </c>
      <c r="I84" s="10">
        <v>6145</v>
      </c>
      <c r="J84" s="10">
        <v>615</v>
      </c>
      <c r="K84" s="10">
        <v>55</v>
      </c>
      <c r="L84" s="10">
        <v>130</v>
      </c>
      <c r="M84" s="10">
        <v>1465</v>
      </c>
      <c r="N84" s="10">
        <v>365</v>
      </c>
    </row>
    <row r="85" spans="1:14" x14ac:dyDescent="0.35">
      <c r="A85" s="7" t="s">
        <v>271</v>
      </c>
      <c r="B85" s="18" t="s">
        <v>74</v>
      </c>
      <c r="C85" s="10">
        <v>22040</v>
      </c>
      <c r="D85" s="10">
        <v>1860</v>
      </c>
      <c r="E85" s="10">
        <v>440</v>
      </c>
      <c r="F85" s="10">
        <v>25</v>
      </c>
      <c r="G85" s="10">
        <v>10</v>
      </c>
      <c r="H85" s="10">
        <v>5160</v>
      </c>
      <c r="I85" s="10">
        <v>10265</v>
      </c>
      <c r="J85" s="10">
        <v>915</v>
      </c>
      <c r="K85" s="10">
        <v>85</v>
      </c>
      <c r="L85" s="10">
        <v>245</v>
      </c>
      <c r="M85" s="10">
        <v>2475</v>
      </c>
      <c r="N85" s="10">
        <v>565</v>
      </c>
    </row>
    <row r="86" spans="1:14" x14ac:dyDescent="0.35">
      <c r="A86" s="7" t="s">
        <v>271</v>
      </c>
      <c r="B86" s="18" t="s">
        <v>75</v>
      </c>
      <c r="C86" s="10">
        <v>34015</v>
      </c>
      <c r="D86" s="10">
        <v>2940</v>
      </c>
      <c r="E86" s="10">
        <v>670</v>
      </c>
      <c r="F86" s="10">
        <v>30</v>
      </c>
      <c r="G86" s="10">
        <v>10</v>
      </c>
      <c r="H86" s="10">
        <v>8080</v>
      </c>
      <c r="I86" s="10">
        <v>15410</v>
      </c>
      <c r="J86" s="10">
        <v>1170</v>
      </c>
      <c r="K86" s="10">
        <v>110</v>
      </c>
      <c r="L86" s="10">
        <v>515</v>
      </c>
      <c r="M86" s="10">
        <v>4255</v>
      </c>
      <c r="N86" s="10">
        <v>830</v>
      </c>
    </row>
    <row r="87" spans="1:14" x14ac:dyDescent="0.35">
      <c r="A87" s="7" t="s">
        <v>271</v>
      </c>
      <c r="B87" s="18" t="s">
        <v>76</v>
      </c>
      <c r="C87" s="10">
        <v>39350</v>
      </c>
      <c r="D87" s="10">
        <v>3490</v>
      </c>
      <c r="E87" s="10">
        <v>805</v>
      </c>
      <c r="F87" s="10">
        <v>30</v>
      </c>
      <c r="G87" s="10">
        <v>10</v>
      </c>
      <c r="H87" s="10">
        <v>9395</v>
      </c>
      <c r="I87" s="10">
        <v>17255</v>
      </c>
      <c r="J87" s="10">
        <v>1215</v>
      </c>
      <c r="K87" s="10">
        <v>110</v>
      </c>
      <c r="L87" s="10">
        <v>805</v>
      </c>
      <c r="M87" s="10">
        <v>5305</v>
      </c>
      <c r="N87" s="10">
        <v>925</v>
      </c>
    </row>
    <row r="88" spans="1:14" x14ac:dyDescent="0.35">
      <c r="A88" s="7" t="s">
        <v>271</v>
      </c>
      <c r="B88" s="18" t="s">
        <v>77</v>
      </c>
      <c r="C88" s="10">
        <v>40880</v>
      </c>
      <c r="D88" s="10">
        <v>3690</v>
      </c>
      <c r="E88" s="10">
        <v>860</v>
      </c>
      <c r="F88" s="10">
        <v>35</v>
      </c>
      <c r="G88" s="10">
        <v>15</v>
      </c>
      <c r="H88" s="10">
        <v>9775</v>
      </c>
      <c r="I88" s="10">
        <v>17660</v>
      </c>
      <c r="J88" s="10">
        <v>1240</v>
      </c>
      <c r="K88" s="10">
        <v>115</v>
      </c>
      <c r="L88" s="10">
        <v>930</v>
      </c>
      <c r="M88" s="10">
        <v>5600</v>
      </c>
      <c r="N88" s="10">
        <v>965</v>
      </c>
    </row>
    <row r="89" spans="1:14" x14ac:dyDescent="0.35">
      <c r="A89" s="7" t="s">
        <v>271</v>
      </c>
      <c r="B89" s="18" t="s">
        <v>78</v>
      </c>
      <c r="C89" s="10">
        <v>41630</v>
      </c>
      <c r="D89" s="10">
        <v>3760</v>
      </c>
      <c r="E89" s="10">
        <v>880</v>
      </c>
      <c r="F89" s="10">
        <v>35</v>
      </c>
      <c r="G89" s="10">
        <v>10</v>
      </c>
      <c r="H89" s="10">
        <v>10025</v>
      </c>
      <c r="I89" s="10">
        <v>17910</v>
      </c>
      <c r="J89" s="10">
        <v>1255</v>
      </c>
      <c r="K89" s="10">
        <v>120</v>
      </c>
      <c r="L89" s="10">
        <v>965</v>
      </c>
      <c r="M89" s="10">
        <v>5680</v>
      </c>
      <c r="N89" s="10">
        <v>985</v>
      </c>
    </row>
    <row r="90" spans="1:14" x14ac:dyDescent="0.35">
      <c r="A90" s="7" t="s">
        <v>271</v>
      </c>
      <c r="B90" s="18" t="s">
        <v>79</v>
      </c>
      <c r="C90" s="10">
        <v>42105</v>
      </c>
      <c r="D90" s="10">
        <v>3820</v>
      </c>
      <c r="E90" s="10">
        <v>885</v>
      </c>
      <c r="F90" s="10">
        <v>35</v>
      </c>
      <c r="G90" s="10">
        <v>10</v>
      </c>
      <c r="H90" s="10">
        <v>10165</v>
      </c>
      <c r="I90" s="10">
        <v>18075</v>
      </c>
      <c r="J90" s="10">
        <v>1275</v>
      </c>
      <c r="K90" s="10">
        <v>120</v>
      </c>
      <c r="L90" s="10">
        <v>990</v>
      </c>
      <c r="M90" s="10">
        <v>5720</v>
      </c>
      <c r="N90" s="10">
        <v>1000</v>
      </c>
    </row>
    <row r="91" spans="1:14" x14ac:dyDescent="0.35">
      <c r="A91" s="7" t="s">
        <v>271</v>
      </c>
      <c r="B91" s="18" t="s">
        <v>80</v>
      </c>
      <c r="C91" s="10">
        <v>43485</v>
      </c>
      <c r="D91" s="10">
        <v>3985</v>
      </c>
      <c r="E91" s="10">
        <v>940</v>
      </c>
      <c r="F91" s="10">
        <v>40</v>
      </c>
      <c r="G91" s="10">
        <v>15</v>
      </c>
      <c r="H91" s="10">
        <v>10375</v>
      </c>
      <c r="I91" s="10">
        <v>18255</v>
      </c>
      <c r="J91" s="10">
        <v>1290</v>
      </c>
      <c r="K91" s="10">
        <v>120</v>
      </c>
      <c r="L91" s="10">
        <v>1280</v>
      </c>
      <c r="M91" s="10">
        <v>6145</v>
      </c>
      <c r="N91" s="10">
        <v>1040</v>
      </c>
    </row>
    <row r="92" spans="1:14" x14ac:dyDescent="0.35">
      <c r="A92" s="7" t="s">
        <v>271</v>
      </c>
      <c r="B92" s="18" t="s">
        <v>81</v>
      </c>
      <c r="C92" s="10">
        <v>45010</v>
      </c>
      <c r="D92" s="10">
        <v>4140</v>
      </c>
      <c r="E92" s="10">
        <v>975</v>
      </c>
      <c r="F92" s="10">
        <v>40</v>
      </c>
      <c r="G92" s="10">
        <v>10</v>
      </c>
      <c r="H92" s="10">
        <v>10580</v>
      </c>
      <c r="I92" s="10">
        <v>18450</v>
      </c>
      <c r="J92" s="10">
        <v>1295</v>
      </c>
      <c r="K92" s="10">
        <v>125</v>
      </c>
      <c r="L92" s="10">
        <v>1675</v>
      </c>
      <c r="M92" s="10">
        <v>6630</v>
      </c>
      <c r="N92" s="10">
        <v>1085</v>
      </c>
    </row>
    <row r="93" spans="1:14" x14ac:dyDescent="0.35">
      <c r="A93" s="7" t="s">
        <v>271</v>
      </c>
      <c r="B93" s="18" t="s">
        <v>82</v>
      </c>
      <c r="C93" s="10">
        <v>45730</v>
      </c>
      <c r="D93" s="10">
        <v>4205</v>
      </c>
      <c r="E93" s="10">
        <v>990</v>
      </c>
      <c r="F93" s="10">
        <v>40</v>
      </c>
      <c r="G93" s="10">
        <v>15</v>
      </c>
      <c r="H93" s="10">
        <v>10825</v>
      </c>
      <c r="I93" s="10">
        <v>18690</v>
      </c>
      <c r="J93" s="10">
        <v>1310</v>
      </c>
      <c r="K93" s="10">
        <v>125</v>
      </c>
      <c r="L93" s="10">
        <v>1735</v>
      </c>
      <c r="M93" s="10">
        <v>6695</v>
      </c>
      <c r="N93" s="10">
        <v>1105</v>
      </c>
    </row>
    <row r="94" spans="1:14" x14ac:dyDescent="0.35">
      <c r="A94" s="7" t="s">
        <v>271</v>
      </c>
      <c r="B94" s="18" t="s">
        <v>83</v>
      </c>
      <c r="C94" s="10">
        <v>46085</v>
      </c>
      <c r="D94" s="10">
        <v>4240</v>
      </c>
      <c r="E94" s="10">
        <v>1000</v>
      </c>
      <c r="F94" s="10">
        <v>40</v>
      </c>
      <c r="G94" s="10">
        <v>15</v>
      </c>
      <c r="H94" s="10">
        <v>10970</v>
      </c>
      <c r="I94" s="10">
        <v>18790</v>
      </c>
      <c r="J94" s="10">
        <v>1315</v>
      </c>
      <c r="K94" s="10">
        <v>125</v>
      </c>
      <c r="L94" s="10">
        <v>1750</v>
      </c>
      <c r="M94" s="10">
        <v>6725</v>
      </c>
      <c r="N94" s="10">
        <v>1115</v>
      </c>
    </row>
    <row r="95" spans="1:14" x14ac:dyDescent="0.35">
      <c r="A95" s="7" t="s">
        <v>271</v>
      </c>
      <c r="B95" s="18" t="s">
        <v>84</v>
      </c>
      <c r="C95" s="10">
        <v>46295</v>
      </c>
      <c r="D95" s="10">
        <v>4290</v>
      </c>
      <c r="E95" s="10">
        <v>1005</v>
      </c>
      <c r="F95" s="10">
        <v>40</v>
      </c>
      <c r="G95" s="10">
        <v>15</v>
      </c>
      <c r="H95" s="10">
        <v>11040</v>
      </c>
      <c r="I95" s="10">
        <v>18830</v>
      </c>
      <c r="J95" s="10">
        <v>1315</v>
      </c>
      <c r="K95" s="10">
        <v>125</v>
      </c>
      <c r="L95" s="10">
        <v>1775</v>
      </c>
      <c r="M95" s="10">
        <v>6745</v>
      </c>
      <c r="N95" s="10">
        <v>1120</v>
      </c>
    </row>
    <row r="96" spans="1:14" x14ac:dyDescent="0.35">
      <c r="A96" s="7" t="s">
        <v>271</v>
      </c>
      <c r="B96" s="18" t="s">
        <v>85</v>
      </c>
      <c r="C96" s="10">
        <v>46290</v>
      </c>
      <c r="D96" s="10">
        <v>4310</v>
      </c>
      <c r="E96" s="10">
        <v>1010</v>
      </c>
      <c r="F96" s="10">
        <v>40</v>
      </c>
      <c r="G96" s="10">
        <v>15</v>
      </c>
      <c r="H96" s="10">
        <v>11040</v>
      </c>
      <c r="I96" s="10">
        <v>18800</v>
      </c>
      <c r="J96" s="10">
        <v>1305</v>
      </c>
      <c r="K96" s="10">
        <v>120</v>
      </c>
      <c r="L96" s="10">
        <v>1790</v>
      </c>
      <c r="M96" s="10">
        <v>6740</v>
      </c>
      <c r="N96" s="10">
        <v>1120</v>
      </c>
    </row>
    <row r="97" spans="1:14" x14ac:dyDescent="0.35">
      <c r="A97" s="7" t="s">
        <v>271</v>
      </c>
      <c r="B97" s="18" t="s">
        <v>86</v>
      </c>
      <c r="C97" s="10">
        <v>46280</v>
      </c>
      <c r="D97" s="10">
        <v>4380</v>
      </c>
      <c r="E97" s="10">
        <v>1025</v>
      </c>
      <c r="F97" s="10">
        <v>40</v>
      </c>
      <c r="G97" s="10">
        <v>15</v>
      </c>
      <c r="H97" s="10">
        <v>11035</v>
      </c>
      <c r="I97" s="10">
        <v>18740</v>
      </c>
      <c r="J97" s="10">
        <v>1295</v>
      </c>
      <c r="K97" s="10">
        <v>120</v>
      </c>
      <c r="L97" s="10">
        <v>1790</v>
      </c>
      <c r="M97" s="10">
        <v>6715</v>
      </c>
      <c r="N97" s="10">
        <v>1115</v>
      </c>
    </row>
    <row r="98" spans="1:14" x14ac:dyDescent="0.35">
      <c r="A98" s="7" t="s">
        <v>271</v>
      </c>
      <c r="B98" s="18" t="s">
        <v>87</v>
      </c>
      <c r="C98" s="10">
        <v>46280</v>
      </c>
      <c r="D98" s="10">
        <v>4470</v>
      </c>
      <c r="E98" s="10">
        <v>1035</v>
      </c>
      <c r="F98" s="10">
        <v>40</v>
      </c>
      <c r="G98" s="10">
        <v>15</v>
      </c>
      <c r="H98" s="10">
        <v>11050</v>
      </c>
      <c r="I98" s="10">
        <v>18685</v>
      </c>
      <c r="J98" s="10">
        <v>1295</v>
      </c>
      <c r="K98" s="10">
        <v>120</v>
      </c>
      <c r="L98" s="10">
        <v>1775</v>
      </c>
      <c r="M98" s="10">
        <v>6690</v>
      </c>
      <c r="N98" s="10">
        <v>1105</v>
      </c>
    </row>
    <row r="99" spans="1:14" x14ac:dyDescent="0.35">
      <c r="A99" s="7" t="s">
        <v>271</v>
      </c>
      <c r="B99" s="18" t="s">
        <v>88</v>
      </c>
      <c r="C99" s="10">
        <v>46205</v>
      </c>
      <c r="D99" s="10">
        <v>4565</v>
      </c>
      <c r="E99" s="10">
        <v>1050</v>
      </c>
      <c r="F99" s="10">
        <v>40</v>
      </c>
      <c r="G99" s="10">
        <v>15</v>
      </c>
      <c r="H99" s="10">
        <v>11035</v>
      </c>
      <c r="I99" s="10">
        <v>18610</v>
      </c>
      <c r="J99" s="10">
        <v>1285</v>
      </c>
      <c r="K99" s="10">
        <v>120</v>
      </c>
      <c r="L99" s="10">
        <v>1745</v>
      </c>
      <c r="M99" s="10">
        <v>6630</v>
      </c>
      <c r="N99" s="10">
        <v>1100</v>
      </c>
    </row>
    <row r="100" spans="1:14" x14ac:dyDescent="0.35">
      <c r="A100" s="7" t="s">
        <v>271</v>
      </c>
      <c r="B100" s="18" t="s">
        <v>89</v>
      </c>
      <c r="C100" s="10">
        <v>45985</v>
      </c>
      <c r="D100" s="10">
        <v>4645</v>
      </c>
      <c r="E100" s="10">
        <v>1060</v>
      </c>
      <c r="F100" s="10">
        <v>45</v>
      </c>
      <c r="G100" s="10">
        <v>15</v>
      </c>
      <c r="H100" s="10">
        <v>10990</v>
      </c>
      <c r="I100" s="10">
        <v>18485</v>
      </c>
      <c r="J100" s="10">
        <v>1260</v>
      </c>
      <c r="K100" s="10">
        <v>120</v>
      </c>
      <c r="L100" s="10">
        <v>1705</v>
      </c>
      <c r="M100" s="10">
        <v>6570</v>
      </c>
      <c r="N100" s="10">
        <v>1085</v>
      </c>
    </row>
    <row r="101" spans="1:14" x14ac:dyDescent="0.35">
      <c r="A101" s="7" t="s">
        <v>271</v>
      </c>
      <c r="B101" s="18" t="s">
        <v>90</v>
      </c>
      <c r="C101" s="10">
        <v>45640</v>
      </c>
      <c r="D101" s="10">
        <v>4700</v>
      </c>
      <c r="E101" s="10">
        <v>1075</v>
      </c>
      <c r="F101" s="10">
        <v>45</v>
      </c>
      <c r="G101" s="10">
        <v>15</v>
      </c>
      <c r="H101" s="10">
        <v>10950</v>
      </c>
      <c r="I101" s="10">
        <v>18315</v>
      </c>
      <c r="J101" s="10">
        <v>1235</v>
      </c>
      <c r="K101" s="10">
        <v>120</v>
      </c>
      <c r="L101" s="10">
        <v>1660</v>
      </c>
      <c r="M101" s="10">
        <v>6455</v>
      </c>
      <c r="N101" s="10">
        <v>1065</v>
      </c>
    </row>
    <row r="102" spans="1:14" x14ac:dyDescent="0.35">
      <c r="A102" s="7" t="s">
        <v>271</v>
      </c>
      <c r="B102" s="18" t="s">
        <v>91</v>
      </c>
      <c r="C102" s="10">
        <v>45365</v>
      </c>
      <c r="D102" s="10">
        <v>4725</v>
      </c>
      <c r="E102" s="10">
        <v>1085</v>
      </c>
      <c r="F102" s="10">
        <v>45</v>
      </c>
      <c r="G102" s="10">
        <v>15</v>
      </c>
      <c r="H102" s="10">
        <v>10910</v>
      </c>
      <c r="I102" s="10">
        <v>18170</v>
      </c>
      <c r="J102" s="10">
        <v>1215</v>
      </c>
      <c r="K102" s="10">
        <v>120</v>
      </c>
      <c r="L102" s="10">
        <v>1645</v>
      </c>
      <c r="M102" s="10">
        <v>6385</v>
      </c>
      <c r="N102" s="10">
        <v>1050</v>
      </c>
    </row>
    <row r="103" spans="1:14" x14ac:dyDescent="0.35">
      <c r="A103" s="7" t="s">
        <v>271</v>
      </c>
      <c r="B103" s="18" t="s">
        <v>92</v>
      </c>
      <c r="C103" s="10">
        <v>45050</v>
      </c>
      <c r="D103" s="10">
        <v>4795</v>
      </c>
      <c r="E103" s="10">
        <v>1095</v>
      </c>
      <c r="F103" s="10">
        <v>45</v>
      </c>
      <c r="G103" s="10">
        <v>15</v>
      </c>
      <c r="H103" s="10">
        <v>10855</v>
      </c>
      <c r="I103" s="10">
        <v>18005</v>
      </c>
      <c r="J103" s="10">
        <v>1190</v>
      </c>
      <c r="K103" s="10">
        <v>115</v>
      </c>
      <c r="L103" s="10">
        <v>1615</v>
      </c>
      <c r="M103" s="10">
        <v>6295</v>
      </c>
      <c r="N103" s="10">
        <v>1030</v>
      </c>
    </row>
    <row r="104" spans="1:14" x14ac:dyDescent="0.35">
      <c r="A104" s="7" t="s">
        <v>271</v>
      </c>
      <c r="B104" s="18" t="s">
        <v>93</v>
      </c>
      <c r="C104" s="10">
        <v>44570</v>
      </c>
      <c r="D104" s="10">
        <v>4840</v>
      </c>
      <c r="E104" s="10">
        <v>1090</v>
      </c>
      <c r="F104" s="10">
        <v>45</v>
      </c>
      <c r="G104" s="10">
        <v>15</v>
      </c>
      <c r="H104" s="10">
        <v>10795</v>
      </c>
      <c r="I104" s="10">
        <v>17745</v>
      </c>
      <c r="J104" s="10">
        <v>1160</v>
      </c>
      <c r="K104" s="10">
        <v>110</v>
      </c>
      <c r="L104" s="10">
        <v>1570</v>
      </c>
      <c r="M104" s="10">
        <v>6200</v>
      </c>
      <c r="N104" s="10">
        <v>1005</v>
      </c>
    </row>
    <row r="105" spans="1:14" x14ac:dyDescent="0.35">
      <c r="A105" s="7" t="s">
        <v>271</v>
      </c>
      <c r="B105" s="18" t="s">
        <v>94</v>
      </c>
      <c r="C105" s="10">
        <v>44070</v>
      </c>
      <c r="D105" s="10">
        <v>4865</v>
      </c>
      <c r="E105" s="10">
        <v>1090</v>
      </c>
      <c r="F105" s="10">
        <v>45</v>
      </c>
      <c r="G105" s="10">
        <v>10</v>
      </c>
      <c r="H105" s="10">
        <v>10690</v>
      </c>
      <c r="I105" s="10">
        <v>17485</v>
      </c>
      <c r="J105" s="10">
        <v>1135</v>
      </c>
      <c r="K105" s="10">
        <v>110</v>
      </c>
      <c r="L105" s="10">
        <v>1545</v>
      </c>
      <c r="M105" s="10">
        <v>6110</v>
      </c>
      <c r="N105" s="10">
        <v>980</v>
      </c>
    </row>
    <row r="106" spans="1:14" x14ac:dyDescent="0.35">
      <c r="A106" s="7" t="s">
        <v>271</v>
      </c>
      <c r="B106" s="18" t="s">
        <v>95</v>
      </c>
      <c r="C106" s="10">
        <v>43610</v>
      </c>
      <c r="D106" s="10">
        <v>4885</v>
      </c>
      <c r="E106" s="10">
        <v>1085</v>
      </c>
      <c r="F106" s="10">
        <v>45</v>
      </c>
      <c r="G106" s="10">
        <v>10</v>
      </c>
      <c r="H106" s="10">
        <v>10625</v>
      </c>
      <c r="I106" s="10">
        <v>17250</v>
      </c>
      <c r="J106" s="10">
        <v>1100</v>
      </c>
      <c r="K106" s="10">
        <v>105</v>
      </c>
      <c r="L106" s="10">
        <v>1520</v>
      </c>
      <c r="M106" s="10">
        <v>6020</v>
      </c>
      <c r="N106" s="10">
        <v>960</v>
      </c>
    </row>
    <row r="107" spans="1:14" x14ac:dyDescent="0.35">
      <c r="A107" s="7" t="s">
        <v>271</v>
      </c>
      <c r="B107" s="18" t="s">
        <v>96</v>
      </c>
      <c r="C107" s="10">
        <v>43095</v>
      </c>
      <c r="D107" s="10">
        <v>4895</v>
      </c>
      <c r="E107" s="10">
        <v>1090</v>
      </c>
      <c r="F107" s="10">
        <v>45</v>
      </c>
      <c r="G107" s="10">
        <v>10</v>
      </c>
      <c r="H107" s="10">
        <v>10535</v>
      </c>
      <c r="I107" s="10">
        <v>16955</v>
      </c>
      <c r="J107" s="10">
        <v>1080</v>
      </c>
      <c r="K107" s="10">
        <v>105</v>
      </c>
      <c r="L107" s="10">
        <v>1510</v>
      </c>
      <c r="M107" s="10">
        <v>5925</v>
      </c>
      <c r="N107" s="10">
        <v>945</v>
      </c>
    </row>
    <row r="108" spans="1:14" x14ac:dyDescent="0.35">
      <c r="A108" s="7" t="s">
        <v>271</v>
      </c>
      <c r="B108" s="18" t="s">
        <v>97</v>
      </c>
      <c r="C108" s="10">
        <v>42540</v>
      </c>
      <c r="D108" s="10">
        <v>4900</v>
      </c>
      <c r="E108" s="10">
        <v>1085</v>
      </c>
      <c r="F108" s="10">
        <v>45</v>
      </c>
      <c r="G108" s="10">
        <v>10</v>
      </c>
      <c r="H108" s="10">
        <v>10450</v>
      </c>
      <c r="I108" s="10">
        <v>16670</v>
      </c>
      <c r="J108" s="10">
        <v>1050</v>
      </c>
      <c r="K108" s="10">
        <v>100</v>
      </c>
      <c r="L108" s="10">
        <v>1485</v>
      </c>
      <c r="M108" s="10">
        <v>5820</v>
      </c>
      <c r="N108" s="10">
        <v>925</v>
      </c>
    </row>
    <row r="109" spans="1:14" x14ac:dyDescent="0.35">
      <c r="A109" s="7" t="s">
        <v>271</v>
      </c>
      <c r="B109" s="18" t="s">
        <v>98</v>
      </c>
      <c r="C109" s="10">
        <v>41905</v>
      </c>
      <c r="D109" s="10">
        <v>4895</v>
      </c>
      <c r="E109" s="10">
        <v>1080</v>
      </c>
      <c r="F109" s="10">
        <v>45</v>
      </c>
      <c r="G109" s="10">
        <v>10</v>
      </c>
      <c r="H109" s="10">
        <v>10330</v>
      </c>
      <c r="I109" s="10">
        <v>16345</v>
      </c>
      <c r="J109" s="10">
        <v>1025</v>
      </c>
      <c r="K109" s="10">
        <v>95</v>
      </c>
      <c r="L109" s="10">
        <v>1465</v>
      </c>
      <c r="M109" s="10">
        <v>5705</v>
      </c>
      <c r="N109" s="10">
        <v>910</v>
      </c>
    </row>
    <row r="110" spans="1:14" x14ac:dyDescent="0.35">
      <c r="A110" s="7" t="s">
        <v>271</v>
      </c>
      <c r="B110" s="18" t="s">
        <v>99</v>
      </c>
      <c r="C110" s="10">
        <v>41235</v>
      </c>
      <c r="D110" s="10">
        <v>4880</v>
      </c>
      <c r="E110" s="10">
        <v>1070</v>
      </c>
      <c r="F110" s="10">
        <v>45</v>
      </c>
      <c r="G110" s="10">
        <v>10</v>
      </c>
      <c r="H110" s="10">
        <v>10225</v>
      </c>
      <c r="I110" s="10">
        <v>15995</v>
      </c>
      <c r="J110" s="10">
        <v>990</v>
      </c>
      <c r="K110" s="10">
        <v>90</v>
      </c>
      <c r="L110" s="10">
        <v>1445</v>
      </c>
      <c r="M110" s="10">
        <v>5590</v>
      </c>
      <c r="N110" s="10">
        <v>895</v>
      </c>
    </row>
    <row r="111" spans="1:14" x14ac:dyDescent="0.35">
      <c r="A111" s="7" t="s">
        <v>271</v>
      </c>
      <c r="B111" s="18" t="s">
        <v>100</v>
      </c>
      <c r="C111" s="10">
        <v>40685</v>
      </c>
      <c r="D111" s="10">
        <v>4875</v>
      </c>
      <c r="E111" s="10">
        <v>1065</v>
      </c>
      <c r="F111" s="10">
        <v>40</v>
      </c>
      <c r="G111" s="10">
        <v>10</v>
      </c>
      <c r="H111" s="10">
        <v>10120</v>
      </c>
      <c r="I111" s="10">
        <v>15730</v>
      </c>
      <c r="J111" s="10">
        <v>965</v>
      </c>
      <c r="K111" s="10">
        <v>90</v>
      </c>
      <c r="L111" s="10">
        <v>1425</v>
      </c>
      <c r="M111" s="10">
        <v>5485</v>
      </c>
      <c r="N111" s="10">
        <v>875</v>
      </c>
    </row>
    <row r="112" spans="1:14" x14ac:dyDescent="0.35">
      <c r="A112" s="7" t="s">
        <v>271</v>
      </c>
      <c r="B112" s="18" t="s">
        <v>101</v>
      </c>
      <c r="C112" s="10">
        <v>40025</v>
      </c>
      <c r="D112" s="10">
        <v>4885</v>
      </c>
      <c r="E112" s="10">
        <v>1050</v>
      </c>
      <c r="F112" s="10">
        <v>40</v>
      </c>
      <c r="G112" s="10">
        <v>10</v>
      </c>
      <c r="H112" s="10">
        <v>10015</v>
      </c>
      <c r="I112" s="10">
        <v>15410</v>
      </c>
      <c r="J112" s="10">
        <v>935</v>
      </c>
      <c r="K112" s="10">
        <v>90</v>
      </c>
      <c r="L112" s="10">
        <v>1390</v>
      </c>
      <c r="M112" s="10">
        <v>5340</v>
      </c>
      <c r="N112" s="10">
        <v>855</v>
      </c>
    </row>
    <row r="113" spans="1:14" x14ac:dyDescent="0.35">
      <c r="A113" s="7" t="s">
        <v>271</v>
      </c>
      <c r="B113" s="18" t="s">
        <v>102</v>
      </c>
      <c r="C113" s="10">
        <v>39405</v>
      </c>
      <c r="D113" s="10">
        <v>4890</v>
      </c>
      <c r="E113" s="10">
        <v>1045</v>
      </c>
      <c r="F113" s="10">
        <v>40</v>
      </c>
      <c r="G113" s="10">
        <v>10</v>
      </c>
      <c r="H113" s="10">
        <v>9915</v>
      </c>
      <c r="I113" s="10">
        <v>15100</v>
      </c>
      <c r="J113" s="10">
        <v>900</v>
      </c>
      <c r="K113" s="10">
        <v>85</v>
      </c>
      <c r="L113" s="10">
        <v>1370</v>
      </c>
      <c r="M113" s="10">
        <v>5230</v>
      </c>
      <c r="N113" s="10">
        <v>815</v>
      </c>
    </row>
    <row r="114" spans="1:14" x14ac:dyDescent="0.35">
      <c r="A114" s="7" t="s">
        <v>271</v>
      </c>
      <c r="B114" s="18" t="s">
        <v>103</v>
      </c>
      <c r="C114" s="10">
        <v>38800</v>
      </c>
      <c r="D114" s="10">
        <v>4910</v>
      </c>
      <c r="E114" s="10">
        <v>1035</v>
      </c>
      <c r="F114" s="10">
        <v>40</v>
      </c>
      <c r="G114" s="10">
        <v>10</v>
      </c>
      <c r="H114" s="10">
        <v>9800</v>
      </c>
      <c r="I114" s="10">
        <v>14805</v>
      </c>
      <c r="J114" s="10">
        <v>875</v>
      </c>
      <c r="K114" s="10">
        <v>80</v>
      </c>
      <c r="L114" s="10">
        <v>1340</v>
      </c>
      <c r="M114" s="10">
        <v>5100</v>
      </c>
      <c r="N114" s="10">
        <v>795</v>
      </c>
    </row>
    <row r="115" spans="1:14" x14ac:dyDescent="0.35">
      <c r="A115" s="7" t="s">
        <v>271</v>
      </c>
      <c r="B115" s="18" t="s">
        <v>104</v>
      </c>
      <c r="C115" s="10">
        <v>38210</v>
      </c>
      <c r="D115" s="10">
        <v>4935</v>
      </c>
      <c r="E115" s="10">
        <v>1035</v>
      </c>
      <c r="F115" s="10">
        <v>45</v>
      </c>
      <c r="G115" s="10">
        <v>10</v>
      </c>
      <c r="H115" s="10">
        <v>9715</v>
      </c>
      <c r="I115" s="10">
        <v>14510</v>
      </c>
      <c r="J115" s="10">
        <v>845</v>
      </c>
      <c r="K115" s="10">
        <v>80</v>
      </c>
      <c r="L115" s="10">
        <v>1295</v>
      </c>
      <c r="M115" s="10">
        <v>4965</v>
      </c>
      <c r="N115" s="10">
        <v>780</v>
      </c>
    </row>
    <row r="116" spans="1:14" x14ac:dyDescent="0.35">
      <c r="A116" s="7" t="s">
        <v>271</v>
      </c>
      <c r="B116" s="18" t="s">
        <v>105</v>
      </c>
      <c r="C116" s="10">
        <v>37775</v>
      </c>
      <c r="D116" s="10">
        <v>4970</v>
      </c>
      <c r="E116" s="10">
        <v>1025</v>
      </c>
      <c r="F116" s="10">
        <v>45</v>
      </c>
      <c r="G116" s="10">
        <v>5</v>
      </c>
      <c r="H116" s="10">
        <v>9665</v>
      </c>
      <c r="I116" s="10">
        <v>14310</v>
      </c>
      <c r="J116" s="10">
        <v>835</v>
      </c>
      <c r="K116" s="10">
        <v>80</v>
      </c>
      <c r="L116" s="10">
        <v>1240</v>
      </c>
      <c r="M116" s="10">
        <v>4840</v>
      </c>
      <c r="N116" s="10">
        <v>755</v>
      </c>
    </row>
    <row r="117" spans="1:14" x14ac:dyDescent="0.35">
      <c r="A117" s="7" t="s">
        <v>271</v>
      </c>
      <c r="B117" s="18" t="s">
        <v>106</v>
      </c>
      <c r="C117" s="10">
        <v>37170</v>
      </c>
      <c r="D117" s="10">
        <v>4955</v>
      </c>
      <c r="E117" s="10">
        <v>1015</v>
      </c>
      <c r="F117" s="10">
        <v>45</v>
      </c>
      <c r="G117" s="10">
        <v>5</v>
      </c>
      <c r="H117" s="10">
        <v>9560</v>
      </c>
      <c r="I117" s="10">
        <v>14035</v>
      </c>
      <c r="J117" s="10">
        <v>820</v>
      </c>
      <c r="K117" s="10">
        <v>80</v>
      </c>
      <c r="L117" s="10">
        <v>1195</v>
      </c>
      <c r="M117" s="10">
        <v>4720</v>
      </c>
      <c r="N117" s="10">
        <v>735</v>
      </c>
    </row>
    <row r="118" spans="1:14" x14ac:dyDescent="0.35">
      <c r="A118" t="s">
        <v>27</v>
      </c>
      <c r="B118" s="94" t="s">
        <v>422</v>
      </c>
    </row>
    <row r="119" spans="1:14" x14ac:dyDescent="0.35">
      <c r="A119" t="s">
        <v>28</v>
      </c>
      <c r="B119" s="93" t="s">
        <v>519</v>
      </c>
    </row>
    <row r="120" spans="1:14" x14ac:dyDescent="0.35">
      <c r="A120" t="s">
        <v>29</v>
      </c>
      <c r="B120" s="95" t="s">
        <v>517</v>
      </c>
    </row>
    <row r="121" spans="1:14" x14ac:dyDescent="0.35">
      <c r="A121" t="s">
        <v>30</v>
      </c>
      <c r="B121" s="95" t="s">
        <v>442</v>
      </c>
    </row>
    <row r="122" spans="1:14" x14ac:dyDescent="0.35">
      <c r="A122" t="s">
        <v>31</v>
      </c>
      <c r="B122" s="95" t="s">
        <v>523</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24"/>
  <sheetViews>
    <sheetView showGridLines="0" zoomScaleNormal="100" workbookViewId="0"/>
  </sheetViews>
  <sheetFormatPr defaultColWidth="11" defaultRowHeight="15.5" x14ac:dyDescent="0.35"/>
  <cols>
    <col min="1" max="3" width="20.58203125" customWidth="1"/>
    <col min="4" max="23" width="8.25" customWidth="1"/>
  </cols>
  <sheetData>
    <row r="1" spans="1:23" ht="19.5" x14ac:dyDescent="0.45">
      <c r="A1" s="2" t="s">
        <v>327</v>
      </c>
    </row>
    <row r="2" spans="1:23" x14ac:dyDescent="0.35">
      <c r="A2" t="s">
        <v>44</v>
      </c>
    </row>
    <row r="3" spans="1:23" x14ac:dyDescent="0.35">
      <c r="A3" t="s">
        <v>45</v>
      </c>
    </row>
    <row r="4" spans="1:23" x14ac:dyDescent="0.35">
      <c r="A4" t="s">
        <v>570</v>
      </c>
    </row>
    <row r="5" spans="1:23" x14ac:dyDescent="0.35">
      <c r="A5" t="s">
        <v>47</v>
      </c>
    </row>
    <row r="6" spans="1:23" x14ac:dyDescent="0.35">
      <c r="D6" s="146" t="s">
        <v>539</v>
      </c>
      <c r="E6" s="147"/>
      <c r="F6" s="147"/>
      <c r="G6" s="147"/>
      <c r="H6" s="147"/>
      <c r="I6" s="147"/>
      <c r="J6" s="147"/>
      <c r="K6" s="147"/>
      <c r="L6" s="147"/>
      <c r="M6" s="147"/>
      <c r="N6" s="147"/>
      <c r="O6" s="147"/>
      <c r="P6" s="147"/>
      <c r="Q6" s="147"/>
      <c r="R6" s="147"/>
      <c r="S6" s="147"/>
      <c r="T6" s="147"/>
      <c r="U6" s="147"/>
      <c r="V6" s="147"/>
      <c r="W6" s="148"/>
    </row>
    <row r="7" spans="1:23" ht="46.5" x14ac:dyDescent="0.35">
      <c r="A7" s="86" t="s">
        <v>257</v>
      </c>
      <c r="B7" s="88" t="s">
        <v>328</v>
      </c>
      <c r="C7" s="88" t="s">
        <v>329</v>
      </c>
      <c r="D7" s="88" t="s">
        <v>330</v>
      </c>
      <c r="E7" s="88" t="s">
        <v>331</v>
      </c>
      <c r="F7" s="88" t="s">
        <v>332</v>
      </c>
      <c r="G7" s="88" t="s">
        <v>333</v>
      </c>
      <c r="H7" s="88" t="s">
        <v>334</v>
      </c>
      <c r="I7" s="88" t="s">
        <v>335</v>
      </c>
      <c r="J7" s="88" t="s">
        <v>336</v>
      </c>
      <c r="K7" s="88" t="s">
        <v>337</v>
      </c>
      <c r="L7" s="88" t="s">
        <v>338</v>
      </c>
      <c r="M7" s="88" t="s">
        <v>339</v>
      </c>
      <c r="N7" s="88" t="s">
        <v>340</v>
      </c>
      <c r="O7" s="88" t="s">
        <v>341</v>
      </c>
      <c r="P7" s="88" t="s">
        <v>342</v>
      </c>
      <c r="Q7" s="88" t="s">
        <v>343</v>
      </c>
      <c r="R7" s="88" t="s">
        <v>344</v>
      </c>
      <c r="S7" s="88" t="s">
        <v>345</v>
      </c>
      <c r="T7" s="88" t="s">
        <v>346</v>
      </c>
      <c r="U7" s="88" t="s">
        <v>347</v>
      </c>
      <c r="V7" s="88" t="s">
        <v>348</v>
      </c>
      <c r="W7" s="88" t="s">
        <v>349</v>
      </c>
    </row>
    <row r="8" spans="1:23" x14ac:dyDescent="0.35">
      <c r="A8" s="7" t="s">
        <v>269</v>
      </c>
      <c r="B8" s="18" t="s">
        <v>70</v>
      </c>
      <c r="C8" s="10">
        <v>5235</v>
      </c>
      <c r="D8" s="10">
        <v>55</v>
      </c>
      <c r="E8" s="10">
        <v>50</v>
      </c>
      <c r="F8" s="10">
        <v>135</v>
      </c>
      <c r="G8" s="10">
        <v>235</v>
      </c>
      <c r="H8" s="10">
        <v>230</v>
      </c>
      <c r="I8" s="10">
        <v>225</v>
      </c>
      <c r="J8" s="10">
        <v>205</v>
      </c>
      <c r="K8" s="10">
        <v>185</v>
      </c>
      <c r="L8" s="10">
        <v>215</v>
      </c>
      <c r="M8" s="10">
        <v>205</v>
      </c>
      <c r="N8" s="10">
        <v>170</v>
      </c>
      <c r="O8" s="10">
        <v>190</v>
      </c>
      <c r="P8" s="10">
        <v>170</v>
      </c>
      <c r="Q8" s="10">
        <v>165</v>
      </c>
      <c r="R8" s="10">
        <v>145</v>
      </c>
      <c r="S8" s="10">
        <v>835</v>
      </c>
      <c r="T8" s="10">
        <v>250</v>
      </c>
      <c r="U8" s="10">
        <v>1570</v>
      </c>
      <c r="V8" s="10">
        <v>0</v>
      </c>
      <c r="W8" s="10">
        <v>0</v>
      </c>
    </row>
    <row r="9" spans="1:23" x14ac:dyDescent="0.35">
      <c r="A9" s="7" t="s">
        <v>269</v>
      </c>
      <c r="B9" s="18" t="s">
        <v>71</v>
      </c>
      <c r="C9" s="10">
        <v>7800</v>
      </c>
      <c r="D9" s="10">
        <v>75</v>
      </c>
      <c r="E9" s="10">
        <v>80</v>
      </c>
      <c r="F9" s="10">
        <v>195</v>
      </c>
      <c r="G9" s="10">
        <v>325</v>
      </c>
      <c r="H9" s="10">
        <v>320</v>
      </c>
      <c r="I9" s="10">
        <v>290</v>
      </c>
      <c r="J9" s="10">
        <v>275</v>
      </c>
      <c r="K9" s="10">
        <v>255</v>
      </c>
      <c r="L9" s="10">
        <v>270</v>
      </c>
      <c r="M9" s="10">
        <v>295</v>
      </c>
      <c r="N9" s="10">
        <v>255</v>
      </c>
      <c r="O9" s="10">
        <v>245</v>
      </c>
      <c r="P9" s="10">
        <v>235</v>
      </c>
      <c r="Q9" s="10">
        <v>210</v>
      </c>
      <c r="R9" s="10">
        <v>205</v>
      </c>
      <c r="S9" s="10">
        <v>1010</v>
      </c>
      <c r="T9" s="10">
        <v>975</v>
      </c>
      <c r="U9" s="10">
        <v>2270</v>
      </c>
      <c r="V9" s="10" t="s">
        <v>111</v>
      </c>
      <c r="W9" s="10">
        <v>0</v>
      </c>
    </row>
    <row r="10" spans="1:23" x14ac:dyDescent="0.35">
      <c r="A10" s="7" t="s">
        <v>269</v>
      </c>
      <c r="B10" s="18" t="s">
        <v>72</v>
      </c>
      <c r="C10" s="10">
        <v>11145</v>
      </c>
      <c r="D10" s="10">
        <v>95</v>
      </c>
      <c r="E10" s="10">
        <v>105</v>
      </c>
      <c r="F10" s="10">
        <v>220</v>
      </c>
      <c r="G10" s="10">
        <v>435</v>
      </c>
      <c r="H10" s="10">
        <v>390</v>
      </c>
      <c r="I10" s="10">
        <v>385</v>
      </c>
      <c r="J10" s="10">
        <v>375</v>
      </c>
      <c r="K10" s="10">
        <v>340</v>
      </c>
      <c r="L10" s="10">
        <v>350</v>
      </c>
      <c r="M10" s="10">
        <v>375</v>
      </c>
      <c r="N10" s="10">
        <v>345</v>
      </c>
      <c r="O10" s="10">
        <v>305</v>
      </c>
      <c r="P10" s="10">
        <v>325</v>
      </c>
      <c r="Q10" s="10">
        <v>280</v>
      </c>
      <c r="R10" s="10">
        <v>280</v>
      </c>
      <c r="S10" s="10">
        <v>1265</v>
      </c>
      <c r="T10" s="10">
        <v>2710</v>
      </c>
      <c r="U10" s="10">
        <v>2565</v>
      </c>
      <c r="V10" s="10" t="s">
        <v>111</v>
      </c>
      <c r="W10" s="10">
        <v>0</v>
      </c>
    </row>
    <row r="11" spans="1:23" x14ac:dyDescent="0.35">
      <c r="A11" s="7" t="s">
        <v>269</v>
      </c>
      <c r="B11" s="18" t="s">
        <v>73</v>
      </c>
      <c r="C11" s="10">
        <v>19190</v>
      </c>
      <c r="D11" s="10">
        <v>100</v>
      </c>
      <c r="E11" s="10">
        <v>135</v>
      </c>
      <c r="F11" s="10">
        <v>260</v>
      </c>
      <c r="G11" s="10">
        <v>545</v>
      </c>
      <c r="H11" s="10">
        <v>500</v>
      </c>
      <c r="I11" s="10">
        <v>485</v>
      </c>
      <c r="J11" s="10">
        <v>465</v>
      </c>
      <c r="K11" s="10">
        <v>435</v>
      </c>
      <c r="L11" s="10">
        <v>455</v>
      </c>
      <c r="M11" s="10">
        <v>470</v>
      </c>
      <c r="N11" s="10">
        <v>450</v>
      </c>
      <c r="O11" s="10">
        <v>385</v>
      </c>
      <c r="P11" s="10">
        <v>410</v>
      </c>
      <c r="Q11" s="10">
        <v>780</v>
      </c>
      <c r="R11" s="10">
        <v>2330</v>
      </c>
      <c r="S11" s="10">
        <v>4195</v>
      </c>
      <c r="T11" s="10">
        <v>3860</v>
      </c>
      <c r="U11" s="10">
        <v>2915</v>
      </c>
      <c r="V11" s="10" t="s">
        <v>111</v>
      </c>
      <c r="W11" s="10">
        <v>0</v>
      </c>
    </row>
    <row r="12" spans="1:23" x14ac:dyDescent="0.35">
      <c r="A12" s="7" t="s">
        <v>269</v>
      </c>
      <c r="B12" s="18" t="s">
        <v>74</v>
      </c>
      <c r="C12" s="10">
        <v>29505</v>
      </c>
      <c r="D12" s="10">
        <v>105</v>
      </c>
      <c r="E12" s="10">
        <v>180</v>
      </c>
      <c r="F12" s="10">
        <v>295</v>
      </c>
      <c r="G12" s="10">
        <v>650</v>
      </c>
      <c r="H12" s="10">
        <v>595</v>
      </c>
      <c r="I12" s="10">
        <v>585</v>
      </c>
      <c r="J12" s="10">
        <v>555</v>
      </c>
      <c r="K12" s="10">
        <v>540</v>
      </c>
      <c r="L12" s="10">
        <v>535</v>
      </c>
      <c r="M12" s="10">
        <v>560</v>
      </c>
      <c r="N12" s="10">
        <v>770</v>
      </c>
      <c r="O12" s="10">
        <v>1385</v>
      </c>
      <c r="P12" s="10">
        <v>2720</v>
      </c>
      <c r="Q12" s="10">
        <v>4325</v>
      </c>
      <c r="R12" s="10">
        <v>4245</v>
      </c>
      <c r="S12" s="10">
        <v>4250</v>
      </c>
      <c r="T12" s="10">
        <v>3965</v>
      </c>
      <c r="U12" s="10">
        <v>3240</v>
      </c>
      <c r="V12" s="10" t="s">
        <v>111</v>
      </c>
      <c r="W12" s="10">
        <v>0</v>
      </c>
    </row>
    <row r="13" spans="1:23" x14ac:dyDescent="0.35">
      <c r="A13" s="7" t="s">
        <v>269</v>
      </c>
      <c r="B13" s="18" t="s">
        <v>75</v>
      </c>
      <c r="C13" s="10">
        <v>42810</v>
      </c>
      <c r="D13" s="10">
        <v>115</v>
      </c>
      <c r="E13" s="10">
        <v>200</v>
      </c>
      <c r="F13" s="10">
        <v>320</v>
      </c>
      <c r="G13" s="10">
        <v>775</v>
      </c>
      <c r="H13" s="10">
        <v>710</v>
      </c>
      <c r="I13" s="10">
        <v>695</v>
      </c>
      <c r="J13" s="10">
        <v>635</v>
      </c>
      <c r="K13" s="10">
        <v>1185</v>
      </c>
      <c r="L13" s="10">
        <v>2340</v>
      </c>
      <c r="M13" s="10">
        <v>3590</v>
      </c>
      <c r="N13" s="10">
        <v>4060</v>
      </c>
      <c r="O13" s="10">
        <v>3605</v>
      </c>
      <c r="P13" s="10">
        <v>3765</v>
      </c>
      <c r="Q13" s="10">
        <v>4465</v>
      </c>
      <c r="R13" s="10">
        <v>4385</v>
      </c>
      <c r="S13" s="10">
        <v>4375</v>
      </c>
      <c r="T13" s="10">
        <v>4010</v>
      </c>
      <c r="U13" s="10">
        <v>3575</v>
      </c>
      <c r="V13" s="10" t="s">
        <v>111</v>
      </c>
      <c r="W13" s="10">
        <v>0</v>
      </c>
    </row>
    <row r="14" spans="1:23" x14ac:dyDescent="0.35">
      <c r="A14" s="7" t="s">
        <v>269</v>
      </c>
      <c r="B14" s="18" t="s">
        <v>76</v>
      </c>
      <c r="C14" s="10">
        <v>49375</v>
      </c>
      <c r="D14" s="10">
        <v>105</v>
      </c>
      <c r="E14" s="10">
        <v>220</v>
      </c>
      <c r="F14" s="10">
        <v>350</v>
      </c>
      <c r="G14" s="10">
        <v>855</v>
      </c>
      <c r="H14" s="10">
        <v>830</v>
      </c>
      <c r="I14" s="10">
        <v>1350</v>
      </c>
      <c r="J14" s="10">
        <v>2265</v>
      </c>
      <c r="K14" s="10">
        <v>2920</v>
      </c>
      <c r="L14" s="10">
        <v>3395</v>
      </c>
      <c r="M14" s="10">
        <v>3740</v>
      </c>
      <c r="N14" s="10">
        <v>4165</v>
      </c>
      <c r="O14" s="10">
        <v>3855</v>
      </c>
      <c r="P14" s="10">
        <v>3780</v>
      </c>
      <c r="Q14" s="10">
        <v>4580</v>
      </c>
      <c r="R14" s="10">
        <v>4505</v>
      </c>
      <c r="S14" s="10">
        <v>4425</v>
      </c>
      <c r="T14" s="10">
        <v>4140</v>
      </c>
      <c r="U14" s="10">
        <v>3625</v>
      </c>
      <c r="V14" s="10">
        <v>260</v>
      </c>
      <c r="W14" s="10">
        <v>0</v>
      </c>
    </row>
    <row r="15" spans="1:23" x14ac:dyDescent="0.35">
      <c r="A15" s="7" t="s">
        <v>269</v>
      </c>
      <c r="B15" s="18" t="s">
        <v>77</v>
      </c>
      <c r="C15" s="10">
        <v>51930</v>
      </c>
      <c r="D15" s="10">
        <v>90</v>
      </c>
      <c r="E15" s="10">
        <v>250</v>
      </c>
      <c r="F15" s="10">
        <v>365</v>
      </c>
      <c r="G15" s="10">
        <v>905</v>
      </c>
      <c r="H15" s="10">
        <v>890</v>
      </c>
      <c r="I15" s="10">
        <v>1970</v>
      </c>
      <c r="J15" s="10">
        <v>2740</v>
      </c>
      <c r="K15" s="10">
        <v>3025</v>
      </c>
      <c r="L15" s="10">
        <v>3480</v>
      </c>
      <c r="M15" s="10">
        <v>3785</v>
      </c>
      <c r="N15" s="10">
        <v>4285</v>
      </c>
      <c r="O15" s="10">
        <v>4100</v>
      </c>
      <c r="P15" s="10">
        <v>3780</v>
      </c>
      <c r="Q15" s="10">
        <v>4750</v>
      </c>
      <c r="R15" s="10">
        <v>4600</v>
      </c>
      <c r="S15" s="10">
        <v>4550</v>
      </c>
      <c r="T15" s="10">
        <v>4160</v>
      </c>
      <c r="U15" s="10">
        <v>3645</v>
      </c>
      <c r="V15" s="10">
        <v>565</v>
      </c>
      <c r="W15" s="10">
        <v>0</v>
      </c>
    </row>
    <row r="16" spans="1:23" x14ac:dyDescent="0.35">
      <c r="A16" s="7" t="s">
        <v>269</v>
      </c>
      <c r="B16" s="18" t="s">
        <v>78</v>
      </c>
      <c r="C16" s="10">
        <v>53815</v>
      </c>
      <c r="D16" s="10">
        <v>85</v>
      </c>
      <c r="E16" s="10">
        <v>280</v>
      </c>
      <c r="F16" s="10">
        <v>380</v>
      </c>
      <c r="G16" s="10">
        <v>955</v>
      </c>
      <c r="H16" s="10">
        <v>965</v>
      </c>
      <c r="I16" s="10">
        <v>2030</v>
      </c>
      <c r="J16" s="10">
        <v>2880</v>
      </c>
      <c r="K16" s="10">
        <v>3165</v>
      </c>
      <c r="L16" s="10">
        <v>3550</v>
      </c>
      <c r="M16" s="10">
        <v>3885</v>
      </c>
      <c r="N16" s="10">
        <v>4380</v>
      </c>
      <c r="O16" s="10">
        <v>4380</v>
      </c>
      <c r="P16" s="10">
        <v>3875</v>
      </c>
      <c r="Q16" s="10">
        <v>4810</v>
      </c>
      <c r="R16" s="10">
        <v>4840</v>
      </c>
      <c r="S16" s="10">
        <v>4620</v>
      </c>
      <c r="T16" s="10">
        <v>4185</v>
      </c>
      <c r="U16" s="10">
        <v>3710</v>
      </c>
      <c r="V16" s="10">
        <v>845</v>
      </c>
      <c r="W16" s="10">
        <v>0</v>
      </c>
    </row>
    <row r="17" spans="1:23" x14ac:dyDescent="0.35">
      <c r="A17" s="7" t="s">
        <v>269</v>
      </c>
      <c r="B17" s="18" t="s">
        <v>79</v>
      </c>
      <c r="C17" s="10">
        <v>55250</v>
      </c>
      <c r="D17" s="10">
        <v>80</v>
      </c>
      <c r="E17" s="10">
        <v>290</v>
      </c>
      <c r="F17" s="10">
        <v>395</v>
      </c>
      <c r="G17" s="10">
        <v>990</v>
      </c>
      <c r="H17" s="10">
        <v>1040</v>
      </c>
      <c r="I17" s="10">
        <v>2070</v>
      </c>
      <c r="J17" s="10">
        <v>2920</v>
      </c>
      <c r="K17" s="10">
        <v>3235</v>
      </c>
      <c r="L17" s="10">
        <v>3620</v>
      </c>
      <c r="M17" s="10">
        <v>3960</v>
      </c>
      <c r="N17" s="10">
        <v>4455</v>
      </c>
      <c r="O17" s="10">
        <v>4605</v>
      </c>
      <c r="P17" s="10">
        <v>3925</v>
      </c>
      <c r="Q17" s="10">
        <v>4895</v>
      </c>
      <c r="R17" s="10">
        <v>4910</v>
      </c>
      <c r="S17" s="10">
        <v>4760</v>
      </c>
      <c r="T17" s="10">
        <v>4215</v>
      </c>
      <c r="U17" s="10">
        <v>3735</v>
      </c>
      <c r="V17" s="10">
        <v>1140</v>
      </c>
      <c r="W17" s="10">
        <v>0</v>
      </c>
    </row>
    <row r="18" spans="1:23" x14ac:dyDescent="0.35">
      <c r="A18" s="7" t="s">
        <v>269</v>
      </c>
      <c r="B18" s="18" t="s">
        <v>80</v>
      </c>
      <c r="C18" s="10">
        <v>57630</v>
      </c>
      <c r="D18" s="10">
        <v>85</v>
      </c>
      <c r="E18" s="10">
        <v>325</v>
      </c>
      <c r="F18" s="10">
        <v>420</v>
      </c>
      <c r="G18" s="10">
        <v>1230</v>
      </c>
      <c r="H18" s="10">
        <v>1535</v>
      </c>
      <c r="I18" s="10">
        <v>2230</v>
      </c>
      <c r="J18" s="10">
        <v>3030</v>
      </c>
      <c r="K18" s="10">
        <v>3335</v>
      </c>
      <c r="L18" s="10">
        <v>3700</v>
      </c>
      <c r="M18" s="10">
        <v>3990</v>
      </c>
      <c r="N18" s="10">
        <v>4565</v>
      </c>
      <c r="O18" s="10">
        <v>4675</v>
      </c>
      <c r="P18" s="10">
        <v>4190</v>
      </c>
      <c r="Q18" s="10">
        <v>4955</v>
      </c>
      <c r="R18" s="10">
        <v>5025</v>
      </c>
      <c r="S18" s="10">
        <v>4830</v>
      </c>
      <c r="T18" s="10">
        <v>4340</v>
      </c>
      <c r="U18" s="10">
        <v>3745</v>
      </c>
      <c r="V18" s="10">
        <v>1435</v>
      </c>
      <c r="W18" s="10">
        <v>0</v>
      </c>
    </row>
    <row r="19" spans="1:23" x14ac:dyDescent="0.35">
      <c r="A19" s="7" t="s">
        <v>269</v>
      </c>
      <c r="B19" s="18" t="s">
        <v>81</v>
      </c>
      <c r="C19" s="10">
        <v>60290</v>
      </c>
      <c r="D19" s="10">
        <v>100</v>
      </c>
      <c r="E19" s="10">
        <v>370</v>
      </c>
      <c r="F19" s="10">
        <v>605</v>
      </c>
      <c r="G19" s="10">
        <v>1460</v>
      </c>
      <c r="H19" s="10">
        <v>2090</v>
      </c>
      <c r="I19" s="10">
        <v>2400</v>
      </c>
      <c r="J19" s="10">
        <v>3100</v>
      </c>
      <c r="K19" s="10">
        <v>3445</v>
      </c>
      <c r="L19" s="10">
        <v>3760</v>
      </c>
      <c r="M19" s="10">
        <v>4095</v>
      </c>
      <c r="N19" s="10">
        <v>4660</v>
      </c>
      <c r="O19" s="10">
        <v>4780</v>
      </c>
      <c r="P19" s="10">
        <v>4425</v>
      </c>
      <c r="Q19" s="10">
        <v>5075</v>
      </c>
      <c r="R19" s="10">
        <v>5135</v>
      </c>
      <c r="S19" s="10">
        <v>4915</v>
      </c>
      <c r="T19" s="10">
        <v>4425</v>
      </c>
      <c r="U19" s="10">
        <v>3785</v>
      </c>
      <c r="V19" s="10">
        <v>1675</v>
      </c>
      <c r="W19" s="10">
        <v>0</v>
      </c>
    </row>
    <row r="20" spans="1:23" x14ac:dyDescent="0.35">
      <c r="A20" s="7" t="s">
        <v>269</v>
      </c>
      <c r="B20" s="18" t="s">
        <v>82</v>
      </c>
      <c r="C20" s="10">
        <v>62545</v>
      </c>
      <c r="D20" s="10">
        <v>85</v>
      </c>
      <c r="E20" s="10">
        <v>390</v>
      </c>
      <c r="F20" s="10">
        <v>655</v>
      </c>
      <c r="G20" s="10">
        <v>1505</v>
      </c>
      <c r="H20" s="10">
        <v>2275</v>
      </c>
      <c r="I20" s="10">
        <v>2490</v>
      </c>
      <c r="J20" s="10">
        <v>3175</v>
      </c>
      <c r="K20" s="10">
        <v>3605</v>
      </c>
      <c r="L20" s="10">
        <v>3890</v>
      </c>
      <c r="M20" s="10">
        <v>4200</v>
      </c>
      <c r="N20" s="10">
        <v>4815</v>
      </c>
      <c r="O20" s="10">
        <v>4935</v>
      </c>
      <c r="P20" s="10">
        <v>4765</v>
      </c>
      <c r="Q20" s="10">
        <v>5190</v>
      </c>
      <c r="R20" s="10">
        <v>5285</v>
      </c>
      <c r="S20" s="10">
        <v>5045</v>
      </c>
      <c r="T20" s="10">
        <v>4475</v>
      </c>
      <c r="U20" s="10">
        <v>3870</v>
      </c>
      <c r="V20" s="10">
        <v>1895</v>
      </c>
      <c r="W20" s="10">
        <v>0</v>
      </c>
    </row>
    <row r="21" spans="1:23" x14ac:dyDescent="0.35">
      <c r="A21" s="7" t="s">
        <v>269</v>
      </c>
      <c r="B21" s="18" t="s">
        <v>83</v>
      </c>
      <c r="C21" s="10">
        <v>64065</v>
      </c>
      <c r="D21" s="10">
        <v>75</v>
      </c>
      <c r="E21" s="10">
        <v>400</v>
      </c>
      <c r="F21" s="10">
        <v>660</v>
      </c>
      <c r="G21" s="10">
        <v>1525</v>
      </c>
      <c r="H21" s="10">
        <v>2355</v>
      </c>
      <c r="I21" s="10">
        <v>2590</v>
      </c>
      <c r="J21" s="10">
        <v>3235</v>
      </c>
      <c r="K21" s="10">
        <v>3660</v>
      </c>
      <c r="L21" s="10">
        <v>4000</v>
      </c>
      <c r="M21" s="10">
        <v>4310</v>
      </c>
      <c r="N21" s="10">
        <v>4875</v>
      </c>
      <c r="O21" s="10">
        <v>5055</v>
      </c>
      <c r="P21" s="10">
        <v>4975</v>
      </c>
      <c r="Q21" s="10">
        <v>5235</v>
      </c>
      <c r="R21" s="10">
        <v>5400</v>
      </c>
      <c r="S21" s="10">
        <v>5095</v>
      </c>
      <c r="T21" s="10">
        <v>4580</v>
      </c>
      <c r="U21" s="10">
        <v>3870</v>
      </c>
      <c r="V21" s="10">
        <v>2165</v>
      </c>
      <c r="W21" s="10" t="s">
        <v>111</v>
      </c>
    </row>
    <row r="22" spans="1:23" x14ac:dyDescent="0.35">
      <c r="A22" s="7" t="s">
        <v>269</v>
      </c>
      <c r="B22" s="18" t="s">
        <v>84</v>
      </c>
      <c r="C22" s="10">
        <v>65710</v>
      </c>
      <c r="D22" s="10">
        <v>60</v>
      </c>
      <c r="E22" s="10">
        <v>415</v>
      </c>
      <c r="F22" s="10">
        <v>685</v>
      </c>
      <c r="G22" s="10">
        <v>1520</v>
      </c>
      <c r="H22" s="10">
        <v>2490</v>
      </c>
      <c r="I22" s="10">
        <v>2710</v>
      </c>
      <c r="J22" s="10">
        <v>3335</v>
      </c>
      <c r="K22" s="10">
        <v>3785</v>
      </c>
      <c r="L22" s="10">
        <v>4070</v>
      </c>
      <c r="M22" s="10">
        <v>4465</v>
      </c>
      <c r="N22" s="10">
        <v>4930</v>
      </c>
      <c r="O22" s="10">
        <v>5125</v>
      </c>
      <c r="P22" s="10">
        <v>5125</v>
      </c>
      <c r="Q22" s="10">
        <v>5320</v>
      </c>
      <c r="R22" s="10">
        <v>5525</v>
      </c>
      <c r="S22" s="10">
        <v>5160</v>
      </c>
      <c r="T22" s="10">
        <v>4670</v>
      </c>
      <c r="U22" s="10">
        <v>3955</v>
      </c>
      <c r="V22" s="10">
        <v>2360</v>
      </c>
      <c r="W22" s="10" t="s">
        <v>111</v>
      </c>
    </row>
    <row r="23" spans="1:23" x14ac:dyDescent="0.35">
      <c r="A23" s="7" t="s">
        <v>269</v>
      </c>
      <c r="B23" s="18" t="s">
        <v>85</v>
      </c>
      <c r="C23" s="10">
        <v>67405</v>
      </c>
      <c r="D23" s="10">
        <v>70</v>
      </c>
      <c r="E23" s="10">
        <v>430</v>
      </c>
      <c r="F23" s="10">
        <v>710</v>
      </c>
      <c r="G23" s="10">
        <v>1540</v>
      </c>
      <c r="H23" s="10">
        <v>2635</v>
      </c>
      <c r="I23" s="10">
        <v>2850</v>
      </c>
      <c r="J23" s="10">
        <v>3435</v>
      </c>
      <c r="K23" s="10">
        <v>3825</v>
      </c>
      <c r="L23" s="10">
        <v>4170</v>
      </c>
      <c r="M23" s="10">
        <v>4605</v>
      </c>
      <c r="N23" s="10">
        <v>5000</v>
      </c>
      <c r="O23" s="10">
        <v>5195</v>
      </c>
      <c r="P23" s="10">
        <v>5310</v>
      </c>
      <c r="Q23" s="10">
        <v>5370</v>
      </c>
      <c r="R23" s="10">
        <v>5670</v>
      </c>
      <c r="S23" s="10">
        <v>5290</v>
      </c>
      <c r="T23" s="10">
        <v>4705</v>
      </c>
      <c r="U23" s="10">
        <v>3970</v>
      </c>
      <c r="V23" s="10">
        <v>2625</v>
      </c>
      <c r="W23" s="10">
        <v>0</v>
      </c>
    </row>
    <row r="24" spans="1:23" x14ac:dyDescent="0.35">
      <c r="A24" s="7" t="s">
        <v>269</v>
      </c>
      <c r="B24" s="18" t="s">
        <v>86</v>
      </c>
      <c r="C24" s="10">
        <v>68715</v>
      </c>
      <c r="D24" s="10">
        <v>65</v>
      </c>
      <c r="E24" s="10">
        <v>400</v>
      </c>
      <c r="F24" s="10">
        <v>730</v>
      </c>
      <c r="G24" s="10">
        <v>1545</v>
      </c>
      <c r="H24" s="10">
        <v>2735</v>
      </c>
      <c r="I24" s="10">
        <v>2895</v>
      </c>
      <c r="J24" s="10">
        <v>3525</v>
      </c>
      <c r="K24" s="10">
        <v>3820</v>
      </c>
      <c r="L24" s="10">
        <v>4270</v>
      </c>
      <c r="M24" s="10">
        <v>4630</v>
      </c>
      <c r="N24" s="10">
        <v>5090</v>
      </c>
      <c r="O24" s="10">
        <v>5300</v>
      </c>
      <c r="P24" s="10">
        <v>5385</v>
      </c>
      <c r="Q24" s="10">
        <v>5460</v>
      </c>
      <c r="R24" s="10">
        <v>5685</v>
      </c>
      <c r="S24" s="10">
        <v>5485</v>
      </c>
      <c r="T24" s="10">
        <v>4750</v>
      </c>
      <c r="U24" s="10">
        <v>4045</v>
      </c>
      <c r="V24" s="10">
        <v>2900</v>
      </c>
      <c r="W24" s="10">
        <v>0</v>
      </c>
    </row>
    <row r="25" spans="1:23" x14ac:dyDescent="0.35">
      <c r="A25" s="7" t="s">
        <v>269</v>
      </c>
      <c r="B25" s="18" t="s">
        <v>87</v>
      </c>
      <c r="C25" s="10">
        <v>70335</v>
      </c>
      <c r="D25" s="10">
        <v>75</v>
      </c>
      <c r="E25" s="10">
        <v>400</v>
      </c>
      <c r="F25" s="10">
        <v>750</v>
      </c>
      <c r="G25" s="10">
        <v>1575</v>
      </c>
      <c r="H25" s="10">
        <v>2820</v>
      </c>
      <c r="I25" s="10">
        <v>2995</v>
      </c>
      <c r="J25" s="10">
        <v>3615</v>
      </c>
      <c r="K25" s="10">
        <v>3930</v>
      </c>
      <c r="L25" s="10">
        <v>4350</v>
      </c>
      <c r="M25" s="10">
        <v>4755</v>
      </c>
      <c r="N25" s="10">
        <v>5165</v>
      </c>
      <c r="O25" s="10">
        <v>5370</v>
      </c>
      <c r="P25" s="10">
        <v>5495</v>
      </c>
      <c r="Q25" s="10">
        <v>5530</v>
      </c>
      <c r="R25" s="10">
        <v>5810</v>
      </c>
      <c r="S25" s="10">
        <v>5620</v>
      </c>
      <c r="T25" s="10">
        <v>4880</v>
      </c>
      <c r="U25" s="10">
        <v>4075</v>
      </c>
      <c r="V25" s="10">
        <v>3130</v>
      </c>
      <c r="W25" s="10">
        <v>0</v>
      </c>
    </row>
    <row r="26" spans="1:23" x14ac:dyDescent="0.35">
      <c r="A26" s="7" t="s">
        <v>269</v>
      </c>
      <c r="B26" s="18" t="s">
        <v>88</v>
      </c>
      <c r="C26" s="10">
        <v>71830</v>
      </c>
      <c r="D26" s="10">
        <v>80</v>
      </c>
      <c r="E26" s="10">
        <v>405</v>
      </c>
      <c r="F26" s="10">
        <v>750</v>
      </c>
      <c r="G26" s="10">
        <v>1590</v>
      </c>
      <c r="H26" s="10">
        <v>2895</v>
      </c>
      <c r="I26" s="10">
        <v>3085</v>
      </c>
      <c r="J26" s="10">
        <v>3680</v>
      </c>
      <c r="K26" s="10">
        <v>4040</v>
      </c>
      <c r="L26" s="10">
        <v>4400</v>
      </c>
      <c r="M26" s="10">
        <v>4840</v>
      </c>
      <c r="N26" s="10">
        <v>5195</v>
      </c>
      <c r="O26" s="10">
        <v>5480</v>
      </c>
      <c r="P26" s="10">
        <v>5620</v>
      </c>
      <c r="Q26" s="10">
        <v>5640</v>
      </c>
      <c r="R26" s="10">
        <v>5905</v>
      </c>
      <c r="S26" s="10">
        <v>5765</v>
      </c>
      <c r="T26" s="10">
        <v>4945</v>
      </c>
      <c r="U26" s="10">
        <v>4190</v>
      </c>
      <c r="V26" s="10">
        <v>3175</v>
      </c>
      <c r="W26" s="10">
        <v>145</v>
      </c>
    </row>
    <row r="27" spans="1:23" x14ac:dyDescent="0.35">
      <c r="A27" s="7" t="s">
        <v>269</v>
      </c>
      <c r="B27" s="18" t="s">
        <v>89</v>
      </c>
      <c r="C27" s="10">
        <v>73405</v>
      </c>
      <c r="D27" s="10">
        <v>90</v>
      </c>
      <c r="E27" s="10">
        <v>400</v>
      </c>
      <c r="F27" s="10">
        <v>785</v>
      </c>
      <c r="G27" s="10">
        <v>1620</v>
      </c>
      <c r="H27" s="10">
        <v>2930</v>
      </c>
      <c r="I27" s="10">
        <v>3205</v>
      </c>
      <c r="J27" s="10">
        <v>3800</v>
      </c>
      <c r="K27" s="10">
        <v>4100</v>
      </c>
      <c r="L27" s="10">
        <v>4550</v>
      </c>
      <c r="M27" s="10">
        <v>4930</v>
      </c>
      <c r="N27" s="10">
        <v>5235</v>
      </c>
      <c r="O27" s="10">
        <v>5650</v>
      </c>
      <c r="P27" s="10">
        <v>5745</v>
      </c>
      <c r="Q27" s="10">
        <v>5730</v>
      </c>
      <c r="R27" s="10">
        <v>6080</v>
      </c>
      <c r="S27" s="10">
        <v>5845</v>
      </c>
      <c r="T27" s="10">
        <v>5090</v>
      </c>
      <c r="U27" s="10">
        <v>4195</v>
      </c>
      <c r="V27" s="10">
        <v>3200</v>
      </c>
      <c r="W27" s="10">
        <v>230</v>
      </c>
    </row>
    <row r="28" spans="1:23" x14ac:dyDescent="0.35">
      <c r="A28" s="7" t="s">
        <v>269</v>
      </c>
      <c r="B28" s="18" t="s">
        <v>90</v>
      </c>
      <c r="C28" s="10">
        <v>75005</v>
      </c>
      <c r="D28" s="10">
        <v>100</v>
      </c>
      <c r="E28" s="10">
        <v>400</v>
      </c>
      <c r="F28" s="10">
        <v>850</v>
      </c>
      <c r="G28" s="10">
        <v>1705</v>
      </c>
      <c r="H28" s="10">
        <v>2965</v>
      </c>
      <c r="I28" s="10">
        <v>3320</v>
      </c>
      <c r="J28" s="10">
        <v>3855</v>
      </c>
      <c r="K28" s="10">
        <v>4220</v>
      </c>
      <c r="L28" s="10">
        <v>4675</v>
      </c>
      <c r="M28" s="10">
        <v>5010</v>
      </c>
      <c r="N28" s="10">
        <v>5380</v>
      </c>
      <c r="O28" s="10">
        <v>5765</v>
      </c>
      <c r="P28" s="10">
        <v>5910</v>
      </c>
      <c r="Q28" s="10">
        <v>5825</v>
      </c>
      <c r="R28" s="10">
        <v>6160</v>
      </c>
      <c r="S28" s="10">
        <v>6050</v>
      </c>
      <c r="T28" s="10">
        <v>5175</v>
      </c>
      <c r="U28" s="10">
        <v>4200</v>
      </c>
      <c r="V28" s="10">
        <v>3250</v>
      </c>
      <c r="W28" s="10">
        <v>195</v>
      </c>
    </row>
    <row r="29" spans="1:23" x14ac:dyDescent="0.35">
      <c r="A29" s="7" t="s">
        <v>269</v>
      </c>
      <c r="B29" s="18" t="s">
        <v>91</v>
      </c>
      <c r="C29" s="10">
        <v>76425</v>
      </c>
      <c r="D29" s="10">
        <v>110</v>
      </c>
      <c r="E29" s="10">
        <v>410</v>
      </c>
      <c r="F29" s="10">
        <v>865</v>
      </c>
      <c r="G29" s="10">
        <v>1760</v>
      </c>
      <c r="H29" s="10">
        <v>2985</v>
      </c>
      <c r="I29" s="10">
        <v>3430</v>
      </c>
      <c r="J29" s="10">
        <v>3925</v>
      </c>
      <c r="K29" s="10">
        <v>4290</v>
      </c>
      <c r="L29" s="10">
        <v>4775</v>
      </c>
      <c r="M29" s="10">
        <v>5085</v>
      </c>
      <c r="N29" s="10">
        <v>5470</v>
      </c>
      <c r="O29" s="10">
        <v>5865</v>
      </c>
      <c r="P29" s="10">
        <v>5995</v>
      </c>
      <c r="Q29" s="10">
        <v>5965</v>
      </c>
      <c r="R29" s="10">
        <v>6260</v>
      </c>
      <c r="S29" s="10">
        <v>6150</v>
      </c>
      <c r="T29" s="10">
        <v>5345</v>
      </c>
      <c r="U29" s="10">
        <v>4235</v>
      </c>
      <c r="V29" s="10">
        <v>3295</v>
      </c>
      <c r="W29" s="10">
        <v>205</v>
      </c>
    </row>
    <row r="30" spans="1:23" x14ac:dyDescent="0.35">
      <c r="A30" s="7" t="s">
        <v>269</v>
      </c>
      <c r="B30" s="18" t="s">
        <v>92</v>
      </c>
      <c r="C30" s="10">
        <v>77895</v>
      </c>
      <c r="D30" s="10">
        <v>115</v>
      </c>
      <c r="E30" s="10">
        <v>425</v>
      </c>
      <c r="F30" s="10">
        <v>895</v>
      </c>
      <c r="G30" s="10">
        <v>1775</v>
      </c>
      <c r="H30" s="10">
        <v>3070</v>
      </c>
      <c r="I30" s="10">
        <v>3505</v>
      </c>
      <c r="J30" s="10">
        <v>4045</v>
      </c>
      <c r="K30" s="10">
        <v>4430</v>
      </c>
      <c r="L30" s="10">
        <v>4885</v>
      </c>
      <c r="M30" s="10">
        <v>5170</v>
      </c>
      <c r="N30" s="10">
        <v>5515</v>
      </c>
      <c r="O30" s="10">
        <v>6000</v>
      </c>
      <c r="P30" s="10">
        <v>6040</v>
      </c>
      <c r="Q30" s="10">
        <v>6155</v>
      </c>
      <c r="R30" s="10">
        <v>6290</v>
      </c>
      <c r="S30" s="10">
        <v>6280</v>
      </c>
      <c r="T30" s="10">
        <v>5445</v>
      </c>
      <c r="U30" s="10">
        <v>4360</v>
      </c>
      <c r="V30" s="10">
        <v>3275</v>
      </c>
      <c r="W30" s="10">
        <v>225</v>
      </c>
    </row>
    <row r="31" spans="1:23" x14ac:dyDescent="0.35">
      <c r="A31" s="7" t="s">
        <v>269</v>
      </c>
      <c r="B31" s="18" t="s">
        <v>93</v>
      </c>
      <c r="C31" s="10">
        <v>79600</v>
      </c>
      <c r="D31" s="10">
        <v>125</v>
      </c>
      <c r="E31" s="10">
        <v>450</v>
      </c>
      <c r="F31" s="10">
        <v>930</v>
      </c>
      <c r="G31" s="10">
        <v>1880</v>
      </c>
      <c r="H31" s="10">
        <v>3140</v>
      </c>
      <c r="I31" s="10">
        <v>3690</v>
      </c>
      <c r="J31" s="10">
        <v>4135</v>
      </c>
      <c r="K31" s="10">
        <v>4570</v>
      </c>
      <c r="L31" s="10">
        <v>5060</v>
      </c>
      <c r="M31" s="10">
        <v>5265</v>
      </c>
      <c r="N31" s="10">
        <v>5660</v>
      </c>
      <c r="O31" s="10">
        <v>6080</v>
      </c>
      <c r="P31" s="10">
        <v>6175</v>
      </c>
      <c r="Q31" s="10">
        <v>6235</v>
      </c>
      <c r="R31" s="10">
        <v>6445</v>
      </c>
      <c r="S31" s="10">
        <v>6420</v>
      </c>
      <c r="T31" s="10">
        <v>5555</v>
      </c>
      <c r="U31" s="10">
        <v>4455</v>
      </c>
      <c r="V31" s="10">
        <v>3125</v>
      </c>
      <c r="W31" s="10">
        <v>205</v>
      </c>
    </row>
    <row r="32" spans="1:23" x14ac:dyDescent="0.35">
      <c r="A32" s="7" t="s">
        <v>269</v>
      </c>
      <c r="B32" s="18" t="s">
        <v>94</v>
      </c>
      <c r="C32" s="10">
        <v>81130</v>
      </c>
      <c r="D32" s="10">
        <v>130</v>
      </c>
      <c r="E32" s="10">
        <v>445</v>
      </c>
      <c r="F32" s="10">
        <v>1000</v>
      </c>
      <c r="G32" s="10">
        <v>1915</v>
      </c>
      <c r="H32" s="10">
        <v>3175</v>
      </c>
      <c r="I32" s="10">
        <v>3890</v>
      </c>
      <c r="J32" s="10">
        <v>4190</v>
      </c>
      <c r="K32" s="10">
        <v>4720</v>
      </c>
      <c r="L32" s="10">
        <v>5215</v>
      </c>
      <c r="M32" s="10">
        <v>5385</v>
      </c>
      <c r="N32" s="10">
        <v>5720</v>
      </c>
      <c r="O32" s="10">
        <v>6215</v>
      </c>
      <c r="P32" s="10">
        <v>6295</v>
      </c>
      <c r="Q32" s="10">
        <v>6380</v>
      </c>
      <c r="R32" s="10">
        <v>6555</v>
      </c>
      <c r="S32" s="10">
        <v>6560</v>
      </c>
      <c r="T32" s="10">
        <v>5655</v>
      </c>
      <c r="U32" s="10">
        <v>4500</v>
      </c>
      <c r="V32" s="10">
        <v>3000</v>
      </c>
      <c r="W32" s="10">
        <v>185</v>
      </c>
    </row>
    <row r="33" spans="1:23" x14ac:dyDescent="0.35">
      <c r="A33" s="7" t="s">
        <v>269</v>
      </c>
      <c r="B33" s="18" t="s">
        <v>95</v>
      </c>
      <c r="C33" s="10">
        <v>82705</v>
      </c>
      <c r="D33" s="10">
        <v>140</v>
      </c>
      <c r="E33" s="10">
        <v>455</v>
      </c>
      <c r="F33" s="10">
        <v>1050</v>
      </c>
      <c r="G33" s="10">
        <v>1990</v>
      </c>
      <c r="H33" s="10">
        <v>3230</v>
      </c>
      <c r="I33" s="10">
        <v>4055</v>
      </c>
      <c r="J33" s="10">
        <v>4290</v>
      </c>
      <c r="K33" s="10">
        <v>4825</v>
      </c>
      <c r="L33" s="10">
        <v>5290</v>
      </c>
      <c r="M33" s="10">
        <v>5550</v>
      </c>
      <c r="N33" s="10">
        <v>5845</v>
      </c>
      <c r="O33" s="10">
        <v>6295</v>
      </c>
      <c r="P33" s="10">
        <v>6445</v>
      </c>
      <c r="Q33" s="10">
        <v>6480</v>
      </c>
      <c r="R33" s="10">
        <v>6655</v>
      </c>
      <c r="S33" s="10">
        <v>6720</v>
      </c>
      <c r="T33" s="10">
        <v>5760</v>
      </c>
      <c r="U33" s="10">
        <v>4605</v>
      </c>
      <c r="V33" s="10">
        <v>2795</v>
      </c>
      <c r="W33" s="10">
        <v>230</v>
      </c>
    </row>
    <row r="34" spans="1:23" x14ac:dyDescent="0.35">
      <c r="A34" s="7" t="s">
        <v>269</v>
      </c>
      <c r="B34" s="18" t="s">
        <v>96</v>
      </c>
      <c r="C34" s="10">
        <v>84075</v>
      </c>
      <c r="D34" s="10">
        <v>150</v>
      </c>
      <c r="E34" s="10">
        <v>465</v>
      </c>
      <c r="F34" s="10">
        <v>1090</v>
      </c>
      <c r="G34" s="10">
        <v>2065</v>
      </c>
      <c r="H34" s="10">
        <v>3280</v>
      </c>
      <c r="I34" s="10">
        <v>4200</v>
      </c>
      <c r="J34" s="10">
        <v>4395</v>
      </c>
      <c r="K34" s="10">
        <v>4945</v>
      </c>
      <c r="L34" s="10">
        <v>5410</v>
      </c>
      <c r="M34" s="10">
        <v>5615</v>
      </c>
      <c r="N34" s="10">
        <v>6000</v>
      </c>
      <c r="O34" s="10">
        <v>6375</v>
      </c>
      <c r="P34" s="10">
        <v>6555</v>
      </c>
      <c r="Q34" s="10">
        <v>6580</v>
      </c>
      <c r="R34" s="10">
        <v>6750</v>
      </c>
      <c r="S34" s="10">
        <v>6830</v>
      </c>
      <c r="T34" s="10">
        <v>5835</v>
      </c>
      <c r="U34" s="10">
        <v>4700</v>
      </c>
      <c r="V34" s="10">
        <v>2625</v>
      </c>
      <c r="W34" s="10">
        <v>210</v>
      </c>
    </row>
    <row r="35" spans="1:23" x14ac:dyDescent="0.35">
      <c r="A35" s="7" t="s">
        <v>269</v>
      </c>
      <c r="B35" s="18" t="s">
        <v>97</v>
      </c>
      <c r="C35" s="10">
        <v>85240</v>
      </c>
      <c r="D35" s="10">
        <v>155</v>
      </c>
      <c r="E35" s="10">
        <v>460</v>
      </c>
      <c r="F35" s="10">
        <v>1120</v>
      </c>
      <c r="G35" s="10">
        <v>2100</v>
      </c>
      <c r="H35" s="10">
        <v>3295</v>
      </c>
      <c r="I35" s="10">
        <v>4275</v>
      </c>
      <c r="J35" s="10">
        <v>4495</v>
      </c>
      <c r="K35" s="10">
        <v>5080</v>
      </c>
      <c r="L35" s="10">
        <v>5420</v>
      </c>
      <c r="M35" s="10">
        <v>5775</v>
      </c>
      <c r="N35" s="10">
        <v>6115</v>
      </c>
      <c r="O35" s="10">
        <v>6455</v>
      </c>
      <c r="P35" s="10">
        <v>6635</v>
      </c>
      <c r="Q35" s="10">
        <v>6715</v>
      </c>
      <c r="R35" s="10">
        <v>6835</v>
      </c>
      <c r="S35" s="10">
        <v>6985</v>
      </c>
      <c r="T35" s="10">
        <v>5960</v>
      </c>
      <c r="U35" s="10">
        <v>4720</v>
      </c>
      <c r="V35" s="10">
        <v>2395</v>
      </c>
      <c r="W35" s="10">
        <v>255</v>
      </c>
    </row>
    <row r="36" spans="1:23" x14ac:dyDescent="0.35">
      <c r="A36" s="7" t="s">
        <v>269</v>
      </c>
      <c r="B36" s="18" t="s">
        <v>98</v>
      </c>
      <c r="C36" s="10">
        <v>85990</v>
      </c>
      <c r="D36" s="10">
        <v>155</v>
      </c>
      <c r="E36" s="10">
        <v>465</v>
      </c>
      <c r="F36" s="10">
        <v>1095</v>
      </c>
      <c r="G36" s="10">
        <v>2115</v>
      </c>
      <c r="H36" s="10">
        <v>3305</v>
      </c>
      <c r="I36" s="10">
        <v>4360</v>
      </c>
      <c r="J36" s="10">
        <v>4530</v>
      </c>
      <c r="K36" s="10">
        <v>5210</v>
      </c>
      <c r="L36" s="10">
        <v>5410</v>
      </c>
      <c r="M36" s="10">
        <v>5860</v>
      </c>
      <c r="N36" s="10">
        <v>6165</v>
      </c>
      <c r="O36" s="10">
        <v>6560</v>
      </c>
      <c r="P36" s="10">
        <v>6740</v>
      </c>
      <c r="Q36" s="10">
        <v>6765</v>
      </c>
      <c r="R36" s="10">
        <v>6930</v>
      </c>
      <c r="S36" s="10">
        <v>7030</v>
      </c>
      <c r="T36" s="10">
        <v>6165</v>
      </c>
      <c r="U36" s="10">
        <v>4775</v>
      </c>
      <c r="V36" s="10">
        <v>2105</v>
      </c>
      <c r="W36" s="10">
        <v>250</v>
      </c>
    </row>
    <row r="37" spans="1:23" x14ac:dyDescent="0.35">
      <c r="A37" s="7" t="s">
        <v>269</v>
      </c>
      <c r="B37" s="18" t="s">
        <v>99</v>
      </c>
      <c r="C37" s="10">
        <v>86795</v>
      </c>
      <c r="D37" s="10">
        <v>155</v>
      </c>
      <c r="E37" s="10">
        <v>470</v>
      </c>
      <c r="F37" s="10">
        <v>1080</v>
      </c>
      <c r="G37" s="10">
        <v>2145</v>
      </c>
      <c r="H37" s="10">
        <v>3320</v>
      </c>
      <c r="I37" s="10">
        <v>4470</v>
      </c>
      <c r="J37" s="10">
        <v>4580</v>
      </c>
      <c r="K37" s="10">
        <v>5285</v>
      </c>
      <c r="L37" s="10">
        <v>5510</v>
      </c>
      <c r="M37" s="10">
        <v>5930</v>
      </c>
      <c r="N37" s="10">
        <v>6245</v>
      </c>
      <c r="O37" s="10">
        <v>6610</v>
      </c>
      <c r="P37" s="10">
        <v>6805</v>
      </c>
      <c r="Q37" s="10">
        <v>6895</v>
      </c>
      <c r="R37" s="10">
        <v>6940</v>
      </c>
      <c r="S37" s="10">
        <v>7135</v>
      </c>
      <c r="T37" s="10">
        <v>6300</v>
      </c>
      <c r="U37" s="10">
        <v>4885</v>
      </c>
      <c r="V37" s="10">
        <v>1790</v>
      </c>
      <c r="W37" s="10">
        <v>245</v>
      </c>
    </row>
    <row r="38" spans="1:23" x14ac:dyDescent="0.35">
      <c r="A38" s="7" t="s">
        <v>269</v>
      </c>
      <c r="B38" s="18" t="s">
        <v>100</v>
      </c>
      <c r="C38" s="10">
        <v>87205</v>
      </c>
      <c r="D38" s="10">
        <v>145</v>
      </c>
      <c r="E38" s="10">
        <v>450</v>
      </c>
      <c r="F38" s="10">
        <v>1075</v>
      </c>
      <c r="G38" s="10">
        <v>2110</v>
      </c>
      <c r="H38" s="10">
        <v>3270</v>
      </c>
      <c r="I38" s="10">
        <v>4525</v>
      </c>
      <c r="J38" s="10">
        <v>4660</v>
      </c>
      <c r="K38" s="10">
        <v>5245</v>
      </c>
      <c r="L38" s="10">
        <v>5600</v>
      </c>
      <c r="M38" s="10">
        <v>5940</v>
      </c>
      <c r="N38" s="10">
        <v>6315</v>
      </c>
      <c r="O38" s="10">
        <v>6580</v>
      </c>
      <c r="P38" s="10">
        <v>6880</v>
      </c>
      <c r="Q38" s="10">
        <v>6945</v>
      </c>
      <c r="R38" s="10">
        <v>7020</v>
      </c>
      <c r="S38" s="10">
        <v>7170</v>
      </c>
      <c r="T38" s="10">
        <v>6435</v>
      </c>
      <c r="U38" s="10">
        <v>4940</v>
      </c>
      <c r="V38" s="10">
        <v>1655</v>
      </c>
      <c r="W38" s="10">
        <v>240</v>
      </c>
    </row>
    <row r="39" spans="1:23" x14ac:dyDescent="0.35">
      <c r="A39" s="7" t="s">
        <v>269</v>
      </c>
      <c r="B39" s="18" t="s">
        <v>101</v>
      </c>
      <c r="C39" s="10">
        <v>87490</v>
      </c>
      <c r="D39" s="10">
        <v>140</v>
      </c>
      <c r="E39" s="10">
        <v>455</v>
      </c>
      <c r="F39" s="10">
        <v>1040</v>
      </c>
      <c r="G39" s="10">
        <v>2105</v>
      </c>
      <c r="H39" s="10">
        <v>3250</v>
      </c>
      <c r="I39" s="10">
        <v>4500</v>
      </c>
      <c r="J39" s="10">
        <v>4675</v>
      </c>
      <c r="K39" s="10">
        <v>5320</v>
      </c>
      <c r="L39" s="10">
        <v>5610</v>
      </c>
      <c r="M39" s="10">
        <v>6045</v>
      </c>
      <c r="N39" s="10">
        <v>6340</v>
      </c>
      <c r="O39" s="10">
        <v>6585</v>
      </c>
      <c r="P39" s="10">
        <v>6960</v>
      </c>
      <c r="Q39" s="10">
        <v>6985</v>
      </c>
      <c r="R39" s="10">
        <v>7045</v>
      </c>
      <c r="S39" s="10">
        <v>7285</v>
      </c>
      <c r="T39" s="10">
        <v>6475</v>
      </c>
      <c r="U39" s="10">
        <v>5075</v>
      </c>
      <c r="V39" s="10">
        <v>1325</v>
      </c>
      <c r="W39" s="10">
        <v>275</v>
      </c>
    </row>
    <row r="40" spans="1:23" x14ac:dyDescent="0.35">
      <c r="A40" s="7" t="s">
        <v>269</v>
      </c>
      <c r="B40" s="18" t="s">
        <v>102</v>
      </c>
      <c r="C40" s="10">
        <v>87750</v>
      </c>
      <c r="D40" s="10">
        <v>130</v>
      </c>
      <c r="E40" s="10">
        <v>445</v>
      </c>
      <c r="F40" s="10">
        <v>1035</v>
      </c>
      <c r="G40" s="10">
        <v>2095</v>
      </c>
      <c r="H40" s="10">
        <v>3235</v>
      </c>
      <c r="I40" s="10">
        <v>4465</v>
      </c>
      <c r="J40" s="10">
        <v>4710</v>
      </c>
      <c r="K40" s="10">
        <v>5310</v>
      </c>
      <c r="L40" s="10">
        <v>5660</v>
      </c>
      <c r="M40" s="10">
        <v>6130</v>
      </c>
      <c r="N40" s="10">
        <v>6320</v>
      </c>
      <c r="O40" s="10">
        <v>6645</v>
      </c>
      <c r="P40" s="10">
        <v>7000</v>
      </c>
      <c r="Q40" s="10">
        <v>7075</v>
      </c>
      <c r="R40" s="10">
        <v>7075</v>
      </c>
      <c r="S40" s="10">
        <v>7320</v>
      </c>
      <c r="T40" s="10">
        <v>6620</v>
      </c>
      <c r="U40" s="10">
        <v>5140</v>
      </c>
      <c r="V40" s="10">
        <v>1040</v>
      </c>
      <c r="W40" s="10">
        <v>285</v>
      </c>
    </row>
    <row r="41" spans="1:23" x14ac:dyDescent="0.35">
      <c r="A41" s="7" t="s">
        <v>269</v>
      </c>
      <c r="B41" s="18" t="s">
        <v>103</v>
      </c>
      <c r="C41" s="10">
        <v>87815</v>
      </c>
      <c r="D41" s="10">
        <v>115</v>
      </c>
      <c r="E41" s="10">
        <v>445</v>
      </c>
      <c r="F41" s="10">
        <v>1000</v>
      </c>
      <c r="G41" s="10">
        <v>2025</v>
      </c>
      <c r="H41" s="10">
        <v>3185</v>
      </c>
      <c r="I41" s="10">
        <v>4440</v>
      </c>
      <c r="J41" s="10">
        <v>4740</v>
      </c>
      <c r="K41" s="10">
        <v>5315</v>
      </c>
      <c r="L41" s="10">
        <v>5695</v>
      </c>
      <c r="M41" s="10">
        <v>6150</v>
      </c>
      <c r="N41" s="10">
        <v>6320</v>
      </c>
      <c r="O41" s="10">
        <v>6710</v>
      </c>
      <c r="P41" s="10">
        <v>7020</v>
      </c>
      <c r="Q41" s="10">
        <v>7070</v>
      </c>
      <c r="R41" s="10">
        <v>7165</v>
      </c>
      <c r="S41" s="10">
        <v>7335</v>
      </c>
      <c r="T41" s="10">
        <v>6735</v>
      </c>
      <c r="U41" s="10">
        <v>5285</v>
      </c>
      <c r="V41" s="10">
        <v>815</v>
      </c>
      <c r="W41" s="10">
        <v>255</v>
      </c>
    </row>
    <row r="42" spans="1:23" x14ac:dyDescent="0.35">
      <c r="A42" s="7" t="s">
        <v>269</v>
      </c>
      <c r="B42" s="18" t="s">
        <v>104</v>
      </c>
      <c r="C42" s="10">
        <v>88165</v>
      </c>
      <c r="D42" s="10">
        <v>100</v>
      </c>
      <c r="E42" s="10">
        <v>435</v>
      </c>
      <c r="F42" s="10">
        <v>975</v>
      </c>
      <c r="G42" s="10">
        <v>2035</v>
      </c>
      <c r="H42" s="10">
        <v>3110</v>
      </c>
      <c r="I42" s="10">
        <v>4465</v>
      </c>
      <c r="J42" s="10">
        <v>4740</v>
      </c>
      <c r="K42" s="10">
        <v>5400</v>
      </c>
      <c r="L42" s="10">
        <v>5735</v>
      </c>
      <c r="M42" s="10">
        <v>6245</v>
      </c>
      <c r="N42" s="10">
        <v>6355</v>
      </c>
      <c r="O42" s="10">
        <v>6700</v>
      </c>
      <c r="P42" s="10">
        <v>7090</v>
      </c>
      <c r="Q42" s="10">
        <v>7070</v>
      </c>
      <c r="R42" s="10">
        <v>7300</v>
      </c>
      <c r="S42" s="10">
        <v>7320</v>
      </c>
      <c r="T42" s="10">
        <v>6785</v>
      </c>
      <c r="U42" s="10">
        <v>5375</v>
      </c>
      <c r="V42" s="10">
        <v>910</v>
      </c>
      <c r="W42" s="10">
        <v>10</v>
      </c>
    </row>
    <row r="43" spans="1:23" x14ac:dyDescent="0.35">
      <c r="A43" s="7" t="s">
        <v>269</v>
      </c>
      <c r="B43" s="18" t="s">
        <v>105</v>
      </c>
      <c r="C43" s="10">
        <v>88820</v>
      </c>
      <c r="D43" s="10">
        <v>105</v>
      </c>
      <c r="E43" s="10">
        <v>445</v>
      </c>
      <c r="F43" s="10">
        <v>955</v>
      </c>
      <c r="G43" s="10">
        <v>2055</v>
      </c>
      <c r="H43" s="10">
        <v>3090</v>
      </c>
      <c r="I43" s="10">
        <v>4455</v>
      </c>
      <c r="J43" s="10">
        <v>4870</v>
      </c>
      <c r="K43" s="10">
        <v>5395</v>
      </c>
      <c r="L43" s="10">
        <v>5810</v>
      </c>
      <c r="M43" s="10">
        <v>6330</v>
      </c>
      <c r="N43" s="10">
        <v>6380</v>
      </c>
      <c r="O43" s="10">
        <v>6780</v>
      </c>
      <c r="P43" s="10">
        <v>7100</v>
      </c>
      <c r="Q43" s="10">
        <v>7180</v>
      </c>
      <c r="R43" s="10">
        <v>7315</v>
      </c>
      <c r="S43" s="10">
        <v>7420</v>
      </c>
      <c r="T43" s="10">
        <v>6785</v>
      </c>
      <c r="U43" s="10">
        <v>5450</v>
      </c>
      <c r="V43" s="10">
        <v>880</v>
      </c>
      <c r="W43" s="10">
        <v>10</v>
      </c>
    </row>
    <row r="44" spans="1:23" x14ac:dyDescent="0.35">
      <c r="A44" s="110" t="s">
        <v>269</v>
      </c>
      <c r="B44" s="111" t="s">
        <v>106</v>
      </c>
      <c r="C44" s="112">
        <v>89400</v>
      </c>
      <c r="D44" s="112">
        <v>110</v>
      </c>
      <c r="E44" s="112">
        <v>435</v>
      </c>
      <c r="F44" s="112">
        <v>930</v>
      </c>
      <c r="G44" s="112">
        <v>2080</v>
      </c>
      <c r="H44" s="112">
        <v>3125</v>
      </c>
      <c r="I44" s="112">
        <v>4440</v>
      </c>
      <c r="J44" s="112">
        <v>5040</v>
      </c>
      <c r="K44" s="112">
        <v>5375</v>
      </c>
      <c r="L44" s="112">
        <v>5915</v>
      </c>
      <c r="M44" s="112">
        <v>6410</v>
      </c>
      <c r="N44" s="112">
        <v>6455</v>
      </c>
      <c r="O44" s="112">
        <v>6800</v>
      </c>
      <c r="P44" s="112">
        <v>7160</v>
      </c>
      <c r="Q44" s="112">
        <v>7295</v>
      </c>
      <c r="R44" s="112">
        <v>7410</v>
      </c>
      <c r="S44" s="112">
        <v>7500</v>
      </c>
      <c r="T44" s="112">
        <v>6765</v>
      </c>
      <c r="U44" s="112">
        <v>5460</v>
      </c>
      <c r="V44" s="112">
        <v>690</v>
      </c>
      <c r="W44" s="112">
        <v>10</v>
      </c>
    </row>
    <row r="45" spans="1:23" x14ac:dyDescent="0.35">
      <c r="A45" s="7" t="s">
        <v>270</v>
      </c>
      <c r="B45" s="18" t="s">
        <v>70</v>
      </c>
      <c r="C45" s="10">
        <v>2720</v>
      </c>
      <c r="D45" s="10">
        <v>55</v>
      </c>
      <c r="E45" s="10">
        <v>50</v>
      </c>
      <c r="F45" s="10">
        <v>135</v>
      </c>
      <c r="G45" s="10">
        <v>235</v>
      </c>
      <c r="H45" s="10">
        <v>230</v>
      </c>
      <c r="I45" s="10">
        <v>225</v>
      </c>
      <c r="J45" s="10">
        <v>205</v>
      </c>
      <c r="K45" s="10">
        <v>180</v>
      </c>
      <c r="L45" s="10">
        <v>210</v>
      </c>
      <c r="M45" s="10">
        <v>205</v>
      </c>
      <c r="N45" s="10">
        <v>170</v>
      </c>
      <c r="O45" s="10">
        <v>190</v>
      </c>
      <c r="P45" s="10">
        <v>170</v>
      </c>
      <c r="Q45" s="10">
        <v>165</v>
      </c>
      <c r="R45" s="10">
        <v>140</v>
      </c>
      <c r="S45" s="10">
        <v>110</v>
      </c>
      <c r="T45" s="10">
        <v>35</v>
      </c>
      <c r="U45" s="10">
        <v>0</v>
      </c>
      <c r="V45" s="10">
        <v>0</v>
      </c>
      <c r="W45" s="10">
        <v>0</v>
      </c>
    </row>
    <row r="46" spans="1:23" x14ac:dyDescent="0.35">
      <c r="A46" s="7" t="s">
        <v>270</v>
      </c>
      <c r="B46" s="18" t="s">
        <v>71</v>
      </c>
      <c r="C46" s="10">
        <v>3750</v>
      </c>
      <c r="D46" s="10">
        <v>75</v>
      </c>
      <c r="E46" s="10">
        <v>80</v>
      </c>
      <c r="F46" s="10">
        <v>195</v>
      </c>
      <c r="G46" s="10">
        <v>325</v>
      </c>
      <c r="H46" s="10">
        <v>320</v>
      </c>
      <c r="I46" s="10">
        <v>290</v>
      </c>
      <c r="J46" s="10">
        <v>275</v>
      </c>
      <c r="K46" s="10">
        <v>255</v>
      </c>
      <c r="L46" s="10">
        <v>270</v>
      </c>
      <c r="M46" s="10">
        <v>295</v>
      </c>
      <c r="N46" s="10">
        <v>255</v>
      </c>
      <c r="O46" s="10">
        <v>245</v>
      </c>
      <c r="P46" s="10">
        <v>235</v>
      </c>
      <c r="Q46" s="10">
        <v>210</v>
      </c>
      <c r="R46" s="10">
        <v>205</v>
      </c>
      <c r="S46" s="10">
        <v>170</v>
      </c>
      <c r="T46" s="10">
        <v>50</v>
      </c>
      <c r="U46" s="10">
        <v>0</v>
      </c>
      <c r="V46" s="10">
        <v>0</v>
      </c>
      <c r="W46" s="10">
        <v>0</v>
      </c>
    </row>
    <row r="47" spans="1:23" x14ac:dyDescent="0.35">
      <c r="A47" s="7" t="s">
        <v>270</v>
      </c>
      <c r="B47" s="18" t="s">
        <v>72</v>
      </c>
      <c r="C47" s="10">
        <v>4895</v>
      </c>
      <c r="D47" s="10">
        <v>95</v>
      </c>
      <c r="E47" s="10">
        <v>105</v>
      </c>
      <c r="F47" s="10">
        <v>220</v>
      </c>
      <c r="G47" s="10">
        <v>430</v>
      </c>
      <c r="H47" s="10">
        <v>385</v>
      </c>
      <c r="I47" s="10">
        <v>385</v>
      </c>
      <c r="J47" s="10">
        <v>375</v>
      </c>
      <c r="K47" s="10">
        <v>340</v>
      </c>
      <c r="L47" s="10">
        <v>350</v>
      </c>
      <c r="M47" s="10">
        <v>375</v>
      </c>
      <c r="N47" s="10">
        <v>345</v>
      </c>
      <c r="O47" s="10">
        <v>305</v>
      </c>
      <c r="P47" s="10">
        <v>320</v>
      </c>
      <c r="Q47" s="10">
        <v>275</v>
      </c>
      <c r="R47" s="10">
        <v>275</v>
      </c>
      <c r="S47" s="10">
        <v>230</v>
      </c>
      <c r="T47" s="10">
        <v>85</v>
      </c>
      <c r="U47" s="10">
        <v>0</v>
      </c>
      <c r="V47" s="10">
        <v>0</v>
      </c>
      <c r="W47" s="10">
        <v>0</v>
      </c>
    </row>
    <row r="48" spans="1:23" x14ac:dyDescent="0.35">
      <c r="A48" s="7" t="s">
        <v>270</v>
      </c>
      <c r="B48" s="18" t="s">
        <v>73</v>
      </c>
      <c r="C48" s="10">
        <v>6190</v>
      </c>
      <c r="D48" s="10">
        <v>100</v>
      </c>
      <c r="E48" s="10">
        <v>135</v>
      </c>
      <c r="F48" s="10">
        <v>260</v>
      </c>
      <c r="G48" s="10">
        <v>545</v>
      </c>
      <c r="H48" s="10">
        <v>500</v>
      </c>
      <c r="I48" s="10">
        <v>485</v>
      </c>
      <c r="J48" s="10">
        <v>465</v>
      </c>
      <c r="K48" s="10">
        <v>430</v>
      </c>
      <c r="L48" s="10">
        <v>455</v>
      </c>
      <c r="M48" s="10">
        <v>470</v>
      </c>
      <c r="N48" s="10">
        <v>450</v>
      </c>
      <c r="O48" s="10">
        <v>385</v>
      </c>
      <c r="P48" s="10">
        <v>410</v>
      </c>
      <c r="Q48" s="10">
        <v>355</v>
      </c>
      <c r="R48" s="10">
        <v>345</v>
      </c>
      <c r="S48" s="10">
        <v>290</v>
      </c>
      <c r="T48" s="10">
        <v>115</v>
      </c>
      <c r="U48" s="10">
        <v>0</v>
      </c>
      <c r="V48" s="10">
        <v>0</v>
      </c>
      <c r="W48" s="10">
        <v>0</v>
      </c>
    </row>
    <row r="49" spans="1:23" x14ac:dyDescent="0.35">
      <c r="A49" s="7" t="s">
        <v>270</v>
      </c>
      <c r="B49" s="18" t="s">
        <v>74</v>
      </c>
      <c r="C49" s="10">
        <v>7465</v>
      </c>
      <c r="D49" s="10">
        <v>105</v>
      </c>
      <c r="E49" s="10">
        <v>180</v>
      </c>
      <c r="F49" s="10">
        <v>295</v>
      </c>
      <c r="G49" s="10">
        <v>650</v>
      </c>
      <c r="H49" s="10">
        <v>595</v>
      </c>
      <c r="I49" s="10">
        <v>580</v>
      </c>
      <c r="J49" s="10">
        <v>550</v>
      </c>
      <c r="K49" s="10">
        <v>535</v>
      </c>
      <c r="L49" s="10">
        <v>535</v>
      </c>
      <c r="M49" s="10">
        <v>560</v>
      </c>
      <c r="N49" s="10">
        <v>545</v>
      </c>
      <c r="O49" s="10">
        <v>465</v>
      </c>
      <c r="P49" s="10">
        <v>510</v>
      </c>
      <c r="Q49" s="10">
        <v>430</v>
      </c>
      <c r="R49" s="10">
        <v>430</v>
      </c>
      <c r="S49" s="10">
        <v>350</v>
      </c>
      <c r="T49" s="10">
        <v>150</v>
      </c>
      <c r="U49" s="10">
        <v>0</v>
      </c>
      <c r="V49" s="10">
        <v>0</v>
      </c>
      <c r="W49" s="10">
        <v>0</v>
      </c>
    </row>
    <row r="50" spans="1:23" x14ac:dyDescent="0.35">
      <c r="A50" s="7" t="s">
        <v>270</v>
      </c>
      <c r="B50" s="18" t="s">
        <v>75</v>
      </c>
      <c r="C50" s="10">
        <v>8795</v>
      </c>
      <c r="D50" s="10">
        <v>115</v>
      </c>
      <c r="E50" s="10">
        <v>200</v>
      </c>
      <c r="F50" s="10">
        <v>320</v>
      </c>
      <c r="G50" s="10">
        <v>770</v>
      </c>
      <c r="H50" s="10">
        <v>710</v>
      </c>
      <c r="I50" s="10">
        <v>695</v>
      </c>
      <c r="J50" s="10">
        <v>635</v>
      </c>
      <c r="K50" s="10">
        <v>625</v>
      </c>
      <c r="L50" s="10">
        <v>640</v>
      </c>
      <c r="M50" s="10">
        <v>640</v>
      </c>
      <c r="N50" s="10">
        <v>635</v>
      </c>
      <c r="O50" s="10">
        <v>560</v>
      </c>
      <c r="P50" s="10">
        <v>600</v>
      </c>
      <c r="Q50" s="10">
        <v>520</v>
      </c>
      <c r="R50" s="10">
        <v>530</v>
      </c>
      <c r="S50" s="10">
        <v>425</v>
      </c>
      <c r="T50" s="10">
        <v>185</v>
      </c>
      <c r="U50" s="10">
        <v>0</v>
      </c>
      <c r="V50" s="10">
        <v>0</v>
      </c>
      <c r="W50" s="10">
        <v>0</v>
      </c>
    </row>
    <row r="51" spans="1:23" x14ac:dyDescent="0.35">
      <c r="A51" s="7" t="s">
        <v>270</v>
      </c>
      <c r="B51" s="18" t="s">
        <v>76</v>
      </c>
      <c r="C51" s="10">
        <v>10025</v>
      </c>
      <c r="D51" s="10">
        <v>105</v>
      </c>
      <c r="E51" s="10">
        <v>220</v>
      </c>
      <c r="F51" s="10">
        <v>350</v>
      </c>
      <c r="G51" s="10">
        <v>855</v>
      </c>
      <c r="H51" s="10">
        <v>830</v>
      </c>
      <c r="I51" s="10">
        <v>785</v>
      </c>
      <c r="J51" s="10">
        <v>730</v>
      </c>
      <c r="K51" s="10">
        <v>700</v>
      </c>
      <c r="L51" s="10">
        <v>730</v>
      </c>
      <c r="M51" s="10">
        <v>715</v>
      </c>
      <c r="N51" s="10">
        <v>715</v>
      </c>
      <c r="O51" s="10">
        <v>660</v>
      </c>
      <c r="P51" s="10">
        <v>685</v>
      </c>
      <c r="Q51" s="10">
        <v>610</v>
      </c>
      <c r="R51" s="10">
        <v>615</v>
      </c>
      <c r="S51" s="10">
        <v>495</v>
      </c>
      <c r="T51" s="10">
        <v>225</v>
      </c>
      <c r="U51" s="10" t="s">
        <v>111</v>
      </c>
      <c r="V51" s="10">
        <v>0</v>
      </c>
      <c r="W51" s="10">
        <v>0</v>
      </c>
    </row>
    <row r="52" spans="1:23" x14ac:dyDescent="0.35">
      <c r="A52" s="7" t="s">
        <v>270</v>
      </c>
      <c r="B52" s="18" t="s">
        <v>77</v>
      </c>
      <c r="C52" s="10">
        <v>11050</v>
      </c>
      <c r="D52" s="10">
        <v>90</v>
      </c>
      <c r="E52" s="10">
        <v>250</v>
      </c>
      <c r="F52" s="10">
        <v>360</v>
      </c>
      <c r="G52" s="10">
        <v>900</v>
      </c>
      <c r="H52" s="10">
        <v>890</v>
      </c>
      <c r="I52" s="10">
        <v>890</v>
      </c>
      <c r="J52" s="10">
        <v>800</v>
      </c>
      <c r="K52" s="10">
        <v>765</v>
      </c>
      <c r="L52" s="10">
        <v>810</v>
      </c>
      <c r="M52" s="10">
        <v>780</v>
      </c>
      <c r="N52" s="10">
        <v>790</v>
      </c>
      <c r="O52" s="10">
        <v>730</v>
      </c>
      <c r="P52" s="10">
        <v>745</v>
      </c>
      <c r="Q52" s="10">
        <v>725</v>
      </c>
      <c r="R52" s="10">
        <v>690</v>
      </c>
      <c r="S52" s="10">
        <v>550</v>
      </c>
      <c r="T52" s="10">
        <v>275</v>
      </c>
      <c r="U52" s="10">
        <v>5</v>
      </c>
      <c r="V52" s="10">
        <v>0</v>
      </c>
      <c r="W52" s="10">
        <v>0</v>
      </c>
    </row>
    <row r="53" spans="1:23" x14ac:dyDescent="0.35">
      <c r="A53" s="7" t="s">
        <v>270</v>
      </c>
      <c r="B53" s="18" t="s">
        <v>78</v>
      </c>
      <c r="C53" s="10">
        <v>12185</v>
      </c>
      <c r="D53" s="10">
        <v>85</v>
      </c>
      <c r="E53" s="10">
        <v>280</v>
      </c>
      <c r="F53" s="10">
        <v>380</v>
      </c>
      <c r="G53" s="10">
        <v>950</v>
      </c>
      <c r="H53" s="10">
        <v>965</v>
      </c>
      <c r="I53" s="10">
        <v>950</v>
      </c>
      <c r="J53" s="10">
        <v>905</v>
      </c>
      <c r="K53" s="10">
        <v>855</v>
      </c>
      <c r="L53" s="10">
        <v>885</v>
      </c>
      <c r="M53" s="10">
        <v>855</v>
      </c>
      <c r="N53" s="10">
        <v>875</v>
      </c>
      <c r="O53" s="10">
        <v>810</v>
      </c>
      <c r="P53" s="10">
        <v>835</v>
      </c>
      <c r="Q53" s="10">
        <v>825</v>
      </c>
      <c r="R53" s="10">
        <v>785</v>
      </c>
      <c r="S53" s="10">
        <v>610</v>
      </c>
      <c r="T53" s="10">
        <v>330</v>
      </c>
      <c r="U53" s="10">
        <v>5</v>
      </c>
      <c r="V53" s="10">
        <v>0</v>
      </c>
      <c r="W53" s="10">
        <v>0</v>
      </c>
    </row>
    <row r="54" spans="1:23" x14ac:dyDescent="0.35">
      <c r="A54" s="7" t="s">
        <v>270</v>
      </c>
      <c r="B54" s="18" t="s">
        <v>79</v>
      </c>
      <c r="C54" s="10">
        <v>13140</v>
      </c>
      <c r="D54" s="10">
        <v>80</v>
      </c>
      <c r="E54" s="10">
        <v>290</v>
      </c>
      <c r="F54" s="10">
        <v>395</v>
      </c>
      <c r="G54" s="10">
        <v>990</v>
      </c>
      <c r="H54" s="10">
        <v>1035</v>
      </c>
      <c r="I54" s="10">
        <v>1015</v>
      </c>
      <c r="J54" s="10">
        <v>965</v>
      </c>
      <c r="K54" s="10">
        <v>945</v>
      </c>
      <c r="L54" s="10">
        <v>945</v>
      </c>
      <c r="M54" s="10">
        <v>910</v>
      </c>
      <c r="N54" s="10">
        <v>965</v>
      </c>
      <c r="O54" s="10">
        <v>895</v>
      </c>
      <c r="P54" s="10">
        <v>885</v>
      </c>
      <c r="Q54" s="10">
        <v>900</v>
      </c>
      <c r="R54" s="10">
        <v>850</v>
      </c>
      <c r="S54" s="10">
        <v>685</v>
      </c>
      <c r="T54" s="10">
        <v>375</v>
      </c>
      <c r="U54" s="10">
        <v>15</v>
      </c>
      <c r="V54" s="10">
        <v>0</v>
      </c>
      <c r="W54" s="10">
        <v>0</v>
      </c>
    </row>
    <row r="55" spans="1:23" x14ac:dyDescent="0.35">
      <c r="A55" s="7" t="s">
        <v>270</v>
      </c>
      <c r="B55" s="18" t="s">
        <v>80</v>
      </c>
      <c r="C55" s="10">
        <v>14150</v>
      </c>
      <c r="D55" s="10">
        <v>85</v>
      </c>
      <c r="E55" s="10">
        <v>310</v>
      </c>
      <c r="F55" s="10">
        <v>385</v>
      </c>
      <c r="G55" s="10">
        <v>1035</v>
      </c>
      <c r="H55" s="10">
        <v>1100</v>
      </c>
      <c r="I55" s="10">
        <v>1095</v>
      </c>
      <c r="J55" s="10">
        <v>1040</v>
      </c>
      <c r="K55" s="10">
        <v>1030</v>
      </c>
      <c r="L55" s="10">
        <v>1020</v>
      </c>
      <c r="M55" s="10">
        <v>985</v>
      </c>
      <c r="N55" s="10">
        <v>1040</v>
      </c>
      <c r="O55" s="10">
        <v>970</v>
      </c>
      <c r="P55" s="10">
        <v>950</v>
      </c>
      <c r="Q55" s="10">
        <v>990</v>
      </c>
      <c r="R55" s="10">
        <v>890</v>
      </c>
      <c r="S55" s="10">
        <v>770</v>
      </c>
      <c r="T55" s="10">
        <v>430</v>
      </c>
      <c r="U55" s="10">
        <v>30</v>
      </c>
      <c r="V55" s="10">
        <v>0</v>
      </c>
      <c r="W55" s="10">
        <v>0</v>
      </c>
    </row>
    <row r="56" spans="1:23" x14ac:dyDescent="0.35">
      <c r="A56" s="7" t="s">
        <v>270</v>
      </c>
      <c r="B56" s="18" t="s">
        <v>81</v>
      </c>
      <c r="C56" s="10">
        <v>15280</v>
      </c>
      <c r="D56" s="10">
        <v>100</v>
      </c>
      <c r="E56" s="10">
        <v>315</v>
      </c>
      <c r="F56" s="10">
        <v>410</v>
      </c>
      <c r="G56" s="10">
        <v>1075</v>
      </c>
      <c r="H56" s="10">
        <v>1215</v>
      </c>
      <c r="I56" s="10">
        <v>1145</v>
      </c>
      <c r="J56" s="10">
        <v>1120</v>
      </c>
      <c r="K56" s="10">
        <v>1120</v>
      </c>
      <c r="L56" s="10">
        <v>1075</v>
      </c>
      <c r="M56" s="10">
        <v>1070</v>
      </c>
      <c r="N56" s="10">
        <v>1140</v>
      </c>
      <c r="O56" s="10">
        <v>1045</v>
      </c>
      <c r="P56" s="10">
        <v>1040</v>
      </c>
      <c r="Q56" s="10">
        <v>1075</v>
      </c>
      <c r="R56" s="10">
        <v>955</v>
      </c>
      <c r="S56" s="10">
        <v>845</v>
      </c>
      <c r="T56" s="10">
        <v>480</v>
      </c>
      <c r="U56" s="10">
        <v>50</v>
      </c>
      <c r="V56" s="10">
        <v>0</v>
      </c>
      <c r="W56" s="10">
        <v>0</v>
      </c>
    </row>
    <row r="57" spans="1:23" x14ac:dyDescent="0.35">
      <c r="A57" s="7" t="s">
        <v>270</v>
      </c>
      <c r="B57" s="18" t="s">
        <v>82</v>
      </c>
      <c r="C57" s="10">
        <v>16815</v>
      </c>
      <c r="D57" s="10">
        <v>85</v>
      </c>
      <c r="E57" s="10">
        <v>350</v>
      </c>
      <c r="F57" s="10">
        <v>450</v>
      </c>
      <c r="G57" s="10">
        <v>1120</v>
      </c>
      <c r="H57" s="10">
        <v>1385</v>
      </c>
      <c r="I57" s="10">
        <v>1230</v>
      </c>
      <c r="J57" s="10">
        <v>1230</v>
      </c>
      <c r="K57" s="10">
        <v>1245</v>
      </c>
      <c r="L57" s="10">
        <v>1200</v>
      </c>
      <c r="M57" s="10">
        <v>1150</v>
      </c>
      <c r="N57" s="10">
        <v>1275</v>
      </c>
      <c r="O57" s="10">
        <v>1150</v>
      </c>
      <c r="P57" s="10">
        <v>1165</v>
      </c>
      <c r="Q57" s="10">
        <v>1165</v>
      </c>
      <c r="R57" s="10">
        <v>1045</v>
      </c>
      <c r="S57" s="10">
        <v>955</v>
      </c>
      <c r="T57" s="10">
        <v>550</v>
      </c>
      <c r="U57" s="10">
        <v>75</v>
      </c>
      <c r="V57" s="10">
        <v>0</v>
      </c>
      <c r="W57" s="10">
        <v>0</v>
      </c>
    </row>
    <row r="58" spans="1:23" x14ac:dyDescent="0.35">
      <c r="A58" s="7" t="s">
        <v>270</v>
      </c>
      <c r="B58" s="18" t="s">
        <v>83</v>
      </c>
      <c r="C58" s="10">
        <v>17975</v>
      </c>
      <c r="D58" s="10">
        <v>75</v>
      </c>
      <c r="E58" s="10">
        <v>365</v>
      </c>
      <c r="F58" s="10">
        <v>460</v>
      </c>
      <c r="G58" s="10">
        <v>1170</v>
      </c>
      <c r="H58" s="10">
        <v>1485</v>
      </c>
      <c r="I58" s="10">
        <v>1320</v>
      </c>
      <c r="J58" s="10">
        <v>1315</v>
      </c>
      <c r="K58" s="10">
        <v>1320</v>
      </c>
      <c r="L58" s="10">
        <v>1280</v>
      </c>
      <c r="M58" s="10">
        <v>1235</v>
      </c>
      <c r="N58" s="10">
        <v>1355</v>
      </c>
      <c r="O58" s="10">
        <v>1260</v>
      </c>
      <c r="P58" s="10">
        <v>1220</v>
      </c>
      <c r="Q58" s="10">
        <v>1240</v>
      </c>
      <c r="R58" s="10">
        <v>1115</v>
      </c>
      <c r="S58" s="10">
        <v>1045</v>
      </c>
      <c r="T58" s="10">
        <v>605</v>
      </c>
      <c r="U58" s="10">
        <v>105</v>
      </c>
      <c r="V58" s="10">
        <v>0</v>
      </c>
      <c r="W58" s="10">
        <v>0</v>
      </c>
    </row>
    <row r="59" spans="1:23" x14ac:dyDescent="0.35">
      <c r="A59" s="7" t="s">
        <v>270</v>
      </c>
      <c r="B59" s="18" t="s">
        <v>84</v>
      </c>
      <c r="C59" s="10">
        <v>19415</v>
      </c>
      <c r="D59" s="10">
        <v>60</v>
      </c>
      <c r="E59" s="10">
        <v>385</v>
      </c>
      <c r="F59" s="10">
        <v>495</v>
      </c>
      <c r="G59" s="10">
        <v>1165</v>
      </c>
      <c r="H59" s="10">
        <v>1660</v>
      </c>
      <c r="I59" s="10">
        <v>1405</v>
      </c>
      <c r="J59" s="10">
        <v>1440</v>
      </c>
      <c r="K59" s="10">
        <v>1450</v>
      </c>
      <c r="L59" s="10">
        <v>1360</v>
      </c>
      <c r="M59" s="10">
        <v>1365</v>
      </c>
      <c r="N59" s="10">
        <v>1420</v>
      </c>
      <c r="O59" s="10">
        <v>1355</v>
      </c>
      <c r="P59" s="10">
        <v>1310</v>
      </c>
      <c r="Q59" s="10">
        <v>1390</v>
      </c>
      <c r="R59" s="10">
        <v>1200</v>
      </c>
      <c r="S59" s="10">
        <v>1140</v>
      </c>
      <c r="T59" s="10">
        <v>665</v>
      </c>
      <c r="U59" s="10">
        <v>145</v>
      </c>
      <c r="V59" s="10">
        <v>0</v>
      </c>
      <c r="W59" s="10">
        <v>0</v>
      </c>
    </row>
    <row r="60" spans="1:23" x14ac:dyDescent="0.35">
      <c r="A60" s="7" t="s">
        <v>270</v>
      </c>
      <c r="B60" s="18" t="s">
        <v>85</v>
      </c>
      <c r="C60" s="10">
        <v>21115</v>
      </c>
      <c r="D60" s="10">
        <v>70</v>
      </c>
      <c r="E60" s="10">
        <v>410</v>
      </c>
      <c r="F60" s="10">
        <v>530</v>
      </c>
      <c r="G60" s="10">
        <v>1200</v>
      </c>
      <c r="H60" s="10">
        <v>1840</v>
      </c>
      <c r="I60" s="10">
        <v>1570</v>
      </c>
      <c r="J60" s="10">
        <v>1560</v>
      </c>
      <c r="K60" s="10">
        <v>1515</v>
      </c>
      <c r="L60" s="10">
        <v>1480</v>
      </c>
      <c r="M60" s="10">
        <v>1530</v>
      </c>
      <c r="N60" s="10">
        <v>1520</v>
      </c>
      <c r="O60" s="10">
        <v>1480</v>
      </c>
      <c r="P60" s="10">
        <v>1425</v>
      </c>
      <c r="Q60" s="10">
        <v>1505</v>
      </c>
      <c r="R60" s="10">
        <v>1325</v>
      </c>
      <c r="S60" s="10">
        <v>1250</v>
      </c>
      <c r="T60" s="10">
        <v>740</v>
      </c>
      <c r="U60" s="10">
        <v>175</v>
      </c>
      <c r="V60" s="10">
        <v>0</v>
      </c>
      <c r="W60" s="10">
        <v>0</v>
      </c>
    </row>
    <row r="61" spans="1:23" x14ac:dyDescent="0.35">
      <c r="A61" s="7" t="s">
        <v>270</v>
      </c>
      <c r="B61" s="18" t="s">
        <v>86</v>
      </c>
      <c r="C61" s="10">
        <v>22435</v>
      </c>
      <c r="D61" s="10">
        <v>65</v>
      </c>
      <c r="E61" s="10">
        <v>395</v>
      </c>
      <c r="F61" s="10">
        <v>560</v>
      </c>
      <c r="G61" s="10">
        <v>1210</v>
      </c>
      <c r="H61" s="10">
        <v>1980</v>
      </c>
      <c r="I61" s="10">
        <v>1665</v>
      </c>
      <c r="J61" s="10">
        <v>1680</v>
      </c>
      <c r="K61" s="10">
        <v>1570</v>
      </c>
      <c r="L61" s="10">
        <v>1595</v>
      </c>
      <c r="M61" s="10">
        <v>1600</v>
      </c>
      <c r="N61" s="10">
        <v>1630</v>
      </c>
      <c r="O61" s="10">
        <v>1595</v>
      </c>
      <c r="P61" s="10">
        <v>1510</v>
      </c>
      <c r="Q61" s="10">
        <v>1595</v>
      </c>
      <c r="R61" s="10">
        <v>1395</v>
      </c>
      <c r="S61" s="10">
        <v>1365</v>
      </c>
      <c r="T61" s="10">
        <v>815</v>
      </c>
      <c r="U61" s="10">
        <v>215</v>
      </c>
      <c r="V61" s="10">
        <v>0</v>
      </c>
      <c r="W61" s="10">
        <v>0</v>
      </c>
    </row>
    <row r="62" spans="1:23" x14ac:dyDescent="0.35">
      <c r="A62" s="7" t="s">
        <v>270</v>
      </c>
      <c r="B62" s="18" t="s">
        <v>87</v>
      </c>
      <c r="C62" s="10">
        <v>24055</v>
      </c>
      <c r="D62" s="10">
        <v>75</v>
      </c>
      <c r="E62" s="10">
        <v>395</v>
      </c>
      <c r="F62" s="10">
        <v>585</v>
      </c>
      <c r="G62" s="10">
        <v>1275</v>
      </c>
      <c r="H62" s="10">
        <v>2095</v>
      </c>
      <c r="I62" s="10">
        <v>1805</v>
      </c>
      <c r="J62" s="10">
        <v>1805</v>
      </c>
      <c r="K62" s="10">
        <v>1705</v>
      </c>
      <c r="L62" s="10">
        <v>1710</v>
      </c>
      <c r="M62" s="10">
        <v>1730</v>
      </c>
      <c r="N62" s="10">
        <v>1750</v>
      </c>
      <c r="O62" s="10">
        <v>1680</v>
      </c>
      <c r="P62" s="10">
        <v>1595</v>
      </c>
      <c r="Q62" s="10">
        <v>1710</v>
      </c>
      <c r="R62" s="10">
        <v>1520</v>
      </c>
      <c r="S62" s="10">
        <v>1450</v>
      </c>
      <c r="T62" s="10">
        <v>920</v>
      </c>
      <c r="U62" s="10">
        <v>255</v>
      </c>
      <c r="V62" s="10">
        <v>0</v>
      </c>
      <c r="W62" s="10">
        <v>0</v>
      </c>
    </row>
    <row r="63" spans="1:23" x14ac:dyDescent="0.35">
      <c r="A63" s="7" t="s">
        <v>270</v>
      </c>
      <c r="B63" s="18" t="s">
        <v>88</v>
      </c>
      <c r="C63" s="10">
        <v>25625</v>
      </c>
      <c r="D63" s="10">
        <v>80</v>
      </c>
      <c r="E63" s="10">
        <v>400</v>
      </c>
      <c r="F63" s="10">
        <v>605</v>
      </c>
      <c r="G63" s="10">
        <v>1305</v>
      </c>
      <c r="H63" s="10">
        <v>2195</v>
      </c>
      <c r="I63" s="10">
        <v>1930</v>
      </c>
      <c r="J63" s="10">
        <v>1930</v>
      </c>
      <c r="K63" s="10">
        <v>1850</v>
      </c>
      <c r="L63" s="10">
        <v>1790</v>
      </c>
      <c r="M63" s="10">
        <v>1845</v>
      </c>
      <c r="N63" s="10">
        <v>1835</v>
      </c>
      <c r="O63" s="10">
        <v>1795</v>
      </c>
      <c r="P63" s="10">
        <v>1710</v>
      </c>
      <c r="Q63" s="10">
        <v>1835</v>
      </c>
      <c r="R63" s="10">
        <v>1635</v>
      </c>
      <c r="S63" s="10">
        <v>1565</v>
      </c>
      <c r="T63" s="10">
        <v>1015</v>
      </c>
      <c r="U63" s="10">
        <v>295</v>
      </c>
      <c r="V63" s="10" t="s">
        <v>111</v>
      </c>
      <c r="W63" s="10">
        <v>0</v>
      </c>
    </row>
    <row r="64" spans="1:23" x14ac:dyDescent="0.35">
      <c r="A64" s="7" t="s">
        <v>270</v>
      </c>
      <c r="B64" s="18" t="s">
        <v>89</v>
      </c>
      <c r="C64" s="10">
        <v>27425</v>
      </c>
      <c r="D64" s="10">
        <v>90</v>
      </c>
      <c r="E64" s="10">
        <v>400</v>
      </c>
      <c r="F64" s="10">
        <v>660</v>
      </c>
      <c r="G64" s="10">
        <v>1350</v>
      </c>
      <c r="H64" s="10">
        <v>2280</v>
      </c>
      <c r="I64" s="10">
        <v>2100</v>
      </c>
      <c r="J64" s="10">
        <v>2080</v>
      </c>
      <c r="K64" s="10">
        <v>1960</v>
      </c>
      <c r="L64" s="10">
        <v>1935</v>
      </c>
      <c r="M64" s="10">
        <v>1980</v>
      </c>
      <c r="N64" s="10">
        <v>1925</v>
      </c>
      <c r="O64" s="10">
        <v>1940</v>
      </c>
      <c r="P64" s="10">
        <v>1835</v>
      </c>
      <c r="Q64" s="10">
        <v>1950</v>
      </c>
      <c r="R64" s="10">
        <v>1820</v>
      </c>
      <c r="S64" s="10">
        <v>1665</v>
      </c>
      <c r="T64" s="10">
        <v>1100</v>
      </c>
      <c r="U64" s="10">
        <v>350</v>
      </c>
      <c r="V64" s="10">
        <v>5</v>
      </c>
      <c r="W64" s="10">
        <v>0</v>
      </c>
    </row>
    <row r="65" spans="1:23" x14ac:dyDescent="0.35">
      <c r="A65" s="7" t="s">
        <v>270</v>
      </c>
      <c r="B65" s="18" t="s">
        <v>90</v>
      </c>
      <c r="C65" s="10">
        <v>29365</v>
      </c>
      <c r="D65" s="10">
        <v>100</v>
      </c>
      <c r="E65" s="10">
        <v>400</v>
      </c>
      <c r="F65" s="10">
        <v>735</v>
      </c>
      <c r="G65" s="10">
        <v>1445</v>
      </c>
      <c r="H65" s="10">
        <v>2355</v>
      </c>
      <c r="I65" s="10">
        <v>2260</v>
      </c>
      <c r="J65" s="10">
        <v>2210</v>
      </c>
      <c r="K65" s="10">
        <v>2090</v>
      </c>
      <c r="L65" s="10">
        <v>2080</v>
      </c>
      <c r="M65" s="10">
        <v>2130</v>
      </c>
      <c r="N65" s="10">
        <v>2085</v>
      </c>
      <c r="O65" s="10">
        <v>2070</v>
      </c>
      <c r="P65" s="10">
        <v>1990</v>
      </c>
      <c r="Q65" s="10">
        <v>2065</v>
      </c>
      <c r="R65" s="10">
        <v>1960</v>
      </c>
      <c r="S65" s="10">
        <v>1795</v>
      </c>
      <c r="T65" s="10">
        <v>1190</v>
      </c>
      <c r="U65" s="10">
        <v>400</v>
      </c>
      <c r="V65" s="10" t="s">
        <v>111</v>
      </c>
      <c r="W65" s="10">
        <v>0</v>
      </c>
    </row>
    <row r="66" spans="1:23" x14ac:dyDescent="0.35">
      <c r="A66" s="7" t="s">
        <v>270</v>
      </c>
      <c r="B66" s="18" t="s">
        <v>91</v>
      </c>
      <c r="C66" s="10">
        <v>31060</v>
      </c>
      <c r="D66" s="10">
        <v>110</v>
      </c>
      <c r="E66" s="10">
        <v>405</v>
      </c>
      <c r="F66" s="10">
        <v>770</v>
      </c>
      <c r="G66" s="10">
        <v>1500</v>
      </c>
      <c r="H66" s="10">
        <v>2430</v>
      </c>
      <c r="I66" s="10">
        <v>2380</v>
      </c>
      <c r="J66" s="10">
        <v>2330</v>
      </c>
      <c r="K66" s="10">
        <v>2220</v>
      </c>
      <c r="L66" s="10">
        <v>2220</v>
      </c>
      <c r="M66" s="10">
        <v>2240</v>
      </c>
      <c r="N66" s="10">
        <v>2190</v>
      </c>
      <c r="O66" s="10">
        <v>2200</v>
      </c>
      <c r="P66" s="10">
        <v>2105</v>
      </c>
      <c r="Q66" s="10">
        <v>2195</v>
      </c>
      <c r="R66" s="10">
        <v>2095</v>
      </c>
      <c r="S66" s="10">
        <v>1905</v>
      </c>
      <c r="T66" s="10">
        <v>1295</v>
      </c>
      <c r="U66" s="10">
        <v>455</v>
      </c>
      <c r="V66" s="10">
        <v>10</v>
      </c>
      <c r="W66" s="10">
        <v>0</v>
      </c>
    </row>
    <row r="67" spans="1:23" x14ac:dyDescent="0.35">
      <c r="A67" s="7" t="s">
        <v>270</v>
      </c>
      <c r="B67" s="18" t="s">
        <v>92</v>
      </c>
      <c r="C67" s="10">
        <v>32850</v>
      </c>
      <c r="D67" s="10">
        <v>115</v>
      </c>
      <c r="E67" s="10">
        <v>425</v>
      </c>
      <c r="F67" s="10">
        <v>810</v>
      </c>
      <c r="G67" s="10">
        <v>1535</v>
      </c>
      <c r="H67" s="10">
        <v>2545</v>
      </c>
      <c r="I67" s="10">
        <v>2510</v>
      </c>
      <c r="J67" s="10">
        <v>2490</v>
      </c>
      <c r="K67" s="10">
        <v>2365</v>
      </c>
      <c r="L67" s="10">
        <v>2365</v>
      </c>
      <c r="M67" s="10">
        <v>2340</v>
      </c>
      <c r="N67" s="10">
        <v>2315</v>
      </c>
      <c r="O67" s="10">
        <v>2330</v>
      </c>
      <c r="P67" s="10">
        <v>2205</v>
      </c>
      <c r="Q67" s="10">
        <v>2325</v>
      </c>
      <c r="R67" s="10">
        <v>2200</v>
      </c>
      <c r="S67" s="10">
        <v>2010</v>
      </c>
      <c r="T67" s="10">
        <v>1425</v>
      </c>
      <c r="U67" s="10">
        <v>515</v>
      </c>
      <c r="V67" s="10">
        <v>20</v>
      </c>
      <c r="W67" s="10">
        <v>0</v>
      </c>
    </row>
    <row r="68" spans="1:23" x14ac:dyDescent="0.35">
      <c r="A68" s="7" t="s">
        <v>270</v>
      </c>
      <c r="B68" s="18" t="s">
        <v>93</v>
      </c>
      <c r="C68" s="10">
        <v>35030</v>
      </c>
      <c r="D68" s="10">
        <v>125</v>
      </c>
      <c r="E68" s="10">
        <v>450</v>
      </c>
      <c r="F68" s="10">
        <v>865</v>
      </c>
      <c r="G68" s="10">
        <v>1640</v>
      </c>
      <c r="H68" s="10">
        <v>2655</v>
      </c>
      <c r="I68" s="10">
        <v>2735</v>
      </c>
      <c r="J68" s="10">
        <v>2625</v>
      </c>
      <c r="K68" s="10">
        <v>2540</v>
      </c>
      <c r="L68" s="10">
        <v>2575</v>
      </c>
      <c r="M68" s="10">
        <v>2465</v>
      </c>
      <c r="N68" s="10">
        <v>2490</v>
      </c>
      <c r="O68" s="10">
        <v>2455</v>
      </c>
      <c r="P68" s="10">
        <v>2340</v>
      </c>
      <c r="Q68" s="10">
        <v>2430</v>
      </c>
      <c r="R68" s="10">
        <v>2355</v>
      </c>
      <c r="S68" s="10">
        <v>2160</v>
      </c>
      <c r="T68" s="10">
        <v>1530</v>
      </c>
      <c r="U68" s="10">
        <v>590</v>
      </c>
      <c r="V68" s="10">
        <v>25</v>
      </c>
      <c r="W68" s="10">
        <v>0</v>
      </c>
    </row>
    <row r="69" spans="1:23" x14ac:dyDescent="0.35">
      <c r="A69" s="7" t="s">
        <v>270</v>
      </c>
      <c r="B69" s="18" t="s">
        <v>94</v>
      </c>
      <c r="C69" s="10">
        <v>37060</v>
      </c>
      <c r="D69" s="10">
        <v>130</v>
      </c>
      <c r="E69" s="10">
        <v>445</v>
      </c>
      <c r="F69" s="10">
        <v>950</v>
      </c>
      <c r="G69" s="10">
        <v>1690</v>
      </c>
      <c r="H69" s="10">
        <v>2725</v>
      </c>
      <c r="I69" s="10">
        <v>2950</v>
      </c>
      <c r="J69" s="10">
        <v>2745</v>
      </c>
      <c r="K69" s="10">
        <v>2740</v>
      </c>
      <c r="L69" s="10">
        <v>2745</v>
      </c>
      <c r="M69" s="10">
        <v>2620</v>
      </c>
      <c r="N69" s="10">
        <v>2590</v>
      </c>
      <c r="O69" s="10">
        <v>2615</v>
      </c>
      <c r="P69" s="10">
        <v>2460</v>
      </c>
      <c r="Q69" s="10">
        <v>2565</v>
      </c>
      <c r="R69" s="10">
        <v>2495</v>
      </c>
      <c r="S69" s="10">
        <v>2280</v>
      </c>
      <c r="T69" s="10">
        <v>1620</v>
      </c>
      <c r="U69" s="10">
        <v>655</v>
      </c>
      <c r="V69" s="10">
        <v>40</v>
      </c>
      <c r="W69" s="10">
        <v>0</v>
      </c>
    </row>
    <row r="70" spans="1:23" x14ac:dyDescent="0.35">
      <c r="A70" s="7" t="s">
        <v>270</v>
      </c>
      <c r="B70" s="18" t="s">
        <v>95</v>
      </c>
      <c r="C70" s="10">
        <v>39095</v>
      </c>
      <c r="D70" s="10">
        <v>140</v>
      </c>
      <c r="E70" s="10">
        <v>455</v>
      </c>
      <c r="F70" s="10">
        <v>1005</v>
      </c>
      <c r="G70" s="10">
        <v>1770</v>
      </c>
      <c r="H70" s="10">
        <v>2830</v>
      </c>
      <c r="I70" s="10">
        <v>3135</v>
      </c>
      <c r="J70" s="10">
        <v>2890</v>
      </c>
      <c r="K70" s="10">
        <v>2885</v>
      </c>
      <c r="L70" s="10">
        <v>2875</v>
      </c>
      <c r="M70" s="10">
        <v>2780</v>
      </c>
      <c r="N70" s="10">
        <v>2730</v>
      </c>
      <c r="O70" s="10">
        <v>2740</v>
      </c>
      <c r="P70" s="10">
        <v>2620</v>
      </c>
      <c r="Q70" s="10">
        <v>2655</v>
      </c>
      <c r="R70" s="10">
        <v>2635</v>
      </c>
      <c r="S70" s="10">
        <v>2415</v>
      </c>
      <c r="T70" s="10">
        <v>1770</v>
      </c>
      <c r="U70" s="10">
        <v>710</v>
      </c>
      <c r="V70" s="10">
        <v>45</v>
      </c>
      <c r="W70" s="10">
        <v>0</v>
      </c>
    </row>
    <row r="71" spans="1:23" x14ac:dyDescent="0.35">
      <c r="A71" s="7" t="s">
        <v>270</v>
      </c>
      <c r="B71" s="18" t="s">
        <v>96</v>
      </c>
      <c r="C71" s="10">
        <v>40980</v>
      </c>
      <c r="D71" s="10">
        <v>150</v>
      </c>
      <c r="E71" s="10">
        <v>460</v>
      </c>
      <c r="F71" s="10">
        <v>1060</v>
      </c>
      <c r="G71" s="10">
        <v>1860</v>
      </c>
      <c r="H71" s="10">
        <v>2900</v>
      </c>
      <c r="I71" s="10">
        <v>3335</v>
      </c>
      <c r="J71" s="10">
        <v>3020</v>
      </c>
      <c r="K71" s="10">
        <v>3030</v>
      </c>
      <c r="L71" s="10">
        <v>3035</v>
      </c>
      <c r="M71" s="10">
        <v>2890</v>
      </c>
      <c r="N71" s="10">
        <v>2890</v>
      </c>
      <c r="O71" s="10">
        <v>2845</v>
      </c>
      <c r="P71" s="10">
        <v>2765</v>
      </c>
      <c r="Q71" s="10">
        <v>2730</v>
      </c>
      <c r="R71" s="10">
        <v>2800</v>
      </c>
      <c r="S71" s="10">
        <v>2495</v>
      </c>
      <c r="T71" s="10">
        <v>1875</v>
      </c>
      <c r="U71" s="10">
        <v>780</v>
      </c>
      <c r="V71" s="10">
        <v>60</v>
      </c>
      <c r="W71" s="10">
        <v>0</v>
      </c>
    </row>
    <row r="72" spans="1:23" x14ac:dyDescent="0.35">
      <c r="A72" s="7" t="s">
        <v>270</v>
      </c>
      <c r="B72" s="18" t="s">
        <v>97</v>
      </c>
      <c r="C72" s="10">
        <v>42695</v>
      </c>
      <c r="D72" s="10">
        <v>155</v>
      </c>
      <c r="E72" s="10">
        <v>460</v>
      </c>
      <c r="F72" s="10">
        <v>1105</v>
      </c>
      <c r="G72" s="10">
        <v>1910</v>
      </c>
      <c r="H72" s="10">
        <v>2935</v>
      </c>
      <c r="I72" s="10">
        <v>3450</v>
      </c>
      <c r="J72" s="10">
        <v>3175</v>
      </c>
      <c r="K72" s="10">
        <v>3190</v>
      </c>
      <c r="L72" s="10">
        <v>3085</v>
      </c>
      <c r="M72" s="10">
        <v>3070</v>
      </c>
      <c r="N72" s="10">
        <v>3025</v>
      </c>
      <c r="O72" s="10">
        <v>2970</v>
      </c>
      <c r="P72" s="10">
        <v>2910</v>
      </c>
      <c r="Q72" s="10">
        <v>2805</v>
      </c>
      <c r="R72" s="10">
        <v>2955</v>
      </c>
      <c r="S72" s="10">
        <v>2625</v>
      </c>
      <c r="T72" s="10">
        <v>1975</v>
      </c>
      <c r="U72" s="10">
        <v>830</v>
      </c>
      <c r="V72" s="10">
        <v>70</v>
      </c>
      <c r="W72" s="10">
        <v>0</v>
      </c>
    </row>
    <row r="73" spans="1:23" x14ac:dyDescent="0.35">
      <c r="A73" s="7" t="s">
        <v>270</v>
      </c>
      <c r="B73" s="18" t="s">
        <v>98</v>
      </c>
      <c r="C73" s="10">
        <v>44085</v>
      </c>
      <c r="D73" s="10">
        <v>155</v>
      </c>
      <c r="E73" s="10">
        <v>465</v>
      </c>
      <c r="F73" s="10">
        <v>1085</v>
      </c>
      <c r="G73" s="10">
        <v>1945</v>
      </c>
      <c r="H73" s="10">
        <v>2960</v>
      </c>
      <c r="I73" s="10">
        <v>3585</v>
      </c>
      <c r="J73" s="10">
        <v>3275</v>
      </c>
      <c r="K73" s="10">
        <v>3345</v>
      </c>
      <c r="L73" s="10">
        <v>3135</v>
      </c>
      <c r="M73" s="10">
        <v>3170</v>
      </c>
      <c r="N73" s="10">
        <v>3120</v>
      </c>
      <c r="O73" s="10">
        <v>3095</v>
      </c>
      <c r="P73" s="10">
        <v>3025</v>
      </c>
      <c r="Q73" s="10">
        <v>2870</v>
      </c>
      <c r="R73" s="10">
        <v>3045</v>
      </c>
      <c r="S73" s="10">
        <v>2720</v>
      </c>
      <c r="T73" s="10">
        <v>2100</v>
      </c>
      <c r="U73" s="10">
        <v>920</v>
      </c>
      <c r="V73" s="10">
        <v>70</v>
      </c>
      <c r="W73" s="10">
        <v>0</v>
      </c>
    </row>
    <row r="74" spans="1:23" x14ac:dyDescent="0.35">
      <c r="A74" s="7" t="s">
        <v>270</v>
      </c>
      <c r="B74" s="18" t="s">
        <v>99</v>
      </c>
      <c r="C74" s="10">
        <v>45560</v>
      </c>
      <c r="D74" s="10">
        <v>155</v>
      </c>
      <c r="E74" s="10">
        <v>470</v>
      </c>
      <c r="F74" s="10">
        <v>1075</v>
      </c>
      <c r="G74" s="10">
        <v>1980</v>
      </c>
      <c r="H74" s="10">
        <v>3005</v>
      </c>
      <c r="I74" s="10">
        <v>3730</v>
      </c>
      <c r="J74" s="10">
        <v>3380</v>
      </c>
      <c r="K74" s="10">
        <v>3465</v>
      </c>
      <c r="L74" s="10">
        <v>3265</v>
      </c>
      <c r="M74" s="10">
        <v>3285</v>
      </c>
      <c r="N74" s="10">
        <v>3205</v>
      </c>
      <c r="O74" s="10">
        <v>3195</v>
      </c>
      <c r="P74" s="10">
        <v>3110</v>
      </c>
      <c r="Q74" s="10">
        <v>2985</v>
      </c>
      <c r="R74" s="10">
        <v>3105</v>
      </c>
      <c r="S74" s="10">
        <v>2845</v>
      </c>
      <c r="T74" s="10">
        <v>2215</v>
      </c>
      <c r="U74" s="10">
        <v>1015</v>
      </c>
      <c r="V74" s="10">
        <v>75</v>
      </c>
      <c r="W74" s="10">
        <v>0</v>
      </c>
    </row>
    <row r="75" spans="1:23" x14ac:dyDescent="0.35">
      <c r="A75" s="7" t="s">
        <v>270</v>
      </c>
      <c r="B75" s="18" t="s">
        <v>100</v>
      </c>
      <c r="C75" s="10">
        <v>46515</v>
      </c>
      <c r="D75" s="10">
        <v>145</v>
      </c>
      <c r="E75" s="10">
        <v>450</v>
      </c>
      <c r="F75" s="10">
        <v>1070</v>
      </c>
      <c r="G75" s="10">
        <v>1960</v>
      </c>
      <c r="H75" s="10">
        <v>2980</v>
      </c>
      <c r="I75" s="10">
        <v>3820</v>
      </c>
      <c r="J75" s="10">
        <v>3485</v>
      </c>
      <c r="K75" s="10">
        <v>3485</v>
      </c>
      <c r="L75" s="10">
        <v>3395</v>
      </c>
      <c r="M75" s="10">
        <v>3335</v>
      </c>
      <c r="N75" s="10">
        <v>3315</v>
      </c>
      <c r="O75" s="10">
        <v>3215</v>
      </c>
      <c r="P75" s="10">
        <v>3190</v>
      </c>
      <c r="Q75" s="10">
        <v>3035</v>
      </c>
      <c r="R75" s="10">
        <v>3205</v>
      </c>
      <c r="S75" s="10">
        <v>2905</v>
      </c>
      <c r="T75" s="10">
        <v>2315</v>
      </c>
      <c r="U75" s="10">
        <v>1120</v>
      </c>
      <c r="V75" s="10">
        <v>90</v>
      </c>
      <c r="W75" s="10">
        <v>0</v>
      </c>
    </row>
    <row r="76" spans="1:23" x14ac:dyDescent="0.35">
      <c r="A76" s="7" t="s">
        <v>270</v>
      </c>
      <c r="B76" s="18" t="s">
        <v>101</v>
      </c>
      <c r="C76" s="10">
        <v>47465</v>
      </c>
      <c r="D76" s="10">
        <v>140</v>
      </c>
      <c r="E76" s="10">
        <v>455</v>
      </c>
      <c r="F76" s="10">
        <v>1040</v>
      </c>
      <c r="G76" s="10">
        <v>1970</v>
      </c>
      <c r="H76" s="10">
        <v>2970</v>
      </c>
      <c r="I76" s="10">
        <v>3845</v>
      </c>
      <c r="J76" s="10">
        <v>3560</v>
      </c>
      <c r="K76" s="10">
        <v>3595</v>
      </c>
      <c r="L76" s="10">
        <v>3450</v>
      </c>
      <c r="M76" s="10">
        <v>3430</v>
      </c>
      <c r="N76" s="10">
        <v>3385</v>
      </c>
      <c r="O76" s="10">
        <v>3270</v>
      </c>
      <c r="P76" s="10">
        <v>3255</v>
      </c>
      <c r="Q76" s="10">
        <v>3085</v>
      </c>
      <c r="R76" s="10">
        <v>3255</v>
      </c>
      <c r="S76" s="10">
        <v>3035</v>
      </c>
      <c r="T76" s="10">
        <v>2395</v>
      </c>
      <c r="U76" s="10">
        <v>1215</v>
      </c>
      <c r="V76" s="10">
        <v>110</v>
      </c>
      <c r="W76" s="10">
        <v>0</v>
      </c>
    </row>
    <row r="77" spans="1:23" x14ac:dyDescent="0.35">
      <c r="A77" s="7" t="s">
        <v>270</v>
      </c>
      <c r="B77" s="18" t="s">
        <v>102</v>
      </c>
      <c r="C77" s="10">
        <v>48345</v>
      </c>
      <c r="D77" s="10">
        <v>130</v>
      </c>
      <c r="E77" s="10">
        <v>445</v>
      </c>
      <c r="F77" s="10">
        <v>1030</v>
      </c>
      <c r="G77" s="10">
        <v>1975</v>
      </c>
      <c r="H77" s="10">
        <v>2960</v>
      </c>
      <c r="I77" s="10">
        <v>3855</v>
      </c>
      <c r="J77" s="10">
        <v>3640</v>
      </c>
      <c r="K77" s="10">
        <v>3655</v>
      </c>
      <c r="L77" s="10">
        <v>3520</v>
      </c>
      <c r="M77" s="10">
        <v>3535</v>
      </c>
      <c r="N77" s="10">
        <v>3440</v>
      </c>
      <c r="O77" s="10">
        <v>3350</v>
      </c>
      <c r="P77" s="10">
        <v>3310</v>
      </c>
      <c r="Q77" s="10">
        <v>3165</v>
      </c>
      <c r="R77" s="10">
        <v>3315</v>
      </c>
      <c r="S77" s="10">
        <v>3135</v>
      </c>
      <c r="T77" s="10">
        <v>2475</v>
      </c>
      <c r="U77" s="10">
        <v>1300</v>
      </c>
      <c r="V77" s="10">
        <v>105</v>
      </c>
      <c r="W77" s="10">
        <v>0</v>
      </c>
    </row>
    <row r="78" spans="1:23" x14ac:dyDescent="0.35">
      <c r="A78" s="7" t="s">
        <v>270</v>
      </c>
      <c r="B78" s="18" t="s">
        <v>103</v>
      </c>
      <c r="C78" s="10">
        <v>49015</v>
      </c>
      <c r="D78" s="10">
        <v>115</v>
      </c>
      <c r="E78" s="10">
        <v>440</v>
      </c>
      <c r="F78" s="10">
        <v>995</v>
      </c>
      <c r="G78" s="10">
        <v>1925</v>
      </c>
      <c r="H78" s="10">
        <v>2915</v>
      </c>
      <c r="I78" s="10">
        <v>3880</v>
      </c>
      <c r="J78" s="10">
        <v>3685</v>
      </c>
      <c r="K78" s="10">
        <v>3710</v>
      </c>
      <c r="L78" s="10">
        <v>3620</v>
      </c>
      <c r="M78" s="10">
        <v>3590</v>
      </c>
      <c r="N78" s="10">
        <v>3475</v>
      </c>
      <c r="O78" s="10">
        <v>3430</v>
      </c>
      <c r="P78" s="10">
        <v>3360</v>
      </c>
      <c r="Q78" s="10">
        <v>3200</v>
      </c>
      <c r="R78" s="10">
        <v>3390</v>
      </c>
      <c r="S78" s="10">
        <v>3180</v>
      </c>
      <c r="T78" s="10">
        <v>2610</v>
      </c>
      <c r="U78" s="10">
        <v>1380</v>
      </c>
      <c r="V78" s="10">
        <v>120</v>
      </c>
      <c r="W78" s="10">
        <v>0</v>
      </c>
    </row>
    <row r="79" spans="1:23" x14ac:dyDescent="0.35">
      <c r="A79" s="7" t="s">
        <v>270</v>
      </c>
      <c r="B79" s="18" t="s">
        <v>104</v>
      </c>
      <c r="C79" s="10">
        <v>49955</v>
      </c>
      <c r="D79" s="10">
        <v>100</v>
      </c>
      <c r="E79" s="10">
        <v>435</v>
      </c>
      <c r="F79" s="10">
        <v>975</v>
      </c>
      <c r="G79" s="10">
        <v>1945</v>
      </c>
      <c r="H79" s="10">
        <v>2865</v>
      </c>
      <c r="I79" s="10">
        <v>3940</v>
      </c>
      <c r="J79" s="10">
        <v>3740</v>
      </c>
      <c r="K79" s="10">
        <v>3840</v>
      </c>
      <c r="L79" s="10">
        <v>3670</v>
      </c>
      <c r="M79" s="10">
        <v>3725</v>
      </c>
      <c r="N79" s="10">
        <v>3530</v>
      </c>
      <c r="O79" s="10">
        <v>3505</v>
      </c>
      <c r="P79" s="10">
        <v>3420</v>
      </c>
      <c r="Q79" s="10">
        <v>3255</v>
      </c>
      <c r="R79" s="10">
        <v>3470</v>
      </c>
      <c r="S79" s="10">
        <v>3240</v>
      </c>
      <c r="T79" s="10">
        <v>2660</v>
      </c>
      <c r="U79" s="10">
        <v>1490</v>
      </c>
      <c r="V79" s="10">
        <v>145</v>
      </c>
      <c r="W79" s="10" t="s">
        <v>111</v>
      </c>
    </row>
    <row r="80" spans="1:23" x14ac:dyDescent="0.35">
      <c r="A80" s="7" t="s">
        <v>270</v>
      </c>
      <c r="B80" s="18" t="s">
        <v>105</v>
      </c>
      <c r="C80" s="10">
        <v>51045</v>
      </c>
      <c r="D80" s="10">
        <v>105</v>
      </c>
      <c r="E80" s="10">
        <v>445</v>
      </c>
      <c r="F80" s="10">
        <v>955</v>
      </c>
      <c r="G80" s="10">
        <v>1985</v>
      </c>
      <c r="H80" s="10">
        <v>2845</v>
      </c>
      <c r="I80" s="10">
        <v>3965</v>
      </c>
      <c r="J80" s="10">
        <v>3915</v>
      </c>
      <c r="K80" s="10">
        <v>3880</v>
      </c>
      <c r="L80" s="10">
        <v>3775</v>
      </c>
      <c r="M80" s="10">
        <v>3845</v>
      </c>
      <c r="N80" s="10">
        <v>3580</v>
      </c>
      <c r="O80" s="10">
        <v>3620</v>
      </c>
      <c r="P80" s="10">
        <v>3480</v>
      </c>
      <c r="Q80" s="10">
        <v>3365</v>
      </c>
      <c r="R80" s="10">
        <v>3515</v>
      </c>
      <c r="S80" s="10">
        <v>3345</v>
      </c>
      <c r="T80" s="10">
        <v>2695</v>
      </c>
      <c r="U80" s="10">
        <v>1580</v>
      </c>
      <c r="V80" s="10">
        <v>165</v>
      </c>
      <c r="W80" s="10" t="s">
        <v>111</v>
      </c>
    </row>
    <row r="81" spans="1:23" x14ac:dyDescent="0.35">
      <c r="A81" s="110" t="s">
        <v>270</v>
      </c>
      <c r="B81" s="111" t="s">
        <v>106</v>
      </c>
      <c r="C81" s="112">
        <v>52230</v>
      </c>
      <c r="D81" s="112">
        <v>110</v>
      </c>
      <c r="E81" s="112">
        <v>435</v>
      </c>
      <c r="F81" s="112">
        <v>925</v>
      </c>
      <c r="G81" s="112">
        <v>2025</v>
      </c>
      <c r="H81" s="112">
        <v>2890</v>
      </c>
      <c r="I81" s="112">
        <v>3980</v>
      </c>
      <c r="J81" s="112">
        <v>4095</v>
      </c>
      <c r="K81" s="112">
        <v>3930</v>
      </c>
      <c r="L81" s="112">
        <v>3925</v>
      </c>
      <c r="M81" s="112">
        <v>3940</v>
      </c>
      <c r="N81" s="112">
        <v>3695</v>
      </c>
      <c r="O81" s="112">
        <v>3685</v>
      </c>
      <c r="P81" s="112">
        <v>3565</v>
      </c>
      <c r="Q81" s="112">
        <v>3480</v>
      </c>
      <c r="R81" s="112">
        <v>3605</v>
      </c>
      <c r="S81" s="112">
        <v>3450</v>
      </c>
      <c r="T81" s="112">
        <v>2715</v>
      </c>
      <c r="U81" s="112">
        <v>1650</v>
      </c>
      <c r="V81" s="112">
        <v>140</v>
      </c>
      <c r="W81" s="112" t="s">
        <v>111</v>
      </c>
    </row>
    <row r="82" spans="1:23" x14ac:dyDescent="0.35">
      <c r="A82" s="7" t="s">
        <v>271</v>
      </c>
      <c r="B82" s="18" t="s">
        <v>70</v>
      </c>
      <c r="C82" s="10">
        <v>2520</v>
      </c>
      <c r="D82" s="10">
        <v>0</v>
      </c>
      <c r="E82" s="10">
        <v>0</v>
      </c>
      <c r="F82" s="10" t="s">
        <v>111</v>
      </c>
      <c r="G82" s="10" t="s">
        <v>111</v>
      </c>
      <c r="H82" s="10" t="s">
        <v>111</v>
      </c>
      <c r="I82" s="10" t="s">
        <v>111</v>
      </c>
      <c r="J82" s="10">
        <v>0</v>
      </c>
      <c r="K82" s="10" t="s">
        <v>111</v>
      </c>
      <c r="L82" s="10">
        <v>5</v>
      </c>
      <c r="M82" s="10" t="s">
        <v>111</v>
      </c>
      <c r="N82" s="10">
        <v>0</v>
      </c>
      <c r="O82" s="10" t="s">
        <v>111</v>
      </c>
      <c r="P82" s="10">
        <v>0</v>
      </c>
      <c r="Q82" s="10" t="s">
        <v>111</v>
      </c>
      <c r="R82" s="10" t="s">
        <v>111</v>
      </c>
      <c r="S82" s="10">
        <v>720</v>
      </c>
      <c r="T82" s="10">
        <v>215</v>
      </c>
      <c r="U82" s="10">
        <v>1570</v>
      </c>
      <c r="V82" s="10">
        <v>0</v>
      </c>
      <c r="W82" s="10">
        <v>0</v>
      </c>
    </row>
    <row r="83" spans="1:23" x14ac:dyDescent="0.35">
      <c r="A83" s="7" t="s">
        <v>271</v>
      </c>
      <c r="B83" s="18" t="s">
        <v>71</v>
      </c>
      <c r="C83" s="10">
        <v>4050</v>
      </c>
      <c r="D83" s="10">
        <v>0</v>
      </c>
      <c r="E83" s="10">
        <v>0</v>
      </c>
      <c r="F83" s="10" t="s">
        <v>111</v>
      </c>
      <c r="G83" s="10" t="s">
        <v>111</v>
      </c>
      <c r="H83" s="10" t="s">
        <v>111</v>
      </c>
      <c r="I83" s="10" t="s">
        <v>111</v>
      </c>
      <c r="J83" s="10" t="s">
        <v>111</v>
      </c>
      <c r="K83" s="10" t="s">
        <v>111</v>
      </c>
      <c r="L83" s="10" t="s">
        <v>111</v>
      </c>
      <c r="M83" s="10">
        <v>5</v>
      </c>
      <c r="N83" s="10">
        <v>0</v>
      </c>
      <c r="O83" s="10">
        <v>0</v>
      </c>
      <c r="P83" s="10" t="s">
        <v>111</v>
      </c>
      <c r="Q83" s="10" t="s">
        <v>111</v>
      </c>
      <c r="R83" s="10" t="s">
        <v>111</v>
      </c>
      <c r="S83" s="10">
        <v>840</v>
      </c>
      <c r="T83" s="10">
        <v>925</v>
      </c>
      <c r="U83" s="10">
        <v>2270</v>
      </c>
      <c r="V83" s="10" t="s">
        <v>111</v>
      </c>
      <c r="W83" s="10">
        <v>0</v>
      </c>
    </row>
    <row r="84" spans="1:23" x14ac:dyDescent="0.35">
      <c r="A84" s="7" t="s">
        <v>271</v>
      </c>
      <c r="B84" s="18" t="s">
        <v>72</v>
      </c>
      <c r="C84" s="10">
        <v>6255</v>
      </c>
      <c r="D84" s="10">
        <v>0</v>
      </c>
      <c r="E84" s="10">
        <v>0</v>
      </c>
      <c r="F84" s="10" t="s">
        <v>111</v>
      </c>
      <c r="G84" s="10">
        <v>5</v>
      </c>
      <c r="H84" s="10" t="s">
        <v>111</v>
      </c>
      <c r="I84" s="10" t="s">
        <v>111</v>
      </c>
      <c r="J84" s="10" t="s">
        <v>111</v>
      </c>
      <c r="K84" s="10">
        <v>5</v>
      </c>
      <c r="L84" s="10" t="s">
        <v>111</v>
      </c>
      <c r="M84" s="10" t="s">
        <v>111</v>
      </c>
      <c r="N84" s="10" t="s">
        <v>111</v>
      </c>
      <c r="O84" s="10">
        <v>0</v>
      </c>
      <c r="P84" s="10" t="s">
        <v>111</v>
      </c>
      <c r="Q84" s="10" t="s">
        <v>111</v>
      </c>
      <c r="R84" s="10" t="s">
        <v>111</v>
      </c>
      <c r="S84" s="10">
        <v>1035</v>
      </c>
      <c r="T84" s="10">
        <v>2630</v>
      </c>
      <c r="U84" s="10">
        <v>2565</v>
      </c>
      <c r="V84" s="10" t="s">
        <v>111</v>
      </c>
      <c r="W84" s="10">
        <v>0</v>
      </c>
    </row>
    <row r="85" spans="1:23" x14ac:dyDescent="0.35">
      <c r="A85" s="7" t="s">
        <v>271</v>
      </c>
      <c r="B85" s="18" t="s">
        <v>73</v>
      </c>
      <c r="C85" s="10">
        <v>12995</v>
      </c>
      <c r="D85" s="10">
        <v>0</v>
      </c>
      <c r="E85" s="10">
        <v>0</v>
      </c>
      <c r="F85" s="10" t="s">
        <v>111</v>
      </c>
      <c r="G85" s="10">
        <v>5</v>
      </c>
      <c r="H85" s="10" t="s">
        <v>111</v>
      </c>
      <c r="I85" s="10" t="s">
        <v>111</v>
      </c>
      <c r="J85" s="10" t="s">
        <v>111</v>
      </c>
      <c r="K85" s="10">
        <v>5</v>
      </c>
      <c r="L85" s="10">
        <v>5</v>
      </c>
      <c r="M85" s="10">
        <v>5</v>
      </c>
      <c r="N85" s="10" t="s">
        <v>111</v>
      </c>
      <c r="O85" s="10">
        <v>0</v>
      </c>
      <c r="P85" s="10" t="s">
        <v>111</v>
      </c>
      <c r="Q85" s="10">
        <v>425</v>
      </c>
      <c r="R85" s="10">
        <v>1985</v>
      </c>
      <c r="S85" s="10">
        <v>3905</v>
      </c>
      <c r="T85" s="10">
        <v>3745</v>
      </c>
      <c r="U85" s="10">
        <v>2915</v>
      </c>
      <c r="V85" s="10" t="s">
        <v>111</v>
      </c>
      <c r="W85" s="10">
        <v>0</v>
      </c>
    </row>
    <row r="86" spans="1:23" x14ac:dyDescent="0.35">
      <c r="A86" s="7" t="s">
        <v>271</v>
      </c>
      <c r="B86" s="18" t="s">
        <v>74</v>
      </c>
      <c r="C86" s="10">
        <v>22040</v>
      </c>
      <c r="D86" s="10">
        <v>0</v>
      </c>
      <c r="E86" s="10">
        <v>0</v>
      </c>
      <c r="F86" s="10" t="s">
        <v>111</v>
      </c>
      <c r="G86" s="10">
        <v>5</v>
      </c>
      <c r="H86" s="10" t="s">
        <v>111</v>
      </c>
      <c r="I86" s="10" t="s">
        <v>111</v>
      </c>
      <c r="J86" s="10" t="s">
        <v>111</v>
      </c>
      <c r="K86" s="10">
        <v>5</v>
      </c>
      <c r="L86" s="10">
        <v>5</v>
      </c>
      <c r="M86" s="10" t="s">
        <v>111</v>
      </c>
      <c r="N86" s="10">
        <v>225</v>
      </c>
      <c r="O86" s="10">
        <v>920</v>
      </c>
      <c r="P86" s="10">
        <v>2210</v>
      </c>
      <c r="Q86" s="10">
        <v>3895</v>
      </c>
      <c r="R86" s="10">
        <v>3810</v>
      </c>
      <c r="S86" s="10">
        <v>3900</v>
      </c>
      <c r="T86" s="10">
        <v>3815</v>
      </c>
      <c r="U86" s="10">
        <v>3240</v>
      </c>
      <c r="V86" s="10" t="s">
        <v>111</v>
      </c>
      <c r="W86" s="10">
        <v>0</v>
      </c>
    </row>
    <row r="87" spans="1:23" x14ac:dyDescent="0.35">
      <c r="A87" s="7" t="s">
        <v>271</v>
      </c>
      <c r="B87" s="18" t="s">
        <v>75</v>
      </c>
      <c r="C87" s="10">
        <v>34015</v>
      </c>
      <c r="D87" s="10">
        <v>0</v>
      </c>
      <c r="E87" s="10">
        <v>0</v>
      </c>
      <c r="F87" s="10" t="s">
        <v>111</v>
      </c>
      <c r="G87" s="10">
        <v>5</v>
      </c>
      <c r="H87" s="10">
        <v>0</v>
      </c>
      <c r="I87" s="10">
        <v>5</v>
      </c>
      <c r="J87" s="10" t="s">
        <v>111</v>
      </c>
      <c r="K87" s="10">
        <v>560</v>
      </c>
      <c r="L87" s="10">
        <v>1700</v>
      </c>
      <c r="M87" s="10">
        <v>2950</v>
      </c>
      <c r="N87" s="10">
        <v>3425</v>
      </c>
      <c r="O87" s="10">
        <v>3040</v>
      </c>
      <c r="P87" s="10">
        <v>3165</v>
      </c>
      <c r="Q87" s="10">
        <v>3945</v>
      </c>
      <c r="R87" s="10">
        <v>3860</v>
      </c>
      <c r="S87" s="10">
        <v>3950</v>
      </c>
      <c r="T87" s="10">
        <v>3825</v>
      </c>
      <c r="U87" s="10">
        <v>3575</v>
      </c>
      <c r="V87" s="10" t="s">
        <v>111</v>
      </c>
      <c r="W87" s="10">
        <v>0</v>
      </c>
    </row>
    <row r="88" spans="1:23" x14ac:dyDescent="0.35">
      <c r="A88" s="7" t="s">
        <v>271</v>
      </c>
      <c r="B88" s="18" t="s">
        <v>76</v>
      </c>
      <c r="C88" s="10">
        <v>39350</v>
      </c>
      <c r="D88" s="10">
        <v>0</v>
      </c>
      <c r="E88" s="10">
        <v>0</v>
      </c>
      <c r="F88" s="10" t="s">
        <v>111</v>
      </c>
      <c r="G88" s="10">
        <v>5</v>
      </c>
      <c r="H88" s="10">
        <v>0</v>
      </c>
      <c r="I88" s="10">
        <v>565</v>
      </c>
      <c r="J88" s="10">
        <v>1535</v>
      </c>
      <c r="K88" s="10">
        <v>2220</v>
      </c>
      <c r="L88" s="10">
        <v>2670</v>
      </c>
      <c r="M88" s="10">
        <v>3020</v>
      </c>
      <c r="N88" s="10">
        <v>3455</v>
      </c>
      <c r="O88" s="10">
        <v>3195</v>
      </c>
      <c r="P88" s="10">
        <v>3095</v>
      </c>
      <c r="Q88" s="10">
        <v>3970</v>
      </c>
      <c r="R88" s="10">
        <v>3895</v>
      </c>
      <c r="S88" s="10">
        <v>3930</v>
      </c>
      <c r="T88" s="10">
        <v>3915</v>
      </c>
      <c r="U88" s="10">
        <v>3625</v>
      </c>
      <c r="V88" s="10">
        <v>260</v>
      </c>
      <c r="W88" s="10">
        <v>0</v>
      </c>
    </row>
    <row r="89" spans="1:23" x14ac:dyDescent="0.35">
      <c r="A89" s="7" t="s">
        <v>271</v>
      </c>
      <c r="B89" s="18" t="s">
        <v>77</v>
      </c>
      <c r="C89" s="10">
        <v>40880</v>
      </c>
      <c r="D89" s="10">
        <v>0</v>
      </c>
      <c r="E89" s="10">
        <v>0</v>
      </c>
      <c r="F89" s="10" t="s">
        <v>111</v>
      </c>
      <c r="G89" s="10">
        <v>5</v>
      </c>
      <c r="H89" s="10">
        <v>0</v>
      </c>
      <c r="I89" s="10">
        <v>1080</v>
      </c>
      <c r="J89" s="10">
        <v>1940</v>
      </c>
      <c r="K89" s="10">
        <v>2265</v>
      </c>
      <c r="L89" s="10">
        <v>2670</v>
      </c>
      <c r="M89" s="10">
        <v>3005</v>
      </c>
      <c r="N89" s="10">
        <v>3495</v>
      </c>
      <c r="O89" s="10">
        <v>3370</v>
      </c>
      <c r="P89" s="10">
        <v>3035</v>
      </c>
      <c r="Q89" s="10">
        <v>4025</v>
      </c>
      <c r="R89" s="10">
        <v>3905</v>
      </c>
      <c r="S89" s="10">
        <v>4000</v>
      </c>
      <c r="T89" s="10">
        <v>3880</v>
      </c>
      <c r="U89" s="10">
        <v>3640</v>
      </c>
      <c r="V89" s="10">
        <v>565</v>
      </c>
      <c r="W89" s="10">
        <v>0</v>
      </c>
    </row>
    <row r="90" spans="1:23" x14ac:dyDescent="0.35">
      <c r="A90" s="7" t="s">
        <v>271</v>
      </c>
      <c r="B90" s="18" t="s">
        <v>78</v>
      </c>
      <c r="C90" s="10">
        <v>41630</v>
      </c>
      <c r="D90" s="10">
        <v>0</v>
      </c>
      <c r="E90" s="10">
        <v>0</v>
      </c>
      <c r="F90" s="10" t="s">
        <v>111</v>
      </c>
      <c r="G90" s="10" t="s">
        <v>111</v>
      </c>
      <c r="H90" s="10" t="s">
        <v>111</v>
      </c>
      <c r="I90" s="10">
        <v>1080</v>
      </c>
      <c r="J90" s="10">
        <v>1980</v>
      </c>
      <c r="K90" s="10">
        <v>2305</v>
      </c>
      <c r="L90" s="10">
        <v>2665</v>
      </c>
      <c r="M90" s="10">
        <v>3035</v>
      </c>
      <c r="N90" s="10">
        <v>3505</v>
      </c>
      <c r="O90" s="10">
        <v>3575</v>
      </c>
      <c r="P90" s="10">
        <v>3040</v>
      </c>
      <c r="Q90" s="10">
        <v>3980</v>
      </c>
      <c r="R90" s="10">
        <v>4050</v>
      </c>
      <c r="S90" s="10">
        <v>4005</v>
      </c>
      <c r="T90" s="10">
        <v>3850</v>
      </c>
      <c r="U90" s="10">
        <v>3705</v>
      </c>
      <c r="V90" s="10">
        <v>845</v>
      </c>
      <c r="W90" s="10">
        <v>0</v>
      </c>
    </row>
    <row r="91" spans="1:23" x14ac:dyDescent="0.35">
      <c r="A91" s="7" t="s">
        <v>271</v>
      </c>
      <c r="B91" s="18" t="s">
        <v>79</v>
      </c>
      <c r="C91" s="10">
        <v>42105</v>
      </c>
      <c r="D91" s="10">
        <v>0</v>
      </c>
      <c r="E91" s="10">
        <v>0</v>
      </c>
      <c r="F91" s="10" t="s">
        <v>111</v>
      </c>
      <c r="G91" s="10" t="s">
        <v>111</v>
      </c>
      <c r="H91" s="10" t="s">
        <v>111</v>
      </c>
      <c r="I91" s="10">
        <v>1055</v>
      </c>
      <c r="J91" s="10">
        <v>1955</v>
      </c>
      <c r="K91" s="10">
        <v>2285</v>
      </c>
      <c r="L91" s="10">
        <v>2670</v>
      </c>
      <c r="M91" s="10">
        <v>3050</v>
      </c>
      <c r="N91" s="10">
        <v>3495</v>
      </c>
      <c r="O91" s="10">
        <v>3710</v>
      </c>
      <c r="P91" s="10">
        <v>3040</v>
      </c>
      <c r="Q91" s="10">
        <v>3995</v>
      </c>
      <c r="R91" s="10">
        <v>4060</v>
      </c>
      <c r="S91" s="10">
        <v>4075</v>
      </c>
      <c r="T91" s="10">
        <v>3840</v>
      </c>
      <c r="U91" s="10">
        <v>3720</v>
      </c>
      <c r="V91" s="10">
        <v>1140</v>
      </c>
      <c r="W91" s="10">
        <v>0</v>
      </c>
    </row>
    <row r="92" spans="1:23" x14ac:dyDescent="0.35">
      <c r="A92" s="7" t="s">
        <v>271</v>
      </c>
      <c r="B92" s="18" t="s">
        <v>80</v>
      </c>
      <c r="C92" s="10">
        <v>43485</v>
      </c>
      <c r="D92" s="10">
        <v>0</v>
      </c>
      <c r="E92" s="10">
        <v>15</v>
      </c>
      <c r="F92" s="10">
        <v>40</v>
      </c>
      <c r="G92" s="10">
        <v>195</v>
      </c>
      <c r="H92" s="10">
        <v>435</v>
      </c>
      <c r="I92" s="10">
        <v>1135</v>
      </c>
      <c r="J92" s="10">
        <v>1990</v>
      </c>
      <c r="K92" s="10">
        <v>2305</v>
      </c>
      <c r="L92" s="10">
        <v>2680</v>
      </c>
      <c r="M92" s="10">
        <v>3005</v>
      </c>
      <c r="N92" s="10">
        <v>3525</v>
      </c>
      <c r="O92" s="10">
        <v>3705</v>
      </c>
      <c r="P92" s="10">
        <v>3240</v>
      </c>
      <c r="Q92" s="10">
        <v>3965</v>
      </c>
      <c r="R92" s="10">
        <v>4135</v>
      </c>
      <c r="S92" s="10">
        <v>4060</v>
      </c>
      <c r="T92" s="10">
        <v>3910</v>
      </c>
      <c r="U92" s="10">
        <v>3715</v>
      </c>
      <c r="V92" s="10">
        <v>1435</v>
      </c>
      <c r="W92" s="10">
        <v>0</v>
      </c>
    </row>
    <row r="93" spans="1:23" x14ac:dyDescent="0.35">
      <c r="A93" s="7" t="s">
        <v>271</v>
      </c>
      <c r="B93" s="18" t="s">
        <v>81</v>
      </c>
      <c r="C93" s="10">
        <v>45010</v>
      </c>
      <c r="D93" s="10">
        <v>0</v>
      </c>
      <c r="E93" s="10">
        <v>55</v>
      </c>
      <c r="F93" s="10">
        <v>200</v>
      </c>
      <c r="G93" s="10">
        <v>385</v>
      </c>
      <c r="H93" s="10">
        <v>875</v>
      </c>
      <c r="I93" s="10">
        <v>1250</v>
      </c>
      <c r="J93" s="10">
        <v>1980</v>
      </c>
      <c r="K93" s="10">
        <v>2325</v>
      </c>
      <c r="L93" s="10">
        <v>2685</v>
      </c>
      <c r="M93" s="10">
        <v>3020</v>
      </c>
      <c r="N93" s="10">
        <v>3520</v>
      </c>
      <c r="O93" s="10">
        <v>3735</v>
      </c>
      <c r="P93" s="10">
        <v>3385</v>
      </c>
      <c r="Q93" s="10">
        <v>4000</v>
      </c>
      <c r="R93" s="10">
        <v>4175</v>
      </c>
      <c r="S93" s="10">
        <v>4065</v>
      </c>
      <c r="T93" s="10">
        <v>3945</v>
      </c>
      <c r="U93" s="10">
        <v>3735</v>
      </c>
      <c r="V93" s="10">
        <v>1675</v>
      </c>
      <c r="W93" s="10">
        <v>0</v>
      </c>
    </row>
    <row r="94" spans="1:23" x14ac:dyDescent="0.35">
      <c r="A94" s="7" t="s">
        <v>271</v>
      </c>
      <c r="B94" s="18" t="s">
        <v>82</v>
      </c>
      <c r="C94" s="10">
        <v>45730</v>
      </c>
      <c r="D94" s="10">
        <v>0</v>
      </c>
      <c r="E94" s="10">
        <v>45</v>
      </c>
      <c r="F94" s="10">
        <v>205</v>
      </c>
      <c r="G94" s="10">
        <v>385</v>
      </c>
      <c r="H94" s="10">
        <v>895</v>
      </c>
      <c r="I94" s="10">
        <v>1260</v>
      </c>
      <c r="J94" s="10">
        <v>1945</v>
      </c>
      <c r="K94" s="10">
        <v>2360</v>
      </c>
      <c r="L94" s="10">
        <v>2690</v>
      </c>
      <c r="M94" s="10">
        <v>3055</v>
      </c>
      <c r="N94" s="10">
        <v>3540</v>
      </c>
      <c r="O94" s="10">
        <v>3785</v>
      </c>
      <c r="P94" s="10">
        <v>3605</v>
      </c>
      <c r="Q94" s="10">
        <v>4020</v>
      </c>
      <c r="R94" s="10">
        <v>4240</v>
      </c>
      <c r="S94" s="10">
        <v>4090</v>
      </c>
      <c r="T94" s="10">
        <v>3925</v>
      </c>
      <c r="U94" s="10">
        <v>3795</v>
      </c>
      <c r="V94" s="10">
        <v>1895</v>
      </c>
      <c r="W94" s="10">
        <v>0</v>
      </c>
    </row>
    <row r="95" spans="1:23" x14ac:dyDescent="0.35">
      <c r="A95" s="7" t="s">
        <v>271</v>
      </c>
      <c r="B95" s="18" t="s">
        <v>83</v>
      </c>
      <c r="C95" s="10">
        <v>46085</v>
      </c>
      <c r="D95" s="10">
        <v>0</v>
      </c>
      <c r="E95" s="10">
        <v>35</v>
      </c>
      <c r="F95" s="10">
        <v>200</v>
      </c>
      <c r="G95" s="10">
        <v>355</v>
      </c>
      <c r="H95" s="10">
        <v>870</v>
      </c>
      <c r="I95" s="10">
        <v>1270</v>
      </c>
      <c r="J95" s="10">
        <v>1920</v>
      </c>
      <c r="K95" s="10">
        <v>2340</v>
      </c>
      <c r="L95" s="10">
        <v>2715</v>
      </c>
      <c r="M95" s="10">
        <v>3075</v>
      </c>
      <c r="N95" s="10">
        <v>3520</v>
      </c>
      <c r="O95" s="10">
        <v>3800</v>
      </c>
      <c r="P95" s="10">
        <v>3755</v>
      </c>
      <c r="Q95" s="10">
        <v>3995</v>
      </c>
      <c r="R95" s="10">
        <v>4285</v>
      </c>
      <c r="S95" s="10">
        <v>4045</v>
      </c>
      <c r="T95" s="10">
        <v>3975</v>
      </c>
      <c r="U95" s="10">
        <v>3765</v>
      </c>
      <c r="V95" s="10">
        <v>2165</v>
      </c>
      <c r="W95" s="10" t="s">
        <v>111</v>
      </c>
    </row>
    <row r="96" spans="1:23" x14ac:dyDescent="0.35">
      <c r="A96" s="7" t="s">
        <v>271</v>
      </c>
      <c r="B96" s="18" t="s">
        <v>84</v>
      </c>
      <c r="C96" s="10">
        <v>46295</v>
      </c>
      <c r="D96" s="10">
        <v>0</v>
      </c>
      <c r="E96" s="10">
        <v>30</v>
      </c>
      <c r="F96" s="10">
        <v>190</v>
      </c>
      <c r="G96" s="10">
        <v>355</v>
      </c>
      <c r="H96" s="10">
        <v>825</v>
      </c>
      <c r="I96" s="10">
        <v>1310</v>
      </c>
      <c r="J96" s="10">
        <v>1895</v>
      </c>
      <c r="K96" s="10">
        <v>2335</v>
      </c>
      <c r="L96" s="10">
        <v>2710</v>
      </c>
      <c r="M96" s="10">
        <v>3100</v>
      </c>
      <c r="N96" s="10">
        <v>3510</v>
      </c>
      <c r="O96" s="10">
        <v>3770</v>
      </c>
      <c r="P96" s="10">
        <v>3815</v>
      </c>
      <c r="Q96" s="10">
        <v>3935</v>
      </c>
      <c r="R96" s="10">
        <v>4325</v>
      </c>
      <c r="S96" s="10">
        <v>4020</v>
      </c>
      <c r="T96" s="10">
        <v>4005</v>
      </c>
      <c r="U96" s="10">
        <v>3810</v>
      </c>
      <c r="V96" s="10">
        <v>2360</v>
      </c>
      <c r="W96" s="10" t="s">
        <v>111</v>
      </c>
    </row>
    <row r="97" spans="1:23" x14ac:dyDescent="0.35">
      <c r="A97" s="7" t="s">
        <v>271</v>
      </c>
      <c r="B97" s="18" t="s">
        <v>85</v>
      </c>
      <c r="C97" s="10">
        <v>46290</v>
      </c>
      <c r="D97" s="10">
        <v>0</v>
      </c>
      <c r="E97" s="10">
        <v>15</v>
      </c>
      <c r="F97" s="10">
        <v>180</v>
      </c>
      <c r="G97" s="10">
        <v>345</v>
      </c>
      <c r="H97" s="10">
        <v>795</v>
      </c>
      <c r="I97" s="10">
        <v>1285</v>
      </c>
      <c r="J97" s="10">
        <v>1870</v>
      </c>
      <c r="K97" s="10">
        <v>2310</v>
      </c>
      <c r="L97" s="10">
        <v>2695</v>
      </c>
      <c r="M97" s="10">
        <v>3075</v>
      </c>
      <c r="N97" s="10">
        <v>3480</v>
      </c>
      <c r="O97" s="10">
        <v>3710</v>
      </c>
      <c r="P97" s="10">
        <v>3885</v>
      </c>
      <c r="Q97" s="10">
        <v>3860</v>
      </c>
      <c r="R97" s="10">
        <v>4350</v>
      </c>
      <c r="S97" s="10">
        <v>4045</v>
      </c>
      <c r="T97" s="10">
        <v>3965</v>
      </c>
      <c r="U97" s="10">
        <v>3795</v>
      </c>
      <c r="V97" s="10">
        <v>2625</v>
      </c>
      <c r="W97" s="10">
        <v>0</v>
      </c>
    </row>
    <row r="98" spans="1:23" x14ac:dyDescent="0.35">
      <c r="A98" s="7" t="s">
        <v>271</v>
      </c>
      <c r="B98" s="18" t="s">
        <v>86</v>
      </c>
      <c r="C98" s="10">
        <v>46280</v>
      </c>
      <c r="D98" s="10">
        <v>0</v>
      </c>
      <c r="E98" s="10">
        <v>5</v>
      </c>
      <c r="F98" s="10">
        <v>170</v>
      </c>
      <c r="G98" s="10">
        <v>335</v>
      </c>
      <c r="H98" s="10">
        <v>760</v>
      </c>
      <c r="I98" s="10">
        <v>1230</v>
      </c>
      <c r="J98" s="10">
        <v>1840</v>
      </c>
      <c r="K98" s="10">
        <v>2250</v>
      </c>
      <c r="L98" s="10">
        <v>2680</v>
      </c>
      <c r="M98" s="10">
        <v>3030</v>
      </c>
      <c r="N98" s="10">
        <v>3460</v>
      </c>
      <c r="O98" s="10">
        <v>3705</v>
      </c>
      <c r="P98" s="10">
        <v>3875</v>
      </c>
      <c r="Q98" s="10">
        <v>3865</v>
      </c>
      <c r="R98" s="10">
        <v>4295</v>
      </c>
      <c r="S98" s="10">
        <v>4120</v>
      </c>
      <c r="T98" s="10">
        <v>3935</v>
      </c>
      <c r="U98" s="10">
        <v>3830</v>
      </c>
      <c r="V98" s="10">
        <v>2900</v>
      </c>
      <c r="W98" s="10">
        <v>0</v>
      </c>
    </row>
    <row r="99" spans="1:23" x14ac:dyDescent="0.35">
      <c r="A99" s="7" t="s">
        <v>271</v>
      </c>
      <c r="B99" s="18" t="s">
        <v>87</v>
      </c>
      <c r="C99" s="10">
        <v>46280</v>
      </c>
      <c r="D99" s="10">
        <v>0</v>
      </c>
      <c r="E99" s="10" t="s">
        <v>111</v>
      </c>
      <c r="F99" s="10">
        <v>165</v>
      </c>
      <c r="G99" s="10">
        <v>305</v>
      </c>
      <c r="H99" s="10">
        <v>725</v>
      </c>
      <c r="I99" s="10">
        <v>1190</v>
      </c>
      <c r="J99" s="10">
        <v>1810</v>
      </c>
      <c r="K99" s="10">
        <v>2225</v>
      </c>
      <c r="L99" s="10">
        <v>2640</v>
      </c>
      <c r="M99" s="10">
        <v>3025</v>
      </c>
      <c r="N99" s="10">
        <v>3415</v>
      </c>
      <c r="O99" s="10">
        <v>3690</v>
      </c>
      <c r="P99" s="10">
        <v>3900</v>
      </c>
      <c r="Q99" s="10">
        <v>3820</v>
      </c>
      <c r="R99" s="10">
        <v>4290</v>
      </c>
      <c r="S99" s="10">
        <v>4170</v>
      </c>
      <c r="T99" s="10">
        <v>3960</v>
      </c>
      <c r="U99" s="10">
        <v>3820</v>
      </c>
      <c r="V99" s="10">
        <v>3130</v>
      </c>
      <c r="W99" s="10">
        <v>0</v>
      </c>
    </row>
    <row r="100" spans="1:23" x14ac:dyDescent="0.35">
      <c r="A100" s="7" t="s">
        <v>271</v>
      </c>
      <c r="B100" s="18" t="s">
        <v>88</v>
      </c>
      <c r="C100" s="10">
        <v>46205</v>
      </c>
      <c r="D100" s="10">
        <v>0</v>
      </c>
      <c r="E100" s="10" t="s">
        <v>111</v>
      </c>
      <c r="F100" s="10">
        <v>150</v>
      </c>
      <c r="G100" s="10">
        <v>285</v>
      </c>
      <c r="H100" s="10">
        <v>700</v>
      </c>
      <c r="I100" s="10">
        <v>1155</v>
      </c>
      <c r="J100" s="10">
        <v>1750</v>
      </c>
      <c r="K100" s="10">
        <v>2190</v>
      </c>
      <c r="L100" s="10">
        <v>2610</v>
      </c>
      <c r="M100" s="10">
        <v>2995</v>
      </c>
      <c r="N100" s="10">
        <v>3360</v>
      </c>
      <c r="O100" s="10">
        <v>3685</v>
      </c>
      <c r="P100" s="10">
        <v>3910</v>
      </c>
      <c r="Q100" s="10">
        <v>3805</v>
      </c>
      <c r="R100" s="10">
        <v>4275</v>
      </c>
      <c r="S100" s="10">
        <v>4195</v>
      </c>
      <c r="T100" s="10">
        <v>3925</v>
      </c>
      <c r="U100" s="10">
        <v>3895</v>
      </c>
      <c r="V100" s="10">
        <v>3175</v>
      </c>
      <c r="W100" s="10">
        <v>145</v>
      </c>
    </row>
    <row r="101" spans="1:23" x14ac:dyDescent="0.35">
      <c r="A101" s="7" t="s">
        <v>271</v>
      </c>
      <c r="B101" s="18" t="s">
        <v>89</v>
      </c>
      <c r="C101" s="10">
        <v>45985</v>
      </c>
      <c r="D101" s="10">
        <v>0</v>
      </c>
      <c r="E101" s="10" t="s">
        <v>111</v>
      </c>
      <c r="F101" s="10">
        <v>130</v>
      </c>
      <c r="G101" s="10">
        <v>270</v>
      </c>
      <c r="H101" s="10">
        <v>650</v>
      </c>
      <c r="I101" s="10">
        <v>1105</v>
      </c>
      <c r="J101" s="10">
        <v>1720</v>
      </c>
      <c r="K101" s="10">
        <v>2145</v>
      </c>
      <c r="L101" s="10">
        <v>2615</v>
      </c>
      <c r="M101" s="10">
        <v>2950</v>
      </c>
      <c r="N101" s="10">
        <v>3310</v>
      </c>
      <c r="O101" s="10">
        <v>3710</v>
      </c>
      <c r="P101" s="10">
        <v>3910</v>
      </c>
      <c r="Q101" s="10">
        <v>3780</v>
      </c>
      <c r="R101" s="10">
        <v>4260</v>
      </c>
      <c r="S101" s="10">
        <v>4175</v>
      </c>
      <c r="T101" s="10">
        <v>3985</v>
      </c>
      <c r="U101" s="10">
        <v>3845</v>
      </c>
      <c r="V101" s="10">
        <v>3195</v>
      </c>
      <c r="W101" s="10">
        <v>230</v>
      </c>
    </row>
    <row r="102" spans="1:23" x14ac:dyDescent="0.35">
      <c r="A102" s="7" t="s">
        <v>271</v>
      </c>
      <c r="B102" s="18" t="s">
        <v>90</v>
      </c>
      <c r="C102" s="10">
        <v>45640</v>
      </c>
      <c r="D102" s="10">
        <v>0</v>
      </c>
      <c r="E102" s="10" t="s">
        <v>111</v>
      </c>
      <c r="F102" s="10">
        <v>115</v>
      </c>
      <c r="G102" s="10">
        <v>260</v>
      </c>
      <c r="H102" s="10">
        <v>605</v>
      </c>
      <c r="I102" s="10">
        <v>1060</v>
      </c>
      <c r="J102" s="10">
        <v>1650</v>
      </c>
      <c r="K102" s="10">
        <v>2130</v>
      </c>
      <c r="L102" s="10">
        <v>2595</v>
      </c>
      <c r="M102" s="10">
        <v>2885</v>
      </c>
      <c r="N102" s="10">
        <v>3295</v>
      </c>
      <c r="O102" s="10">
        <v>3695</v>
      </c>
      <c r="P102" s="10">
        <v>3920</v>
      </c>
      <c r="Q102" s="10">
        <v>3755</v>
      </c>
      <c r="R102" s="10">
        <v>4195</v>
      </c>
      <c r="S102" s="10">
        <v>4255</v>
      </c>
      <c r="T102" s="10">
        <v>3985</v>
      </c>
      <c r="U102" s="10">
        <v>3800</v>
      </c>
      <c r="V102" s="10">
        <v>3250</v>
      </c>
      <c r="W102" s="10">
        <v>195</v>
      </c>
    </row>
    <row r="103" spans="1:23" x14ac:dyDescent="0.35">
      <c r="A103" s="7" t="s">
        <v>271</v>
      </c>
      <c r="B103" s="18" t="s">
        <v>91</v>
      </c>
      <c r="C103" s="10">
        <v>45365</v>
      </c>
      <c r="D103" s="10">
        <v>0</v>
      </c>
      <c r="E103" s="10" t="s">
        <v>111</v>
      </c>
      <c r="F103" s="10">
        <v>95</v>
      </c>
      <c r="G103" s="10">
        <v>260</v>
      </c>
      <c r="H103" s="10">
        <v>555</v>
      </c>
      <c r="I103" s="10">
        <v>1045</v>
      </c>
      <c r="J103" s="10">
        <v>1595</v>
      </c>
      <c r="K103" s="10">
        <v>2070</v>
      </c>
      <c r="L103" s="10">
        <v>2555</v>
      </c>
      <c r="M103" s="10">
        <v>2850</v>
      </c>
      <c r="N103" s="10">
        <v>3280</v>
      </c>
      <c r="O103" s="10">
        <v>3665</v>
      </c>
      <c r="P103" s="10">
        <v>3890</v>
      </c>
      <c r="Q103" s="10">
        <v>3770</v>
      </c>
      <c r="R103" s="10">
        <v>4170</v>
      </c>
      <c r="S103" s="10">
        <v>4245</v>
      </c>
      <c r="T103" s="10">
        <v>4050</v>
      </c>
      <c r="U103" s="10">
        <v>3780</v>
      </c>
      <c r="V103" s="10">
        <v>3285</v>
      </c>
      <c r="W103" s="10">
        <v>205</v>
      </c>
    </row>
    <row r="104" spans="1:23" x14ac:dyDescent="0.35">
      <c r="A104" s="7" t="s">
        <v>271</v>
      </c>
      <c r="B104" s="18" t="s">
        <v>92</v>
      </c>
      <c r="C104" s="10">
        <v>45050</v>
      </c>
      <c r="D104" s="10">
        <v>0</v>
      </c>
      <c r="E104" s="10" t="s">
        <v>111</v>
      </c>
      <c r="F104" s="10">
        <v>85</v>
      </c>
      <c r="G104" s="10">
        <v>240</v>
      </c>
      <c r="H104" s="10">
        <v>525</v>
      </c>
      <c r="I104" s="10">
        <v>995</v>
      </c>
      <c r="J104" s="10">
        <v>1555</v>
      </c>
      <c r="K104" s="10">
        <v>2065</v>
      </c>
      <c r="L104" s="10">
        <v>2515</v>
      </c>
      <c r="M104" s="10">
        <v>2830</v>
      </c>
      <c r="N104" s="10">
        <v>3200</v>
      </c>
      <c r="O104" s="10">
        <v>3675</v>
      </c>
      <c r="P104" s="10">
        <v>3830</v>
      </c>
      <c r="Q104" s="10">
        <v>3830</v>
      </c>
      <c r="R104" s="10">
        <v>4090</v>
      </c>
      <c r="S104" s="10">
        <v>4270</v>
      </c>
      <c r="T104" s="10">
        <v>4020</v>
      </c>
      <c r="U104" s="10">
        <v>3850</v>
      </c>
      <c r="V104" s="10">
        <v>3260</v>
      </c>
      <c r="W104" s="10">
        <v>225</v>
      </c>
    </row>
    <row r="105" spans="1:23" x14ac:dyDescent="0.35">
      <c r="A105" s="7" t="s">
        <v>271</v>
      </c>
      <c r="B105" s="18" t="s">
        <v>93</v>
      </c>
      <c r="C105" s="10">
        <v>44570</v>
      </c>
      <c r="D105" s="10">
        <v>0</v>
      </c>
      <c r="E105" s="10" t="s">
        <v>111</v>
      </c>
      <c r="F105" s="10">
        <v>70</v>
      </c>
      <c r="G105" s="10">
        <v>240</v>
      </c>
      <c r="H105" s="10">
        <v>485</v>
      </c>
      <c r="I105" s="10">
        <v>955</v>
      </c>
      <c r="J105" s="10">
        <v>1510</v>
      </c>
      <c r="K105" s="10">
        <v>2030</v>
      </c>
      <c r="L105" s="10">
        <v>2485</v>
      </c>
      <c r="M105" s="10">
        <v>2800</v>
      </c>
      <c r="N105" s="10">
        <v>3170</v>
      </c>
      <c r="O105" s="10">
        <v>3625</v>
      </c>
      <c r="P105" s="10">
        <v>3835</v>
      </c>
      <c r="Q105" s="10">
        <v>3805</v>
      </c>
      <c r="R105" s="10">
        <v>4095</v>
      </c>
      <c r="S105" s="10">
        <v>4260</v>
      </c>
      <c r="T105" s="10">
        <v>4030</v>
      </c>
      <c r="U105" s="10">
        <v>3870</v>
      </c>
      <c r="V105" s="10">
        <v>3100</v>
      </c>
      <c r="W105" s="10">
        <v>205</v>
      </c>
    </row>
    <row r="106" spans="1:23" x14ac:dyDescent="0.35">
      <c r="A106" s="7" t="s">
        <v>271</v>
      </c>
      <c r="B106" s="18" t="s">
        <v>94</v>
      </c>
      <c r="C106" s="10">
        <v>44070</v>
      </c>
      <c r="D106" s="10">
        <v>0</v>
      </c>
      <c r="E106" s="10" t="s">
        <v>111</v>
      </c>
      <c r="F106" s="10">
        <v>50</v>
      </c>
      <c r="G106" s="10">
        <v>225</v>
      </c>
      <c r="H106" s="10">
        <v>450</v>
      </c>
      <c r="I106" s="10">
        <v>940</v>
      </c>
      <c r="J106" s="10">
        <v>1445</v>
      </c>
      <c r="K106" s="10">
        <v>1980</v>
      </c>
      <c r="L106" s="10">
        <v>2470</v>
      </c>
      <c r="M106" s="10">
        <v>2760</v>
      </c>
      <c r="N106" s="10">
        <v>3130</v>
      </c>
      <c r="O106" s="10">
        <v>3600</v>
      </c>
      <c r="P106" s="10">
        <v>3835</v>
      </c>
      <c r="Q106" s="10">
        <v>3815</v>
      </c>
      <c r="R106" s="10">
        <v>4060</v>
      </c>
      <c r="S106" s="10">
        <v>4280</v>
      </c>
      <c r="T106" s="10">
        <v>4035</v>
      </c>
      <c r="U106" s="10">
        <v>3850</v>
      </c>
      <c r="V106" s="10">
        <v>2960</v>
      </c>
      <c r="W106" s="10">
        <v>185</v>
      </c>
    </row>
    <row r="107" spans="1:23" x14ac:dyDescent="0.35">
      <c r="A107" s="7" t="s">
        <v>271</v>
      </c>
      <c r="B107" s="18" t="s">
        <v>95</v>
      </c>
      <c r="C107" s="10">
        <v>43610</v>
      </c>
      <c r="D107" s="10">
        <v>0</v>
      </c>
      <c r="E107" s="10">
        <v>0</v>
      </c>
      <c r="F107" s="10">
        <v>40</v>
      </c>
      <c r="G107" s="10">
        <v>220</v>
      </c>
      <c r="H107" s="10">
        <v>400</v>
      </c>
      <c r="I107" s="10">
        <v>920</v>
      </c>
      <c r="J107" s="10">
        <v>1400</v>
      </c>
      <c r="K107" s="10">
        <v>1945</v>
      </c>
      <c r="L107" s="10">
        <v>2415</v>
      </c>
      <c r="M107" s="10">
        <v>2775</v>
      </c>
      <c r="N107" s="10">
        <v>3115</v>
      </c>
      <c r="O107" s="10">
        <v>3555</v>
      </c>
      <c r="P107" s="10">
        <v>3825</v>
      </c>
      <c r="Q107" s="10">
        <v>3825</v>
      </c>
      <c r="R107" s="10">
        <v>4015</v>
      </c>
      <c r="S107" s="10">
        <v>4305</v>
      </c>
      <c r="T107" s="10">
        <v>3990</v>
      </c>
      <c r="U107" s="10">
        <v>3895</v>
      </c>
      <c r="V107" s="10">
        <v>2745</v>
      </c>
      <c r="W107" s="10">
        <v>230</v>
      </c>
    </row>
    <row r="108" spans="1:23" x14ac:dyDescent="0.35">
      <c r="A108" s="7" t="s">
        <v>271</v>
      </c>
      <c r="B108" s="18" t="s">
        <v>96</v>
      </c>
      <c r="C108" s="10">
        <v>43095</v>
      </c>
      <c r="D108" s="10">
        <v>0</v>
      </c>
      <c r="E108" s="10" t="s">
        <v>111</v>
      </c>
      <c r="F108" s="10">
        <v>30</v>
      </c>
      <c r="G108" s="10">
        <v>205</v>
      </c>
      <c r="H108" s="10">
        <v>380</v>
      </c>
      <c r="I108" s="10">
        <v>865</v>
      </c>
      <c r="J108" s="10">
        <v>1375</v>
      </c>
      <c r="K108" s="10">
        <v>1915</v>
      </c>
      <c r="L108" s="10">
        <v>2375</v>
      </c>
      <c r="M108" s="10">
        <v>2725</v>
      </c>
      <c r="N108" s="10">
        <v>3110</v>
      </c>
      <c r="O108" s="10">
        <v>3530</v>
      </c>
      <c r="P108" s="10">
        <v>3790</v>
      </c>
      <c r="Q108" s="10">
        <v>3850</v>
      </c>
      <c r="R108" s="10">
        <v>3950</v>
      </c>
      <c r="S108" s="10">
        <v>4335</v>
      </c>
      <c r="T108" s="10">
        <v>3965</v>
      </c>
      <c r="U108" s="10">
        <v>3925</v>
      </c>
      <c r="V108" s="10">
        <v>2565</v>
      </c>
      <c r="W108" s="10">
        <v>210</v>
      </c>
    </row>
    <row r="109" spans="1:23" x14ac:dyDescent="0.35">
      <c r="A109" s="7" t="s">
        <v>271</v>
      </c>
      <c r="B109" s="18" t="s">
        <v>97</v>
      </c>
      <c r="C109" s="10">
        <v>42540</v>
      </c>
      <c r="D109" s="10">
        <v>0</v>
      </c>
      <c r="E109" s="10" t="s">
        <v>111</v>
      </c>
      <c r="F109" s="10">
        <v>20</v>
      </c>
      <c r="G109" s="10">
        <v>190</v>
      </c>
      <c r="H109" s="10">
        <v>360</v>
      </c>
      <c r="I109" s="10">
        <v>820</v>
      </c>
      <c r="J109" s="10">
        <v>1320</v>
      </c>
      <c r="K109" s="10">
        <v>1890</v>
      </c>
      <c r="L109" s="10">
        <v>2335</v>
      </c>
      <c r="M109" s="10">
        <v>2705</v>
      </c>
      <c r="N109" s="10">
        <v>3090</v>
      </c>
      <c r="O109" s="10">
        <v>3485</v>
      </c>
      <c r="P109" s="10">
        <v>3725</v>
      </c>
      <c r="Q109" s="10">
        <v>3910</v>
      </c>
      <c r="R109" s="10">
        <v>3880</v>
      </c>
      <c r="S109" s="10">
        <v>4365</v>
      </c>
      <c r="T109" s="10">
        <v>3985</v>
      </c>
      <c r="U109" s="10">
        <v>3885</v>
      </c>
      <c r="V109" s="10">
        <v>2325</v>
      </c>
      <c r="W109" s="10">
        <v>255</v>
      </c>
    </row>
    <row r="110" spans="1:23" x14ac:dyDescent="0.35">
      <c r="A110" s="7" t="s">
        <v>271</v>
      </c>
      <c r="B110" s="18" t="s">
        <v>98</v>
      </c>
      <c r="C110" s="10">
        <v>41905</v>
      </c>
      <c r="D110" s="10">
        <v>0</v>
      </c>
      <c r="E110" s="10" t="s">
        <v>111</v>
      </c>
      <c r="F110" s="10">
        <v>10</v>
      </c>
      <c r="G110" s="10">
        <v>175</v>
      </c>
      <c r="H110" s="10">
        <v>345</v>
      </c>
      <c r="I110" s="10">
        <v>780</v>
      </c>
      <c r="J110" s="10">
        <v>1255</v>
      </c>
      <c r="K110" s="10">
        <v>1865</v>
      </c>
      <c r="L110" s="10">
        <v>2275</v>
      </c>
      <c r="M110" s="10">
        <v>2690</v>
      </c>
      <c r="N110" s="10">
        <v>3045</v>
      </c>
      <c r="O110" s="10">
        <v>3470</v>
      </c>
      <c r="P110" s="10">
        <v>3715</v>
      </c>
      <c r="Q110" s="10">
        <v>3895</v>
      </c>
      <c r="R110" s="10">
        <v>3885</v>
      </c>
      <c r="S110" s="10">
        <v>4310</v>
      </c>
      <c r="T110" s="10">
        <v>4060</v>
      </c>
      <c r="U110" s="10">
        <v>3850</v>
      </c>
      <c r="V110" s="10">
        <v>2035</v>
      </c>
      <c r="W110" s="10">
        <v>250</v>
      </c>
    </row>
    <row r="111" spans="1:23" x14ac:dyDescent="0.35">
      <c r="A111" s="7" t="s">
        <v>271</v>
      </c>
      <c r="B111" s="18" t="s">
        <v>99</v>
      </c>
      <c r="C111" s="10">
        <v>41235</v>
      </c>
      <c r="D111" s="10">
        <v>0</v>
      </c>
      <c r="E111" s="10" t="s">
        <v>111</v>
      </c>
      <c r="F111" s="10">
        <v>5</v>
      </c>
      <c r="G111" s="10">
        <v>165</v>
      </c>
      <c r="H111" s="10">
        <v>315</v>
      </c>
      <c r="I111" s="10">
        <v>740</v>
      </c>
      <c r="J111" s="10">
        <v>1205</v>
      </c>
      <c r="K111" s="10">
        <v>1820</v>
      </c>
      <c r="L111" s="10">
        <v>2245</v>
      </c>
      <c r="M111" s="10">
        <v>2640</v>
      </c>
      <c r="N111" s="10">
        <v>3035</v>
      </c>
      <c r="O111" s="10">
        <v>3415</v>
      </c>
      <c r="P111" s="10">
        <v>3695</v>
      </c>
      <c r="Q111" s="10">
        <v>3910</v>
      </c>
      <c r="R111" s="10">
        <v>3835</v>
      </c>
      <c r="S111" s="10">
        <v>4295</v>
      </c>
      <c r="T111" s="10">
        <v>4090</v>
      </c>
      <c r="U111" s="10">
        <v>3870</v>
      </c>
      <c r="V111" s="10">
        <v>1715</v>
      </c>
      <c r="W111" s="10">
        <v>245</v>
      </c>
    </row>
    <row r="112" spans="1:23" x14ac:dyDescent="0.35">
      <c r="A112" s="7" t="s">
        <v>271</v>
      </c>
      <c r="B112" s="18" t="s">
        <v>100</v>
      </c>
      <c r="C112" s="10">
        <v>40685</v>
      </c>
      <c r="D112" s="10">
        <v>0</v>
      </c>
      <c r="E112" s="10" t="s">
        <v>111</v>
      </c>
      <c r="F112" s="10" t="s">
        <v>111</v>
      </c>
      <c r="G112" s="10">
        <v>150</v>
      </c>
      <c r="H112" s="10">
        <v>290</v>
      </c>
      <c r="I112" s="10">
        <v>710</v>
      </c>
      <c r="J112" s="10">
        <v>1175</v>
      </c>
      <c r="K112" s="10">
        <v>1760</v>
      </c>
      <c r="L112" s="10">
        <v>2205</v>
      </c>
      <c r="M112" s="10">
        <v>2605</v>
      </c>
      <c r="N112" s="10">
        <v>3000</v>
      </c>
      <c r="O112" s="10">
        <v>3365</v>
      </c>
      <c r="P112" s="10">
        <v>3685</v>
      </c>
      <c r="Q112" s="10">
        <v>3910</v>
      </c>
      <c r="R112" s="10">
        <v>3815</v>
      </c>
      <c r="S112" s="10">
        <v>4265</v>
      </c>
      <c r="T112" s="10">
        <v>4120</v>
      </c>
      <c r="U112" s="10">
        <v>3820</v>
      </c>
      <c r="V112" s="10">
        <v>1565</v>
      </c>
      <c r="W112" s="10">
        <v>240</v>
      </c>
    </row>
    <row r="113" spans="1:23" x14ac:dyDescent="0.35">
      <c r="A113" s="7" t="s">
        <v>271</v>
      </c>
      <c r="B113" s="18" t="s">
        <v>101</v>
      </c>
      <c r="C113" s="10">
        <v>40025</v>
      </c>
      <c r="D113" s="10">
        <v>0</v>
      </c>
      <c r="E113" s="10" t="s">
        <v>111</v>
      </c>
      <c r="F113" s="10" t="s">
        <v>111</v>
      </c>
      <c r="G113" s="10">
        <v>135</v>
      </c>
      <c r="H113" s="10">
        <v>280</v>
      </c>
      <c r="I113" s="10">
        <v>655</v>
      </c>
      <c r="J113" s="10">
        <v>1115</v>
      </c>
      <c r="K113" s="10">
        <v>1725</v>
      </c>
      <c r="L113" s="10">
        <v>2155</v>
      </c>
      <c r="M113" s="10">
        <v>2615</v>
      </c>
      <c r="N113" s="10">
        <v>2955</v>
      </c>
      <c r="O113" s="10">
        <v>3315</v>
      </c>
      <c r="P113" s="10">
        <v>3700</v>
      </c>
      <c r="Q113" s="10">
        <v>3900</v>
      </c>
      <c r="R113" s="10">
        <v>3790</v>
      </c>
      <c r="S113" s="10">
        <v>4250</v>
      </c>
      <c r="T113" s="10">
        <v>4080</v>
      </c>
      <c r="U113" s="10">
        <v>3860</v>
      </c>
      <c r="V113" s="10">
        <v>1215</v>
      </c>
      <c r="W113" s="10">
        <v>275</v>
      </c>
    </row>
    <row r="114" spans="1:23" x14ac:dyDescent="0.35">
      <c r="A114" s="7" t="s">
        <v>271</v>
      </c>
      <c r="B114" s="18" t="s">
        <v>102</v>
      </c>
      <c r="C114" s="10">
        <v>39405</v>
      </c>
      <c r="D114" s="10">
        <v>0</v>
      </c>
      <c r="E114" s="10" t="s">
        <v>111</v>
      </c>
      <c r="F114" s="10">
        <v>5</v>
      </c>
      <c r="G114" s="10">
        <v>120</v>
      </c>
      <c r="H114" s="10">
        <v>270</v>
      </c>
      <c r="I114" s="10">
        <v>610</v>
      </c>
      <c r="J114" s="10">
        <v>1070</v>
      </c>
      <c r="K114" s="10">
        <v>1655</v>
      </c>
      <c r="L114" s="10">
        <v>2140</v>
      </c>
      <c r="M114" s="10">
        <v>2600</v>
      </c>
      <c r="N114" s="10">
        <v>2880</v>
      </c>
      <c r="O114" s="10">
        <v>3295</v>
      </c>
      <c r="P114" s="10">
        <v>3690</v>
      </c>
      <c r="Q114" s="10">
        <v>3910</v>
      </c>
      <c r="R114" s="10">
        <v>3760</v>
      </c>
      <c r="S114" s="10">
        <v>4185</v>
      </c>
      <c r="T114" s="10">
        <v>4150</v>
      </c>
      <c r="U114" s="10">
        <v>3845</v>
      </c>
      <c r="V114" s="10">
        <v>930</v>
      </c>
      <c r="W114" s="10">
        <v>285</v>
      </c>
    </row>
    <row r="115" spans="1:23" x14ac:dyDescent="0.35">
      <c r="A115" s="7" t="s">
        <v>271</v>
      </c>
      <c r="B115" s="18" t="s">
        <v>103</v>
      </c>
      <c r="C115" s="10">
        <v>38800</v>
      </c>
      <c r="D115" s="10">
        <v>0</v>
      </c>
      <c r="E115" s="10" t="s">
        <v>111</v>
      </c>
      <c r="F115" s="10">
        <v>5</v>
      </c>
      <c r="G115" s="10">
        <v>100</v>
      </c>
      <c r="H115" s="10">
        <v>270</v>
      </c>
      <c r="I115" s="10">
        <v>560</v>
      </c>
      <c r="J115" s="10">
        <v>1055</v>
      </c>
      <c r="K115" s="10">
        <v>1605</v>
      </c>
      <c r="L115" s="10">
        <v>2075</v>
      </c>
      <c r="M115" s="10">
        <v>2560</v>
      </c>
      <c r="N115" s="10">
        <v>2845</v>
      </c>
      <c r="O115" s="10">
        <v>3280</v>
      </c>
      <c r="P115" s="10">
        <v>3660</v>
      </c>
      <c r="Q115" s="10">
        <v>3875</v>
      </c>
      <c r="R115" s="10">
        <v>3770</v>
      </c>
      <c r="S115" s="10">
        <v>4150</v>
      </c>
      <c r="T115" s="10">
        <v>4125</v>
      </c>
      <c r="U115" s="10">
        <v>3905</v>
      </c>
      <c r="V115" s="10">
        <v>695</v>
      </c>
      <c r="W115" s="10">
        <v>255</v>
      </c>
    </row>
    <row r="116" spans="1:23" x14ac:dyDescent="0.35">
      <c r="A116" s="7" t="s">
        <v>271</v>
      </c>
      <c r="B116" s="18" t="s">
        <v>104</v>
      </c>
      <c r="C116" s="10">
        <v>38210</v>
      </c>
      <c r="D116" s="10">
        <v>0</v>
      </c>
      <c r="E116" s="10" t="s">
        <v>111</v>
      </c>
      <c r="F116" s="10" t="s">
        <v>111</v>
      </c>
      <c r="G116" s="10">
        <v>90</v>
      </c>
      <c r="H116" s="10">
        <v>245</v>
      </c>
      <c r="I116" s="10">
        <v>525</v>
      </c>
      <c r="J116" s="10">
        <v>1000</v>
      </c>
      <c r="K116" s="10">
        <v>1565</v>
      </c>
      <c r="L116" s="10">
        <v>2065</v>
      </c>
      <c r="M116" s="10">
        <v>2520</v>
      </c>
      <c r="N116" s="10">
        <v>2825</v>
      </c>
      <c r="O116" s="10">
        <v>3195</v>
      </c>
      <c r="P116" s="10">
        <v>3670</v>
      </c>
      <c r="Q116" s="10">
        <v>3810</v>
      </c>
      <c r="R116" s="10">
        <v>3830</v>
      </c>
      <c r="S116" s="10">
        <v>4075</v>
      </c>
      <c r="T116" s="10">
        <v>4125</v>
      </c>
      <c r="U116" s="10">
        <v>3885</v>
      </c>
      <c r="V116" s="10">
        <v>765</v>
      </c>
      <c r="W116" s="10">
        <v>10</v>
      </c>
    </row>
    <row r="117" spans="1:23" x14ac:dyDescent="0.35">
      <c r="A117" s="7" t="s">
        <v>271</v>
      </c>
      <c r="B117" s="18" t="s">
        <v>105</v>
      </c>
      <c r="C117" s="10">
        <v>37775</v>
      </c>
      <c r="D117" s="10">
        <v>0</v>
      </c>
      <c r="E117" s="10">
        <v>0</v>
      </c>
      <c r="F117" s="10">
        <v>5</v>
      </c>
      <c r="G117" s="10">
        <v>75</v>
      </c>
      <c r="H117" s="10">
        <v>245</v>
      </c>
      <c r="I117" s="10">
        <v>485</v>
      </c>
      <c r="J117" s="10">
        <v>960</v>
      </c>
      <c r="K117" s="10">
        <v>1515</v>
      </c>
      <c r="L117" s="10">
        <v>2035</v>
      </c>
      <c r="M117" s="10">
        <v>2485</v>
      </c>
      <c r="N117" s="10">
        <v>2800</v>
      </c>
      <c r="O117" s="10">
        <v>3160</v>
      </c>
      <c r="P117" s="10">
        <v>3620</v>
      </c>
      <c r="Q117" s="10">
        <v>3815</v>
      </c>
      <c r="R117" s="10">
        <v>3800</v>
      </c>
      <c r="S117" s="10">
        <v>4075</v>
      </c>
      <c r="T117" s="10">
        <v>4090</v>
      </c>
      <c r="U117" s="10">
        <v>3870</v>
      </c>
      <c r="V117" s="10">
        <v>720</v>
      </c>
      <c r="W117" s="10">
        <v>10</v>
      </c>
    </row>
    <row r="118" spans="1:23" x14ac:dyDescent="0.35">
      <c r="A118" s="7" t="s">
        <v>271</v>
      </c>
      <c r="B118" s="18" t="s">
        <v>106</v>
      </c>
      <c r="C118" s="10">
        <v>37170</v>
      </c>
      <c r="D118" s="10">
        <v>0</v>
      </c>
      <c r="E118" s="10" t="s">
        <v>111</v>
      </c>
      <c r="F118" s="10">
        <v>5</v>
      </c>
      <c r="G118" s="10">
        <v>60</v>
      </c>
      <c r="H118" s="10">
        <v>235</v>
      </c>
      <c r="I118" s="10">
        <v>460</v>
      </c>
      <c r="J118" s="10">
        <v>945</v>
      </c>
      <c r="K118" s="10">
        <v>1445</v>
      </c>
      <c r="L118" s="10">
        <v>1990</v>
      </c>
      <c r="M118" s="10">
        <v>2470</v>
      </c>
      <c r="N118" s="10">
        <v>2760</v>
      </c>
      <c r="O118" s="10">
        <v>3115</v>
      </c>
      <c r="P118" s="10">
        <v>3595</v>
      </c>
      <c r="Q118" s="10">
        <v>3810</v>
      </c>
      <c r="R118" s="10">
        <v>3805</v>
      </c>
      <c r="S118" s="10">
        <v>4050</v>
      </c>
      <c r="T118" s="10">
        <v>4050</v>
      </c>
      <c r="U118" s="10">
        <v>3815</v>
      </c>
      <c r="V118" s="10">
        <v>550</v>
      </c>
      <c r="W118" s="10">
        <v>10</v>
      </c>
    </row>
    <row r="119" spans="1:23" x14ac:dyDescent="0.35">
      <c r="A119" t="s">
        <v>27</v>
      </c>
      <c r="B119" s="94" t="s">
        <v>422</v>
      </c>
    </row>
    <row r="120" spans="1:23" x14ac:dyDescent="0.35">
      <c r="A120" t="s">
        <v>28</v>
      </c>
      <c r="B120" s="103" t="s">
        <v>441</v>
      </c>
    </row>
    <row r="121" spans="1:23" x14ac:dyDescent="0.35">
      <c r="A121" t="s">
        <v>29</v>
      </c>
      <c r="B121" s="103" t="s">
        <v>442</v>
      </c>
    </row>
    <row r="122" spans="1:23" x14ac:dyDescent="0.35">
      <c r="A122" t="s">
        <v>30</v>
      </c>
      <c r="B122" s="93" t="s">
        <v>443</v>
      </c>
    </row>
    <row r="123" spans="1:23" x14ac:dyDescent="0.35">
      <c r="A123" t="s">
        <v>31</v>
      </c>
      <c r="B123" s="95" t="s">
        <v>524</v>
      </c>
    </row>
    <row r="124" spans="1:23" x14ac:dyDescent="0.35">
      <c r="A124" t="s">
        <v>32</v>
      </c>
      <c r="B124" s="83" t="s">
        <v>525</v>
      </c>
    </row>
  </sheetData>
  <mergeCells count="1">
    <mergeCell ref="D6:W6"/>
  </mergeCells>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6"/>
  <sheetViews>
    <sheetView showGridLines="0" zoomScaleNormal="100" workbookViewId="0"/>
  </sheetViews>
  <sheetFormatPr defaultColWidth="11" defaultRowHeight="15.5" x14ac:dyDescent="0.35"/>
  <cols>
    <col min="1" max="12" width="20.58203125" customWidth="1"/>
  </cols>
  <sheetData>
    <row r="1" spans="1:12" ht="19.5" x14ac:dyDescent="0.45">
      <c r="A1" s="2" t="s">
        <v>43</v>
      </c>
    </row>
    <row r="2" spans="1:12" x14ac:dyDescent="0.35">
      <c r="A2" t="s">
        <v>44</v>
      </c>
    </row>
    <row r="3" spans="1:12" x14ac:dyDescent="0.35">
      <c r="A3" t="s">
        <v>45</v>
      </c>
    </row>
    <row r="4" spans="1:12" x14ac:dyDescent="0.35">
      <c r="A4" t="s">
        <v>46</v>
      </c>
    </row>
    <row r="5" spans="1:12" x14ac:dyDescent="0.35">
      <c r="A5" t="s">
        <v>47</v>
      </c>
    </row>
    <row r="6" spans="1:12" ht="46.5" x14ac:dyDescent="0.35">
      <c r="A6" s="86" t="s">
        <v>48</v>
      </c>
      <c r="B6" s="88" t="s">
        <v>49</v>
      </c>
      <c r="C6" s="88" t="s">
        <v>50</v>
      </c>
      <c r="D6" s="88" t="s">
        <v>51</v>
      </c>
      <c r="E6" s="88" t="s">
        <v>52</v>
      </c>
      <c r="F6" s="88" t="s">
        <v>53</v>
      </c>
      <c r="G6" s="88" t="s">
        <v>54</v>
      </c>
      <c r="H6" s="88" t="s">
        <v>55</v>
      </c>
      <c r="I6" s="88" t="s">
        <v>56</v>
      </c>
      <c r="J6" s="88" t="s">
        <v>57</v>
      </c>
      <c r="K6" s="88" t="s">
        <v>58</v>
      </c>
      <c r="L6" s="88" t="s">
        <v>59</v>
      </c>
    </row>
    <row r="7" spans="1:12" x14ac:dyDescent="0.35">
      <c r="A7" s="14" t="s">
        <v>60</v>
      </c>
      <c r="B7" s="15">
        <v>79985</v>
      </c>
      <c r="C7" s="16">
        <v>1</v>
      </c>
      <c r="D7" s="15">
        <v>66365</v>
      </c>
      <c r="E7" s="16">
        <v>1</v>
      </c>
      <c r="F7" s="15">
        <v>70545</v>
      </c>
      <c r="G7" s="15">
        <v>52440</v>
      </c>
      <c r="H7" s="15">
        <v>15625</v>
      </c>
      <c r="I7" s="15">
        <v>2480</v>
      </c>
      <c r="J7" s="16">
        <v>0.74</v>
      </c>
      <c r="K7" s="16">
        <v>0.22</v>
      </c>
      <c r="L7" s="16">
        <v>0.04</v>
      </c>
    </row>
    <row r="8" spans="1:12" x14ac:dyDescent="0.35">
      <c r="A8" s="7" t="s">
        <v>61</v>
      </c>
      <c r="B8" s="10">
        <v>120</v>
      </c>
      <c r="C8" s="11">
        <v>0</v>
      </c>
      <c r="D8" s="10">
        <v>70</v>
      </c>
      <c r="E8" s="11">
        <v>0</v>
      </c>
      <c r="F8" s="10">
        <v>0</v>
      </c>
      <c r="G8" s="10">
        <v>0</v>
      </c>
      <c r="H8" s="10">
        <v>0</v>
      </c>
      <c r="I8" s="10">
        <v>0</v>
      </c>
      <c r="J8" s="11" t="s">
        <v>62</v>
      </c>
      <c r="K8" s="11" t="s">
        <v>62</v>
      </c>
      <c r="L8" s="11" t="s">
        <v>62</v>
      </c>
    </row>
    <row r="9" spans="1:12" x14ac:dyDescent="0.35">
      <c r="A9" s="7" t="s">
        <v>63</v>
      </c>
      <c r="B9" s="10">
        <v>130</v>
      </c>
      <c r="C9" s="11">
        <v>0</v>
      </c>
      <c r="D9" s="10">
        <v>90</v>
      </c>
      <c r="E9" s="11">
        <v>0</v>
      </c>
      <c r="F9" s="10">
        <v>25</v>
      </c>
      <c r="G9" s="10">
        <v>15</v>
      </c>
      <c r="H9" s="10">
        <v>10</v>
      </c>
      <c r="I9" s="10" t="s">
        <v>111</v>
      </c>
      <c r="J9" s="11">
        <v>0.56999999999999995</v>
      </c>
      <c r="K9" s="11" t="s">
        <v>111</v>
      </c>
      <c r="L9" s="11" t="s">
        <v>111</v>
      </c>
    </row>
    <row r="10" spans="1:12" x14ac:dyDescent="0.35">
      <c r="A10" s="7" t="s">
        <v>64</v>
      </c>
      <c r="B10" s="10">
        <v>120</v>
      </c>
      <c r="C10" s="11">
        <v>0</v>
      </c>
      <c r="D10" s="10">
        <v>110</v>
      </c>
      <c r="E10" s="11">
        <v>0</v>
      </c>
      <c r="F10" s="10">
        <v>55</v>
      </c>
      <c r="G10" s="10">
        <v>35</v>
      </c>
      <c r="H10" s="10">
        <v>15</v>
      </c>
      <c r="I10" s="10">
        <v>5</v>
      </c>
      <c r="J10" s="11">
        <v>0.64</v>
      </c>
      <c r="K10" s="11">
        <v>0.25</v>
      </c>
      <c r="L10" s="11">
        <v>0.11</v>
      </c>
    </row>
    <row r="11" spans="1:12" x14ac:dyDescent="0.35">
      <c r="A11" s="7" t="s">
        <v>65</v>
      </c>
      <c r="B11" s="10">
        <v>115</v>
      </c>
      <c r="C11" s="11">
        <v>0</v>
      </c>
      <c r="D11" s="10">
        <v>70</v>
      </c>
      <c r="E11" s="11">
        <v>0</v>
      </c>
      <c r="F11" s="10">
        <v>105</v>
      </c>
      <c r="G11" s="10">
        <v>60</v>
      </c>
      <c r="H11" s="10">
        <v>30</v>
      </c>
      <c r="I11" s="10">
        <v>15</v>
      </c>
      <c r="J11" s="11">
        <v>0.56999999999999995</v>
      </c>
      <c r="K11" s="11">
        <v>0.28000000000000003</v>
      </c>
      <c r="L11" s="11">
        <v>0.15</v>
      </c>
    </row>
    <row r="12" spans="1:12" x14ac:dyDescent="0.35">
      <c r="A12" s="7" t="s">
        <v>66</v>
      </c>
      <c r="B12" s="10">
        <v>1185</v>
      </c>
      <c r="C12" s="11">
        <v>0.01</v>
      </c>
      <c r="D12" s="10">
        <v>610</v>
      </c>
      <c r="E12" s="11">
        <v>0.01</v>
      </c>
      <c r="F12" s="10">
        <v>125</v>
      </c>
      <c r="G12" s="10">
        <v>85</v>
      </c>
      <c r="H12" s="10">
        <v>20</v>
      </c>
      <c r="I12" s="10">
        <v>20</v>
      </c>
      <c r="J12" s="11">
        <v>0.68</v>
      </c>
      <c r="K12" s="11">
        <v>0.16</v>
      </c>
      <c r="L12" s="11">
        <v>0.16</v>
      </c>
    </row>
    <row r="13" spans="1:12" x14ac:dyDescent="0.35">
      <c r="A13" s="7" t="s">
        <v>67</v>
      </c>
      <c r="B13" s="10">
        <v>1625</v>
      </c>
      <c r="C13" s="11">
        <v>0.02</v>
      </c>
      <c r="D13" s="10">
        <v>1015</v>
      </c>
      <c r="E13" s="11">
        <v>0.02</v>
      </c>
      <c r="F13" s="10">
        <v>410</v>
      </c>
      <c r="G13" s="10">
        <v>280</v>
      </c>
      <c r="H13" s="10">
        <v>60</v>
      </c>
      <c r="I13" s="10">
        <v>65</v>
      </c>
      <c r="J13" s="11">
        <v>0.69</v>
      </c>
      <c r="K13" s="11">
        <v>0.14000000000000001</v>
      </c>
      <c r="L13" s="11">
        <v>0.16</v>
      </c>
    </row>
    <row r="14" spans="1:12" x14ac:dyDescent="0.35">
      <c r="A14" s="7" t="s">
        <v>68</v>
      </c>
      <c r="B14" s="10">
        <v>2145</v>
      </c>
      <c r="C14" s="11">
        <v>0.03</v>
      </c>
      <c r="D14" s="10">
        <v>1410</v>
      </c>
      <c r="E14" s="11">
        <v>0.02</v>
      </c>
      <c r="F14" s="10">
        <v>610</v>
      </c>
      <c r="G14" s="10">
        <v>435</v>
      </c>
      <c r="H14" s="10">
        <v>100</v>
      </c>
      <c r="I14" s="10">
        <v>70</v>
      </c>
      <c r="J14" s="11">
        <v>0.72</v>
      </c>
      <c r="K14" s="11">
        <v>0.16</v>
      </c>
      <c r="L14" s="11">
        <v>0.12</v>
      </c>
    </row>
    <row r="15" spans="1:12" x14ac:dyDescent="0.35">
      <c r="A15" s="7" t="s">
        <v>69</v>
      </c>
      <c r="B15" s="10">
        <v>1975</v>
      </c>
      <c r="C15" s="11">
        <v>0.02</v>
      </c>
      <c r="D15" s="10">
        <v>1425</v>
      </c>
      <c r="E15" s="11">
        <v>0.02</v>
      </c>
      <c r="F15" s="10">
        <v>910</v>
      </c>
      <c r="G15" s="10">
        <v>685</v>
      </c>
      <c r="H15" s="10">
        <v>180</v>
      </c>
      <c r="I15" s="10">
        <v>45</v>
      </c>
      <c r="J15" s="11">
        <v>0.75</v>
      </c>
      <c r="K15" s="11">
        <v>0.2</v>
      </c>
      <c r="L15" s="11">
        <v>0.05</v>
      </c>
    </row>
    <row r="16" spans="1:12" x14ac:dyDescent="0.35">
      <c r="A16" s="7" t="s">
        <v>70</v>
      </c>
      <c r="B16" s="10">
        <v>2175</v>
      </c>
      <c r="C16" s="11">
        <v>0.03</v>
      </c>
      <c r="D16" s="10">
        <v>1730</v>
      </c>
      <c r="E16" s="11">
        <v>0.03</v>
      </c>
      <c r="F16" s="10">
        <v>1345</v>
      </c>
      <c r="G16" s="10">
        <v>1090</v>
      </c>
      <c r="H16" s="10">
        <v>190</v>
      </c>
      <c r="I16" s="10">
        <v>60</v>
      </c>
      <c r="J16" s="11">
        <v>0.81</v>
      </c>
      <c r="K16" s="11">
        <v>0.14000000000000001</v>
      </c>
      <c r="L16" s="11">
        <v>0.05</v>
      </c>
    </row>
    <row r="17" spans="1:12" x14ac:dyDescent="0.35">
      <c r="A17" s="7" t="s">
        <v>71</v>
      </c>
      <c r="B17" s="10">
        <v>1620</v>
      </c>
      <c r="C17" s="11">
        <v>0.02</v>
      </c>
      <c r="D17" s="10">
        <v>1455</v>
      </c>
      <c r="E17" s="11">
        <v>0.02</v>
      </c>
      <c r="F17" s="10">
        <v>1265</v>
      </c>
      <c r="G17" s="10">
        <v>1010</v>
      </c>
      <c r="H17" s="10">
        <v>170</v>
      </c>
      <c r="I17" s="10">
        <v>80</v>
      </c>
      <c r="J17" s="11">
        <v>0.8</v>
      </c>
      <c r="K17" s="11">
        <v>0.13</v>
      </c>
      <c r="L17" s="11">
        <v>0.06</v>
      </c>
    </row>
    <row r="18" spans="1:12" x14ac:dyDescent="0.35">
      <c r="A18" s="7" t="s">
        <v>72</v>
      </c>
      <c r="B18" s="10">
        <v>1955</v>
      </c>
      <c r="C18" s="11">
        <v>0.02</v>
      </c>
      <c r="D18" s="10">
        <v>1555</v>
      </c>
      <c r="E18" s="11">
        <v>0.02</v>
      </c>
      <c r="F18" s="10">
        <v>1405</v>
      </c>
      <c r="G18" s="10">
        <v>1120</v>
      </c>
      <c r="H18" s="10">
        <v>220</v>
      </c>
      <c r="I18" s="10">
        <v>70</v>
      </c>
      <c r="J18" s="11">
        <v>0.8</v>
      </c>
      <c r="K18" s="11">
        <v>0.16</v>
      </c>
      <c r="L18" s="11">
        <v>0.05</v>
      </c>
    </row>
    <row r="19" spans="1:12" x14ac:dyDescent="0.35">
      <c r="A19" s="7" t="s">
        <v>73</v>
      </c>
      <c r="B19" s="10">
        <v>1725</v>
      </c>
      <c r="C19" s="11">
        <v>0.02</v>
      </c>
      <c r="D19" s="10">
        <v>1410</v>
      </c>
      <c r="E19" s="11">
        <v>0.02</v>
      </c>
      <c r="F19" s="10">
        <v>1585</v>
      </c>
      <c r="G19" s="10">
        <v>1290</v>
      </c>
      <c r="H19" s="10">
        <v>225</v>
      </c>
      <c r="I19" s="10">
        <v>70</v>
      </c>
      <c r="J19" s="11">
        <v>0.81</v>
      </c>
      <c r="K19" s="11">
        <v>0.14000000000000001</v>
      </c>
      <c r="L19" s="11">
        <v>0.04</v>
      </c>
    </row>
    <row r="20" spans="1:12" x14ac:dyDescent="0.35">
      <c r="A20" s="7" t="s">
        <v>74</v>
      </c>
      <c r="B20" s="10">
        <v>1435</v>
      </c>
      <c r="C20" s="11">
        <v>0.02</v>
      </c>
      <c r="D20" s="10">
        <v>1245</v>
      </c>
      <c r="E20" s="11">
        <v>0.02</v>
      </c>
      <c r="F20" s="10">
        <v>1490</v>
      </c>
      <c r="G20" s="10">
        <v>1255</v>
      </c>
      <c r="H20" s="10">
        <v>195</v>
      </c>
      <c r="I20" s="10">
        <v>40</v>
      </c>
      <c r="J20" s="11">
        <v>0.84</v>
      </c>
      <c r="K20" s="11">
        <v>0.13</v>
      </c>
      <c r="L20" s="11">
        <v>0.03</v>
      </c>
    </row>
    <row r="21" spans="1:12" x14ac:dyDescent="0.35">
      <c r="A21" s="7" t="s">
        <v>75</v>
      </c>
      <c r="B21" s="10">
        <v>1865</v>
      </c>
      <c r="C21" s="11">
        <v>0.02</v>
      </c>
      <c r="D21" s="10">
        <v>1535</v>
      </c>
      <c r="E21" s="11">
        <v>0.02</v>
      </c>
      <c r="F21" s="10">
        <v>1595</v>
      </c>
      <c r="G21" s="10">
        <v>1315</v>
      </c>
      <c r="H21" s="10">
        <v>220</v>
      </c>
      <c r="I21" s="10">
        <v>60</v>
      </c>
      <c r="J21" s="11">
        <v>0.83</v>
      </c>
      <c r="K21" s="11">
        <v>0.14000000000000001</v>
      </c>
      <c r="L21" s="11">
        <v>0.04</v>
      </c>
    </row>
    <row r="22" spans="1:12" x14ac:dyDescent="0.35">
      <c r="A22" s="7" t="s">
        <v>76</v>
      </c>
      <c r="B22" s="10">
        <v>1960</v>
      </c>
      <c r="C22" s="11">
        <v>0.02</v>
      </c>
      <c r="D22" s="10">
        <v>1760</v>
      </c>
      <c r="E22" s="11">
        <v>0.03</v>
      </c>
      <c r="F22" s="10">
        <v>1475</v>
      </c>
      <c r="G22" s="10">
        <v>1220</v>
      </c>
      <c r="H22" s="10">
        <v>210</v>
      </c>
      <c r="I22" s="10">
        <v>40</v>
      </c>
      <c r="J22" s="11">
        <v>0.83</v>
      </c>
      <c r="K22" s="11">
        <v>0.14000000000000001</v>
      </c>
      <c r="L22" s="11">
        <v>0.03</v>
      </c>
    </row>
    <row r="23" spans="1:12" x14ac:dyDescent="0.35">
      <c r="A23" s="7" t="s">
        <v>77</v>
      </c>
      <c r="B23" s="10">
        <v>1870</v>
      </c>
      <c r="C23" s="11">
        <v>0.02</v>
      </c>
      <c r="D23" s="10">
        <v>1585</v>
      </c>
      <c r="E23" s="11">
        <v>0.02</v>
      </c>
      <c r="F23" s="10">
        <v>1245</v>
      </c>
      <c r="G23" s="10">
        <v>1015</v>
      </c>
      <c r="H23" s="10">
        <v>180</v>
      </c>
      <c r="I23" s="10">
        <v>50</v>
      </c>
      <c r="J23" s="11">
        <v>0.82</v>
      </c>
      <c r="K23" s="11">
        <v>0.15</v>
      </c>
      <c r="L23" s="11">
        <v>0.04</v>
      </c>
    </row>
    <row r="24" spans="1:12" x14ac:dyDescent="0.35">
      <c r="A24" s="7" t="s">
        <v>78</v>
      </c>
      <c r="B24" s="10">
        <v>2280</v>
      </c>
      <c r="C24" s="11">
        <v>0.03</v>
      </c>
      <c r="D24" s="10">
        <v>1840</v>
      </c>
      <c r="E24" s="11">
        <v>0.03</v>
      </c>
      <c r="F24" s="10">
        <v>1325</v>
      </c>
      <c r="G24" s="10">
        <v>1110</v>
      </c>
      <c r="H24" s="10">
        <v>160</v>
      </c>
      <c r="I24" s="10">
        <v>60</v>
      </c>
      <c r="J24" s="11">
        <v>0.83</v>
      </c>
      <c r="K24" s="11">
        <v>0.12</v>
      </c>
      <c r="L24" s="11">
        <v>0.04</v>
      </c>
    </row>
    <row r="25" spans="1:12" x14ac:dyDescent="0.35">
      <c r="A25" s="7" t="s">
        <v>79</v>
      </c>
      <c r="B25" s="10">
        <v>1250</v>
      </c>
      <c r="C25" s="11">
        <v>0.02</v>
      </c>
      <c r="D25" s="10">
        <v>1275</v>
      </c>
      <c r="E25" s="11">
        <v>0.02</v>
      </c>
      <c r="F25" s="10">
        <v>1160</v>
      </c>
      <c r="G25" s="10">
        <v>960</v>
      </c>
      <c r="H25" s="10">
        <v>145</v>
      </c>
      <c r="I25" s="10">
        <v>55</v>
      </c>
      <c r="J25" s="11">
        <v>0.83</v>
      </c>
      <c r="K25" s="11">
        <v>0.13</v>
      </c>
      <c r="L25" s="11">
        <v>0.05</v>
      </c>
    </row>
    <row r="26" spans="1:12" x14ac:dyDescent="0.35">
      <c r="A26" s="7" t="s">
        <v>80</v>
      </c>
      <c r="B26" s="10">
        <v>1790</v>
      </c>
      <c r="C26" s="11">
        <v>0.02</v>
      </c>
      <c r="D26" s="10">
        <v>1615</v>
      </c>
      <c r="E26" s="11">
        <v>0.02</v>
      </c>
      <c r="F26" s="10">
        <v>1240</v>
      </c>
      <c r="G26" s="10">
        <v>1000</v>
      </c>
      <c r="H26" s="10">
        <v>170</v>
      </c>
      <c r="I26" s="10">
        <v>65</v>
      </c>
      <c r="J26" s="11">
        <v>0.81</v>
      </c>
      <c r="K26" s="11">
        <v>0.14000000000000001</v>
      </c>
      <c r="L26" s="11">
        <v>0.05</v>
      </c>
    </row>
    <row r="27" spans="1:12" x14ac:dyDescent="0.35">
      <c r="A27" s="7" t="s">
        <v>81</v>
      </c>
      <c r="B27" s="10">
        <v>1785</v>
      </c>
      <c r="C27" s="11">
        <v>0.02</v>
      </c>
      <c r="D27" s="10">
        <v>1635</v>
      </c>
      <c r="E27" s="11">
        <v>0.02</v>
      </c>
      <c r="F27" s="10">
        <v>1375</v>
      </c>
      <c r="G27" s="10">
        <v>1120</v>
      </c>
      <c r="H27" s="10">
        <v>195</v>
      </c>
      <c r="I27" s="10">
        <v>65</v>
      </c>
      <c r="J27" s="11">
        <v>0.81</v>
      </c>
      <c r="K27" s="11">
        <v>0.14000000000000001</v>
      </c>
      <c r="L27" s="11">
        <v>0.05</v>
      </c>
    </row>
    <row r="28" spans="1:12" x14ac:dyDescent="0.35">
      <c r="A28" s="7" t="s">
        <v>82</v>
      </c>
      <c r="B28" s="10">
        <v>2015</v>
      </c>
      <c r="C28" s="11">
        <v>0.03</v>
      </c>
      <c r="D28" s="10">
        <v>1885</v>
      </c>
      <c r="E28" s="11">
        <v>0.03</v>
      </c>
      <c r="F28" s="10">
        <v>1800</v>
      </c>
      <c r="G28" s="10">
        <v>1525</v>
      </c>
      <c r="H28" s="10">
        <v>240</v>
      </c>
      <c r="I28" s="10">
        <v>35</v>
      </c>
      <c r="J28" s="11">
        <v>0.85</v>
      </c>
      <c r="K28" s="11">
        <v>0.13</v>
      </c>
      <c r="L28" s="11">
        <v>0.02</v>
      </c>
    </row>
    <row r="29" spans="1:12" x14ac:dyDescent="0.35">
      <c r="A29" s="7" t="s">
        <v>83</v>
      </c>
      <c r="B29" s="10">
        <v>1650</v>
      </c>
      <c r="C29" s="11">
        <v>0.02</v>
      </c>
      <c r="D29" s="10">
        <v>1600</v>
      </c>
      <c r="E29" s="11">
        <v>0.02</v>
      </c>
      <c r="F29" s="10">
        <v>1370</v>
      </c>
      <c r="G29" s="10">
        <v>1150</v>
      </c>
      <c r="H29" s="10">
        <v>190</v>
      </c>
      <c r="I29" s="10">
        <v>30</v>
      </c>
      <c r="J29" s="11">
        <v>0.84</v>
      </c>
      <c r="K29" s="11">
        <v>0.14000000000000001</v>
      </c>
      <c r="L29" s="11">
        <v>0.02</v>
      </c>
    </row>
    <row r="30" spans="1:12" x14ac:dyDescent="0.35">
      <c r="A30" s="7" t="s">
        <v>84</v>
      </c>
      <c r="B30" s="10">
        <v>1835</v>
      </c>
      <c r="C30" s="11">
        <v>0.02</v>
      </c>
      <c r="D30" s="10">
        <v>1665</v>
      </c>
      <c r="E30" s="11">
        <v>0.03</v>
      </c>
      <c r="F30" s="10">
        <v>1700</v>
      </c>
      <c r="G30" s="10">
        <v>1430</v>
      </c>
      <c r="H30" s="10">
        <v>235</v>
      </c>
      <c r="I30" s="10">
        <v>40</v>
      </c>
      <c r="J30" s="11">
        <v>0.84</v>
      </c>
      <c r="K30" s="11">
        <v>0.14000000000000001</v>
      </c>
      <c r="L30" s="11">
        <v>0.02</v>
      </c>
    </row>
    <row r="31" spans="1:12" x14ac:dyDescent="0.35">
      <c r="A31" s="7" t="s">
        <v>85</v>
      </c>
      <c r="B31" s="10">
        <v>1950</v>
      </c>
      <c r="C31" s="11">
        <v>0.02</v>
      </c>
      <c r="D31" s="10">
        <v>1580</v>
      </c>
      <c r="E31" s="11">
        <v>0.02</v>
      </c>
      <c r="F31" s="10">
        <v>2005</v>
      </c>
      <c r="G31" s="10">
        <v>1695</v>
      </c>
      <c r="H31" s="10">
        <v>260</v>
      </c>
      <c r="I31" s="10">
        <v>45</v>
      </c>
      <c r="J31" s="11">
        <v>0.85</v>
      </c>
      <c r="K31" s="11">
        <v>0.13</v>
      </c>
      <c r="L31" s="11">
        <v>0.02</v>
      </c>
    </row>
    <row r="32" spans="1:12" x14ac:dyDescent="0.35">
      <c r="A32" s="7" t="s">
        <v>86</v>
      </c>
      <c r="B32" s="10">
        <v>1665</v>
      </c>
      <c r="C32" s="11">
        <v>0.02</v>
      </c>
      <c r="D32" s="10">
        <v>1540</v>
      </c>
      <c r="E32" s="11">
        <v>0.02</v>
      </c>
      <c r="F32" s="10">
        <v>1910</v>
      </c>
      <c r="G32" s="10">
        <v>1300</v>
      </c>
      <c r="H32" s="10">
        <v>545</v>
      </c>
      <c r="I32" s="10">
        <v>65</v>
      </c>
      <c r="J32" s="11">
        <v>0.68</v>
      </c>
      <c r="K32" s="11">
        <v>0.28999999999999998</v>
      </c>
      <c r="L32" s="11">
        <v>0.03</v>
      </c>
    </row>
    <row r="33" spans="1:12" x14ac:dyDescent="0.35">
      <c r="A33" s="7" t="s">
        <v>87</v>
      </c>
      <c r="B33" s="10">
        <v>1975</v>
      </c>
      <c r="C33" s="11">
        <v>0.02</v>
      </c>
      <c r="D33" s="10">
        <v>1620</v>
      </c>
      <c r="E33" s="11">
        <v>0.02</v>
      </c>
      <c r="F33" s="10">
        <v>2330</v>
      </c>
      <c r="G33" s="10">
        <v>1600</v>
      </c>
      <c r="H33" s="10">
        <v>685</v>
      </c>
      <c r="I33" s="10">
        <v>45</v>
      </c>
      <c r="J33" s="11">
        <v>0.69</v>
      </c>
      <c r="K33" s="11">
        <v>0.28999999999999998</v>
      </c>
      <c r="L33" s="11">
        <v>0.02</v>
      </c>
    </row>
    <row r="34" spans="1:12" x14ac:dyDescent="0.35">
      <c r="A34" s="7" t="s">
        <v>88</v>
      </c>
      <c r="B34" s="10">
        <v>2055</v>
      </c>
      <c r="C34" s="11">
        <v>0.03</v>
      </c>
      <c r="D34" s="10">
        <v>1655</v>
      </c>
      <c r="E34" s="11">
        <v>0.02</v>
      </c>
      <c r="F34" s="10">
        <v>2120</v>
      </c>
      <c r="G34" s="10">
        <v>1560</v>
      </c>
      <c r="H34" s="10">
        <v>510</v>
      </c>
      <c r="I34" s="10">
        <v>50</v>
      </c>
      <c r="J34" s="11">
        <v>0.74</v>
      </c>
      <c r="K34" s="11">
        <v>0.24</v>
      </c>
      <c r="L34" s="11">
        <v>0.02</v>
      </c>
    </row>
    <row r="35" spans="1:12" x14ac:dyDescent="0.35">
      <c r="A35" s="7" t="s">
        <v>89</v>
      </c>
      <c r="B35" s="10">
        <v>1900</v>
      </c>
      <c r="C35" s="11">
        <v>0.02</v>
      </c>
      <c r="D35" s="10">
        <v>1720</v>
      </c>
      <c r="E35" s="11">
        <v>0.03</v>
      </c>
      <c r="F35" s="10">
        <v>2170</v>
      </c>
      <c r="G35" s="10">
        <v>1780</v>
      </c>
      <c r="H35" s="10">
        <v>340</v>
      </c>
      <c r="I35" s="10">
        <v>45</v>
      </c>
      <c r="J35" s="11">
        <v>0.82</v>
      </c>
      <c r="K35" s="11">
        <v>0.16</v>
      </c>
      <c r="L35" s="11">
        <v>0.02</v>
      </c>
    </row>
    <row r="36" spans="1:12" x14ac:dyDescent="0.35">
      <c r="A36" s="7" t="s">
        <v>90</v>
      </c>
      <c r="B36" s="10">
        <v>2280</v>
      </c>
      <c r="C36" s="11">
        <v>0.03</v>
      </c>
      <c r="D36" s="10">
        <v>1725</v>
      </c>
      <c r="E36" s="11">
        <v>0.03</v>
      </c>
      <c r="F36" s="10">
        <v>2420</v>
      </c>
      <c r="G36" s="10">
        <v>1915</v>
      </c>
      <c r="H36" s="10">
        <v>415</v>
      </c>
      <c r="I36" s="10">
        <v>90</v>
      </c>
      <c r="J36" s="11">
        <v>0.79</v>
      </c>
      <c r="K36" s="11">
        <v>0.17</v>
      </c>
      <c r="L36" s="11">
        <v>0.04</v>
      </c>
    </row>
    <row r="37" spans="1:12" x14ac:dyDescent="0.35">
      <c r="A37" s="7" t="s">
        <v>91</v>
      </c>
      <c r="B37" s="10">
        <v>1455</v>
      </c>
      <c r="C37" s="11">
        <v>0.02</v>
      </c>
      <c r="D37" s="10">
        <v>1330</v>
      </c>
      <c r="E37" s="11">
        <v>0.02</v>
      </c>
      <c r="F37" s="10">
        <v>2085</v>
      </c>
      <c r="G37" s="10">
        <v>1675</v>
      </c>
      <c r="H37" s="10">
        <v>350</v>
      </c>
      <c r="I37" s="10">
        <v>60</v>
      </c>
      <c r="J37" s="11">
        <v>0.8</v>
      </c>
      <c r="K37" s="11">
        <v>0.17</v>
      </c>
      <c r="L37" s="11">
        <v>0.03</v>
      </c>
    </row>
    <row r="38" spans="1:12" x14ac:dyDescent="0.35">
      <c r="A38" s="7" t="s">
        <v>92</v>
      </c>
      <c r="B38" s="10">
        <v>2350</v>
      </c>
      <c r="C38" s="11">
        <v>0.03</v>
      </c>
      <c r="D38" s="10">
        <v>1855</v>
      </c>
      <c r="E38" s="11">
        <v>0.03</v>
      </c>
      <c r="F38" s="10">
        <v>2445</v>
      </c>
      <c r="G38" s="10">
        <v>1790</v>
      </c>
      <c r="H38" s="10">
        <v>585</v>
      </c>
      <c r="I38" s="10">
        <v>75</v>
      </c>
      <c r="J38" s="11">
        <v>0.73</v>
      </c>
      <c r="K38" s="11">
        <v>0.24</v>
      </c>
      <c r="L38" s="11">
        <v>0.03</v>
      </c>
    </row>
    <row r="39" spans="1:12" x14ac:dyDescent="0.35">
      <c r="A39" s="7" t="s">
        <v>93</v>
      </c>
      <c r="B39" s="10">
        <v>2385</v>
      </c>
      <c r="C39" s="11">
        <v>0.03</v>
      </c>
      <c r="D39" s="10">
        <v>1900</v>
      </c>
      <c r="E39" s="11">
        <v>0.03</v>
      </c>
      <c r="F39" s="10">
        <v>2915</v>
      </c>
      <c r="G39" s="10">
        <v>2180</v>
      </c>
      <c r="H39" s="10">
        <v>640</v>
      </c>
      <c r="I39" s="10">
        <v>95</v>
      </c>
      <c r="J39" s="11">
        <v>0.75</v>
      </c>
      <c r="K39" s="11">
        <v>0.22</v>
      </c>
      <c r="L39" s="11">
        <v>0.03</v>
      </c>
    </row>
    <row r="40" spans="1:12" x14ac:dyDescent="0.35">
      <c r="A40" s="7" t="s">
        <v>94</v>
      </c>
      <c r="B40" s="10">
        <v>2265</v>
      </c>
      <c r="C40" s="11">
        <v>0.03</v>
      </c>
      <c r="D40" s="10">
        <v>1900</v>
      </c>
      <c r="E40" s="11">
        <v>0.03</v>
      </c>
      <c r="F40" s="10">
        <v>2885</v>
      </c>
      <c r="G40" s="10">
        <v>2010</v>
      </c>
      <c r="H40" s="10">
        <v>815</v>
      </c>
      <c r="I40" s="10">
        <v>60</v>
      </c>
      <c r="J40" s="11">
        <v>0.7</v>
      </c>
      <c r="K40" s="11">
        <v>0.28000000000000003</v>
      </c>
      <c r="L40" s="11">
        <v>0.02</v>
      </c>
    </row>
    <row r="41" spans="1:12" x14ac:dyDescent="0.35">
      <c r="A41" s="7" t="s">
        <v>95</v>
      </c>
      <c r="B41" s="10">
        <v>2245</v>
      </c>
      <c r="C41" s="11">
        <v>0.03</v>
      </c>
      <c r="D41" s="10">
        <v>1915</v>
      </c>
      <c r="E41" s="11">
        <v>0.03</v>
      </c>
      <c r="F41" s="10">
        <v>3010</v>
      </c>
      <c r="G41" s="10">
        <v>2015</v>
      </c>
      <c r="H41" s="10">
        <v>915</v>
      </c>
      <c r="I41" s="10">
        <v>75</v>
      </c>
      <c r="J41" s="11">
        <v>0.67</v>
      </c>
      <c r="K41" s="11">
        <v>0.3</v>
      </c>
      <c r="L41" s="11">
        <v>0.03</v>
      </c>
    </row>
    <row r="42" spans="1:12" x14ac:dyDescent="0.35">
      <c r="A42" s="7" t="s">
        <v>96</v>
      </c>
      <c r="B42" s="10">
        <v>2300</v>
      </c>
      <c r="C42" s="11">
        <v>0.03</v>
      </c>
      <c r="D42" s="10">
        <v>1990</v>
      </c>
      <c r="E42" s="11">
        <v>0.03</v>
      </c>
      <c r="F42" s="10">
        <v>2810</v>
      </c>
      <c r="G42" s="10">
        <v>1880</v>
      </c>
      <c r="H42" s="10">
        <v>830</v>
      </c>
      <c r="I42" s="10">
        <v>100</v>
      </c>
      <c r="J42" s="11">
        <v>0.67</v>
      </c>
      <c r="K42" s="11">
        <v>0.3</v>
      </c>
      <c r="L42" s="11">
        <v>0.04</v>
      </c>
    </row>
    <row r="43" spans="1:12" x14ac:dyDescent="0.35">
      <c r="A43" s="7" t="s">
        <v>97</v>
      </c>
      <c r="B43" s="10">
        <v>2015</v>
      </c>
      <c r="C43" s="11">
        <v>0.03</v>
      </c>
      <c r="D43" s="10">
        <v>1835</v>
      </c>
      <c r="E43" s="11">
        <v>0.03</v>
      </c>
      <c r="F43" s="10">
        <v>2485</v>
      </c>
      <c r="G43" s="10">
        <v>1685</v>
      </c>
      <c r="H43" s="10">
        <v>710</v>
      </c>
      <c r="I43" s="10">
        <v>90</v>
      </c>
      <c r="J43" s="11">
        <v>0.68</v>
      </c>
      <c r="K43" s="11">
        <v>0.28999999999999998</v>
      </c>
      <c r="L43" s="11">
        <v>0.04</v>
      </c>
    </row>
    <row r="44" spans="1:12" x14ac:dyDescent="0.35">
      <c r="A44" s="7" t="s">
        <v>98</v>
      </c>
      <c r="B44" s="10">
        <v>1870</v>
      </c>
      <c r="C44" s="11">
        <v>0.02</v>
      </c>
      <c r="D44" s="10">
        <v>1705</v>
      </c>
      <c r="E44" s="11">
        <v>0.03</v>
      </c>
      <c r="F44" s="10">
        <v>2030</v>
      </c>
      <c r="G44" s="10">
        <v>1380</v>
      </c>
      <c r="H44" s="10">
        <v>600</v>
      </c>
      <c r="I44" s="10">
        <v>55</v>
      </c>
      <c r="J44" s="11">
        <v>0.68</v>
      </c>
      <c r="K44" s="11">
        <v>0.3</v>
      </c>
      <c r="L44" s="11">
        <v>0.03</v>
      </c>
    </row>
    <row r="45" spans="1:12" x14ac:dyDescent="0.35">
      <c r="A45" s="7" t="s">
        <v>99</v>
      </c>
      <c r="B45" s="10">
        <v>2170</v>
      </c>
      <c r="C45" s="11">
        <v>0.03</v>
      </c>
      <c r="D45" s="10">
        <v>1715</v>
      </c>
      <c r="E45" s="11">
        <v>0.03</v>
      </c>
      <c r="F45" s="10">
        <v>2140</v>
      </c>
      <c r="G45" s="10">
        <v>1495</v>
      </c>
      <c r="H45" s="10">
        <v>565</v>
      </c>
      <c r="I45" s="10">
        <v>80</v>
      </c>
      <c r="J45" s="11">
        <v>0.7</v>
      </c>
      <c r="K45" s="11">
        <v>0.26</v>
      </c>
      <c r="L45" s="11">
        <v>0.04</v>
      </c>
    </row>
    <row r="46" spans="1:12" x14ac:dyDescent="0.35">
      <c r="A46" s="7" t="s">
        <v>100</v>
      </c>
      <c r="B46" s="10">
        <v>2130</v>
      </c>
      <c r="C46" s="11">
        <v>0.03</v>
      </c>
      <c r="D46" s="10">
        <v>1785</v>
      </c>
      <c r="E46" s="11">
        <v>0.03</v>
      </c>
      <c r="F46" s="10">
        <v>1445</v>
      </c>
      <c r="G46" s="10">
        <v>980</v>
      </c>
      <c r="H46" s="10">
        <v>420</v>
      </c>
      <c r="I46" s="10">
        <v>45</v>
      </c>
      <c r="J46" s="11">
        <v>0.68</v>
      </c>
      <c r="K46" s="11">
        <v>0.28999999999999998</v>
      </c>
      <c r="L46" s="11">
        <v>0.03</v>
      </c>
    </row>
    <row r="47" spans="1:12" x14ac:dyDescent="0.35">
      <c r="A47" s="7" t="s">
        <v>101</v>
      </c>
      <c r="B47" s="10">
        <v>2035</v>
      </c>
      <c r="C47" s="11">
        <v>0.03</v>
      </c>
      <c r="D47" s="10">
        <v>1715</v>
      </c>
      <c r="E47" s="11">
        <v>0.03</v>
      </c>
      <c r="F47" s="10">
        <v>1575</v>
      </c>
      <c r="G47" s="10">
        <v>965</v>
      </c>
      <c r="H47" s="10">
        <v>540</v>
      </c>
      <c r="I47" s="10">
        <v>65</v>
      </c>
      <c r="J47" s="11">
        <v>0.61</v>
      </c>
      <c r="K47" s="11">
        <v>0.34</v>
      </c>
      <c r="L47" s="11">
        <v>0.04</v>
      </c>
    </row>
    <row r="48" spans="1:12" x14ac:dyDescent="0.35">
      <c r="A48" s="7" t="s">
        <v>102</v>
      </c>
      <c r="B48" s="10">
        <v>2105</v>
      </c>
      <c r="C48" s="11">
        <v>0.03</v>
      </c>
      <c r="D48" s="10">
        <v>1590</v>
      </c>
      <c r="E48" s="11">
        <v>0.02</v>
      </c>
      <c r="F48" s="10">
        <v>1525</v>
      </c>
      <c r="G48" s="10">
        <v>945</v>
      </c>
      <c r="H48" s="10">
        <v>515</v>
      </c>
      <c r="I48" s="10">
        <v>65</v>
      </c>
      <c r="J48" s="11">
        <v>0.62</v>
      </c>
      <c r="K48" s="11">
        <v>0.34</v>
      </c>
      <c r="L48" s="11">
        <v>0.04</v>
      </c>
    </row>
    <row r="49" spans="1:12" x14ac:dyDescent="0.35">
      <c r="A49" s="7" t="s">
        <v>103</v>
      </c>
      <c r="B49" s="10">
        <v>1355</v>
      </c>
      <c r="C49" s="11">
        <v>0.02</v>
      </c>
      <c r="D49" s="10">
        <v>1285</v>
      </c>
      <c r="E49" s="11">
        <v>0.02</v>
      </c>
      <c r="F49" s="10">
        <v>1275</v>
      </c>
      <c r="G49" s="10">
        <v>730</v>
      </c>
      <c r="H49" s="10">
        <v>500</v>
      </c>
      <c r="I49" s="10">
        <v>45</v>
      </c>
      <c r="J49" s="11">
        <v>0.56999999999999995</v>
      </c>
      <c r="K49" s="11">
        <v>0.39</v>
      </c>
      <c r="L49" s="11">
        <v>0.04</v>
      </c>
    </row>
    <row r="50" spans="1:12" x14ac:dyDescent="0.35">
      <c r="A50" s="7" t="s">
        <v>104</v>
      </c>
      <c r="B50" s="10">
        <v>2195</v>
      </c>
      <c r="C50" s="11">
        <v>0.03</v>
      </c>
      <c r="D50" s="10">
        <v>1635</v>
      </c>
      <c r="E50" s="11">
        <v>0.02</v>
      </c>
      <c r="F50" s="10">
        <v>1585</v>
      </c>
      <c r="G50" s="10">
        <v>1000</v>
      </c>
      <c r="H50" s="10">
        <v>515</v>
      </c>
      <c r="I50" s="10">
        <v>65</v>
      </c>
      <c r="J50" s="11">
        <v>0.63</v>
      </c>
      <c r="K50" s="11">
        <v>0.33</v>
      </c>
      <c r="L50" s="11">
        <v>0.04</v>
      </c>
    </row>
    <row r="51" spans="1:12" x14ac:dyDescent="0.35">
      <c r="A51" s="7" t="s">
        <v>105</v>
      </c>
      <c r="B51" s="10">
        <v>2270</v>
      </c>
      <c r="C51" s="11">
        <v>0.03</v>
      </c>
      <c r="D51" s="10">
        <v>1795</v>
      </c>
      <c r="E51" s="11">
        <v>0.03</v>
      </c>
      <c r="F51" s="10">
        <v>1865</v>
      </c>
      <c r="G51" s="10">
        <v>1230</v>
      </c>
      <c r="H51" s="10">
        <v>575</v>
      </c>
      <c r="I51" s="10">
        <v>60</v>
      </c>
      <c r="J51" s="11">
        <v>0.66</v>
      </c>
      <c r="K51" s="11">
        <v>0.31</v>
      </c>
      <c r="L51" s="11">
        <v>0.03</v>
      </c>
    </row>
    <row r="52" spans="1:12" x14ac:dyDescent="0.35">
      <c r="A52" s="7" t="s">
        <v>106</v>
      </c>
      <c r="B52" s="10">
        <v>2380</v>
      </c>
      <c r="C52" s="11">
        <v>0.03</v>
      </c>
      <c r="D52" s="10">
        <v>1970</v>
      </c>
      <c r="E52" s="11">
        <v>0.03</v>
      </c>
      <c r="F52" s="10">
        <v>1905</v>
      </c>
      <c r="G52" s="10">
        <v>1400</v>
      </c>
      <c r="H52" s="10">
        <v>445</v>
      </c>
      <c r="I52" s="10">
        <v>60</v>
      </c>
      <c r="J52" s="11">
        <v>0.73</v>
      </c>
      <c r="K52" s="11">
        <v>0.23</v>
      </c>
      <c r="L52" s="11">
        <v>0.03</v>
      </c>
    </row>
    <row r="53" spans="1:12" x14ac:dyDescent="0.35">
      <c r="A53" s="12" t="s">
        <v>107</v>
      </c>
      <c r="B53" s="13">
        <v>9595</v>
      </c>
      <c r="C53" s="128">
        <v>0.12</v>
      </c>
      <c r="D53" s="13">
        <v>6540</v>
      </c>
      <c r="E53" s="128">
        <v>0.1</v>
      </c>
      <c r="F53" s="13">
        <v>3575</v>
      </c>
      <c r="G53" s="13">
        <v>2690</v>
      </c>
      <c r="H53" s="13">
        <v>600</v>
      </c>
      <c r="I53" s="13">
        <v>290</v>
      </c>
      <c r="J53" s="128">
        <v>0.75</v>
      </c>
      <c r="K53" s="128">
        <v>0.17</v>
      </c>
      <c r="L53" s="128">
        <v>0.08</v>
      </c>
    </row>
    <row r="54" spans="1:12" x14ac:dyDescent="0.35">
      <c r="A54" s="6" t="s">
        <v>108</v>
      </c>
      <c r="B54" s="9">
        <v>21545</v>
      </c>
      <c r="C54" s="134">
        <v>0.27</v>
      </c>
      <c r="D54" s="9">
        <v>18795</v>
      </c>
      <c r="E54" s="134">
        <v>0.28000000000000003</v>
      </c>
      <c r="F54" s="9">
        <v>16960</v>
      </c>
      <c r="G54" s="9">
        <v>13945</v>
      </c>
      <c r="H54" s="9">
        <v>2335</v>
      </c>
      <c r="I54" s="9">
        <v>685</v>
      </c>
      <c r="J54" s="134">
        <v>0.82</v>
      </c>
      <c r="K54" s="134">
        <v>0.14000000000000001</v>
      </c>
      <c r="L54" s="134">
        <v>0.04</v>
      </c>
    </row>
    <row r="55" spans="1:12" x14ac:dyDescent="0.35">
      <c r="A55" s="6" t="s">
        <v>109</v>
      </c>
      <c r="B55" s="9">
        <v>23775</v>
      </c>
      <c r="C55" s="134">
        <v>0.3</v>
      </c>
      <c r="D55" s="9">
        <v>20095</v>
      </c>
      <c r="E55" s="134">
        <v>0.3</v>
      </c>
      <c r="F55" s="9">
        <v>26360</v>
      </c>
      <c r="G55" s="9">
        <v>20095</v>
      </c>
      <c r="H55" s="9">
        <v>5565</v>
      </c>
      <c r="I55" s="9">
        <v>700</v>
      </c>
      <c r="J55" s="134">
        <v>0.76</v>
      </c>
      <c r="K55" s="134">
        <v>0.21</v>
      </c>
      <c r="L55" s="134">
        <v>0.03</v>
      </c>
    </row>
    <row r="56" spans="1:12" x14ac:dyDescent="0.35">
      <c r="A56" s="6" t="s">
        <v>110</v>
      </c>
      <c r="B56" s="9">
        <v>25070</v>
      </c>
      <c r="C56" s="134">
        <v>0.31</v>
      </c>
      <c r="D56" s="9">
        <v>20940</v>
      </c>
      <c r="E56" s="134">
        <v>0.32</v>
      </c>
      <c r="F56" s="9">
        <v>23645</v>
      </c>
      <c r="G56" s="9">
        <v>15710</v>
      </c>
      <c r="H56" s="9">
        <v>7130</v>
      </c>
      <c r="I56" s="9">
        <v>805</v>
      </c>
      <c r="J56" s="134">
        <v>0.66</v>
      </c>
      <c r="K56" s="134">
        <v>0.3</v>
      </c>
      <c r="L56" s="134">
        <v>0.03</v>
      </c>
    </row>
    <row r="57" spans="1:12" x14ac:dyDescent="0.35">
      <c r="A57" t="s">
        <v>27</v>
      </c>
      <c r="B57" s="94" t="s">
        <v>422</v>
      </c>
    </row>
    <row r="58" spans="1:12" x14ac:dyDescent="0.35">
      <c r="A58" s="95" t="s">
        <v>28</v>
      </c>
      <c r="B58" s="96" t="s">
        <v>424</v>
      </c>
    </row>
    <row r="59" spans="1:12" x14ac:dyDescent="0.35">
      <c r="A59" s="93" t="s">
        <v>29</v>
      </c>
      <c r="B59" s="97" t="s">
        <v>423</v>
      </c>
    </row>
    <row r="60" spans="1:12" x14ac:dyDescent="0.35">
      <c r="A60" s="93" t="s">
        <v>30</v>
      </c>
      <c r="B60" s="97" t="s">
        <v>481</v>
      </c>
    </row>
    <row r="61" spans="1:12" x14ac:dyDescent="0.35">
      <c r="A61" s="93" t="s">
        <v>31</v>
      </c>
      <c r="B61" s="97" t="s">
        <v>482</v>
      </c>
    </row>
    <row r="62" spans="1:12" x14ac:dyDescent="0.35">
      <c r="A62" s="93" t="s">
        <v>32</v>
      </c>
      <c r="B62" s="97" t="s">
        <v>483</v>
      </c>
    </row>
    <row r="63" spans="1:12" x14ac:dyDescent="0.35">
      <c r="A63" s="93" t="s">
        <v>33</v>
      </c>
      <c r="B63" s="97" t="s">
        <v>542</v>
      </c>
    </row>
    <row r="64" spans="1:12" x14ac:dyDescent="0.35">
      <c r="A64" s="93" t="s">
        <v>34</v>
      </c>
      <c r="B64" s="97" t="s">
        <v>484</v>
      </c>
    </row>
    <row r="65" spans="1:2" x14ac:dyDescent="0.35">
      <c r="A65" s="93" t="s">
        <v>35</v>
      </c>
      <c r="B65" s="97" t="s">
        <v>485</v>
      </c>
    </row>
    <row r="66" spans="1:2" x14ac:dyDescent="0.35">
      <c r="A66" s="93" t="s">
        <v>36</v>
      </c>
      <c r="B66" s="97" t="s">
        <v>543</v>
      </c>
    </row>
  </sheetData>
  <conditionalFormatting sqref="C7:C52">
    <cfRule type="dataBar" priority="4">
      <dataBar>
        <cfvo type="num" val="0"/>
        <cfvo type="num" val="1"/>
        <color rgb="FFB1A0C7"/>
      </dataBar>
      <extLst>
        <ext xmlns:x14="http://schemas.microsoft.com/office/spreadsheetml/2009/9/main" uri="{B025F937-C7B1-47D3-B67F-A62EFF666E3E}">
          <x14:id>{49D3ACBD-D2EB-4A1B-965E-073975E0F5EC}</x14:id>
        </ext>
      </extLst>
    </cfRule>
  </conditionalFormatting>
  <conditionalFormatting sqref="C53:C56">
    <cfRule type="dataBar" priority="2">
      <dataBar>
        <cfvo type="num" val="0"/>
        <cfvo type="num" val="1"/>
        <color rgb="FFB1A0C7"/>
      </dataBar>
      <extLst>
        <ext xmlns:x14="http://schemas.microsoft.com/office/spreadsheetml/2009/9/main" uri="{B025F937-C7B1-47D3-B67F-A62EFF666E3E}">
          <x14:id>{23A47F29-283B-49C8-AADC-4BB03726973E}</x14:id>
        </ext>
      </extLst>
    </cfRule>
  </conditionalFormatting>
  <conditionalFormatting sqref="E53:E56">
    <cfRule type="dataBar" priority="1">
      <dataBar>
        <cfvo type="num" val="0"/>
        <cfvo type="num" val="1"/>
        <color rgb="FFB1A0C7"/>
      </dataBar>
      <extLst>
        <ext xmlns:x14="http://schemas.microsoft.com/office/spreadsheetml/2009/9/main" uri="{B025F937-C7B1-47D3-B67F-A62EFF666E3E}">
          <x14:id>{46C4FAC2-A231-41C5-9831-C8ECE6AF1031}</x14:id>
        </ext>
      </extLst>
    </cfRule>
  </conditionalFormatting>
  <conditionalFormatting sqref="J7:J56">
    <cfRule type="dataBar" priority="6">
      <dataBar>
        <cfvo type="num" val="0"/>
        <cfvo type="num" val="1"/>
        <color rgb="FFB1A0C7"/>
      </dataBar>
      <extLst>
        <ext xmlns:x14="http://schemas.microsoft.com/office/spreadsheetml/2009/9/main" uri="{B025F937-C7B1-47D3-B67F-A62EFF666E3E}">
          <x14:id>{687DA8B3-6BCB-4478-9AD2-FC17E98CF008}</x14:id>
        </ext>
      </extLst>
    </cfRule>
  </conditionalFormatting>
  <conditionalFormatting sqref="K7:L52">
    <cfRule type="dataBar" priority="5">
      <dataBar>
        <cfvo type="num" val="0"/>
        <cfvo type="num" val="1"/>
        <color rgb="FFB1A0C7"/>
      </dataBar>
      <extLst>
        <ext xmlns:x14="http://schemas.microsoft.com/office/spreadsheetml/2009/9/main" uri="{B025F937-C7B1-47D3-B67F-A62EFF666E3E}">
          <x14:id>{998F6530-BD41-4477-BB6E-291F00EC522B}</x14:id>
        </ext>
      </extLst>
    </cfRule>
  </conditionalFormatting>
  <conditionalFormatting sqref="K53:L56">
    <cfRule type="dataBar" priority="3">
      <dataBar>
        <cfvo type="num" val="0"/>
        <cfvo type="num" val="1"/>
        <color rgb="FFB1A0C7"/>
      </dataBar>
      <extLst>
        <ext xmlns:x14="http://schemas.microsoft.com/office/spreadsheetml/2009/9/main" uri="{B025F937-C7B1-47D3-B67F-A62EFF666E3E}">
          <x14:id>{69765807-54D8-4C2B-A949-38864C939D2A}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9D3ACBD-D2EB-4A1B-965E-073975E0F5EC}">
            <x14:dataBar minLength="0" maxLength="100" gradient="0">
              <x14:cfvo type="num">
                <xm:f>0</xm:f>
              </x14:cfvo>
              <x14:cfvo type="num">
                <xm:f>1</xm:f>
              </x14:cfvo>
              <x14:negativeFillColor rgb="FFFF0000"/>
              <x14:axisColor rgb="FF000000"/>
            </x14:dataBar>
          </x14:cfRule>
          <xm:sqref>C7:C52</xm:sqref>
        </x14:conditionalFormatting>
        <x14:conditionalFormatting xmlns:xm="http://schemas.microsoft.com/office/excel/2006/main">
          <x14:cfRule type="dataBar" id="{23A47F29-283B-49C8-AADC-4BB03726973E}">
            <x14:dataBar minLength="0" maxLength="100" gradient="0">
              <x14:cfvo type="num">
                <xm:f>0</xm:f>
              </x14:cfvo>
              <x14:cfvo type="num">
                <xm:f>1</xm:f>
              </x14:cfvo>
              <x14:negativeFillColor rgb="FFFF0000"/>
              <x14:axisColor rgb="FF000000"/>
            </x14:dataBar>
          </x14:cfRule>
          <xm:sqref>C53:C56</xm:sqref>
        </x14:conditionalFormatting>
        <x14:conditionalFormatting xmlns:xm="http://schemas.microsoft.com/office/excel/2006/main">
          <x14:cfRule type="dataBar" id="{46C4FAC2-A231-41C5-9831-C8ECE6AF1031}">
            <x14:dataBar minLength="0" maxLength="100" gradient="0">
              <x14:cfvo type="num">
                <xm:f>0</xm:f>
              </x14:cfvo>
              <x14:cfvo type="num">
                <xm:f>1</xm:f>
              </x14:cfvo>
              <x14:negativeFillColor rgb="FFFF0000"/>
              <x14:axisColor rgb="FF000000"/>
            </x14:dataBar>
          </x14:cfRule>
          <xm:sqref>E53:E56</xm:sqref>
        </x14:conditionalFormatting>
        <x14:conditionalFormatting xmlns:xm="http://schemas.microsoft.com/office/excel/2006/main">
          <x14:cfRule type="dataBar" id="{687DA8B3-6BCB-4478-9AD2-FC17E98CF008}">
            <x14:dataBar minLength="0" maxLength="100" gradient="0">
              <x14:cfvo type="num">
                <xm:f>0</xm:f>
              </x14:cfvo>
              <x14:cfvo type="num">
                <xm:f>1</xm:f>
              </x14:cfvo>
              <x14:negativeFillColor rgb="FFFF0000"/>
              <x14:axisColor rgb="FF000000"/>
            </x14:dataBar>
          </x14:cfRule>
          <xm:sqref>J7:J56</xm:sqref>
        </x14:conditionalFormatting>
        <x14:conditionalFormatting xmlns:xm="http://schemas.microsoft.com/office/excel/2006/main">
          <x14:cfRule type="dataBar" id="{998F6530-BD41-4477-BB6E-291F00EC522B}">
            <x14:dataBar minLength="0" maxLength="100" gradient="0">
              <x14:cfvo type="num">
                <xm:f>0</xm:f>
              </x14:cfvo>
              <x14:cfvo type="num">
                <xm:f>1</xm:f>
              </x14:cfvo>
              <x14:negativeFillColor rgb="FFFF0000"/>
              <x14:axisColor rgb="FF000000"/>
            </x14:dataBar>
          </x14:cfRule>
          <xm:sqref>K7:L52</xm:sqref>
        </x14:conditionalFormatting>
        <x14:conditionalFormatting xmlns:xm="http://schemas.microsoft.com/office/excel/2006/main">
          <x14:cfRule type="dataBar" id="{69765807-54D8-4C2B-A949-38864C939D2A}">
            <x14:dataBar minLength="0" maxLength="100" gradient="0">
              <x14:cfvo type="num">
                <xm:f>0</xm:f>
              </x14:cfvo>
              <x14:cfvo type="num">
                <xm:f>1</xm:f>
              </x14:cfvo>
              <x14:negativeFillColor rgb="FFFF0000"/>
              <x14:axisColor rgb="FF000000"/>
            </x14:dataBar>
          </x14:cfRule>
          <xm:sqref>K53:L56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95"/>
  <sheetViews>
    <sheetView showGridLines="0" zoomScaleNormal="100" workbookViewId="0"/>
  </sheetViews>
  <sheetFormatPr defaultColWidth="11" defaultRowHeight="15.5" x14ac:dyDescent="0.35"/>
  <cols>
    <col min="1" max="1" width="20.58203125" customWidth="1"/>
    <col min="2" max="2" width="98.58203125" customWidth="1"/>
    <col min="3" max="10" width="20.58203125" customWidth="1"/>
  </cols>
  <sheetData>
    <row r="1" spans="1:10" ht="19.5" x14ac:dyDescent="0.45">
      <c r="A1" s="2" t="s">
        <v>350</v>
      </c>
    </row>
    <row r="2" spans="1:10" x14ac:dyDescent="0.35">
      <c r="A2" t="s">
        <v>226</v>
      </c>
    </row>
    <row r="3" spans="1:10" x14ac:dyDescent="0.35">
      <c r="A3" t="s">
        <v>227</v>
      </c>
    </row>
    <row r="4" spans="1:10" x14ac:dyDescent="0.35">
      <c r="A4" t="s">
        <v>351</v>
      </c>
    </row>
    <row r="5" spans="1:10" x14ac:dyDescent="0.35">
      <c r="A5" t="s">
        <v>47</v>
      </c>
    </row>
    <row r="6" spans="1:10" x14ac:dyDescent="0.35">
      <c r="A6" s="4" t="s">
        <v>356</v>
      </c>
    </row>
    <row r="7" spans="1:10" ht="62" x14ac:dyDescent="0.35">
      <c r="A7" s="86" t="s">
        <v>257</v>
      </c>
      <c r="B7" s="88" t="s">
        <v>138</v>
      </c>
      <c r="C7" s="88" t="s">
        <v>315</v>
      </c>
      <c r="D7" s="88" t="s">
        <v>352</v>
      </c>
      <c r="E7" s="88" t="s">
        <v>353</v>
      </c>
      <c r="F7" s="88" t="s">
        <v>354</v>
      </c>
      <c r="G7" s="88" t="s">
        <v>355</v>
      </c>
      <c r="H7" s="88" t="s">
        <v>119</v>
      </c>
      <c r="I7" s="88" t="s">
        <v>120</v>
      </c>
      <c r="J7" s="88" t="s">
        <v>121</v>
      </c>
    </row>
    <row r="8" spans="1:10" x14ac:dyDescent="0.35">
      <c r="A8" s="25" t="s">
        <v>269</v>
      </c>
      <c r="B8" s="26" t="s">
        <v>60</v>
      </c>
      <c r="C8" s="27">
        <v>89400</v>
      </c>
      <c r="D8" s="82">
        <v>1</v>
      </c>
      <c r="E8" s="27">
        <v>29095</v>
      </c>
      <c r="F8" s="27">
        <v>285</v>
      </c>
      <c r="G8" s="27">
        <v>59985</v>
      </c>
      <c r="H8" s="82">
        <v>0.33</v>
      </c>
      <c r="I8" s="82">
        <v>0</v>
      </c>
      <c r="J8" s="82">
        <v>0.67</v>
      </c>
    </row>
    <row r="9" spans="1:10" x14ac:dyDescent="0.35">
      <c r="A9" s="7" t="s">
        <v>269</v>
      </c>
      <c r="B9" s="18" t="s">
        <v>145</v>
      </c>
      <c r="C9" s="10">
        <v>20</v>
      </c>
      <c r="D9" s="11">
        <v>0</v>
      </c>
      <c r="E9" s="10">
        <v>5</v>
      </c>
      <c r="F9" s="10">
        <v>0</v>
      </c>
      <c r="G9" s="10">
        <v>15</v>
      </c>
      <c r="H9" s="11">
        <v>0.27</v>
      </c>
      <c r="I9" s="11">
        <v>0</v>
      </c>
      <c r="J9" s="11">
        <v>0.73</v>
      </c>
    </row>
    <row r="10" spans="1:10" x14ac:dyDescent="0.35">
      <c r="A10" s="7" t="s">
        <v>269</v>
      </c>
      <c r="B10" s="18" t="s">
        <v>146</v>
      </c>
      <c r="C10" s="10">
        <v>470</v>
      </c>
      <c r="D10" s="11">
        <v>0.01</v>
      </c>
      <c r="E10" s="10">
        <v>100</v>
      </c>
      <c r="F10" s="10">
        <v>5</v>
      </c>
      <c r="G10" s="10">
        <v>365</v>
      </c>
      <c r="H10" s="11">
        <v>0.21</v>
      </c>
      <c r="I10" s="11">
        <v>0.01</v>
      </c>
      <c r="J10" s="11">
        <v>0.77</v>
      </c>
    </row>
    <row r="11" spans="1:10" x14ac:dyDescent="0.35">
      <c r="A11" s="7" t="s">
        <v>269</v>
      </c>
      <c r="B11" s="18" t="s">
        <v>147</v>
      </c>
      <c r="C11" s="10">
        <v>220</v>
      </c>
      <c r="D11" s="11">
        <v>0</v>
      </c>
      <c r="E11" s="10">
        <v>130</v>
      </c>
      <c r="F11" s="10">
        <v>0</v>
      </c>
      <c r="G11" s="10">
        <v>90</v>
      </c>
      <c r="H11" s="11">
        <v>0.59</v>
      </c>
      <c r="I11" s="11">
        <v>0</v>
      </c>
      <c r="J11" s="11">
        <v>0.41</v>
      </c>
    </row>
    <row r="12" spans="1:10" x14ac:dyDescent="0.35">
      <c r="A12" s="7" t="s">
        <v>269</v>
      </c>
      <c r="B12" s="18" t="s">
        <v>148</v>
      </c>
      <c r="C12" s="10">
        <v>3365</v>
      </c>
      <c r="D12" s="11">
        <v>0.04</v>
      </c>
      <c r="E12" s="10">
        <v>2760</v>
      </c>
      <c r="F12" s="10">
        <v>0</v>
      </c>
      <c r="G12" s="10">
        <v>605</v>
      </c>
      <c r="H12" s="11">
        <v>0.82</v>
      </c>
      <c r="I12" s="11">
        <v>0</v>
      </c>
      <c r="J12" s="11">
        <v>0.18</v>
      </c>
    </row>
    <row r="13" spans="1:10" x14ac:dyDescent="0.35">
      <c r="A13" s="7" t="s">
        <v>269</v>
      </c>
      <c r="B13" s="18" t="s">
        <v>149</v>
      </c>
      <c r="C13" s="10">
        <v>66530</v>
      </c>
      <c r="D13" s="11">
        <v>0.74</v>
      </c>
      <c r="E13" s="10">
        <v>17820</v>
      </c>
      <c r="F13" s="10">
        <v>160</v>
      </c>
      <c r="G13" s="10">
        <v>48530</v>
      </c>
      <c r="H13" s="11">
        <v>0.27</v>
      </c>
      <c r="I13" s="11">
        <v>0</v>
      </c>
      <c r="J13" s="11">
        <v>0.73</v>
      </c>
    </row>
    <row r="14" spans="1:10" x14ac:dyDescent="0.35">
      <c r="A14" s="7" t="s">
        <v>269</v>
      </c>
      <c r="B14" s="18" t="s">
        <v>150</v>
      </c>
      <c r="C14" s="10">
        <v>3050</v>
      </c>
      <c r="D14" s="11">
        <v>0.03</v>
      </c>
      <c r="E14" s="10">
        <v>755</v>
      </c>
      <c r="F14" s="10">
        <v>10</v>
      </c>
      <c r="G14" s="10">
        <v>2280</v>
      </c>
      <c r="H14" s="11">
        <v>0.25</v>
      </c>
      <c r="I14" s="11">
        <v>0</v>
      </c>
      <c r="J14" s="11">
        <v>0.75</v>
      </c>
    </row>
    <row r="15" spans="1:10" x14ac:dyDescent="0.35">
      <c r="A15" s="7" t="s">
        <v>269</v>
      </c>
      <c r="B15" s="18" t="s">
        <v>151</v>
      </c>
      <c r="C15" s="10">
        <v>830</v>
      </c>
      <c r="D15" s="11">
        <v>0.01</v>
      </c>
      <c r="E15" s="10">
        <v>220</v>
      </c>
      <c r="F15" s="10">
        <v>30</v>
      </c>
      <c r="G15" s="10">
        <v>580</v>
      </c>
      <c r="H15" s="11">
        <v>0.27</v>
      </c>
      <c r="I15" s="11">
        <v>0.03</v>
      </c>
      <c r="J15" s="11">
        <v>0.7</v>
      </c>
    </row>
    <row r="16" spans="1:10" x14ac:dyDescent="0.35">
      <c r="A16" s="7" t="s">
        <v>269</v>
      </c>
      <c r="B16" s="18" t="s">
        <v>152</v>
      </c>
      <c r="C16" s="10">
        <v>1410</v>
      </c>
      <c r="D16" s="11">
        <v>0.02</v>
      </c>
      <c r="E16" s="10">
        <v>620</v>
      </c>
      <c r="F16" s="10">
        <v>25</v>
      </c>
      <c r="G16" s="10">
        <v>765</v>
      </c>
      <c r="H16" s="11">
        <v>0.44</v>
      </c>
      <c r="I16" s="11">
        <v>0.02</v>
      </c>
      <c r="J16" s="11">
        <v>0.54</v>
      </c>
    </row>
    <row r="17" spans="1:10" x14ac:dyDescent="0.35">
      <c r="A17" s="7" t="s">
        <v>269</v>
      </c>
      <c r="B17" s="18" t="s">
        <v>153</v>
      </c>
      <c r="C17" s="10">
        <v>280</v>
      </c>
      <c r="D17" s="11">
        <v>0</v>
      </c>
      <c r="E17" s="10">
        <v>135</v>
      </c>
      <c r="F17" s="10">
        <v>5</v>
      </c>
      <c r="G17" s="10">
        <v>140</v>
      </c>
      <c r="H17" s="11">
        <v>0.48</v>
      </c>
      <c r="I17" s="11">
        <v>0.01</v>
      </c>
      <c r="J17" s="11">
        <v>0.5</v>
      </c>
    </row>
    <row r="18" spans="1:10" x14ac:dyDescent="0.35">
      <c r="A18" s="7" t="s">
        <v>269</v>
      </c>
      <c r="B18" s="18" t="s">
        <v>154</v>
      </c>
      <c r="C18" s="10">
        <v>1025</v>
      </c>
      <c r="D18" s="11">
        <v>0.01</v>
      </c>
      <c r="E18" s="10">
        <v>685</v>
      </c>
      <c r="F18" s="10" t="s">
        <v>111</v>
      </c>
      <c r="G18" s="10">
        <v>335</v>
      </c>
      <c r="H18" s="11">
        <v>0.67</v>
      </c>
      <c r="I18" s="11" t="s">
        <v>111</v>
      </c>
      <c r="J18" s="11" t="s">
        <v>111</v>
      </c>
    </row>
    <row r="19" spans="1:10" x14ac:dyDescent="0.35">
      <c r="A19" s="7" t="s">
        <v>269</v>
      </c>
      <c r="B19" s="18" t="s">
        <v>155</v>
      </c>
      <c r="C19" s="10">
        <v>945</v>
      </c>
      <c r="D19" s="11">
        <v>0.01</v>
      </c>
      <c r="E19" s="10">
        <v>690</v>
      </c>
      <c r="F19" s="10">
        <v>0</v>
      </c>
      <c r="G19" s="10">
        <v>255</v>
      </c>
      <c r="H19" s="11">
        <v>0.73</v>
      </c>
      <c r="I19" s="11">
        <v>0</v>
      </c>
      <c r="J19" s="11">
        <v>0.27</v>
      </c>
    </row>
    <row r="20" spans="1:10" x14ac:dyDescent="0.35">
      <c r="A20" s="7" t="s">
        <v>269</v>
      </c>
      <c r="B20" s="18" t="s">
        <v>156</v>
      </c>
      <c r="C20" s="10">
        <v>500</v>
      </c>
      <c r="D20" s="11">
        <v>0.01</v>
      </c>
      <c r="E20" s="10">
        <v>405</v>
      </c>
      <c r="F20" s="10">
        <v>0</v>
      </c>
      <c r="G20" s="10">
        <v>90</v>
      </c>
      <c r="H20" s="11">
        <v>0.81</v>
      </c>
      <c r="I20" s="11">
        <v>0</v>
      </c>
      <c r="J20" s="11">
        <v>0.18</v>
      </c>
    </row>
    <row r="21" spans="1:10" x14ac:dyDescent="0.35">
      <c r="A21" s="7" t="s">
        <v>269</v>
      </c>
      <c r="B21" s="18" t="s">
        <v>157</v>
      </c>
      <c r="C21" s="10">
        <v>1120</v>
      </c>
      <c r="D21" s="11">
        <v>0.01</v>
      </c>
      <c r="E21" s="10">
        <v>355</v>
      </c>
      <c r="F21" s="10">
        <v>15</v>
      </c>
      <c r="G21" s="10">
        <v>745</v>
      </c>
      <c r="H21" s="11">
        <v>0.32</v>
      </c>
      <c r="I21" s="11">
        <v>0.01</v>
      </c>
      <c r="J21" s="11">
        <v>0.67</v>
      </c>
    </row>
    <row r="22" spans="1:10" x14ac:dyDescent="0.35">
      <c r="A22" s="7" t="s">
        <v>269</v>
      </c>
      <c r="B22" s="18" t="s">
        <v>158</v>
      </c>
      <c r="C22" s="10">
        <v>425</v>
      </c>
      <c r="D22" s="11">
        <v>0</v>
      </c>
      <c r="E22" s="10">
        <v>315</v>
      </c>
      <c r="F22" s="10">
        <v>0</v>
      </c>
      <c r="G22" s="10">
        <v>110</v>
      </c>
      <c r="H22" s="11">
        <v>0.74</v>
      </c>
      <c r="I22" s="11">
        <v>0</v>
      </c>
      <c r="J22" s="11">
        <v>0.26</v>
      </c>
    </row>
    <row r="23" spans="1:10" x14ac:dyDescent="0.35">
      <c r="A23" s="7" t="s">
        <v>269</v>
      </c>
      <c r="B23" s="18" t="s">
        <v>159</v>
      </c>
      <c r="C23" s="10">
        <v>130</v>
      </c>
      <c r="D23" s="11">
        <v>0</v>
      </c>
      <c r="E23" s="10">
        <v>90</v>
      </c>
      <c r="F23" s="10">
        <v>0</v>
      </c>
      <c r="G23" s="10">
        <v>40</v>
      </c>
      <c r="H23" s="11">
        <v>0.68</v>
      </c>
      <c r="I23" s="11">
        <v>0</v>
      </c>
      <c r="J23" s="11">
        <v>0.32</v>
      </c>
    </row>
    <row r="24" spans="1:10" x14ac:dyDescent="0.35">
      <c r="A24" s="7" t="s">
        <v>269</v>
      </c>
      <c r="B24" s="18" t="s">
        <v>160</v>
      </c>
      <c r="C24" s="10">
        <v>2565</v>
      </c>
      <c r="D24" s="11">
        <v>0.03</v>
      </c>
      <c r="E24" s="10">
        <v>830</v>
      </c>
      <c r="F24" s="10">
        <v>10</v>
      </c>
      <c r="G24" s="10">
        <v>1730</v>
      </c>
      <c r="H24" s="11">
        <v>0.32</v>
      </c>
      <c r="I24" s="11">
        <v>0</v>
      </c>
      <c r="J24" s="11">
        <v>0.67</v>
      </c>
    </row>
    <row r="25" spans="1:10" x14ac:dyDescent="0.35">
      <c r="A25" s="7" t="s">
        <v>269</v>
      </c>
      <c r="B25" s="18" t="s">
        <v>161</v>
      </c>
      <c r="C25" s="10">
        <v>4180</v>
      </c>
      <c r="D25" s="11">
        <v>0.05</v>
      </c>
      <c r="E25" s="10">
        <v>2060</v>
      </c>
      <c r="F25" s="10">
        <v>15</v>
      </c>
      <c r="G25" s="10">
        <v>2100</v>
      </c>
      <c r="H25" s="11">
        <v>0.49</v>
      </c>
      <c r="I25" s="11">
        <v>0</v>
      </c>
      <c r="J25" s="11">
        <v>0.5</v>
      </c>
    </row>
    <row r="26" spans="1:10" x14ac:dyDescent="0.35">
      <c r="A26" s="7" t="s">
        <v>269</v>
      </c>
      <c r="B26" s="18" t="s">
        <v>162</v>
      </c>
      <c r="C26" s="10">
        <v>345</v>
      </c>
      <c r="D26" s="11">
        <v>0</v>
      </c>
      <c r="E26" s="10">
        <v>215</v>
      </c>
      <c r="F26" s="10" t="s">
        <v>111</v>
      </c>
      <c r="G26" s="10">
        <v>125</v>
      </c>
      <c r="H26" s="11">
        <v>0.62</v>
      </c>
      <c r="I26" s="11" t="s">
        <v>111</v>
      </c>
      <c r="J26" s="11" t="s">
        <v>111</v>
      </c>
    </row>
    <row r="27" spans="1:10" x14ac:dyDescent="0.35">
      <c r="A27" s="7" t="s">
        <v>269</v>
      </c>
      <c r="B27" s="18" t="s">
        <v>163</v>
      </c>
      <c r="C27" s="10">
        <v>70</v>
      </c>
      <c r="D27" s="11">
        <v>0</v>
      </c>
      <c r="E27" s="10">
        <v>35</v>
      </c>
      <c r="F27" s="10">
        <v>0</v>
      </c>
      <c r="G27" s="10">
        <v>35</v>
      </c>
      <c r="H27" s="11">
        <v>0.52</v>
      </c>
      <c r="I27" s="11">
        <v>0</v>
      </c>
      <c r="J27" s="11">
        <v>0.48</v>
      </c>
    </row>
    <row r="28" spans="1:10" x14ac:dyDescent="0.35">
      <c r="A28" s="7" t="s">
        <v>269</v>
      </c>
      <c r="B28" s="18" t="s">
        <v>164</v>
      </c>
      <c r="C28" s="10">
        <v>150</v>
      </c>
      <c r="D28" s="11">
        <v>0</v>
      </c>
      <c r="E28" s="10">
        <v>75</v>
      </c>
      <c r="F28" s="10" t="s">
        <v>111</v>
      </c>
      <c r="G28" s="10">
        <v>75</v>
      </c>
      <c r="H28" s="11" t="s">
        <v>111</v>
      </c>
      <c r="I28" s="11" t="s">
        <v>111</v>
      </c>
      <c r="J28" s="11" t="s">
        <v>111</v>
      </c>
    </row>
    <row r="29" spans="1:10" x14ac:dyDescent="0.35">
      <c r="A29" s="7" t="s">
        <v>269</v>
      </c>
      <c r="B29" s="18" t="s">
        <v>165</v>
      </c>
      <c r="C29" s="10">
        <v>1770</v>
      </c>
      <c r="D29" s="11">
        <v>0.02</v>
      </c>
      <c r="E29" s="10">
        <v>790</v>
      </c>
      <c r="F29" s="10">
        <v>10</v>
      </c>
      <c r="G29" s="10">
        <v>965</v>
      </c>
      <c r="H29" s="11">
        <v>0.45</v>
      </c>
      <c r="I29" s="11">
        <v>0.01</v>
      </c>
      <c r="J29" s="11">
        <v>0.55000000000000004</v>
      </c>
    </row>
    <row r="30" spans="1:10" x14ac:dyDescent="0.35">
      <c r="A30" s="25" t="s">
        <v>270</v>
      </c>
      <c r="B30" s="26" t="s">
        <v>60</v>
      </c>
      <c r="C30" s="27">
        <v>52230</v>
      </c>
      <c r="D30" s="124">
        <v>1</v>
      </c>
      <c r="E30" s="27">
        <v>22445</v>
      </c>
      <c r="F30" s="27">
        <v>200</v>
      </c>
      <c r="G30" s="27">
        <v>29555</v>
      </c>
      <c r="H30" s="124">
        <v>0.43</v>
      </c>
      <c r="I30" s="124">
        <v>0</v>
      </c>
      <c r="J30" s="124">
        <v>0.56999999999999995</v>
      </c>
    </row>
    <row r="31" spans="1:10" x14ac:dyDescent="0.35">
      <c r="A31" s="7" t="s">
        <v>270</v>
      </c>
      <c r="B31" s="18" t="s">
        <v>145</v>
      </c>
      <c r="C31" s="10">
        <v>15</v>
      </c>
      <c r="D31" s="11">
        <v>0</v>
      </c>
      <c r="E31" s="10">
        <v>5</v>
      </c>
      <c r="F31" s="10">
        <v>0</v>
      </c>
      <c r="G31" s="10">
        <v>10</v>
      </c>
      <c r="H31" s="11">
        <v>0.4</v>
      </c>
      <c r="I31" s="11">
        <v>0</v>
      </c>
      <c r="J31" s="11">
        <v>0.6</v>
      </c>
    </row>
    <row r="32" spans="1:10" x14ac:dyDescent="0.35">
      <c r="A32" s="7" t="s">
        <v>270</v>
      </c>
      <c r="B32" s="18" t="s">
        <v>146</v>
      </c>
      <c r="C32" s="10">
        <v>275</v>
      </c>
      <c r="D32" s="11">
        <v>0.01</v>
      </c>
      <c r="E32" s="10">
        <v>80</v>
      </c>
      <c r="F32" s="10">
        <v>0</v>
      </c>
      <c r="G32" s="10">
        <v>195</v>
      </c>
      <c r="H32" s="11">
        <v>0.28999999999999998</v>
      </c>
      <c r="I32" s="11">
        <v>0</v>
      </c>
      <c r="J32" s="11">
        <v>0.71</v>
      </c>
    </row>
    <row r="33" spans="1:10" x14ac:dyDescent="0.35">
      <c r="A33" s="7" t="s">
        <v>270</v>
      </c>
      <c r="B33" s="18" t="s">
        <v>147</v>
      </c>
      <c r="C33" s="10">
        <v>135</v>
      </c>
      <c r="D33" s="11">
        <v>0</v>
      </c>
      <c r="E33" s="10">
        <v>80</v>
      </c>
      <c r="F33" s="10">
        <v>0</v>
      </c>
      <c r="G33" s="10">
        <v>55</v>
      </c>
      <c r="H33" s="11">
        <v>0.59</v>
      </c>
      <c r="I33" s="11">
        <v>0</v>
      </c>
      <c r="J33" s="11">
        <v>0.41</v>
      </c>
    </row>
    <row r="34" spans="1:10" x14ac:dyDescent="0.35">
      <c r="A34" s="7" t="s">
        <v>270</v>
      </c>
      <c r="B34" s="18" t="s">
        <v>148</v>
      </c>
      <c r="C34" s="10">
        <v>1325</v>
      </c>
      <c r="D34" s="11">
        <v>0.03</v>
      </c>
      <c r="E34" s="10">
        <v>915</v>
      </c>
      <c r="F34" s="10">
        <v>0</v>
      </c>
      <c r="G34" s="10">
        <v>410</v>
      </c>
      <c r="H34" s="11">
        <v>0.69</v>
      </c>
      <c r="I34" s="11">
        <v>0</v>
      </c>
      <c r="J34" s="11">
        <v>0.31</v>
      </c>
    </row>
    <row r="35" spans="1:10" x14ac:dyDescent="0.35">
      <c r="A35" s="7" t="s">
        <v>270</v>
      </c>
      <c r="B35" s="18" t="s">
        <v>149</v>
      </c>
      <c r="C35" s="10">
        <v>37475</v>
      </c>
      <c r="D35" s="11">
        <v>0.72</v>
      </c>
      <c r="E35" s="10">
        <v>14535</v>
      </c>
      <c r="F35" s="10">
        <v>115</v>
      </c>
      <c r="G35" s="10">
        <v>22815</v>
      </c>
      <c r="H35" s="11">
        <v>0.39</v>
      </c>
      <c r="I35" s="11">
        <v>0</v>
      </c>
      <c r="J35" s="11">
        <v>0.61</v>
      </c>
    </row>
    <row r="36" spans="1:10" x14ac:dyDescent="0.35">
      <c r="A36" s="7" t="s">
        <v>270</v>
      </c>
      <c r="B36" s="18" t="s">
        <v>150</v>
      </c>
      <c r="C36" s="10">
        <v>1325</v>
      </c>
      <c r="D36" s="11">
        <v>0.03</v>
      </c>
      <c r="E36" s="10">
        <v>565</v>
      </c>
      <c r="F36" s="10">
        <v>5</v>
      </c>
      <c r="G36" s="10">
        <v>755</v>
      </c>
      <c r="H36" s="11">
        <v>0.43</v>
      </c>
      <c r="I36" s="11">
        <v>0</v>
      </c>
      <c r="J36" s="11">
        <v>0.56999999999999995</v>
      </c>
    </row>
    <row r="37" spans="1:10" x14ac:dyDescent="0.35">
      <c r="A37" s="7" t="s">
        <v>270</v>
      </c>
      <c r="B37" s="18" t="s">
        <v>151</v>
      </c>
      <c r="C37" s="10">
        <v>485</v>
      </c>
      <c r="D37" s="11">
        <v>0.01</v>
      </c>
      <c r="E37" s="10">
        <v>180</v>
      </c>
      <c r="F37" s="10">
        <v>10</v>
      </c>
      <c r="G37" s="10">
        <v>300</v>
      </c>
      <c r="H37" s="11">
        <v>0.37</v>
      </c>
      <c r="I37" s="11">
        <v>0.02</v>
      </c>
      <c r="J37" s="11">
        <v>0.61</v>
      </c>
    </row>
    <row r="38" spans="1:10" x14ac:dyDescent="0.35">
      <c r="A38" s="7" t="s">
        <v>270</v>
      </c>
      <c r="B38" s="18" t="s">
        <v>152</v>
      </c>
      <c r="C38" s="10">
        <v>765</v>
      </c>
      <c r="D38" s="11">
        <v>0.01</v>
      </c>
      <c r="E38" s="10">
        <v>425</v>
      </c>
      <c r="F38" s="10">
        <v>15</v>
      </c>
      <c r="G38" s="10">
        <v>320</v>
      </c>
      <c r="H38" s="11">
        <v>0.56000000000000005</v>
      </c>
      <c r="I38" s="11">
        <v>0.02</v>
      </c>
      <c r="J38" s="11">
        <v>0.42</v>
      </c>
    </row>
    <row r="39" spans="1:10" x14ac:dyDescent="0.35">
      <c r="A39" s="7" t="s">
        <v>270</v>
      </c>
      <c r="B39" s="18" t="s">
        <v>153</v>
      </c>
      <c r="C39" s="10">
        <v>215</v>
      </c>
      <c r="D39" s="11">
        <v>0</v>
      </c>
      <c r="E39" s="10">
        <v>115</v>
      </c>
      <c r="F39" s="10">
        <v>5</v>
      </c>
      <c r="G39" s="10">
        <v>95</v>
      </c>
      <c r="H39" s="11">
        <v>0.54</v>
      </c>
      <c r="I39" s="11">
        <v>0.02</v>
      </c>
      <c r="J39" s="11">
        <v>0.44</v>
      </c>
    </row>
    <row r="40" spans="1:10" x14ac:dyDescent="0.35">
      <c r="A40" s="7" t="s">
        <v>270</v>
      </c>
      <c r="B40" s="18" t="s">
        <v>154</v>
      </c>
      <c r="C40" s="10">
        <v>830</v>
      </c>
      <c r="D40" s="11">
        <v>0.02</v>
      </c>
      <c r="E40" s="10">
        <v>580</v>
      </c>
      <c r="F40" s="10" t="s">
        <v>111</v>
      </c>
      <c r="G40" s="10">
        <v>245</v>
      </c>
      <c r="H40" s="11">
        <v>0.7</v>
      </c>
      <c r="I40" s="11" t="s">
        <v>111</v>
      </c>
      <c r="J40" s="11" t="s">
        <v>111</v>
      </c>
    </row>
    <row r="41" spans="1:10" x14ac:dyDescent="0.35">
      <c r="A41" s="7" t="s">
        <v>270</v>
      </c>
      <c r="B41" s="18" t="s">
        <v>155</v>
      </c>
      <c r="C41" s="10">
        <v>715</v>
      </c>
      <c r="D41" s="11">
        <v>0.01</v>
      </c>
      <c r="E41" s="10">
        <v>525</v>
      </c>
      <c r="F41" s="10">
        <v>0</v>
      </c>
      <c r="G41" s="10">
        <v>185</v>
      </c>
      <c r="H41" s="11">
        <v>0.74</v>
      </c>
      <c r="I41" s="11">
        <v>0</v>
      </c>
      <c r="J41" s="11">
        <v>0.26</v>
      </c>
    </row>
    <row r="42" spans="1:10" x14ac:dyDescent="0.35">
      <c r="A42" s="7" t="s">
        <v>270</v>
      </c>
      <c r="B42" s="18" t="s">
        <v>156</v>
      </c>
      <c r="C42" s="10">
        <v>325</v>
      </c>
      <c r="D42" s="11">
        <v>0.01</v>
      </c>
      <c r="E42" s="10">
        <v>265</v>
      </c>
      <c r="F42" s="10">
        <v>0</v>
      </c>
      <c r="G42" s="10">
        <v>60</v>
      </c>
      <c r="H42" s="11">
        <v>0.81</v>
      </c>
      <c r="I42" s="11">
        <v>0</v>
      </c>
      <c r="J42" s="11">
        <v>0.18</v>
      </c>
    </row>
    <row r="43" spans="1:10" x14ac:dyDescent="0.35">
      <c r="A43" s="7" t="s">
        <v>270</v>
      </c>
      <c r="B43" s="18" t="s">
        <v>157</v>
      </c>
      <c r="C43" s="10">
        <v>775</v>
      </c>
      <c r="D43" s="11">
        <v>0.01</v>
      </c>
      <c r="E43" s="10">
        <v>255</v>
      </c>
      <c r="F43" s="10">
        <v>15</v>
      </c>
      <c r="G43" s="10">
        <v>500</v>
      </c>
      <c r="H43" s="11">
        <v>0.33</v>
      </c>
      <c r="I43" s="11">
        <v>0.02</v>
      </c>
      <c r="J43" s="11">
        <v>0.65</v>
      </c>
    </row>
    <row r="44" spans="1:10" x14ac:dyDescent="0.35">
      <c r="A44" s="7" t="s">
        <v>270</v>
      </c>
      <c r="B44" s="18" t="s">
        <v>158</v>
      </c>
      <c r="C44" s="10">
        <v>320</v>
      </c>
      <c r="D44" s="11">
        <v>0.01</v>
      </c>
      <c r="E44" s="10">
        <v>240</v>
      </c>
      <c r="F44" s="10">
        <v>0</v>
      </c>
      <c r="G44" s="10">
        <v>75</v>
      </c>
      <c r="H44" s="11">
        <v>0.76</v>
      </c>
      <c r="I44" s="11">
        <v>0</v>
      </c>
      <c r="J44" s="11">
        <v>0.24</v>
      </c>
    </row>
    <row r="45" spans="1:10" x14ac:dyDescent="0.35">
      <c r="A45" s="7" t="s">
        <v>270</v>
      </c>
      <c r="B45" s="18" t="s">
        <v>159</v>
      </c>
      <c r="C45" s="10">
        <v>55</v>
      </c>
      <c r="D45" s="11">
        <v>0</v>
      </c>
      <c r="E45" s="10">
        <v>50</v>
      </c>
      <c r="F45" s="10">
        <v>0</v>
      </c>
      <c r="G45" s="10">
        <v>5</v>
      </c>
      <c r="H45" s="11">
        <v>0.91</v>
      </c>
      <c r="I45" s="11">
        <v>0</v>
      </c>
      <c r="J45" s="11">
        <v>0.09</v>
      </c>
    </row>
    <row r="46" spans="1:10" x14ac:dyDescent="0.35">
      <c r="A46" s="7" t="s">
        <v>270</v>
      </c>
      <c r="B46" s="18" t="s">
        <v>160</v>
      </c>
      <c r="C46" s="10">
        <v>995</v>
      </c>
      <c r="D46" s="11">
        <v>0.02</v>
      </c>
      <c r="E46" s="10">
        <v>575</v>
      </c>
      <c r="F46" s="10">
        <v>5</v>
      </c>
      <c r="G46" s="10">
        <v>415</v>
      </c>
      <c r="H46" s="11">
        <v>0.57999999999999996</v>
      </c>
      <c r="I46" s="11">
        <v>0.01</v>
      </c>
      <c r="J46" s="11">
        <v>0.42</v>
      </c>
    </row>
    <row r="47" spans="1:10" x14ac:dyDescent="0.35">
      <c r="A47" s="7" t="s">
        <v>270</v>
      </c>
      <c r="B47" s="18" t="s">
        <v>161</v>
      </c>
      <c r="C47" s="10">
        <v>4055</v>
      </c>
      <c r="D47" s="11">
        <v>0.08</v>
      </c>
      <c r="E47" s="10">
        <v>2015</v>
      </c>
      <c r="F47" s="10">
        <v>15</v>
      </c>
      <c r="G47" s="10">
        <v>2020</v>
      </c>
      <c r="H47" s="11">
        <v>0.5</v>
      </c>
      <c r="I47" s="11">
        <v>0</v>
      </c>
      <c r="J47" s="11">
        <v>0.5</v>
      </c>
    </row>
    <row r="48" spans="1:10" x14ac:dyDescent="0.35">
      <c r="A48" s="7" t="s">
        <v>270</v>
      </c>
      <c r="B48" s="18" t="s">
        <v>162</v>
      </c>
      <c r="C48" s="10">
        <v>240</v>
      </c>
      <c r="D48" s="11">
        <v>0</v>
      </c>
      <c r="E48" s="10">
        <v>160</v>
      </c>
      <c r="F48" s="10" t="s">
        <v>111</v>
      </c>
      <c r="G48" s="10">
        <v>80</v>
      </c>
      <c r="H48" s="11">
        <v>0.66</v>
      </c>
      <c r="I48" s="11" t="s">
        <v>111</v>
      </c>
      <c r="J48" s="11" t="s">
        <v>111</v>
      </c>
    </row>
    <row r="49" spans="1:10" x14ac:dyDescent="0.35">
      <c r="A49" s="7" t="s">
        <v>270</v>
      </c>
      <c r="B49" s="18" t="s">
        <v>163</v>
      </c>
      <c r="C49" s="10">
        <v>40</v>
      </c>
      <c r="D49" s="11">
        <v>0</v>
      </c>
      <c r="E49" s="10">
        <v>25</v>
      </c>
      <c r="F49" s="10">
        <v>0</v>
      </c>
      <c r="G49" s="10">
        <v>15</v>
      </c>
      <c r="H49" s="11">
        <v>0.63</v>
      </c>
      <c r="I49" s="11">
        <v>0</v>
      </c>
      <c r="J49" s="11">
        <v>0.38</v>
      </c>
    </row>
    <row r="50" spans="1:10" x14ac:dyDescent="0.35">
      <c r="A50" s="7" t="s">
        <v>270</v>
      </c>
      <c r="B50" s="18" t="s">
        <v>164</v>
      </c>
      <c r="C50" s="10">
        <v>140</v>
      </c>
      <c r="D50" s="11">
        <v>0</v>
      </c>
      <c r="E50" s="10">
        <v>75</v>
      </c>
      <c r="F50" s="10" t="s">
        <v>111</v>
      </c>
      <c r="G50" s="10">
        <v>65</v>
      </c>
      <c r="H50" s="11">
        <v>0.52</v>
      </c>
      <c r="I50" s="11" t="s">
        <v>111</v>
      </c>
      <c r="J50" s="11" t="s">
        <v>111</v>
      </c>
    </row>
    <row r="51" spans="1:10" x14ac:dyDescent="0.35">
      <c r="A51" s="7" t="s">
        <v>270</v>
      </c>
      <c r="B51" s="18" t="s">
        <v>165</v>
      </c>
      <c r="C51" s="10">
        <v>1730</v>
      </c>
      <c r="D51" s="11">
        <v>0.03</v>
      </c>
      <c r="E51" s="10">
        <v>780</v>
      </c>
      <c r="F51" s="10">
        <v>10</v>
      </c>
      <c r="G51" s="10">
        <v>935</v>
      </c>
      <c r="H51" s="11">
        <v>0.45</v>
      </c>
      <c r="I51" s="11">
        <v>0.01</v>
      </c>
      <c r="J51" s="11">
        <v>0.54</v>
      </c>
    </row>
    <row r="52" spans="1:10" x14ac:dyDescent="0.35">
      <c r="A52" s="25" t="s">
        <v>271</v>
      </c>
      <c r="B52" s="26" t="s">
        <v>60</v>
      </c>
      <c r="C52" s="27">
        <v>37170</v>
      </c>
      <c r="D52" s="124">
        <v>1</v>
      </c>
      <c r="E52" s="27">
        <v>6650</v>
      </c>
      <c r="F52" s="27">
        <v>85</v>
      </c>
      <c r="G52" s="27">
        <v>30430</v>
      </c>
      <c r="H52" s="124">
        <v>0.18</v>
      </c>
      <c r="I52" s="124">
        <v>0</v>
      </c>
      <c r="J52" s="124">
        <v>0.82</v>
      </c>
    </row>
    <row r="53" spans="1:10" x14ac:dyDescent="0.35">
      <c r="A53" s="7" t="s">
        <v>271</v>
      </c>
      <c r="B53" s="18" t="s">
        <v>145</v>
      </c>
      <c r="C53" s="10">
        <v>5</v>
      </c>
      <c r="D53" s="11">
        <v>0</v>
      </c>
      <c r="E53" s="10">
        <v>0</v>
      </c>
      <c r="F53" s="10">
        <v>0</v>
      </c>
      <c r="G53" s="10">
        <v>5</v>
      </c>
      <c r="H53" s="11">
        <v>0</v>
      </c>
      <c r="I53" s="11">
        <v>0</v>
      </c>
      <c r="J53" s="11">
        <v>1</v>
      </c>
    </row>
    <row r="54" spans="1:10" x14ac:dyDescent="0.35">
      <c r="A54" s="7" t="s">
        <v>271</v>
      </c>
      <c r="B54" s="18" t="s">
        <v>146</v>
      </c>
      <c r="C54" s="10">
        <v>200</v>
      </c>
      <c r="D54" s="11">
        <v>0.01</v>
      </c>
      <c r="E54" s="10">
        <v>25</v>
      </c>
      <c r="F54" s="10">
        <v>5</v>
      </c>
      <c r="G54" s="10">
        <v>170</v>
      </c>
      <c r="H54" s="11">
        <v>0.12</v>
      </c>
      <c r="I54" s="11">
        <v>0.02</v>
      </c>
      <c r="J54" s="11">
        <v>0.86</v>
      </c>
    </row>
    <row r="55" spans="1:10" x14ac:dyDescent="0.35">
      <c r="A55" s="7" t="s">
        <v>271</v>
      </c>
      <c r="B55" s="18" t="s">
        <v>147</v>
      </c>
      <c r="C55" s="10">
        <v>85</v>
      </c>
      <c r="D55" s="11">
        <v>0</v>
      </c>
      <c r="E55" s="10">
        <v>50</v>
      </c>
      <c r="F55" s="10">
        <v>0</v>
      </c>
      <c r="G55" s="10">
        <v>35</v>
      </c>
      <c r="H55" s="11">
        <v>0.59</v>
      </c>
      <c r="I55" s="11">
        <v>0</v>
      </c>
      <c r="J55" s="11">
        <v>0.41</v>
      </c>
    </row>
    <row r="56" spans="1:10" x14ac:dyDescent="0.35">
      <c r="A56" s="7" t="s">
        <v>271</v>
      </c>
      <c r="B56" s="18" t="s">
        <v>148</v>
      </c>
      <c r="C56" s="10">
        <v>2040</v>
      </c>
      <c r="D56" s="11">
        <v>0.05</v>
      </c>
      <c r="E56" s="10">
        <v>1845</v>
      </c>
      <c r="F56" s="10">
        <v>0</v>
      </c>
      <c r="G56" s="10">
        <v>200</v>
      </c>
      <c r="H56" s="11">
        <v>0.9</v>
      </c>
      <c r="I56" s="11">
        <v>0</v>
      </c>
      <c r="J56" s="11">
        <v>0.1</v>
      </c>
    </row>
    <row r="57" spans="1:10" x14ac:dyDescent="0.35">
      <c r="A57" s="7" t="s">
        <v>271</v>
      </c>
      <c r="B57" s="18" t="s">
        <v>149</v>
      </c>
      <c r="C57" s="10">
        <v>29055</v>
      </c>
      <c r="D57" s="11">
        <v>0.78</v>
      </c>
      <c r="E57" s="10">
        <v>3285</v>
      </c>
      <c r="F57" s="10">
        <v>45</v>
      </c>
      <c r="G57" s="10">
        <v>25720</v>
      </c>
      <c r="H57" s="11">
        <v>0.11</v>
      </c>
      <c r="I57" s="11">
        <v>0</v>
      </c>
      <c r="J57" s="11">
        <v>0.89</v>
      </c>
    </row>
    <row r="58" spans="1:10" x14ac:dyDescent="0.35">
      <c r="A58" s="7" t="s">
        <v>271</v>
      </c>
      <c r="B58" s="18" t="s">
        <v>150</v>
      </c>
      <c r="C58" s="10">
        <v>1725</v>
      </c>
      <c r="D58" s="11">
        <v>0.05</v>
      </c>
      <c r="E58" s="10">
        <v>195</v>
      </c>
      <c r="F58" s="10">
        <v>5</v>
      </c>
      <c r="G58" s="10">
        <v>1525</v>
      </c>
      <c r="H58" s="11">
        <v>0.11</v>
      </c>
      <c r="I58" s="11">
        <v>0</v>
      </c>
      <c r="J58" s="11">
        <v>0.88</v>
      </c>
    </row>
    <row r="59" spans="1:10" x14ac:dyDescent="0.35">
      <c r="A59" s="7" t="s">
        <v>271</v>
      </c>
      <c r="B59" s="18" t="s">
        <v>151</v>
      </c>
      <c r="C59" s="10">
        <v>340</v>
      </c>
      <c r="D59" s="11">
        <v>0.01</v>
      </c>
      <c r="E59" s="10">
        <v>40</v>
      </c>
      <c r="F59" s="10">
        <v>15</v>
      </c>
      <c r="G59" s="10">
        <v>285</v>
      </c>
      <c r="H59" s="11">
        <v>0.12</v>
      </c>
      <c r="I59" s="11">
        <v>0.05</v>
      </c>
      <c r="J59" s="11">
        <v>0.83</v>
      </c>
    </row>
    <row r="60" spans="1:10" x14ac:dyDescent="0.35">
      <c r="A60" s="7" t="s">
        <v>271</v>
      </c>
      <c r="B60" s="18" t="s">
        <v>152</v>
      </c>
      <c r="C60" s="10">
        <v>645</v>
      </c>
      <c r="D60" s="11">
        <v>0.02</v>
      </c>
      <c r="E60" s="10">
        <v>195</v>
      </c>
      <c r="F60" s="10">
        <v>10</v>
      </c>
      <c r="G60" s="10">
        <v>440</v>
      </c>
      <c r="H60" s="11">
        <v>0.3</v>
      </c>
      <c r="I60" s="11">
        <v>0.01</v>
      </c>
      <c r="J60" s="11">
        <v>0.69</v>
      </c>
    </row>
    <row r="61" spans="1:10" x14ac:dyDescent="0.35">
      <c r="A61" s="7" t="s">
        <v>271</v>
      </c>
      <c r="B61" s="18" t="s">
        <v>153</v>
      </c>
      <c r="C61" s="10">
        <v>65</v>
      </c>
      <c r="D61" s="11">
        <v>0</v>
      </c>
      <c r="E61" s="10">
        <v>20</v>
      </c>
      <c r="F61" s="10">
        <v>0</v>
      </c>
      <c r="G61" s="10">
        <v>45</v>
      </c>
      <c r="H61" s="11">
        <v>0.28000000000000003</v>
      </c>
      <c r="I61" s="11">
        <v>0</v>
      </c>
      <c r="J61" s="11">
        <v>0.72</v>
      </c>
    </row>
    <row r="62" spans="1:10" x14ac:dyDescent="0.35">
      <c r="A62" s="7" t="s">
        <v>271</v>
      </c>
      <c r="B62" s="18" t="s">
        <v>154</v>
      </c>
      <c r="C62" s="10">
        <v>195</v>
      </c>
      <c r="D62" s="11">
        <v>0.01</v>
      </c>
      <c r="E62" s="10">
        <v>105</v>
      </c>
      <c r="F62" s="10">
        <v>0</v>
      </c>
      <c r="G62" s="10">
        <v>90</v>
      </c>
      <c r="H62" s="11">
        <v>0.54</v>
      </c>
      <c r="I62" s="11">
        <v>0</v>
      </c>
      <c r="J62" s="11">
        <v>0.46</v>
      </c>
    </row>
    <row r="63" spans="1:10" x14ac:dyDescent="0.35">
      <c r="A63" s="7" t="s">
        <v>271</v>
      </c>
      <c r="B63" s="18" t="s">
        <v>155</v>
      </c>
      <c r="C63" s="10">
        <v>230</v>
      </c>
      <c r="D63" s="11">
        <v>0.01</v>
      </c>
      <c r="E63" s="10">
        <v>165</v>
      </c>
      <c r="F63" s="10">
        <v>0</v>
      </c>
      <c r="G63" s="10">
        <v>65</v>
      </c>
      <c r="H63" s="11">
        <v>0.71</v>
      </c>
      <c r="I63" s="11">
        <v>0</v>
      </c>
      <c r="J63" s="11">
        <v>0.28999999999999998</v>
      </c>
    </row>
    <row r="64" spans="1:10" x14ac:dyDescent="0.35">
      <c r="A64" s="7" t="s">
        <v>271</v>
      </c>
      <c r="B64" s="18" t="s">
        <v>156</v>
      </c>
      <c r="C64" s="10">
        <v>175</v>
      </c>
      <c r="D64" s="11">
        <v>0</v>
      </c>
      <c r="E64" s="10">
        <v>140</v>
      </c>
      <c r="F64" s="10">
        <v>0</v>
      </c>
      <c r="G64" s="10">
        <v>35</v>
      </c>
      <c r="H64" s="11">
        <v>0.81</v>
      </c>
      <c r="I64" s="11">
        <v>0</v>
      </c>
      <c r="J64" s="11">
        <v>0.19</v>
      </c>
    </row>
    <row r="65" spans="1:10" x14ac:dyDescent="0.35">
      <c r="A65" s="7" t="s">
        <v>271</v>
      </c>
      <c r="B65" s="18" t="s">
        <v>157</v>
      </c>
      <c r="C65" s="10">
        <v>345</v>
      </c>
      <c r="D65" s="11">
        <v>0.01</v>
      </c>
      <c r="E65" s="10">
        <v>100</v>
      </c>
      <c r="F65" s="10" t="s">
        <v>111</v>
      </c>
      <c r="G65" s="10">
        <v>245</v>
      </c>
      <c r="H65" s="11" t="s">
        <v>111</v>
      </c>
      <c r="I65" s="11" t="s">
        <v>111</v>
      </c>
      <c r="J65" s="11">
        <v>0.71</v>
      </c>
    </row>
    <row r="66" spans="1:10" x14ac:dyDescent="0.35">
      <c r="A66" s="7" t="s">
        <v>271</v>
      </c>
      <c r="B66" s="18" t="s">
        <v>158</v>
      </c>
      <c r="C66" s="10">
        <v>110</v>
      </c>
      <c r="D66" s="11">
        <v>0</v>
      </c>
      <c r="E66" s="10">
        <v>75</v>
      </c>
      <c r="F66" s="10">
        <v>0</v>
      </c>
      <c r="G66" s="10">
        <v>35</v>
      </c>
      <c r="H66" s="11">
        <v>0.7</v>
      </c>
      <c r="I66" s="11">
        <v>0</v>
      </c>
      <c r="J66" s="11">
        <v>0.3</v>
      </c>
    </row>
    <row r="67" spans="1:10" x14ac:dyDescent="0.35">
      <c r="A67" s="7" t="s">
        <v>271</v>
      </c>
      <c r="B67" s="18" t="s">
        <v>159</v>
      </c>
      <c r="C67" s="10">
        <v>75</v>
      </c>
      <c r="D67" s="11">
        <v>0</v>
      </c>
      <c r="E67" s="10">
        <v>40</v>
      </c>
      <c r="F67" s="10">
        <v>0</v>
      </c>
      <c r="G67" s="10">
        <v>35</v>
      </c>
      <c r="H67" s="11">
        <v>0.51</v>
      </c>
      <c r="I67" s="11">
        <v>0</v>
      </c>
      <c r="J67" s="11">
        <v>0.49</v>
      </c>
    </row>
    <row r="68" spans="1:10" x14ac:dyDescent="0.35">
      <c r="A68" s="7" t="s">
        <v>271</v>
      </c>
      <c r="B68" s="18" t="s">
        <v>160</v>
      </c>
      <c r="C68" s="10">
        <v>1570</v>
      </c>
      <c r="D68" s="11">
        <v>0.04</v>
      </c>
      <c r="E68" s="10">
        <v>255</v>
      </c>
      <c r="F68" s="10" t="s">
        <v>111</v>
      </c>
      <c r="G68" s="10">
        <v>1315</v>
      </c>
      <c r="H68" s="11" t="s">
        <v>111</v>
      </c>
      <c r="I68" s="11" t="s">
        <v>111</v>
      </c>
      <c r="J68" s="11">
        <v>0.84</v>
      </c>
    </row>
    <row r="69" spans="1:10" x14ac:dyDescent="0.35">
      <c r="A69" s="7" t="s">
        <v>271</v>
      </c>
      <c r="B69" s="18" t="s">
        <v>161</v>
      </c>
      <c r="C69" s="10">
        <v>125</v>
      </c>
      <c r="D69" s="11">
        <v>0</v>
      </c>
      <c r="E69" s="10">
        <v>45</v>
      </c>
      <c r="F69" s="10">
        <v>0</v>
      </c>
      <c r="G69" s="10">
        <v>80</v>
      </c>
      <c r="H69" s="11">
        <v>0.38</v>
      </c>
      <c r="I69" s="11">
        <v>0</v>
      </c>
      <c r="J69" s="11">
        <v>0.62</v>
      </c>
    </row>
    <row r="70" spans="1:10" x14ac:dyDescent="0.35">
      <c r="A70" s="7" t="s">
        <v>271</v>
      </c>
      <c r="B70" s="18" t="s">
        <v>162</v>
      </c>
      <c r="C70" s="10">
        <v>105</v>
      </c>
      <c r="D70" s="11">
        <v>0</v>
      </c>
      <c r="E70" s="10">
        <v>55</v>
      </c>
      <c r="F70" s="10">
        <v>0</v>
      </c>
      <c r="G70" s="10">
        <v>45</v>
      </c>
      <c r="H70" s="11">
        <v>0.54</v>
      </c>
      <c r="I70" s="11">
        <v>0</v>
      </c>
      <c r="J70" s="11">
        <v>0.46</v>
      </c>
    </row>
    <row r="71" spans="1:10" x14ac:dyDescent="0.35">
      <c r="A71" s="7" t="s">
        <v>271</v>
      </c>
      <c r="B71" s="18" t="s">
        <v>163</v>
      </c>
      <c r="C71" s="10">
        <v>30</v>
      </c>
      <c r="D71" s="11">
        <v>0</v>
      </c>
      <c r="E71" s="10">
        <v>10</v>
      </c>
      <c r="F71" s="10">
        <v>0</v>
      </c>
      <c r="G71" s="10">
        <v>20</v>
      </c>
      <c r="H71" s="11">
        <v>0.39</v>
      </c>
      <c r="I71" s="11">
        <v>0</v>
      </c>
      <c r="J71" s="11">
        <v>0.61</v>
      </c>
    </row>
    <row r="72" spans="1:10" x14ac:dyDescent="0.35">
      <c r="A72" s="7" t="s">
        <v>271</v>
      </c>
      <c r="B72" s="18" t="s">
        <v>164</v>
      </c>
      <c r="C72" s="10">
        <v>5</v>
      </c>
      <c r="D72" s="11">
        <v>0</v>
      </c>
      <c r="E72" s="10">
        <v>0</v>
      </c>
      <c r="F72" s="10">
        <v>0</v>
      </c>
      <c r="G72" s="10">
        <v>5</v>
      </c>
      <c r="H72" s="11">
        <v>0</v>
      </c>
      <c r="I72" s="11">
        <v>0</v>
      </c>
      <c r="J72" s="11">
        <v>1</v>
      </c>
    </row>
    <row r="73" spans="1:10" x14ac:dyDescent="0.35">
      <c r="A73" s="7" t="s">
        <v>271</v>
      </c>
      <c r="B73" s="18" t="s">
        <v>165</v>
      </c>
      <c r="C73" s="10">
        <v>40</v>
      </c>
      <c r="D73" s="11">
        <v>0</v>
      </c>
      <c r="E73" s="10">
        <v>10</v>
      </c>
      <c r="F73" s="10">
        <v>0</v>
      </c>
      <c r="G73" s="10">
        <v>30</v>
      </c>
      <c r="H73" s="11">
        <v>0.25</v>
      </c>
      <c r="I73" s="11">
        <v>0</v>
      </c>
      <c r="J73" s="11">
        <v>0.75</v>
      </c>
    </row>
    <row r="75" spans="1:10" x14ac:dyDescent="0.35">
      <c r="A75" s="4" t="s">
        <v>360</v>
      </c>
    </row>
    <row r="76" spans="1:10" ht="62" x14ac:dyDescent="0.35">
      <c r="A76" s="86" t="s">
        <v>257</v>
      </c>
      <c r="B76" s="88" t="s">
        <v>138</v>
      </c>
      <c r="C76" s="88" t="s">
        <v>315</v>
      </c>
      <c r="D76" s="88" t="s">
        <v>352</v>
      </c>
      <c r="E76" s="88" t="s">
        <v>353</v>
      </c>
      <c r="F76" s="88" t="s">
        <v>354</v>
      </c>
      <c r="G76" s="88" t="s">
        <v>355</v>
      </c>
      <c r="H76" s="88" t="s">
        <v>119</v>
      </c>
      <c r="I76" s="88" t="s">
        <v>120</v>
      </c>
      <c r="J76" s="88" t="s">
        <v>121</v>
      </c>
    </row>
    <row r="77" spans="1:10" x14ac:dyDescent="0.35">
      <c r="A77" s="14" t="s">
        <v>269</v>
      </c>
      <c r="B77" s="19" t="s">
        <v>60</v>
      </c>
      <c r="C77" s="15">
        <v>66530</v>
      </c>
      <c r="D77" s="124">
        <v>1</v>
      </c>
      <c r="E77" s="15">
        <v>17820</v>
      </c>
      <c r="F77" s="15">
        <v>160</v>
      </c>
      <c r="G77" s="15">
        <v>48530</v>
      </c>
      <c r="H77" s="124">
        <v>0.27</v>
      </c>
      <c r="I77" s="124">
        <v>0</v>
      </c>
      <c r="J77" s="124">
        <v>0.73</v>
      </c>
    </row>
    <row r="78" spans="1:10" x14ac:dyDescent="0.35">
      <c r="A78" s="7" t="s">
        <v>269</v>
      </c>
      <c r="B78" s="18" t="s">
        <v>357</v>
      </c>
      <c r="C78" s="10">
        <v>36845</v>
      </c>
      <c r="D78" s="11">
        <v>0.55000000000000004</v>
      </c>
      <c r="E78" s="10">
        <v>9760</v>
      </c>
      <c r="F78" s="10">
        <v>65</v>
      </c>
      <c r="G78" s="10">
        <v>27015</v>
      </c>
      <c r="H78" s="11">
        <v>0.26</v>
      </c>
      <c r="I78" s="11">
        <v>0</v>
      </c>
      <c r="J78" s="11">
        <v>0.73</v>
      </c>
    </row>
    <row r="79" spans="1:10" x14ac:dyDescent="0.35">
      <c r="A79" s="7" t="s">
        <v>269</v>
      </c>
      <c r="B79" s="18" t="s">
        <v>358</v>
      </c>
      <c r="C79" s="10">
        <v>11170</v>
      </c>
      <c r="D79" s="11">
        <v>0.17</v>
      </c>
      <c r="E79" s="10">
        <v>3085</v>
      </c>
      <c r="F79" s="10">
        <v>35</v>
      </c>
      <c r="G79" s="10">
        <v>8045</v>
      </c>
      <c r="H79" s="11">
        <v>0.28000000000000003</v>
      </c>
      <c r="I79" s="11">
        <v>0</v>
      </c>
      <c r="J79" s="11">
        <v>0.72</v>
      </c>
    </row>
    <row r="80" spans="1:10" x14ac:dyDescent="0.35">
      <c r="A80" s="7" t="s">
        <v>269</v>
      </c>
      <c r="B80" s="18" t="s">
        <v>359</v>
      </c>
      <c r="C80" s="10">
        <v>18515</v>
      </c>
      <c r="D80" s="11">
        <v>0.28000000000000003</v>
      </c>
      <c r="E80" s="10">
        <v>4970</v>
      </c>
      <c r="F80" s="10">
        <v>65</v>
      </c>
      <c r="G80" s="10">
        <v>13475</v>
      </c>
      <c r="H80" s="11">
        <v>0.27</v>
      </c>
      <c r="I80" s="11">
        <v>0</v>
      </c>
      <c r="J80" s="11">
        <v>0.73</v>
      </c>
    </row>
    <row r="81" spans="1:10" x14ac:dyDescent="0.35">
      <c r="A81" s="25" t="s">
        <v>270</v>
      </c>
      <c r="B81" s="26" t="s">
        <v>60</v>
      </c>
      <c r="C81" s="27">
        <v>37475</v>
      </c>
      <c r="D81" s="124">
        <v>1</v>
      </c>
      <c r="E81" s="27">
        <v>14535</v>
      </c>
      <c r="F81" s="27">
        <v>115</v>
      </c>
      <c r="G81" s="27">
        <v>22815</v>
      </c>
      <c r="H81" s="124">
        <v>0.39</v>
      </c>
      <c r="I81" s="124">
        <v>0</v>
      </c>
      <c r="J81" s="124">
        <v>0.61</v>
      </c>
    </row>
    <row r="82" spans="1:10" x14ac:dyDescent="0.35">
      <c r="A82" s="7" t="s">
        <v>270</v>
      </c>
      <c r="B82" s="18" t="s">
        <v>357</v>
      </c>
      <c r="C82" s="10">
        <v>21830</v>
      </c>
      <c r="D82" s="11">
        <v>0.57999999999999996</v>
      </c>
      <c r="E82" s="10">
        <v>8170</v>
      </c>
      <c r="F82" s="10">
        <v>35</v>
      </c>
      <c r="G82" s="10">
        <v>13615</v>
      </c>
      <c r="H82" s="11">
        <v>0.37</v>
      </c>
      <c r="I82" s="11">
        <v>0</v>
      </c>
      <c r="J82" s="11">
        <v>0.62</v>
      </c>
    </row>
    <row r="83" spans="1:10" x14ac:dyDescent="0.35">
      <c r="A83" s="7" t="s">
        <v>270</v>
      </c>
      <c r="B83" s="18" t="s">
        <v>358</v>
      </c>
      <c r="C83" s="10">
        <v>7735</v>
      </c>
      <c r="D83" s="11">
        <v>0.21</v>
      </c>
      <c r="E83" s="10">
        <v>2870</v>
      </c>
      <c r="F83" s="10">
        <v>30</v>
      </c>
      <c r="G83" s="10">
        <v>4835</v>
      </c>
      <c r="H83" s="11">
        <v>0.37</v>
      </c>
      <c r="I83" s="11">
        <v>0</v>
      </c>
      <c r="J83" s="11">
        <v>0.63</v>
      </c>
    </row>
    <row r="84" spans="1:10" x14ac:dyDescent="0.35">
      <c r="A84" s="7" t="s">
        <v>270</v>
      </c>
      <c r="B84" s="18" t="s">
        <v>359</v>
      </c>
      <c r="C84" s="10">
        <v>7910</v>
      </c>
      <c r="D84" s="11">
        <v>0.21</v>
      </c>
      <c r="E84" s="10">
        <v>3500</v>
      </c>
      <c r="F84" s="10">
        <v>45</v>
      </c>
      <c r="G84" s="10">
        <v>4360</v>
      </c>
      <c r="H84" s="11">
        <v>0.44</v>
      </c>
      <c r="I84" s="11">
        <v>0.01</v>
      </c>
      <c r="J84" s="11">
        <v>0.55000000000000004</v>
      </c>
    </row>
    <row r="85" spans="1:10" x14ac:dyDescent="0.35">
      <c r="A85" s="25" t="s">
        <v>271</v>
      </c>
      <c r="B85" s="26" t="s">
        <v>60</v>
      </c>
      <c r="C85" s="27">
        <v>29055</v>
      </c>
      <c r="D85" s="124">
        <v>1</v>
      </c>
      <c r="E85" s="27">
        <v>3285</v>
      </c>
      <c r="F85" s="27">
        <v>45</v>
      </c>
      <c r="G85" s="27">
        <v>25720</v>
      </c>
      <c r="H85" s="124">
        <v>0.11</v>
      </c>
      <c r="I85" s="124">
        <v>0</v>
      </c>
      <c r="J85" s="124">
        <v>0.89</v>
      </c>
    </row>
    <row r="86" spans="1:10" x14ac:dyDescent="0.35">
      <c r="A86" s="7" t="s">
        <v>271</v>
      </c>
      <c r="B86" s="18" t="s">
        <v>357</v>
      </c>
      <c r="C86" s="10">
        <v>15020</v>
      </c>
      <c r="D86" s="11">
        <v>0.52</v>
      </c>
      <c r="E86" s="10">
        <v>1595</v>
      </c>
      <c r="F86" s="10">
        <v>25</v>
      </c>
      <c r="G86" s="10">
        <v>13395</v>
      </c>
      <c r="H86" s="11">
        <v>0.11</v>
      </c>
      <c r="I86" s="11">
        <v>0</v>
      </c>
      <c r="J86" s="11">
        <v>0.89</v>
      </c>
    </row>
    <row r="87" spans="1:10" x14ac:dyDescent="0.35">
      <c r="A87" s="7" t="s">
        <v>271</v>
      </c>
      <c r="B87" s="18" t="s">
        <v>358</v>
      </c>
      <c r="C87" s="10">
        <v>3430</v>
      </c>
      <c r="D87" s="11">
        <v>0.12</v>
      </c>
      <c r="E87" s="10">
        <v>220</v>
      </c>
      <c r="F87" s="10">
        <v>5</v>
      </c>
      <c r="G87" s="10">
        <v>3210</v>
      </c>
      <c r="H87" s="11">
        <v>0.06</v>
      </c>
      <c r="I87" s="11">
        <v>0</v>
      </c>
      <c r="J87" s="11">
        <v>0.94</v>
      </c>
    </row>
    <row r="88" spans="1:10" x14ac:dyDescent="0.35">
      <c r="A88" s="7" t="s">
        <v>271</v>
      </c>
      <c r="B88" s="18" t="s">
        <v>359</v>
      </c>
      <c r="C88" s="10">
        <v>10605</v>
      </c>
      <c r="D88" s="11">
        <v>0.36</v>
      </c>
      <c r="E88" s="10">
        <v>1470</v>
      </c>
      <c r="F88" s="10">
        <v>15</v>
      </c>
      <c r="G88" s="10">
        <v>9115</v>
      </c>
      <c r="H88" s="11">
        <v>0.14000000000000001</v>
      </c>
      <c r="I88" s="11">
        <v>0</v>
      </c>
      <c r="J88" s="11">
        <v>0.86</v>
      </c>
    </row>
    <row r="89" spans="1:10" x14ac:dyDescent="0.35">
      <c r="A89" t="s">
        <v>27</v>
      </c>
      <c r="B89" s="94" t="s">
        <v>422</v>
      </c>
    </row>
    <row r="90" spans="1:10" x14ac:dyDescent="0.35">
      <c r="A90" t="s">
        <v>28</v>
      </c>
      <c r="B90" s="95" t="s">
        <v>441</v>
      </c>
    </row>
    <row r="91" spans="1:10" x14ac:dyDescent="0.35">
      <c r="A91" t="s">
        <v>29</v>
      </c>
      <c r="B91" s="95" t="s">
        <v>442</v>
      </c>
    </row>
    <row r="92" spans="1:10" x14ac:dyDescent="0.35">
      <c r="A92" t="s">
        <v>30</v>
      </c>
      <c r="B92" s="95" t="s">
        <v>443</v>
      </c>
    </row>
    <row r="93" spans="1:10" x14ac:dyDescent="0.35">
      <c r="A93" t="s">
        <v>31</v>
      </c>
      <c r="B93" s="95" t="s">
        <v>526</v>
      </c>
    </row>
    <row r="94" spans="1:10" x14ac:dyDescent="0.35">
      <c r="A94" t="s">
        <v>32</v>
      </c>
      <c r="B94" s="95" t="s">
        <v>527</v>
      </c>
    </row>
    <row r="95" spans="1:10" x14ac:dyDescent="0.35">
      <c r="A95" t="s">
        <v>33</v>
      </c>
      <c r="B95" s="95" t="s">
        <v>519</v>
      </c>
    </row>
  </sheetData>
  <conditionalFormatting sqref="D8:D55 D57:D73">
    <cfRule type="dataBar" priority="16">
      <dataBar>
        <cfvo type="num" val="0"/>
        <cfvo type="num" val="1"/>
        <color rgb="FFB1A0C7"/>
      </dataBar>
      <extLst>
        <ext xmlns:x14="http://schemas.microsoft.com/office/spreadsheetml/2009/9/main" uri="{B025F937-C7B1-47D3-B67F-A62EFF666E3E}">
          <x14:id>{5114DF73-BB82-4DA9-B314-23976727FB20}</x14:id>
        </ext>
      </extLst>
    </cfRule>
  </conditionalFormatting>
  <conditionalFormatting sqref="D77">
    <cfRule type="dataBar" priority="11">
      <dataBar>
        <cfvo type="num" val="0"/>
        <cfvo type="num" val="1"/>
        <color rgb="FFB1A0C7"/>
      </dataBar>
      <extLst>
        <ext xmlns:x14="http://schemas.microsoft.com/office/spreadsheetml/2009/9/main" uri="{B025F937-C7B1-47D3-B67F-A62EFF666E3E}">
          <x14:id>{37E328F1-FE7A-4AE1-9683-E4677C3677B5}</x14:id>
        </ext>
      </extLst>
    </cfRule>
  </conditionalFormatting>
  <conditionalFormatting sqref="D78:D80">
    <cfRule type="dataBar" priority="12">
      <dataBar>
        <cfvo type="num" val="0"/>
        <cfvo type="num" val="1"/>
        <color rgb="FFB1A0C7"/>
      </dataBar>
      <extLst>
        <ext xmlns:x14="http://schemas.microsoft.com/office/spreadsheetml/2009/9/main" uri="{B025F937-C7B1-47D3-B67F-A62EFF666E3E}">
          <x14:id>{D8C9EDD5-65ED-41FE-A1C4-9C5F812F0382}</x14:id>
        </ext>
      </extLst>
    </cfRule>
  </conditionalFormatting>
  <conditionalFormatting sqref="D81">
    <cfRule type="dataBar" priority="9">
      <dataBar>
        <cfvo type="num" val="0"/>
        <cfvo type="num" val="1"/>
        <color rgb="FFB1A0C7"/>
      </dataBar>
      <extLst>
        <ext xmlns:x14="http://schemas.microsoft.com/office/spreadsheetml/2009/9/main" uri="{B025F937-C7B1-47D3-B67F-A62EFF666E3E}">
          <x14:id>{8204BA15-C0B9-4ABB-8996-175FE1113714}</x14:id>
        </ext>
      </extLst>
    </cfRule>
  </conditionalFormatting>
  <conditionalFormatting sqref="D82:D84">
    <cfRule type="dataBar" priority="10">
      <dataBar>
        <cfvo type="num" val="0"/>
        <cfvo type="num" val="1"/>
        <color rgb="FFB1A0C7"/>
      </dataBar>
      <extLst>
        <ext xmlns:x14="http://schemas.microsoft.com/office/spreadsheetml/2009/9/main" uri="{B025F937-C7B1-47D3-B67F-A62EFF666E3E}">
          <x14:id>{FA2AB596-5D5A-4450-A999-767467F8A9BC}</x14:id>
        </ext>
      </extLst>
    </cfRule>
  </conditionalFormatting>
  <conditionalFormatting sqref="D85">
    <cfRule type="dataBar" priority="7">
      <dataBar>
        <cfvo type="num" val="0"/>
        <cfvo type="num" val="1"/>
        <color rgb="FFB1A0C7"/>
      </dataBar>
      <extLst>
        <ext xmlns:x14="http://schemas.microsoft.com/office/spreadsheetml/2009/9/main" uri="{B025F937-C7B1-47D3-B67F-A62EFF666E3E}">
          <x14:id>{9AD5A027-6F7B-4EBB-96F1-AF632B130922}</x14:id>
        </ext>
      </extLst>
    </cfRule>
  </conditionalFormatting>
  <conditionalFormatting sqref="D86:D88">
    <cfRule type="dataBar" priority="8">
      <dataBar>
        <cfvo type="num" val="0"/>
        <cfvo type="num" val="1"/>
        <color rgb="FFB1A0C7"/>
      </dataBar>
      <extLst>
        <ext xmlns:x14="http://schemas.microsoft.com/office/spreadsheetml/2009/9/main" uri="{B025F937-C7B1-47D3-B67F-A62EFF666E3E}">
          <x14:id>{99020B02-9BCD-4A48-AC3A-1C6304683876}</x14:id>
        </ext>
      </extLst>
    </cfRule>
  </conditionalFormatting>
  <conditionalFormatting sqref="H8:J29">
    <cfRule type="dataBar" priority="15">
      <dataBar>
        <cfvo type="num" val="0"/>
        <cfvo type="num" val="1"/>
        <color rgb="FFB1A0C7"/>
      </dataBar>
      <extLst>
        <ext xmlns:x14="http://schemas.microsoft.com/office/spreadsheetml/2009/9/main" uri="{B025F937-C7B1-47D3-B67F-A62EFF666E3E}">
          <x14:id>{32BB879F-B1BC-4D83-AC26-82EA2A232393}</x14:id>
        </ext>
      </extLst>
    </cfRule>
  </conditionalFormatting>
  <conditionalFormatting sqref="H30:J51">
    <cfRule type="dataBar" priority="14">
      <dataBar>
        <cfvo type="num" val="0"/>
        <cfvo type="num" val="1"/>
        <color rgb="FFB1A0C7"/>
      </dataBar>
      <extLst>
        <ext xmlns:x14="http://schemas.microsoft.com/office/spreadsheetml/2009/9/main" uri="{B025F937-C7B1-47D3-B67F-A62EFF666E3E}">
          <x14:id>{775BAB06-364B-484C-AD3E-7A3DE0204B39}</x14:id>
        </ext>
      </extLst>
    </cfRule>
  </conditionalFormatting>
  <conditionalFormatting sqref="H52:J73">
    <cfRule type="dataBar" priority="13">
      <dataBar>
        <cfvo type="num" val="0"/>
        <cfvo type="num" val="1"/>
        <color rgb="FFB1A0C7"/>
      </dataBar>
      <extLst>
        <ext xmlns:x14="http://schemas.microsoft.com/office/spreadsheetml/2009/9/main" uri="{B025F937-C7B1-47D3-B67F-A62EFF666E3E}">
          <x14:id>{CE760990-A306-461B-AC02-436BDEB71B2B}</x14:id>
        </ext>
      </extLst>
    </cfRule>
  </conditionalFormatting>
  <conditionalFormatting sqref="H77:J77">
    <cfRule type="dataBar" priority="5">
      <dataBar>
        <cfvo type="num" val="0"/>
        <cfvo type="num" val="1"/>
        <color rgb="FFB1A0C7"/>
      </dataBar>
      <extLst>
        <ext xmlns:x14="http://schemas.microsoft.com/office/spreadsheetml/2009/9/main" uri="{B025F937-C7B1-47D3-B67F-A62EFF666E3E}">
          <x14:id>{0B36DF9B-5CF8-4F3E-9945-68D2F1626985}</x14:id>
        </ext>
      </extLst>
    </cfRule>
  </conditionalFormatting>
  <conditionalFormatting sqref="H78:J80">
    <cfRule type="dataBar" priority="6">
      <dataBar>
        <cfvo type="num" val="0"/>
        <cfvo type="num" val="1"/>
        <color rgb="FFB1A0C7"/>
      </dataBar>
      <extLst>
        <ext xmlns:x14="http://schemas.microsoft.com/office/spreadsheetml/2009/9/main" uri="{B025F937-C7B1-47D3-B67F-A62EFF666E3E}">
          <x14:id>{4CA14556-C821-4D4A-BD3B-0C0056FDB7DD}</x14:id>
        </ext>
      </extLst>
    </cfRule>
  </conditionalFormatting>
  <conditionalFormatting sqref="H81:J81">
    <cfRule type="dataBar" priority="3">
      <dataBar>
        <cfvo type="num" val="0"/>
        <cfvo type="num" val="1"/>
        <color rgb="FFB1A0C7"/>
      </dataBar>
      <extLst>
        <ext xmlns:x14="http://schemas.microsoft.com/office/spreadsheetml/2009/9/main" uri="{B025F937-C7B1-47D3-B67F-A62EFF666E3E}">
          <x14:id>{A1F547AF-95F4-4801-941F-EAD46F2C7CE6}</x14:id>
        </ext>
      </extLst>
    </cfRule>
  </conditionalFormatting>
  <conditionalFormatting sqref="H82:J84">
    <cfRule type="dataBar" priority="4">
      <dataBar>
        <cfvo type="num" val="0"/>
        <cfvo type="num" val="1"/>
        <color rgb="FFB1A0C7"/>
      </dataBar>
      <extLst>
        <ext xmlns:x14="http://schemas.microsoft.com/office/spreadsheetml/2009/9/main" uri="{B025F937-C7B1-47D3-B67F-A62EFF666E3E}">
          <x14:id>{64852B44-0AA3-4CB8-B1B0-91384C9A2853}</x14:id>
        </ext>
      </extLst>
    </cfRule>
  </conditionalFormatting>
  <conditionalFormatting sqref="H85:J85">
    <cfRule type="dataBar" priority="1">
      <dataBar>
        <cfvo type="num" val="0"/>
        <cfvo type="num" val="1"/>
        <color rgb="FFB1A0C7"/>
      </dataBar>
      <extLst>
        <ext xmlns:x14="http://schemas.microsoft.com/office/spreadsheetml/2009/9/main" uri="{B025F937-C7B1-47D3-B67F-A62EFF666E3E}">
          <x14:id>{C067F210-8702-4C47-AFA4-39EE5B78994C}</x14:id>
        </ext>
      </extLst>
    </cfRule>
  </conditionalFormatting>
  <conditionalFormatting sqref="H86:J88">
    <cfRule type="dataBar" priority="2">
      <dataBar>
        <cfvo type="num" val="0"/>
        <cfvo type="num" val="1"/>
        <color rgb="FFB1A0C7"/>
      </dataBar>
      <extLst>
        <ext xmlns:x14="http://schemas.microsoft.com/office/spreadsheetml/2009/9/main" uri="{B025F937-C7B1-47D3-B67F-A62EFF666E3E}">
          <x14:id>{4F4AF269-5BD5-4C43-9C88-DEC7D8F39567}</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5114DF73-BB82-4DA9-B314-23976727FB20}">
            <x14:dataBar minLength="0" maxLength="100" gradient="0">
              <x14:cfvo type="num">
                <xm:f>0</xm:f>
              </x14:cfvo>
              <x14:cfvo type="num">
                <xm:f>1</xm:f>
              </x14:cfvo>
              <x14:negativeFillColor rgb="FFFF0000"/>
              <x14:axisColor rgb="FF000000"/>
            </x14:dataBar>
          </x14:cfRule>
          <xm:sqref>D8:D55 D57:D73</xm:sqref>
        </x14:conditionalFormatting>
        <x14:conditionalFormatting xmlns:xm="http://schemas.microsoft.com/office/excel/2006/main">
          <x14:cfRule type="dataBar" id="{37E328F1-FE7A-4AE1-9683-E4677C3677B5}">
            <x14:dataBar minLength="0" maxLength="100" gradient="0">
              <x14:cfvo type="num">
                <xm:f>0</xm:f>
              </x14:cfvo>
              <x14:cfvo type="num">
                <xm:f>1</xm:f>
              </x14:cfvo>
              <x14:negativeFillColor rgb="FFFF0000"/>
              <x14:axisColor rgb="FF000000"/>
            </x14:dataBar>
          </x14:cfRule>
          <xm:sqref>D77</xm:sqref>
        </x14:conditionalFormatting>
        <x14:conditionalFormatting xmlns:xm="http://schemas.microsoft.com/office/excel/2006/main">
          <x14:cfRule type="dataBar" id="{D8C9EDD5-65ED-41FE-A1C4-9C5F812F0382}">
            <x14:dataBar minLength="0" maxLength="100" gradient="0">
              <x14:cfvo type="num">
                <xm:f>0</xm:f>
              </x14:cfvo>
              <x14:cfvo type="num">
                <xm:f>1</xm:f>
              </x14:cfvo>
              <x14:negativeFillColor rgb="FFFF0000"/>
              <x14:axisColor rgb="FF000000"/>
            </x14:dataBar>
          </x14:cfRule>
          <xm:sqref>D78:D80</xm:sqref>
        </x14:conditionalFormatting>
        <x14:conditionalFormatting xmlns:xm="http://schemas.microsoft.com/office/excel/2006/main">
          <x14:cfRule type="dataBar" id="{8204BA15-C0B9-4ABB-8996-175FE1113714}">
            <x14:dataBar minLength="0" maxLength="100" gradient="0">
              <x14:cfvo type="num">
                <xm:f>0</xm:f>
              </x14:cfvo>
              <x14:cfvo type="num">
                <xm:f>1</xm:f>
              </x14:cfvo>
              <x14:negativeFillColor rgb="FFFF0000"/>
              <x14:axisColor rgb="FF000000"/>
            </x14:dataBar>
          </x14:cfRule>
          <xm:sqref>D81</xm:sqref>
        </x14:conditionalFormatting>
        <x14:conditionalFormatting xmlns:xm="http://schemas.microsoft.com/office/excel/2006/main">
          <x14:cfRule type="dataBar" id="{FA2AB596-5D5A-4450-A999-767467F8A9BC}">
            <x14:dataBar minLength="0" maxLength="100" gradient="0">
              <x14:cfvo type="num">
                <xm:f>0</xm:f>
              </x14:cfvo>
              <x14:cfvo type="num">
                <xm:f>1</xm:f>
              </x14:cfvo>
              <x14:negativeFillColor rgb="FFFF0000"/>
              <x14:axisColor rgb="FF000000"/>
            </x14:dataBar>
          </x14:cfRule>
          <xm:sqref>D82:D84</xm:sqref>
        </x14:conditionalFormatting>
        <x14:conditionalFormatting xmlns:xm="http://schemas.microsoft.com/office/excel/2006/main">
          <x14:cfRule type="dataBar" id="{9AD5A027-6F7B-4EBB-96F1-AF632B130922}">
            <x14:dataBar minLength="0" maxLength="100" gradient="0">
              <x14:cfvo type="num">
                <xm:f>0</xm:f>
              </x14:cfvo>
              <x14:cfvo type="num">
                <xm:f>1</xm:f>
              </x14:cfvo>
              <x14:negativeFillColor rgb="FFFF0000"/>
              <x14:axisColor rgb="FF000000"/>
            </x14:dataBar>
          </x14:cfRule>
          <xm:sqref>D85</xm:sqref>
        </x14:conditionalFormatting>
        <x14:conditionalFormatting xmlns:xm="http://schemas.microsoft.com/office/excel/2006/main">
          <x14:cfRule type="dataBar" id="{99020B02-9BCD-4A48-AC3A-1C6304683876}">
            <x14:dataBar minLength="0" maxLength="100" gradient="0">
              <x14:cfvo type="num">
                <xm:f>0</xm:f>
              </x14:cfvo>
              <x14:cfvo type="num">
                <xm:f>1</xm:f>
              </x14:cfvo>
              <x14:negativeFillColor rgb="FFFF0000"/>
              <x14:axisColor rgb="FF000000"/>
            </x14:dataBar>
          </x14:cfRule>
          <xm:sqref>D86:D88</xm:sqref>
        </x14:conditionalFormatting>
        <x14:conditionalFormatting xmlns:xm="http://schemas.microsoft.com/office/excel/2006/main">
          <x14:cfRule type="dataBar" id="{32BB879F-B1BC-4D83-AC26-82EA2A232393}">
            <x14:dataBar minLength="0" maxLength="100" gradient="0">
              <x14:cfvo type="num">
                <xm:f>0</xm:f>
              </x14:cfvo>
              <x14:cfvo type="num">
                <xm:f>1</xm:f>
              </x14:cfvo>
              <x14:negativeFillColor rgb="FFFF0000"/>
              <x14:axisColor rgb="FF000000"/>
            </x14:dataBar>
          </x14:cfRule>
          <xm:sqref>H8:J29</xm:sqref>
        </x14:conditionalFormatting>
        <x14:conditionalFormatting xmlns:xm="http://schemas.microsoft.com/office/excel/2006/main">
          <x14:cfRule type="dataBar" id="{775BAB06-364B-484C-AD3E-7A3DE0204B39}">
            <x14:dataBar minLength="0" maxLength="100" gradient="0">
              <x14:cfvo type="num">
                <xm:f>0</xm:f>
              </x14:cfvo>
              <x14:cfvo type="num">
                <xm:f>1</xm:f>
              </x14:cfvo>
              <x14:negativeFillColor rgb="FFFF0000"/>
              <x14:axisColor rgb="FF000000"/>
            </x14:dataBar>
          </x14:cfRule>
          <xm:sqref>H30:J51</xm:sqref>
        </x14:conditionalFormatting>
        <x14:conditionalFormatting xmlns:xm="http://schemas.microsoft.com/office/excel/2006/main">
          <x14:cfRule type="dataBar" id="{CE760990-A306-461B-AC02-436BDEB71B2B}">
            <x14:dataBar minLength="0" maxLength="100" gradient="0">
              <x14:cfvo type="num">
                <xm:f>0</xm:f>
              </x14:cfvo>
              <x14:cfvo type="num">
                <xm:f>1</xm:f>
              </x14:cfvo>
              <x14:negativeFillColor rgb="FFFF0000"/>
              <x14:axisColor rgb="FF000000"/>
            </x14:dataBar>
          </x14:cfRule>
          <xm:sqref>H52:J73</xm:sqref>
        </x14:conditionalFormatting>
        <x14:conditionalFormatting xmlns:xm="http://schemas.microsoft.com/office/excel/2006/main">
          <x14:cfRule type="dataBar" id="{0B36DF9B-5CF8-4F3E-9945-68D2F1626985}">
            <x14:dataBar minLength="0" maxLength="100" gradient="0">
              <x14:cfvo type="num">
                <xm:f>0</xm:f>
              </x14:cfvo>
              <x14:cfvo type="num">
                <xm:f>1</xm:f>
              </x14:cfvo>
              <x14:negativeFillColor rgb="FFFF0000"/>
              <x14:axisColor rgb="FF000000"/>
            </x14:dataBar>
          </x14:cfRule>
          <xm:sqref>H77:J77</xm:sqref>
        </x14:conditionalFormatting>
        <x14:conditionalFormatting xmlns:xm="http://schemas.microsoft.com/office/excel/2006/main">
          <x14:cfRule type="dataBar" id="{4CA14556-C821-4D4A-BD3B-0C0056FDB7DD}">
            <x14:dataBar minLength="0" maxLength="100" gradient="0">
              <x14:cfvo type="num">
                <xm:f>0</xm:f>
              </x14:cfvo>
              <x14:cfvo type="num">
                <xm:f>1</xm:f>
              </x14:cfvo>
              <x14:negativeFillColor rgb="FFFF0000"/>
              <x14:axisColor rgb="FF000000"/>
            </x14:dataBar>
          </x14:cfRule>
          <xm:sqref>H78:J80</xm:sqref>
        </x14:conditionalFormatting>
        <x14:conditionalFormatting xmlns:xm="http://schemas.microsoft.com/office/excel/2006/main">
          <x14:cfRule type="dataBar" id="{A1F547AF-95F4-4801-941F-EAD46F2C7CE6}">
            <x14:dataBar minLength="0" maxLength="100" gradient="0">
              <x14:cfvo type="num">
                <xm:f>0</xm:f>
              </x14:cfvo>
              <x14:cfvo type="num">
                <xm:f>1</xm:f>
              </x14:cfvo>
              <x14:negativeFillColor rgb="FFFF0000"/>
              <x14:axisColor rgb="FF000000"/>
            </x14:dataBar>
          </x14:cfRule>
          <xm:sqref>H81:J81</xm:sqref>
        </x14:conditionalFormatting>
        <x14:conditionalFormatting xmlns:xm="http://schemas.microsoft.com/office/excel/2006/main">
          <x14:cfRule type="dataBar" id="{64852B44-0AA3-4CB8-B1B0-91384C9A2853}">
            <x14:dataBar minLength="0" maxLength="100" gradient="0">
              <x14:cfvo type="num">
                <xm:f>0</xm:f>
              </x14:cfvo>
              <x14:cfvo type="num">
                <xm:f>1</xm:f>
              </x14:cfvo>
              <x14:negativeFillColor rgb="FFFF0000"/>
              <x14:axisColor rgb="FF000000"/>
            </x14:dataBar>
          </x14:cfRule>
          <xm:sqref>H82:J84</xm:sqref>
        </x14:conditionalFormatting>
        <x14:conditionalFormatting xmlns:xm="http://schemas.microsoft.com/office/excel/2006/main">
          <x14:cfRule type="dataBar" id="{C067F210-8702-4C47-AFA4-39EE5B78994C}">
            <x14:dataBar minLength="0" maxLength="100" gradient="0">
              <x14:cfvo type="num">
                <xm:f>0</xm:f>
              </x14:cfvo>
              <x14:cfvo type="num">
                <xm:f>1</xm:f>
              </x14:cfvo>
              <x14:negativeFillColor rgb="FFFF0000"/>
              <x14:axisColor rgb="FF000000"/>
            </x14:dataBar>
          </x14:cfRule>
          <xm:sqref>H85:J85</xm:sqref>
        </x14:conditionalFormatting>
        <x14:conditionalFormatting xmlns:xm="http://schemas.microsoft.com/office/excel/2006/main">
          <x14:cfRule type="dataBar" id="{4F4AF269-5BD5-4C43-9C88-DEC7D8F39567}">
            <x14:dataBar minLength="0" maxLength="100" gradient="0">
              <x14:cfvo type="num">
                <xm:f>0</xm:f>
              </x14:cfvo>
              <x14:cfvo type="num">
                <xm:f>1</xm:f>
              </x14:cfvo>
              <x14:negativeFillColor rgb="FFFF0000"/>
              <x14:axisColor rgb="FF000000"/>
            </x14:dataBar>
          </x14:cfRule>
          <xm:sqref>H86:J88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95"/>
  <sheetViews>
    <sheetView showGridLines="0" zoomScaleNormal="100" workbookViewId="0"/>
  </sheetViews>
  <sheetFormatPr defaultColWidth="11" defaultRowHeight="15.5" x14ac:dyDescent="0.35"/>
  <cols>
    <col min="1" max="1" width="20.58203125" customWidth="1"/>
    <col min="2" max="2" width="100.1640625" customWidth="1"/>
    <col min="3" max="11" width="20.58203125" customWidth="1"/>
  </cols>
  <sheetData>
    <row r="1" spans="1:11" ht="19.5" x14ac:dyDescent="0.45">
      <c r="A1" s="2" t="s">
        <v>361</v>
      </c>
    </row>
    <row r="2" spans="1:11" x14ac:dyDescent="0.35">
      <c r="A2" t="s">
        <v>226</v>
      </c>
    </row>
    <row r="3" spans="1:11" x14ac:dyDescent="0.35">
      <c r="A3" t="s">
        <v>227</v>
      </c>
    </row>
    <row r="4" spans="1:11" x14ac:dyDescent="0.35">
      <c r="A4" t="s">
        <v>351</v>
      </c>
    </row>
    <row r="5" spans="1:11" x14ac:dyDescent="0.35">
      <c r="A5" t="s">
        <v>47</v>
      </c>
    </row>
    <row r="6" spans="1:11" x14ac:dyDescent="0.35">
      <c r="A6" s="4" t="s">
        <v>366</v>
      </c>
    </row>
    <row r="7" spans="1:11" ht="62" x14ac:dyDescent="0.35">
      <c r="A7" s="86" t="s">
        <v>257</v>
      </c>
      <c r="B7" s="88" t="s">
        <v>138</v>
      </c>
      <c r="C7" s="88" t="s">
        <v>315</v>
      </c>
      <c r="D7" s="88" t="s">
        <v>362</v>
      </c>
      <c r="E7" s="88" t="s">
        <v>363</v>
      </c>
      <c r="F7" s="88" t="s">
        <v>364</v>
      </c>
      <c r="G7" s="88" t="s">
        <v>365</v>
      </c>
      <c r="H7" s="88" t="s">
        <v>305</v>
      </c>
      <c r="I7" s="88" t="s">
        <v>306</v>
      </c>
      <c r="J7" s="88" t="s">
        <v>307</v>
      </c>
      <c r="K7" s="88" t="s">
        <v>308</v>
      </c>
    </row>
    <row r="8" spans="1:11" x14ac:dyDescent="0.35">
      <c r="A8" s="14" t="s">
        <v>269</v>
      </c>
      <c r="B8" s="19" t="s">
        <v>60</v>
      </c>
      <c r="C8" s="15">
        <v>89400</v>
      </c>
      <c r="D8" s="15">
        <v>34585</v>
      </c>
      <c r="E8" s="15">
        <v>41470</v>
      </c>
      <c r="F8" s="15">
        <v>13025</v>
      </c>
      <c r="G8" s="15">
        <v>325</v>
      </c>
      <c r="H8" s="82">
        <v>0.39</v>
      </c>
      <c r="I8" s="82">
        <v>0.46</v>
      </c>
      <c r="J8" s="82">
        <v>0.15</v>
      </c>
      <c r="K8" s="82">
        <v>0</v>
      </c>
    </row>
    <row r="9" spans="1:11" x14ac:dyDescent="0.35">
      <c r="A9" s="7" t="s">
        <v>269</v>
      </c>
      <c r="B9" s="18" t="s">
        <v>145</v>
      </c>
      <c r="C9" s="10">
        <v>20</v>
      </c>
      <c r="D9" s="10">
        <v>10</v>
      </c>
      <c r="E9" s="10">
        <v>10</v>
      </c>
      <c r="F9" s="10">
        <v>5</v>
      </c>
      <c r="G9" s="10">
        <v>0</v>
      </c>
      <c r="H9" s="11">
        <v>0.5</v>
      </c>
      <c r="I9" s="11">
        <v>0.36</v>
      </c>
      <c r="J9" s="11">
        <v>0.14000000000000001</v>
      </c>
      <c r="K9" s="11">
        <v>0</v>
      </c>
    </row>
    <row r="10" spans="1:11" x14ac:dyDescent="0.35">
      <c r="A10" s="7" t="s">
        <v>269</v>
      </c>
      <c r="B10" s="18" t="s">
        <v>146</v>
      </c>
      <c r="C10" s="10">
        <v>470</v>
      </c>
      <c r="D10" s="10">
        <v>380</v>
      </c>
      <c r="E10" s="10">
        <v>65</v>
      </c>
      <c r="F10" s="10">
        <v>20</v>
      </c>
      <c r="G10" s="10">
        <v>5</v>
      </c>
      <c r="H10" s="11">
        <v>0.8</v>
      </c>
      <c r="I10" s="11">
        <v>0.14000000000000001</v>
      </c>
      <c r="J10" s="11">
        <v>0.04</v>
      </c>
      <c r="K10" s="11">
        <v>0.01</v>
      </c>
    </row>
    <row r="11" spans="1:11" x14ac:dyDescent="0.35">
      <c r="A11" s="7" t="s">
        <v>269</v>
      </c>
      <c r="B11" s="18" t="s">
        <v>147</v>
      </c>
      <c r="C11" s="10">
        <v>220</v>
      </c>
      <c r="D11" s="10">
        <v>95</v>
      </c>
      <c r="E11" s="10">
        <v>95</v>
      </c>
      <c r="F11" s="10">
        <v>30</v>
      </c>
      <c r="G11" s="10">
        <v>0</v>
      </c>
      <c r="H11" s="11">
        <v>0.44</v>
      </c>
      <c r="I11" s="11">
        <v>0.43</v>
      </c>
      <c r="J11" s="11">
        <v>0.14000000000000001</v>
      </c>
      <c r="K11" s="11">
        <v>0</v>
      </c>
    </row>
    <row r="12" spans="1:11" x14ac:dyDescent="0.35">
      <c r="A12" s="7" t="s">
        <v>269</v>
      </c>
      <c r="B12" s="18" t="s">
        <v>148</v>
      </c>
      <c r="C12" s="10">
        <v>3365</v>
      </c>
      <c r="D12" s="10">
        <v>1165</v>
      </c>
      <c r="E12" s="10">
        <v>1975</v>
      </c>
      <c r="F12" s="10">
        <v>225</v>
      </c>
      <c r="G12" s="10" t="s">
        <v>111</v>
      </c>
      <c r="H12" s="11">
        <v>0.35</v>
      </c>
      <c r="I12" s="11">
        <v>0.59</v>
      </c>
      <c r="J12" s="11" t="s">
        <v>111</v>
      </c>
      <c r="K12" s="11" t="s">
        <v>111</v>
      </c>
    </row>
    <row r="13" spans="1:11" x14ac:dyDescent="0.35">
      <c r="A13" s="7" t="s">
        <v>269</v>
      </c>
      <c r="B13" s="18" t="s">
        <v>149</v>
      </c>
      <c r="C13" s="10">
        <v>66530</v>
      </c>
      <c r="D13" s="10">
        <v>25420</v>
      </c>
      <c r="E13" s="10">
        <v>31680</v>
      </c>
      <c r="F13" s="10">
        <v>9250</v>
      </c>
      <c r="G13" s="10">
        <v>175</v>
      </c>
      <c r="H13" s="11">
        <v>0.38</v>
      </c>
      <c r="I13" s="11">
        <v>0.48</v>
      </c>
      <c r="J13" s="11">
        <v>0.14000000000000001</v>
      </c>
      <c r="K13" s="11">
        <v>0</v>
      </c>
    </row>
    <row r="14" spans="1:11" x14ac:dyDescent="0.35">
      <c r="A14" s="7" t="s">
        <v>269</v>
      </c>
      <c r="B14" s="18" t="s">
        <v>150</v>
      </c>
      <c r="C14" s="10">
        <v>3050</v>
      </c>
      <c r="D14" s="10">
        <v>1595</v>
      </c>
      <c r="E14" s="10">
        <v>1135</v>
      </c>
      <c r="F14" s="10">
        <v>310</v>
      </c>
      <c r="G14" s="10">
        <v>15</v>
      </c>
      <c r="H14" s="11">
        <v>0.52</v>
      </c>
      <c r="I14" s="11">
        <v>0.37</v>
      </c>
      <c r="J14" s="11">
        <v>0.1</v>
      </c>
      <c r="K14" s="11">
        <v>0</v>
      </c>
    </row>
    <row r="15" spans="1:11" x14ac:dyDescent="0.35">
      <c r="A15" s="7" t="s">
        <v>269</v>
      </c>
      <c r="B15" s="18" t="s">
        <v>151</v>
      </c>
      <c r="C15" s="10">
        <v>830</v>
      </c>
      <c r="D15" s="10">
        <v>205</v>
      </c>
      <c r="E15" s="10">
        <v>430</v>
      </c>
      <c r="F15" s="10">
        <v>170</v>
      </c>
      <c r="G15" s="10">
        <v>30</v>
      </c>
      <c r="H15" s="11">
        <v>0.25</v>
      </c>
      <c r="I15" s="11">
        <v>0.52</v>
      </c>
      <c r="J15" s="11">
        <v>0.2</v>
      </c>
      <c r="K15" s="11">
        <v>0.03</v>
      </c>
    </row>
    <row r="16" spans="1:11" x14ac:dyDescent="0.35">
      <c r="A16" s="7" t="s">
        <v>269</v>
      </c>
      <c r="B16" s="18" t="s">
        <v>152</v>
      </c>
      <c r="C16" s="10">
        <v>1410</v>
      </c>
      <c r="D16" s="10">
        <v>200</v>
      </c>
      <c r="E16" s="10">
        <v>885</v>
      </c>
      <c r="F16" s="10">
        <v>300</v>
      </c>
      <c r="G16" s="10">
        <v>25</v>
      </c>
      <c r="H16" s="11">
        <v>0.14000000000000001</v>
      </c>
      <c r="I16" s="11">
        <v>0.63</v>
      </c>
      <c r="J16" s="11">
        <v>0.21</v>
      </c>
      <c r="K16" s="11">
        <v>0.02</v>
      </c>
    </row>
    <row r="17" spans="1:11" x14ac:dyDescent="0.35">
      <c r="A17" s="7" t="s">
        <v>269</v>
      </c>
      <c r="B17" s="18" t="s">
        <v>153</v>
      </c>
      <c r="C17" s="10">
        <v>280</v>
      </c>
      <c r="D17" s="10">
        <v>125</v>
      </c>
      <c r="E17" s="10">
        <v>90</v>
      </c>
      <c r="F17" s="10">
        <v>60</v>
      </c>
      <c r="G17" s="10">
        <v>5</v>
      </c>
      <c r="H17" s="11">
        <v>0.45</v>
      </c>
      <c r="I17" s="11">
        <v>0.32</v>
      </c>
      <c r="J17" s="11">
        <v>0.21</v>
      </c>
      <c r="K17" s="11">
        <v>0.02</v>
      </c>
    </row>
    <row r="18" spans="1:11" x14ac:dyDescent="0.35">
      <c r="A18" s="7" t="s">
        <v>269</v>
      </c>
      <c r="B18" s="18" t="s">
        <v>154</v>
      </c>
      <c r="C18" s="10">
        <v>1025</v>
      </c>
      <c r="D18" s="10">
        <v>450</v>
      </c>
      <c r="E18" s="10">
        <v>355</v>
      </c>
      <c r="F18" s="10">
        <v>215</v>
      </c>
      <c r="G18" s="10">
        <v>5</v>
      </c>
      <c r="H18" s="11">
        <v>0.44</v>
      </c>
      <c r="I18" s="11">
        <v>0.35</v>
      </c>
      <c r="J18" s="11">
        <v>0.21</v>
      </c>
      <c r="K18" s="11">
        <v>0</v>
      </c>
    </row>
    <row r="19" spans="1:11" x14ac:dyDescent="0.35">
      <c r="A19" s="7" t="s">
        <v>269</v>
      </c>
      <c r="B19" s="18" t="s">
        <v>155</v>
      </c>
      <c r="C19" s="10">
        <v>945</v>
      </c>
      <c r="D19" s="10">
        <v>380</v>
      </c>
      <c r="E19" s="10">
        <v>345</v>
      </c>
      <c r="F19" s="10">
        <v>225</v>
      </c>
      <c r="G19" s="10" t="s">
        <v>111</v>
      </c>
      <c r="H19" s="11">
        <v>0.4</v>
      </c>
      <c r="I19" s="11">
        <v>0.36</v>
      </c>
      <c r="J19" s="11" t="s">
        <v>111</v>
      </c>
      <c r="K19" s="11" t="s">
        <v>111</v>
      </c>
    </row>
    <row r="20" spans="1:11" x14ac:dyDescent="0.35">
      <c r="A20" s="7" t="s">
        <v>269</v>
      </c>
      <c r="B20" s="18" t="s">
        <v>156</v>
      </c>
      <c r="C20" s="10">
        <v>500</v>
      </c>
      <c r="D20" s="10">
        <v>195</v>
      </c>
      <c r="E20" s="10">
        <v>180</v>
      </c>
      <c r="F20" s="10">
        <v>120</v>
      </c>
      <c r="G20" s="10" t="s">
        <v>111</v>
      </c>
      <c r="H20" s="11">
        <v>0.39</v>
      </c>
      <c r="I20" s="11">
        <v>0.36</v>
      </c>
      <c r="J20" s="11" t="s">
        <v>111</v>
      </c>
      <c r="K20" s="11" t="s">
        <v>111</v>
      </c>
    </row>
    <row r="21" spans="1:11" x14ac:dyDescent="0.35">
      <c r="A21" s="7" t="s">
        <v>269</v>
      </c>
      <c r="B21" s="18" t="s">
        <v>157</v>
      </c>
      <c r="C21" s="10">
        <v>1120</v>
      </c>
      <c r="D21" s="10">
        <v>380</v>
      </c>
      <c r="E21" s="10">
        <v>415</v>
      </c>
      <c r="F21" s="10">
        <v>305</v>
      </c>
      <c r="G21" s="10">
        <v>20</v>
      </c>
      <c r="H21" s="11">
        <v>0.34</v>
      </c>
      <c r="I21" s="11">
        <v>0.37</v>
      </c>
      <c r="J21" s="11">
        <v>0.27</v>
      </c>
      <c r="K21" s="11">
        <v>0.02</v>
      </c>
    </row>
    <row r="22" spans="1:11" x14ac:dyDescent="0.35">
      <c r="A22" s="7" t="s">
        <v>269</v>
      </c>
      <c r="B22" s="18" t="s">
        <v>158</v>
      </c>
      <c r="C22" s="10">
        <v>425</v>
      </c>
      <c r="D22" s="10">
        <v>160</v>
      </c>
      <c r="E22" s="10">
        <v>180</v>
      </c>
      <c r="F22" s="10">
        <v>85</v>
      </c>
      <c r="G22" s="10">
        <v>0</v>
      </c>
      <c r="H22" s="11">
        <v>0.38</v>
      </c>
      <c r="I22" s="11">
        <v>0.42</v>
      </c>
      <c r="J22" s="11">
        <v>0.2</v>
      </c>
      <c r="K22" s="11">
        <v>0</v>
      </c>
    </row>
    <row r="23" spans="1:11" x14ac:dyDescent="0.35">
      <c r="A23" s="7" t="s">
        <v>269</v>
      </c>
      <c r="B23" s="18" t="s">
        <v>159</v>
      </c>
      <c r="C23" s="10">
        <v>130</v>
      </c>
      <c r="D23" s="10">
        <v>100</v>
      </c>
      <c r="E23" s="10">
        <v>25</v>
      </c>
      <c r="F23" s="10">
        <v>5</v>
      </c>
      <c r="G23" s="10">
        <v>0</v>
      </c>
      <c r="H23" s="11">
        <v>0.78</v>
      </c>
      <c r="I23" s="11">
        <v>0.18</v>
      </c>
      <c r="J23" s="11">
        <v>0.04</v>
      </c>
      <c r="K23" s="11">
        <v>0</v>
      </c>
    </row>
    <row r="24" spans="1:11" x14ac:dyDescent="0.35">
      <c r="A24" s="7" t="s">
        <v>269</v>
      </c>
      <c r="B24" s="18" t="s">
        <v>160</v>
      </c>
      <c r="C24" s="10">
        <v>2565</v>
      </c>
      <c r="D24" s="10">
        <v>1455</v>
      </c>
      <c r="E24" s="10">
        <v>870</v>
      </c>
      <c r="F24" s="10">
        <v>230</v>
      </c>
      <c r="G24" s="10">
        <v>10</v>
      </c>
      <c r="H24" s="11">
        <v>0.56999999999999995</v>
      </c>
      <c r="I24" s="11">
        <v>0.34</v>
      </c>
      <c r="J24" s="11">
        <v>0.09</v>
      </c>
      <c r="K24" s="11">
        <v>0</v>
      </c>
    </row>
    <row r="25" spans="1:11" x14ac:dyDescent="0.35">
      <c r="A25" s="7" t="s">
        <v>269</v>
      </c>
      <c r="B25" s="18" t="s">
        <v>161</v>
      </c>
      <c r="C25" s="10">
        <v>4180</v>
      </c>
      <c r="D25" s="10">
        <v>1350</v>
      </c>
      <c r="E25" s="10">
        <v>1845</v>
      </c>
      <c r="F25" s="10">
        <v>965</v>
      </c>
      <c r="G25" s="10">
        <v>20</v>
      </c>
      <c r="H25" s="11">
        <v>0.32</v>
      </c>
      <c r="I25" s="11">
        <v>0.44</v>
      </c>
      <c r="J25" s="11">
        <v>0.23</v>
      </c>
      <c r="K25" s="11">
        <v>0</v>
      </c>
    </row>
    <row r="26" spans="1:11" x14ac:dyDescent="0.35">
      <c r="A26" s="7" t="s">
        <v>269</v>
      </c>
      <c r="B26" s="18" t="s">
        <v>162</v>
      </c>
      <c r="C26" s="10">
        <v>345</v>
      </c>
      <c r="D26" s="10">
        <v>115</v>
      </c>
      <c r="E26" s="10">
        <v>140</v>
      </c>
      <c r="F26" s="10">
        <v>90</v>
      </c>
      <c r="G26" s="10" t="s">
        <v>111</v>
      </c>
      <c r="H26" s="11">
        <v>0.33</v>
      </c>
      <c r="I26" s="11">
        <v>0.41</v>
      </c>
      <c r="J26" s="11" t="s">
        <v>111</v>
      </c>
      <c r="K26" s="11" t="s">
        <v>111</v>
      </c>
    </row>
    <row r="27" spans="1:11" x14ac:dyDescent="0.35">
      <c r="A27" s="7" t="s">
        <v>269</v>
      </c>
      <c r="B27" s="18" t="s">
        <v>163</v>
      </c>
      <c r="C27" s="10">
        <v>70</v>
      </c>
      <c r="D27" s="10">
        <v>35</v>
      </c>
      <c r="E27" s="10">
        <v>25</v>
      </c>
      <c r="F27" s="10">
        <v>10</v>
      </c>
      <c r="G27" s="10">
        <v>0</v>
      </c>
      <c r="H27" s="11">
        <v>0.51</v>
      </c>
      <c r="I27" s="11">
        <v>0.32</v>
      </c>
      <c r="J27" s="11">
        <v>0.17</v>
      </c>
      <c r="K27" s="11">
        <v>0</v>
      </c>
    </row>
    <row r="28" spans="1:11" x14ac:dyDescent="0.35">
      <c r="A28" s="7" t="s">
        <v>269</v>
      </c>
      <c r="B28" s="18" t="s">
        <v>164</v>
      </c>
      <c r="C28" s="10">
        <v>150</v>
      </c>
      <c r="D28" s="10">
        <v>125</v>
      </c>
      <c r="E28" s="10">
        <v>10</v>
      </c>
      <c r="F28" s="10">
        <v>10</v>
      </c>
      <c r="G28" s="10" t="s">
        <v>111</v>
      </c>
      <c r="H28" s="11">
        <v>0.85</v>
      </c>
      <c r="I28" s="11" t="s">
        <v>111</v>
      </c>
      <c r="J28" s="11" t="s">
        <v>111</v>
      </c>
      <c r="K28" s="11" t="s">
        <v>111</v>
      </c>
    </row>
    <row r="29" spans="1:11" x14ac:dyDescent="0.35">
      <c r="A29" s="7" t="s">
        <v>269</v>
      </c>
      <c r="B29" s="18" t="s">
        <v>165</v>
      </c>
      <c r="C29" s="10">
        <v>1770</v>
      </c>
      <c r="D29" s="10">
        <v>645</v>
      </c>
      <c r="E29" s="10">
        <v>715</v>
      </c>
      <c r="F29" s="10">
        <v>395</v>
      </c>
      <c r="G29" s="10">
        <v>15</v>
      </c>
      <c r="H29" s="11">
        <v>0.36</v>
      </c>
      <c r="I29" s="11">
        <v>0.4</v>
      </c>
      <c r="J29" s="11">
        <v>0.22</v>
      </c>
      <c r="K29" s="11">
        <v>0.01</v>
      </c>
    </row>
    <row r="30" spans="1:11" x14ac:dyDescent="0.35">
      <c r="A30" s="25" t="s">
        <v>270</v>
      </c>
      <c r="B30" s="26" t="s">
        <v>60</v>
      </c>
      <c r="C30" s="27">
        <v>52230</v>
      </c>
      <c r="D30" s="27">
        <v>18875</v>
      </c>
      <c r="E30" s="27">
        <v>21700</v>
      </c>
      <c r="F30" s="27">
        <v>11425</v>
      </c>
      <c r="G30" s="27">
        <v>230</v>
      </c>
      <c r="H30" s="124">
        <v>0.36</v>
      </c>
      <c r="I30" s="124">
        <v>0.42</v>
      </c>
      <c r="J30" s="124">
        <v>0.22</v>
      </c>
      <c r="K30" s="124">
        <v>0</v>
      </c>
    </row>
    <row r="31" spans="1:11" x14ac:dyDescent="0.35">
      <c r="A31" s="7" t="s">
        <v>270</v>
      </c>
      <c r="B31" s="18" t="s">
        <v>145</v>
      </c>
      <c r="C31" s="10">
        <v>15</v>
      </c>
      <c r="D31" s="10">
        <v>5</v>
      </c>
      <c r="E31" s="10">
        <v>5</v>
      </c>
      <c r="F31" s="10" t="s">
        <v>111</v>
      </c>
      <c r="G31" s="10">
        <v>0</v>
      </c>
      <c r="H31" s="11">
        <v>0.47</v>
      </c>
      <c r="I31" s="11" t="s">
        <v>111</v>
      </c>
      <c r="J31" s="11" t="s">
        <v>111</v>
      </c>
      <c r="K31" s="11">
        <v>0</v>
      </c>
    </row>
    <row r="32" spans="1:11" x14ac:dyDescent="0.35">
      <c r="A32" s="7" t="s">
        <v>270</v>
      </c>
      <c r="B32" s="18" t="s">
        <v>146</v>
      </c>
      <c r="C32" s="10">
        <v>275</v>
      </c>
      <c r="D32" s="10">
        <v>235</v>
      </c>
      <c r="E32" s="10">
        <v>30</v>
      </c>
      <c r="F32" s="10">
        <v>10</v>
      </c>
      <c r="G32" s="10" t="s">
        <v>111</v>
      </c>
      <c r="H32" s="11">
        <v>0.86</v>
      </c>
      <c r="I32" s="11">
        <v>0.1</v>
      </c>
      <c r="J32" s="11" t="s">
        <v>111</v>
      </c>
      <c r="K32" s="11" t="s">
        <v>111</v>
      </c>
    </row>
    <row r="33" spans="1:11" x14ac:dyDescent="0.35">
      <c r="A33" s="7" t="s">
        <v>270</v>
      </c>
      <c r="B33" s="18" t="s">
        <v>147</v>
      </c>
      <c r="C33" s="10">
        <v>135</v>
      </c>
      <c r="D33" s="10">
        <v>60</v>
      </c>
      <c r="E33" s="10">
        <v>55</v>
      </c>
      <c r="F33" s="10">
        <v>20</v>
      </c>
      <c r="G33" s="10">
        <v>0</v>
      </c>
      <c r="H33" s="11">
        <v>0.45</v>
      </c>
      <c r="I33" s="11">
        <v>0.42</v>
      </c>
      <c r="J33" s="11">
        <v>0.13</v>
      </c>
      <c r="K33" s="11">
        <v>0</v>
      </c>
    </row>
    <row r="34" spans="1:11" x14ac:dyDescent="0.35">
      <c r="A34" s="7" t="s">
        <v>270</v>
      </c>
      <c r="B34" s="18" t="s">
        <v>148</v>
      </c>
      <c r="C34" s="10">
        <v>1325</v>
      </c>
      <c r="D34" s="10">
        <v>790</v>
      </c>
      <c r="E34" s="10">
        <v>375</v>
      </c>
      <c r="F34" s="10">
        <v>160</v>
      </c>
      <c r="G34" s="10">
        <v>0</v>
      </c>
      <c r="H34" s="11">
        <v>0.6</v>
      </c>
      <c r="I34" s="11">
        <v>0.28000000000000003</v>
      </c>
      <c r="J34" s="11">
        <v>0.12</v>
      </c>
      <c r="K34" s="11">
        <v>0</v>
      </c>
    </row>
    <row r="35" spans="1:11" x14ac:dyDescent="0.35">
      <c r="A35" s="7" t="s">
        <v>270</v>
      </c>
      <c r="B35" s="18" t="s">
        <v>149</v>
      </c>
      <c r="C35" s="10">
        <v>37475</v>
      </c>
      <c r="D35" s="10">
        <v>13080</v>
      </c>
      <c r="E35" s="10">
        <v>16050</v>
      </c>
      <c r="F35" s="10">
        <v>8220</v>
      </c>
      <c r="G35" s="10">
        <v>125</v>
      </c>
      <c r="H35" s="11">
        <v>0.35</v>
      </c>
      <c r="I35" s="11">
        <v>0.43</v>
      </c>
      <c r="J35" s="11">
        <v>0.22</v>
      </c>
      <c r="K35" s="11">
        <v>0</v>
      </c>
    </row>
    <row r="36" spans="1:11" x14ac:dyDescent="0.35">
      <c r="A36" s="7" t="s">
        <v>270</v>
      </c>
      <c r="B36" s="18" t="s">
        <v>150</v>
      </c>
      <c r="C36" s="10">
        <v>1325</v>
      </c>
      <c r="D36" s="10">
        <v>630</v>
      </c>
      <c r="E36" s="10">
        <v>485</v>
      </c>
      <c r="F36" s="10">
        <v>200</v>
      </c>
      <c r="G36" s="10">
        <v>5</v>
      </c>
      <c r="H36" s="11">
        <v>0.48</v>
      </c>
      <c r="I36" s="11">
        <v>0.37</v>
      </c>
      <c r="J36" s="11">
        <v>0.15</v>
      </c>
      <c r="K36" s="11">
        <v>0.01</v>
      </c>
    </row>
    <row r="37" spans="1:11" x14ac:dyDescent="0.35">
      <c r="A37" s="7" t="s">
        <v>270</v>
      </c>
      <c r="B37" s="18" t="s">
        <v>151</v>
      </c>
      <c r="C37" s="10">
        <v>485</v>
      </c>
      <c r="D37" s="10">
        <v>130</v>
      </c>
      <c r="E37" s="10">
        <v>205</v>
      </c>
      <c r="F37" s="10">
        <v>140</v>
      </c>
      <c r="G37" s="10">
        <v>10</v>
      </c>
      <c r="H37" s="11">
        <v>0.27</v>
      </c>
      <c r="I37" s="11">
        <v>0.43</v>
      </c>
      <c r="J37" s="11">
        <v>0.28000000000000003</v>
      </c>
      <c r="K37" s="11">
        <v>0.02</v>
      </c>
    </row>
    <row r="38" spans="1:11" x14ac:dyDescent="0.35">
      <c r="A38" s="7" t="s">
        <v>270</v>
      </c>
      <c r="B38" s="18" t="s">
        <v>152</v>
      </c>
      <c r="C38" s="10">
        <v>765</v>
      </c>
      <c r="D38" s="10">
        <v>155</v>
      </c>
      <c r="E38" s="10">
        <v>345</v>
      </c>
      <c r="F38" s="10">
        <v>250</v>
      </c>
      <c r="G38" s="10">
        <v>15</v>
      </c>
      <c r="H38" s="11">
        <v>0.2</v>
      </c>
      <c r="I38" s="11">
        <v>0.45</v>
      </c>
      <c r="J38" s="11">
        <v>0.32</v>
      </c>
      <c r="K38" s="11">
        <v>0.02</v>
      </c>
    </row>
    <row r="39" spans="1:11" x14ac:dyDescent="0.35">
      <c r="A39" s="7" t="s">
        <v>270</v>
      </c>
      <c r="B39" s="18" t="s">
        <v>153</v>
      </c>
      <c r="C39" s="10">
        <v>215</v>
      </c>
      <c r="D39" s="10">
        <v>90</v>
      </c>
      <c r="E39" s="10">
        <v>70</v>
      </c>
      <c r="F39" s="10">
        <v>50</v>
      </c>
      <c r="G39" s="10">
        <v>5</v>
      </c>
      <c r="H39" s="11">
        <v>0.41</v>
      </c>
      <c r="I39" s="11">
        <v>0.32</v>
      </c>
      <c r="J39" s="11">
        <v>0.24</v>
      </c>
      <c r="K39" s="11">
        <v>0.02</v>
      </c>
    </row>
    <row r="40" spans="1:11" x14ac:dyDescent="0.35">
      <c r="A40" s="7" t="s">
        <v>270</v>
      </c>
      <c r="B40" s="18" t="s">
        <v>154</v>
      </c>
      <c r="C40" s="10">
        <v>830</v>
      </c>
      <c r="D40" s="10">
        <v>335</v>
      </c>
      <c r="E40" s="10">
        <v>295</v>
      </c>
      <c r="F40" s="10">
        <v>190</v>
      </c>
      <c r="G40" s="10">
        <v>5</v>
      </c>
      <c r="H40" s="11">
        <v>0.41</v>
      </c>
      <c r="I40" s="11">
        <v>0.36</v>
      </c>
      <c r="J40" s="11">
        <v>0.23</v>
      </c>
      <c r="K40" s="11">
        <v>0</v>
      </c>
    </row>
    <row r="41" spans="1:11" x14ac:dyDescent="0.35">
      <c r="A41" s="7" t="s">
        <v>270</v>
      </c>
      <c r="B41" s="18" t="s">
        <v>155</v>
      </c>
      <c r="C41" s="10">
        <v>715</v>
      </c>
      <c r="D41" s="10">
        <v>255</v>
      </c>
      <c r="E41" s="10">
        <v>270</v>
      </c>
      <c r="F41" s="10">
        <v>190</v>
      </c>
      <c r="G41" s="10" t="s">
        <v>111</v>
      </c>
      <c r="H41" s="11">
        <v>0.36</v>
      </c>
      <c r="I41" s="11">
        <v>0.38</v>
      </c>
      <c r="J41" s="11" t="s">
        <v>111</v>
      </c>
      <c r="K41" s="11" t="s">
        <v>111</v>
      </c>
    </row>
    <row r="42" spans="1:11" x14ac:dyDescent="0.35">
      <c r="A42" s="7" t="s">
        <v>270</v>
      </c>
      <c r="B42" s="18" t="s">
        <v>156</v>
      </c>
      <c r="C42" s="10">
        <v>325</v>
      </c>
      <c r="D42" s="10">
        <v>115</v>
      </c>
      <c r="E42" s="10">
        <v>130</v>
      </c>
      <c r="F42" s="10">
        <v>80</v>
      </c>
      <c r="G42" s="10" t="s">
        <v>111</v>
      </c>
      <c r="H42" s="11">
        <v>0.35</v>
      </c>
      <c r="I42" s="11">
        <v>0.4</v>
      </c>
      <c r="J42" s="11" t="s">
        <v>111</v>
      </c>
      <c r="K42" s="11" t="s">
        <v>111</v>
      </c>
    </row>
    <row r="43" spans="1:11" x14ac:dyDescent="0.35">
      <c r="A43" s="7" t="s">
        <v>270</v>
      </c>
      <c r="B43" s="18" t="s">
        <v>157</v>
      </c>
      <c r="C43" s="10">
        <v>775</v>
      </c>
      <c r="D43" s="10">
        <v>230</v>
      </c>
      <c r="E43" s="10">
        <v>295</v>
      </c>
      <c r="F43" s="10">
        <v>230</v>
      </c>
      <c r="G43" s="10">
        <v>15</v>
      </c>
      <c r="H43" s="11">
        <v>0.3</v>
      </c>
      <c r="I43" s="11">
        <v>0.38</v>
      </c>
      <c r="J43" s="11">
        <v>0.3</v>
      </c>
      <c r="K43" s="11">
        <v>0.02</v>
      </c>
    </row>
    <row r="44" spans="1:11" x14ac:dyDescent="0.35">
      <c r="A44" s="7" t="s">
        <v>270</v>
      </c>
      <c r="B44" s="18" t="s">
        <v>158</v>
      </c>
      <c r="C44" s="10">
        <v>320</v>
      </c>
      <c r="D44" s="10">
        <v>100</v>
      </c>
      <c r="E44" s="10">
        <v>150</v>
      </c>
      <c r="F44" s="10">
        <v>70</v>
      </c>
      <c r="G44" s="10">
        <v>0</v>
      </c>
      <c r="H44" s="11">
        <v>0.31</v>
      </c>
      <c r="I44" s="11">
        <v>0.47</v>
      </c>
      <c r="J44" s="11">
        <v>0.22</v>
      </c>
      <c r="K44" s="11">
        <v>0</v>
      </c>
    </row>
    <row r="45" spans="1:11" x14ac:dyDescent="0.35">
      <c r="A45" s="7" t="s">
        <v>270</v>
      </c>
      <c r="B45" s="18" t="s">
        <v>159</v>
      </c>
      <c r="C45" s="10">
        <v>55</v>
      </c>
      <c r="D45" s="10">
        <v>45</v>
      </c>
      <c r="E45" s="10">
        <v>10</v>
      </c>
      <c r="F45" s="10" t="s">
        <v>111</v>
      </c>
      <c r="G45" s="10">
        <v>0</v>
      </c>
      <c r="H45" s="11">
        <v>0.8</v>
      </c>
      <c r="I45" s="11" t="s">
        <v>111</v>
      </c>
      <c r="J45" s="11" t="s">
        <v>111</v>
      </c>
      <c r="K45" s="11">
        <v>0</v>
      </c>
    </row>
    <row r="46" spans="1:11" x14ac:dyDescent="0.35">
      <c r="A46" s="7" t="s">
        <v>270</v>
      </c>
      <c r="B46" s="18" t="s">
        <v>160</v>
      </c>
      <c r="C46" s="10">
        <v>995</v>
      </c>
      <c r="D46" s="10">
        <v>490</v>
      </c>
      <c r="E46" s="10">
        <v>330</v>
      </c>
      <c r="F46" s="10">
        <v>165</v>
      </c>
      <c r="G46" s="10">
        <v>5</v>
      </c>
      <c r="H46" s="11">
        <v>0.49</v>
      </c>
      <c r="I46" s="11">
        <v>0.33</v>
      </c>
      <c r="J46" s="11">
        <v>0.17</v>
      </c>
      <c r="K46" s="11">
        <v>0.01</v>
      </c>
    </row>
    <row r="47" spans="1:11" x14ac:dyDescent="0.35">
      <c r="A47" s="7" t="s">
        <v>270</v>
      </c>
      <c r="B47" s="18" t="s">
        <v>161</v>
      </c>
      <c r="C47" s="10">
        <v>4055</v>
      </c>
      <c r="D47" s="10">
        <v>1285</v>
      </c>
      <c r="E47" s="10">
        <v>1790</v>
      </c>
      <c r="F47" s="10">
        <v>960</v>
      </c>
      <c r="G47" s="10">
        <v>20</v>
      </c>
      <c r="H47" s="11">
        <v>0.32</v>
      </c>
      <c r="I47" s="11">
        <v>0.44</v>
      </c>
      <c r="J47" s="11">
        <v>0.24</v>
      </c>
      <c r="K47" s="11">
        <v>0</v>
      </c>
    </row>
    <row r="48" spans="1:11" x14ac:dyDescent="0.35">
      <c r="A48" s="7" t="s">
        <v>270</v>
      </c>
      <c r="B48" s="18" t="s">
        <v>162</v>
      </c>
      <c r="C48" s="10">
        <v>240</v>
      </c>
      <c r="D48" s="10">
        <v>75</v>
      </c>
      <c r="E48" s="10">
        <v>80</v>
      </c>
      <c r="F48" s="10">
        <v>80</v>
      </c>
      <c r="G48" s="10" t="s">
        <v>111</v>
      </c>
      <c r="H48" s="11" t="s">
        <v>111</v>
      </c>
      <c r="I48" s="11">
        <v>0.34</v>
      </c>
      <c r="J48" s="11">
        <v>0.34</v>
      </c>
      <c r="K48" s="11" t="s">
        <v>111</v>
      </c>
    </row>
    <row r="49" spans="1:11" x14ac:dyDescent="0.35">
      <c r="A49" s="7" t="s">
        <v>270</v>
      </c>
      <c r="B49" s="18" t="s">
        <v>163</v>
      </c>
      <c r="C49" s="10">
        <v>40</v>
      </c>
      <c r="D49" s="10">
        <v>20</v>
      </c>
      <c r="E49" s="10">
        <v>15</v>
      </c>
      <c r="F49" s="10">
        <v>5</v>
      </c>
      <c r="G49" s="10">
        <v>0</v>
      </c>
      <c r="H49" s="11">
        <v>0.55000000000000004</v>
      </c>
      <c r="I49" s="11">
        <v>0.35</v>
      </c>
      <c r="J49" s="11">
        <v>0.1</v>
      </c>
      <c r="K49" s="11">
        <v>0</v>
      </c>
    </row>
    <row r="50" spans="1:11" x14ac:dyDescent="0.35">
      <c r="A50" s="7" t="s">
        <v>270</v>
      </c>
      <c r="B50" s="18" t="s">
        <v>164</v>
      </c>
      <c r="C50" s="10">
        <v>140</v>
      </c>
      <c r="D50" s="10">
        <v>120</v>
      </c>
      <c r="E50" s="10">
        <v>10</v>
      </c>
      <c r="F50" s="10">
        <v>10</v>
      </c>
      <c r="G50" s="10" t="s">
        <v>111</v>
      </c>
      <c r="H50" s="11">
        <v>0.85</v>
      </c>
      <c r="I50" s="11" t="s">
        <v>111</v>
      </c>
      <c r="J50" s="11">
        <v>0.08</v>
      </c>
      <c r="K50" s="11" t="s">
        <v>111</v>
      </c>
    </row>
    <row r="51" spans="1:11" x14ac:dyDescent="0.35">
      <c r="A51" s="7" t="s">
        <v>270</v>
      </c>
      <c r="B51" s="18" t="s">
        <v>165</v>
      </c>
      <c r="C51" s="10">
        <v>1730</v>
      </c>
      <c r="D51" s="10">
        <v>625</v>
      </c>
      <c r="E51" s="10">
        <v>700</v>
      </c>
      <c r="F51" s="10">
        <v>395</v>
      </c>
      <c r="G51" s="10">
        <v>15</v>
      </c>
      <c r="H51" s="11">
        <v>0.36</v>
      </c>
      <c r="I51" s="11">
        <v>0.4</v>
      </c>
      <c r="J51" s="11">
        <v>0.23</v>
      </c>
      <c r="K51" s="11">
        <v>0.01</v>
      </c>
    </row>
    <row r="52" spans="1:11" x14ac:dyDescent="0.35">
      <c r="A52" s="25" t="s">
        <v>271</v>
      </c>
      <c r="B52" s="26" t="s">
        <v>60</v>
      </c>
      <c r="C52" s="27">
        <v>37170</v>
      </c>
      <c r="D52" s="27">
        <v>15710</v>
      </c>
      <c r="E52" s="27">
        <v>19770</v>
      </c>
      <c r="F52" s="27">
        <v>1600</v>
      </c>
      <c r="G52" s="27">
        <v>90</v>
      </c>
      <c r="H52" s="124">
        <v>0.42</v>
      </c>
      <c r="I52" s="124">
        <v>0.53</v>
      </c>
      <c r="J52" s="124">
        <v>0.04</v>
      </c>
      <c r="K52" s="124">
        <v>0</v>
      </c>
    </row>
    <row r="53" spans="1:11" x14ac:dyDescent="0.35">
      <c r="A53" s="7" t="s">
        <v>271</v>
      </c>
      <c r="B53" s="18" t="s">
        <v>145</v>
      </c>
      <c r="C53" s="10">
        <v>5</v>
      </c>
      <c r="D53" s="10">
        <v>5</v>
      </c>
      <c r="E53" s="10" t="s">
        <v>111</v>
      </c>
      <c r="F53" s="10" t="s">
        <v>111</v>
      </c>
      <c r="G53" s="10">
        <v>0</v>
      </c>
      <c r="H53" s="11" t="s">
        <v>111</v>
      </c>
      <c r="I53" s="11" t="s">
        <v>111</v>
      </c>
      <c r="J53" s="11" t="s">
        <v>111</v>
      </c>
      <c r="K53" s="11">
        <v>0</v>
      </c>
    </row>
    <row r="54" spans="1:11" x14ac:dyDescent="0.35">
      <c r="A54" s="7" t="s">
        <v>271</v>
      </c>
      <c r="B54" s="18" t="s">
        <v>146</v>
      </c>
      <c r="C54" s="10">
        <v>200</v>
      </c>
      <c r="D54" s="10">
        <v>145</v>
      </c>
      <c r="E54" s="10">
        <v>40</v>
      </c>
      <c r="F54" s="10">
        <v>10</v>
      </c>
      <c r="G54" s="10">
        <v>5</v>
      </c>
      <c r="H54" s="11">
        <v>0.73</v>
      </c>
      <c r="I54" s="11">
        <v>0.2</v>
      </c>
      <c r="J54" s="11">
        <v>0.06</v>
      </c>
      <c r="K54" s="11">
        <v>0.02</v>
      </c>
    </row>
    <row r="55" spans="1:11" x14ac:dyDescent="0.35">
      <c r="A55" s="7" t="s">
        <v>271</v>
      </c>
      <c r="B55" s="18" t="s">
        <v>147</v>
      </c>
      <c r="C55" s="10">
        <v>85</v>
      </c>
      <c r="D55" s="10">
        <v>35</v>
      </c>
      <c r="E55" s="10">
        <v>35</v>
      </c>
      <c r="F55" s="10">
        <v>10</v>
      </c>
      <c r="G55" s="10">
        <v>0</v>
      </c>
      <c r="H55" s="11">
        <v>0.42</v>
      </c>
      <c r="I55" s="11">
        <v>0.44</v>
      </c>
      <c r="J55" s="11">
        <v>0.14000000000000001</v>
      </c>
      <c r="K55" s="11">
        <v>0</v>
      </c>
    </row>
    <row r="56" spans="1:11" x14ac:dyDescent="0.35">
      <c r="A56" s="7" t="s">
        <v>271</v>
      </c>
      <c r="B56" s="18" t="s">
        <v>148</v>
      </c>
      <c r="C56" s="10">
        <v>2040</v>
      </c>
      <c r="D56" s="10">
        <v>375</v>
      </c>
      <c r="E56" s="10">
        <v>1600</v>
      </c>
      <c r="F56" s="10">
        <v>65</v>
      </c>
      <c r="G56" s="10" t="s">
        <v>111</v>
      </c>
      <c r="H56" s="11">
        <v>0.18</v>
      </c>
      <c r="I56" s="11">
        <v>0.78</v>
      </c>
      <c r="J56" s="11" t="s">
        <v>111</v>
      </c>
      <c r="K56" s="11" t="s">
        <v>111</v>
      </c>
    </row>
    <row r="57" spans="1:11" x14ac:dyDescent="0.35">
      <c r="A57" s="7" t="s">
        <v>271</v>
      </c>
      <c r="B57" s="18" t="s">
        <v>149</v>
      </c>
      <c r="C57" s="10">
        <v>29055</v>
      </c>
      <c r="D57" s="10">
        <v>12340</v>
      </c>
      <c r="E57" s="10">
        <v>15630</v>
      </c>
      <c r="F57" s="10">
        <v>1035</v>
      </c>
      <c r="G57" s="10">
        <v>50</v>
      </c>
      <c r="H57" s="11">
        <v>0.42</v>
      </c>
      <c r="I57" s="11">
        <v>0.54</v>
      </c>
      <c r="J57" s="11">
        <v>0.04</v>
      </c>
      <c r="K57" s="11">
        <v>0</v>
      </c>
    </row>
    <row r="58" spans="1:11" x14ac:dyDescent="0.35">
      <c r="A58" s="7" t="s">
        <v>271</v>
      </c>
      <c r="B58" s="18" t="s">
        <v>150</v>
      </c>
      <c r="C58" s="10">
        <v>1725</v>
      </c>
      <c r="D58" s="10">
        <v>965</v>
      </c>
      <c r="E58" s="10">
        <v>650</v>
      </c>
      <c r="F58" s="10">
        <v>105</v>
      </c>
      <c r="G58" s="10">
        <v>5</v>
      </c>
      <c r="H58" s="11">
        <v>0.56000000000000005</v>
      </c>
      <c r="I58" s="11">
        <v>0.38</v>
      </c>
      <c r="J58" s="11">
        <v>0.06</v>
      </c>
      <c r="K58" s="11">
        <v>0</v>
      </c>
    </row>
    <row r="59" spans="1:11" x14ac:dyDescent="0.35">
      <c r="A59" s="7" t="s">
        <v>271</v>
      </c>
      <c r="B59" s="18" t="s">
        <v>151</v>
      </c>
      <c r="C59" s="10">
        <v>340</v>
      </c>
      <c r="D59" s="10">
        <v>75</v>
      </c>
      <c r="E59" s="10">
        <v>220</v>
      </c>
      <c r="F59" s="10">
        <v>30</v>
      </c>
      <c r="G59" s="10">
        <v>15</v>
      </c>
      <c r="H59" s="11">
        <v>0.21</v>
      </c>
      <c r="I59" s="11">
        <v>0.65</v>
      </c>
      <c r="J59" s="11">
        <v>0.09</v>
      </c>
      <c r="K59" s="11">
        <v>0.05</v>
      </c>
    </row>
    <row r="60" spans="1:11" x14ac:dyDescent="0.35">
      <c r="A60" s="7" t="s">
        <v>271</v>
      </c>
      <c r="B60" s="18" t="s">
        <v>152</v>
      </c>
      <c r="C60" s="10">
        <v>645</v>
      </c>
      <c r="D60" s="10">
        <v>45</v>
      </c>
      <c r="E60" s="10">
        <v>535</v>
      </c>
      <c r="F60" s="10">
        <v>55</v>
      </c>
      <c r="G60" s="10">
        <v>10</v>
      </c>
      <c r="H60" s="11">
        <v>7.0000000000000007E-2</v>
      </c>
      <c r="I60" s="11">
        <v>0.83</v>
      </c>
      <c r="J60" s="11">
        <v>0.08</v>
      </c>
      <c r="K60" s="11">
        <v>0.01</v>
      </c>
    </row>
    <row r="61" spans="1:11" x14ac:dyDescent="0.35">
      <c r="A61" s="7" t="s">
        <v>271</v>
      </c>
      <c r="B61" s="18" t="s">
        <v>153</v>
      </c>
      <c r="C61" s="10">
        <v>65</v>
      </c>
      <c r="D61" s="10">
        <v>40</v>
      </c>
      <c r="E61" s="10">
        <v>20</v>
      </c>
      <c r="F61" s="10">
        <v>5</v>
      </c>
      <c r="G61" s="10">
        <v>0</v>
      </c>
      <c r="H61" s="11">
        <v>0.57999999999999996</v>
      </c>
      <c r="I61" s="11">
        <v>0.31</v>
      </c>
      <c r="J61" s="11">
        <v>0.11</v>
      </c>
      <c r="K61" s="11">
        <v>0</v>
      </c>
    </row>
    <row r="62" spans="1:11" x14ac:dyDescent="0.35">
      <c r="A62" s="7" t="s">
        <v>271</v>
      </c>
      <c r="B62" s="18" t="s">
        <v>154</v>
      </c>
      <c r="C62" s="10">
        <v>195</v>
      </c>
      <c r="D62" s="10">
        <v>115</v>
      </c>
      <c r="E62" s="10">
        <v>60</v>
      </c>
      <c r="F62" s="10">
        <v>20</v>
      </c>
      <c r="G62" s="10">
        <v>0</v>
      </c>
      <c r="H62" s="11">
        <v>0.57999999999999996</v>
      </c>
      <c r="I62" s="11">
        <v>0.31</v>
      </c>
      <c r="J62" s="11">
        <v>0.11</v>
      </c>
      <c r="K62" s="11">
        <v>0</v>
      </c>
    </row>
    <row r="63" spans="1:11" x14ac:dyDescent="0.35">
      <c r="A63" s="7" t="s">
        <v>271</v>
      </c>
      <c r="B63" s="18" t="s">
        <v>155</v>
      </c>
      <c r="C63" s="10">
        <v>230</v>
      </c>
      <c r="D63" s="10">
        <v>125</v>
      </c>
      <c r="E63" s="10">
        <v>75</v>
      </c>
      <c r="F63" s="10">
        <v>35</v>
      </c>
      <c r="G63" s="10" t="s">
        <v>111</v>
      </c>
      <c r="H63" s="11">
        <v>0.53</v>
      </c>
      <c r="I63" s="11">
        <v>0.32</v>
      </c>
      <c r="J63" s="11" t="s">
        <v>111</v>
      </c>
      <c r="K63" s="11" t="s">
        <v>111</v>
      </c>
    </row>
    <row r="64" spans="1:11" x14ac:dyDescent="0.35">
      <c r="A64" s="7" t="s">
        <v>271</v>
      </c>
      <c r="B64" s="18" t="s">
        <v>156</v>
      </c>
      <c r="C64" s="10">
        <v>175</v>
      </c>
      <c r="D64" s="10">
        <v>80</v>
      </c>
      <c r="E64" s="10">
        <v>50</v>
      </c>
      <c r="F64" s="10">
        <v>40</v>
      </c>
      <c r="G64" s="10">
        <v>0</v>
      </c>
      <c r="H64" s="11">
        <v>0.47</v>
      </c>
      <c r="I64" s="11">
        <v>0.28999999999999998</v>
      </c>
      <c r="J64" s="11">
        <v>0.23</v>
      </c>
      <c r="K64" s="11">
        <v>0</v>
      </c>
    </row>
    <row r="65" spans="1:11" x14ac:dyDescent="0.35">
      <c r="A65" s="7" t="s">
        <v>271</v>
      </c>
      <c r="B65" s="18" t="s">
        <v>157</v>
      </c>
      <c r="C65" s="10">
        <v>345</v>
      </c>
      <c r="D65" s="10">
        <v>145</v>
      </c>
      <c r="E65" s="10">
        <v>120</v>
      </c>
      <c r="F65" s="10">
        <v>75</v>
      </c>
      <c r="G65" s="10" t="s">
        <v>111</v>
      </c>
      <c r="H65" s="11">
        <v>0.42</v>
      </c>
      <c r="I65" s="11">
        <v>0.35</v>
      </c>
      <c r="J65" s="11" t="s">
        <v>111</v>
      </c>
      <c r="K65" s="11" t="s">
        <v>111</v>
      </c>
    </row>
    <row r="66" spans="1:11" x14ac:dyDescent="0.35">
      <c r="A66" s="7" t="s">
        <v>271</v>
      </c>
      <c r="B66" s="18" t="s">
        <v>158</v>
      </c>
      <c r="C66" s="10">
        <v>110</v>
      </c>
      <c r="D66" s="10">
        <v>65</v>
      </c>
      <c r="E66" s="10">
        <v>30</v>
      </c>
      <c r="F66" s="10">
        <v>15</v>
      </c>
      <c r="G66" s="10">
        <v>0</v>
      </c>
      <c r="H66" s="11">
        <v>0.57999999999999996</v>
      </c>
      <c r="I66" s="11">
        <v>0.28000000000000003</v>
      </c>
      <c r="J66" s="11">
        <v>0.14000000000000001</v>
      </c>
      <c r="K66" s="11">
        <v>0</v>
      </c>
    </row>
    <row r="67" spans="1:11" x14ac:dyDescent="0.35">
      <c r="A67" s="7" t="s">
        <v>271</v>
      </c>
      <c r="B67" s="18" t="s">
        <v>159</v>
      </c>
      <c r="C67" s="10">
        <v>75</v>
      </c>
      <c r="D67" s="10">
        <v>55</v>
      </c>
      <c r="E67" s="10">
        <v>15</v>
      </c>
      <c r="F67" s="10">
        <v>5</v>
      </c>
      <c r="G67" s="10">
        <v>0</v>
      </c>
      <c r="H67" s="11">
        <v>0.76</v>
      </c>
      <c r="I67" s="11">
        <v>0.19</v>
      </c>
      <c r="J67" s="11">
        <v>0.05</v>
      </c>
      <c r="K67" s="11">
        <v>0</v>
      </c>
    </row>
    <row r="68" spans="1:11" x14ac:dyDescent="0.35">
      <c r="A68" s="7" t="s">
        <v>271</v>
      </c>
      <c r="B68" s="18" t="s">
        <v>160</v>
      </c>
      <c r="C68" s="10">
        <v>1570</v>
      </c>
      <c r="D68" s="10">
        <v>965</v>
      </c>
      <c r="E68" s="10">
        <v>540</v>
      </c>
      <c r="F68" s="10">
        <v>65</v>
      </c>
      <c r="G68" s="10" t="s">
        <v>111</v>
      </c>
      <c r="H68" s="11">
        <v>0.62</v>
      </c>
      <c r="I68" s="11">
        <v>0.34</v>
      </c>
      <c r="J68" s="11" t="s">
        <v>111</v>
      </c>
      <c r="K68" s="11" t="s">
        <v>111</v>
      </c>
    </row>
    <row r="69" spans="1:11" x14ac:dyDescent="0.35">
      <c r="A69" s="7" t="s">
        <v>271</v>
      </c>
      <c r="B69" s="18" t="s">
        <v>161</v>
      </c>
      <c r="C69" s="10">
        <v>125</v>
      </c>
      <c r="D69" s="10">
        <v>60</v>
      </c>
      <c r="E69" s="10">
        <v>55</v>
      </c>
      <c r="F69" s="10">
        <v>10</v>
      </c>
      <c r="G69" s="10">
        <v>0</v>
      </c>
      <c r="H69" s="11">
        <v>0.5</v>
      </c>
      <c r="I69" s="11">
        <v>0.44</v>
      </c>
      <c r="J69" s="11">
        <v>0.06</v>
      </c>
      <c r="K69" s="11">
        <v>0</v>
      </c>
    </row>
    <row r="70" spans="1:11" x14ac:dyDescent="0.35">
      <c r="A70" s="7" t="s">
        <v>271</v>
      </c>
      <c r="B70" s="18" t="s">
        <v>162</v>
      </c>
      <c r="C70" s="10">
        <v>105</v>
      </c>
      <c r="D70" s="10">
        <v>35</v>
      </c>
      <c r="E70" s="10">
        <v>60</v>
      </c>
      <c r="F70" s="10">
        <v>5</v>
      </c>
      <c r="G70" s="10">
        <v>0</v>
      </c>
      <c r="H70" s="11">
        <v>0.36</v>
      </c>
      <c r="I70" s="11">
        <v>0.56999999999999995</v>
      </c>
      <c r="J70" s="11">
        <v>7.0000000000000007E-2</v>
      </c>
      <c r="K70" s="11">
        <v>0</v>
      </c>
    </row>
    <row r="71" spans="1:11" x14ac:dyDescent="0.35">
      <c r="A71" s="7" t="s">
        <v>271</v>
      </c>
      <c r="B71" s="18" t="s">
        <v>163</v>
      </c>
      <c r="C71" s="10">
        <v>30</v>
      </c>
      <c r="D71" s="10">
        <v>15</v>
      </c>
      <c r="E71" s="10">
        <v>10</v>
      </c>
      <c r="F71" s="10">
        <v>10</v>
      </c>
      <c r="G71" s="10">
        <v>0</v>
      </c>
      <c r="H71" s="11">
        <v>0.45</v>
      </c>
      <c r="I71" s="11">
        <v>0.28999999999999998</v>
      </c>
      <c r="J71" s="11">
        <v>0.26</v>
      </c>
      <c r="K71" s="11">
        <v>0</v>
      </c>
    </row>
    <row r="72" spans="1:11" x14ac:dyDescent="0.35">
      <c r="A72" s="7" t="s">
        <v>271</v>
      </c>
      <c r="B72" s="18" t="s">
        <v>164</v>
      </c>
      <c r="C72" s="10">
        <v>5</v>
      </c>
      <c r="D72" s="10">
        <v>5</v>
      </c>
      <c r="E72" s="10" t="s">
        <v>111</v>
      </c>
      <c r="F72" s="10">
        <v>0</v>
      </c>
      <c r="G72" s="10">
        <v>0</v>
      </c>
      <c r="H72" s="11" t="s">
        <v>111</v>
      </c>
      <c r="I72" s="11" t="s">
        <v>111</v>
      </c>
      <c r="J72" s="11">
        <v>0</v>
      </c>
      <c r="K72" s="11">
        <v>0</v>
      </c>
    </row>
    <row r="73" spans="1:11" x14ac:dyDescent="0.35">
      <c r="A73" s="7" t="s">
        <v>271</v>
      </c>
      <c r="B73" s="18" t="s">
        <v>165</v>
      </c>
      <c r="C73" s="10">
        <v>40</v>
      </c>
      <c r="D73" s="10">
        <v>20</v>
      </c>
      <c r="E73" s="10">
        <v>20</v>
      </c>
      <c r="F73" s="10" t="s">
        <v>111</v>
      </c>
      <c r="G73" s="10">
        <v>0</v>
      </c>
      <c r="H73" s="11">
        <v>0.53</v>
      </c>
      <c r="I73" s="11" t="s">
        <v>111</v>
      </c>
      <c r="J73" s="11" t="s">
        <v>111</v>
      </c>
      <c r="K73" s="11">
        <v>0</v>
      </c>
    </row>
    <row r="75" spans="1:11" x14ac:dyDescent="0.35">
      <c r="A75" s="4" t="s">
        <v>367</v>
      </c>
    </row>
    <row r="76" spans="1:11" ht="62" x14ac:dyDescent="0.35">
      <c r="A76" s="5" t="s">
        <v>257</v>
      </c>
      <c r="B76" s="8" t="s">
        <v>138</v>
      </c>
      <c r="C76" s="8" t="s">
        <v>315</v>
      </c>
      <c r="D76" s="8" t="s">
        <v>362</v>
      </c>
      <c r="E76" s="8" t="s">
        <v>363</v>
      </c>
      <c r="F76" s="8" t="s">
        <v>364</v>
      </c>
      <c r="G76" s="8" t="s">
        <v>365</v>
      </c>
      <c r="H76" s="8" t="s">
        <v>305</v>
      </c>
      <c r="I76" s="8" t="s">
        <v>306</v>
      </c>
      <c r="J76" s="8" t="s">
        <v>307</v>
      </c>
      <c r="K76" s="8" t="s">
        <v>308</v>
      </c>
    </row>
    <row r="77" spans="1:11" x14ac:dyDescent="0.35">
      <c r="A77" s="14" t="s">
        <v>269</v>
      </c>
      <c r="B77" s="19" t="s">
        <v>60</v>
      </c>
      <c r="C77" s="15">
        <v>66530</v>
      </c>
      <c r="D77" s="15">
        <v>25420</v>
      </c>
      <c r="E77" s="15">
        <v>31680</v>
      </c>
      <c r="F77" s="15">
        <v>9250</v>
      </c>
      <c r="G77" s="15">
        <v>175</v>
      </c>
      <c r="H77" s="124">
        <v>0.38</v>
      </c>
      <c r="I77" s="124">
        <v>0.48</v>
      </c>
      <c r="J77" s="124">
        <v>0.14000000000000001</v>
      </c>
      <c r="K77" s="124">
        <v>0</v>
      </c>
    </row>
    <row r="78" spans="1:11" x14ac:dyDescent="0.35">
      <c r="A78" s="7" t="s">
        <v>269</v>
      </c>
      <c r="B78" s="18" t="s">
        <v>357</v>
      </c>
      <c r="C78" s="10">
        <v>36845</v>
      </c>
      <c r="D78" s="10">
        <v>14485</v>
      </c>
      <c r="E78" s="10">
        <v>17605</v>
      </c>
      <c r="F78" s="10">
        <v>4685</v>
      </c>
      <c r="G78" s="10">
        <v>70</v>
      </c>
      <c r="H78" s="11">
        <v>0.39</v>
      </c>
      <c r="I78" s="11">
        <v>0.48</v>
      </c>
      <c r="J78" s="11">
        <v>0.13</v>
      </c>
      <c r="K78" s="11">
        <v>0</v>
      </c>
    </row>
    <row r="79" spans="1:11" x14ac:dyDescent="0.35">
      <c r="A79" s="7" t="s">
        <v>269</v>
      </c>
      <c r="B79" s="18" t="s">
        <v>358</v>
      </c>
      <c r="C79" s="10">
        <v>11170</v>
      </c>
      <c r="D79" s="10">
        <v>3665</v>
      </c>
      <c r="E79" s="10">
        <v>5295</v>
      </c>
      <c r="F79" s="10">
        <v>2170</v>
      </c>
      <c r="G79" s="10">
        <v>35</v>
      </c>
      <c r="H79" s="11">
        <v>0.33</v>
      </c>
      <c r="I79" s="11">
        <v>0.47</v>
      </c>
      <c r="J79" s="11">
        <v>0.19</v>
      </c>
      <c r="K79" s="11">
        <v>0</v>
      </c>
    </row>
    <row r="80" spans="1:11" x14ac:dyDescent="0.35">
      <c r="A80" s="7" t="s">
        <v>269</v>
      </c>
      <c r="B80" s="18" t="s">
        <v>359</v>
      </c>
      <c r="C80" s="10">
        <v>18515</v>
      </c>
      <c r="D80" s="10">
        <v>7270</v>
      </c>
      <c r="E80" s="10">
        <v>8780</v>
      </c>
      <c r="F80" s="10">
        <v>2395</v>
      </c>
      <c r="G80" s="10">
        <v>70</v>
      </c>
      <c r="H80" s="11">
        <v>0.39</v>
      </c>
      <c r="I80" s="11">
        <v>0.47</v>
      </c>
      <c r="J80" s="11">
        <v>0.13</v>
      </c>
      <c r="K80" s="11">
        <v>0</v>
      </c>
    </row>
    <row r="81" spans="1:11" x14ac:dyDescent="0.35">
      <c r="A81" s="25" t="s">
        <v>270</v>
      </c>
      <c r="B81" s="26" t="s">
        <v>60</v>
      </c>
      <c r="C81" s="27">
        <v>37475</v>
      </c>
      <c r="D81" s="27">
        <v>13080</v>
      </c>
      <c r="E81" s="27">
        <v>16050</v>
      </c>
      <c r="F81" s="27">
        <v>8220</v>
      </c>
      <c r="G81" s="27">
        <v>125</v>
      </c>
      <c r="H81" s="124">
        <v>0.35</v>
      </c>
      <c r="I81" s="124">
        <v>0.43</v>
      </c>
      <c r="J81" s="124">
        <v>0.22</v>
      </c>
      <c r="K81" s="124">
        <v>0</v>
      </c>
    </row>
    <row r="82" spans="1:11" x14ac:dyDescent="0.35">
      <c r="A82" s="7" t="s">
        <v>270</v>
      </c>
      <c r="B82" s="18" t="s">
        <v>357</v>
      </c>
      <c r="C82" s="10">
        <v>21830</v>
      </c>
      <c r="D82" s="10">
        <v>8085</v>
      </c>
      <c r="E82" s="10">
        <v>9440</v>
      </c>
      <c r="F82" s="10">
        <v>4260</v>
      </c>
      <c r="G82" s="10">
        <v>45</v>
      </c>
      <c r="H82" s="11">
        <v>0.37</v>
      </c>
      <c r="I82" s="11">
        <v>0.43</v>
      </c>
      <c r="J82" s="11">
        <v>0.2</v>
      </c>
      <c r="K82" s="11">
        <v>0</v>
      </c>
    </row>
    <row r="83" spans="1:11" x14ac:dyDescent="0.35">
      <c r="A83" s="7" t="s">
        <v>270</v>
      </c>
      <c r="B83" s="18" t="s">
        <v>358</v>
      </c>
      <c r="C83" s="10">
        <v>7735</v>
      </c>
      <c r="D83" s="10">
        <v>2340</v>
      </c>
      <c r="E83" s="10">
        <v>3425</v>
      </c>
      <c r="F83" s="10">
        <v>1940</v>
      </c>
      <c r="G83" s="10">
        <v>35</v>
      </c>
      <c r="H83" s="11">
        <v>0.3</v>
      </c>
      <c r="I83" s="11">
        <v>0.44</v>
      </c>
      <c r="J83" s="11">
        <v>0.25</v>
      </c>
      <c r="K83" s="11">
        <v>0</v>
      </c>
    </row>
    <row r="84" spans="1:11" x14ac:dyDescent="0.35">
      <c r="A84" s="7" t="s">
        <v>270</v>
      </c>
      <c r="B84" s="18" t="s">
        <v>359</v>
      </c>
      <c r="C84" s="10">
        <v>7910</v>
      </c>
      <c r="D84" s="10">
        <v>2650</v>
      </c>
      <c r="E84" s="10">
        <v>3185</v>
      </c>
      <c r="F84" s="10">
        <v>2020</v>
      </c>
      <c r="G84" s="10">
        <v>50</v>
      </c>
      <c r="H84" s="11">
        <v>0.34</v>
      </c>
      <c r="I84" s="11">
        <v>0.4</v>
      </c>
      <c r="J84" s="11">
        <v>0.26</v>
      </c>
      <c r="K84" s="11">
        <v>0.01</v>
      </c>
    </row>
    <row r="85" spans="1:11" x14ac:dyDescent="0.35">
      <c r="A85" s="25" t="s">
        <v>271</v>
      </c>
      <c r="B85" s="26" t="s">
        <v>60</v>
      </c>
      <c r="C85" s="27">
        <v>29055</v>
      </c>
      <c r="D85" s="27">
        <v>12340</v>
      </c>
      <c r="E85" s="27">
        <v>15630</v>
      </c>
      <c r="F85" s="27">
        <v>1035</v>
      </c>
      <c r="G85" s="27">
        <v>50</v>
      </c>
      <c r="H85" s="124">
        <v>0.42</v>
      </c>
      <c r="I85" s="124">
        <v>0.54</v>
      </c>
      <c r="J85" s="124">
        <v>0.04</v>
      </c>
      <c r="K85" s="124">
        <v>0</v>
      </c>
    </row>
    <row r="86" spans="1:11" x14ac:dyDescent="0.35">
      <c r="A86" s="7" t="s">
        <v>271</v>
      </c>
      <c r="B86" s="18" t="s">
        <v>357</v>
      </c>
      <c r="C86" s="10">
        <v>15020</v>
      </c>
      <c r="D86" s="10">
        <v>6395</v>
      </c>
      <c r="E86" s="10">
        <v>8165</v>
      </c>
      <c r="F86" s="10">
        <v>430</v>
      </c>
      <c r="G86" s="10">
        <v>30</v>
      </c>
      <c r="H86" s="11">
        <v>0.43</v>
      </c>
      <c r="I86" s="11">
        <v>0.54</v>
      </c>
      <c r="J86" s="11">
        <v>0.03</v>
      </c>
      <c r="K86" s="11">
        <v>0</v>
      </c>
    </row>
    <row r="87" spans="1:11" x14ac:dyDescent="0.35">
      <c r="A87" s="7" t="s">
        <v>271</v>
      </c>
      <c r="B87" s="18" t="s">
        <v>358</v>
      </c>
      <c r="C87" s="10">
        <v>3430</v>
      </c>
      <c r="D87" s="10">
        <v>1325</v>
      </c>
      <c r="E87" s="10">
        <v>1870</v>
      </c>
      <c r="F87" s="10">
        <v>230</v>
      </c>
      <c r="G87" s="10">
        <v>5</v>
      </c>
      <c r="H87" s="11">
        <v>0.39</v>
      </c>
      <c r="I87" s="11">
        <v>0.55000000000000004</v>
      </c>
      <c r="J87" s="11">
        <v>7.0000000000000007E-2</v>
      </c>
      <c r="K87" s="11">
        <v>0</v>
      </c>
    </row>
    <row r="88" spans="1:11" x14ac:dyDescent="0.35">
      <c r="A88" s="7" t="s">
        <v>271</v>
      </c>
      <c r="B88" s="18" t="s">
        <v>359</v>
      </c>
      <c r="C88" s="10">
        <v>10605</v>
      </c>
      <c r="D88" s="10">
        <v>4620</v>
      </c>
      <c r="E88" s="10">
        <v>5595</v>
      </c>
      <c r="F88" s="10">
        <v>375</v>
      </c>
      <c r="G88" s="10">
        <v>20</v>
      </c>
      <c r="H88" s="11">
        <v>0.44</v>
      </c>
      <c r="I88" s="11">
        <v>0.53</v>
      </c>
      <c r="J88" s="11">
        <v>0.04</v>
      </c>
      <c r="K88" s="11">
        <v>0</v>
      </c>
    </row>
    <row r="89" spans="1:11" x14ac:dyDescent="0.35">
      <c r="A89" t="s">
        <v>27</v>
      </c>
      <c r="B89" s="94" t="s">
        <v>422</v>
      </c>
    </row>
    <row r="90" spans="1:11" x14ac:dyDescent="0.35">
      <c r="A90" t="s">
        <v>28</v>
      </c>
      <c r="B90" s="95" t="s">
        <v>441</v>
      </c>
    </row>
    <row r="91" spans="1:11" x14ac:dyDescent="0.35">
      <c r="A91" t="s">
        <v>29</v>
      </c>
      <c r="B91" s="95" t="s">
        <v>442</v>
      </c>
    </row>
    <row r="92" spans="1:11" x14ac:dyDescent="0.35">
      <c r="A92" t="s">
        <v>30</v>
      </c>
      <c r="B92" s="95" t="s">
        <v>443</v>
      </c>
    </row>
    <row r="93" spans="1:11" x14ac:dyDescent="0.35">
      <c r="A93" t="s">
        <v>31</v>
      </c>
      <c r="B93" s="95" t="s">
        <v>526</v>
      </c>
    </row>
    <row r="94" spans="1:11" x14ac:dyDescent="0.35">
      <c r="A94" t="s">
        <v>32</v>
      </c>
      <c r="B94" s="95" t="s">
        <v>527</v>
      </c>
    </row>
    <row r="95" spans="1:11" x14ac:dyDescent="0.35">
      <c r="A95" t="s">
        <v>33</v>
      </c>
      <c r="B95" s="95" t="s">
        <v>519</v>
      </c>
    </row>
  </sheetData>
  <conditionalFormatting sqref="H8:H55 H57:H73">
    <cfRule type="dataBar" priority="8">
      <dataBar>
        <cfvo type="num" val="0"/>
        <cfvo type="num" val="1"/>
        <color rgb="FFB1A0C7"/>
      </dataBar>
      <extLst>
        <ext xmlns:x14="http://schemas.microsoft.com/office/spreadsheetml/2009/9/main" uri="{B025F937-C7B1-47D3-B67F-A62EFF666E3E}">
          <x14:id>{7BF114C7-A4A0-472B-87E4-AFEC94BD4BBA}</x14:id>
        </ext>
      </extLst>
    </cfRule>
  </conditionalFormatting>
  <conditionalFormatting sqref="H77:K77">
    <cfRule type="dataBar" priority="5">
      <dataBar>
        <cfvo type="num" val="0"/>
        <cfvo type="num" val="1"/>
        <color rgb="FFB1A0C7"/>
      </dataBar>
      <extLst>
        <ext xmlns:x14="http://schemas.microsoft.com/office/spreadsheetml/2009/9/main" uri="{B025F937-C7B1-47D3-B67F-A62EFF666E3E}">
          <x14:id>{E054F928-48BA-4A4B-AD3D-BE0828B68C7E}</x14:id>
        </ext>
      </extLst>
    </cfRule>
  </conditionalFormatting>
  <conditionalFormatting sqref="H78:K80">
    <cfRule type="dataBar" priority="6">
      <dataBar>
        <cfvo type="num" val="0"/>
        <cfvo type="num" val="1"/>
        <color rgb="FFB1A0C7"/>
      </dataBar>
      <extLst>
        <ext xmlns:x14="http://schemas.microsoft.com/office/spreadsheetml/2009/9/main" uri="{B025F937-C7B1-47D3-B67F-A62EFF666E3E}">
          <x14:id>{7BD5AC42-926E-415B-A499-18BD129368D0}</x14:id>
        </ext>
      </extLst>
    </cfRule>
  </conditionalFormatting>
  <conditionalFormatting sqref="H81:K81">
    <cfRule type="dataBar" priority="3">
      <dataBar>
        <cfvo type="num" val="0"/>
        <cfvo type="num" val="1"/>
        <color rgb="FFB1A0C7"/>
      </dataBar>
      <extLst>
        <ext xmlns:x14="http://schemas.microsoft.com/office/spreadsheetml/2009/9/main" uri="{B025F937-C7B1-47D3-B67F-A62EFF666E3E}">
          <x14:id>{C3A38D92-F4F7-4139-8ECE-301014F233E2}</x14:id>
        </ext>
      </extLst>
    </cfRule>
  </conditionalFormatting>
  <conditionalFormatting sqref="H82:K84">
    <cfRule type="dataBar" priority="4">
      <dataBar>
        <cfvo type="num" val="0"/>
        <cfvo type="num" val="1"/>
        <color rgb="FFB1A0C7"/>
      </dataBar>
      <extLst>
        <ext xmlns:x14="http://schemas.microsoft.com/office/spreadsheetml/2009/9/main" uri="{B025F937-C7B1-47D3-B67F-A62EFF666E3E}">
          <x14:id>{91ECAE70-6514-452A-BC34-71172383C30D}</x14:id>
        </ext>
      </extLst>
    </cfRule>
  </conditionalFormatting>
  <conditionalFormatting sqref="H85:K85">
    <cfRule type="dataBar" priority="1">
      <dataBar>
        <cfvo type="num" val="0"/>
        <cfvo type="num" val="1"/>
        <color rgb="FFB1A0C7"/>
      </dataBar>
      <extLst>
        <ext xmlns:x14="http://schemas.microsoft.com/office/spreadsheetml/2009/9/main" uri="{B025F937-C7B1-47D3-B67F-A62EFF666E3E}">
          <x14:id>{48DCE10C-70CC-4A15-9747-C7E9E8047B78}</x14:id>
        </ext>
      </extLst>
    </cfRule>
  </conditionalFormatting>
  <conditionalFormatting sqref="H86:K88">
    <cfRule type="dataBar" priority="2">
      <dataBar>
        <cfvo type="num" val="0"/>
        <cfvo type="num" val="1"/>
        <color rgb="FFB1A0C7"/>
      </dataBar>
      <extLst>
        <ext xmlns:x14="http://schemas.microsoft.com/office/spreadsheetml/2009/9/main" uri="{B025F937-C7B1-47D3-B67F-A62EFF666E3E}">
          <x14:id>{4833A74C-2A35-448A-BAD1-F74B213048E1}</x14:id>
        </ext>
      </extLst>
    </cfRule>
  </conditionalFormatting>
  <conditionalFormatting sqref="I8:K55 I57:K73">
    <cfRule type="dataBar" priority="7">
      <dataBar>
        <cfvo type="num" val="0"/>
        <cfvo type="num" val="1"/>
        <color rgb="FFB1A0C7"/>
      </dataBar>
      <extLst>
        <ext xmlns:x14="http://schemas.microsoft.com/office/spreadsheetml/2009/9/main" uri="{B025F937-C7B1-47D3-B67F-A62EFF666E3E}">
          <x14:id>{68995025-C102-4BDA-9D61-A91D635FA000}</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7BF114C7-A4A0-472B-87E4-AFEC94BD4BBA}">
            <x14:dataBar minLength="0" maxLength="100" gradient="0">
              <x14:cfvo type="num">
                <xm:f>0</xm:f>
              </x14:cfvo>
              <x14:cfvo type="num">
                <xm:f>1</xm:f>
              </x14:cfvo>
              <x14:negativeFillColor rgb="FFFF0000"/>
              <x14:axisColor rgb="FF000000"/>
            </x14:dataBar>
          </x14:cfRule>
          <xm:sqref>H8:H55 H57:H73</xm:sqref>
        </x14:conditionalFormatting>
        <x14:conditionalFormatting xmlns:xm="http://schemas.microsoft.com/office/excel/2006/main">
          <x14:cfRule type="dataBar" id="{E054F928-48BA-4A4B-AD3D-BE0828B68C7E}">
            <x14:dataBar minLength="0" maxLength="100" gradient="0">
              <x14:cfvo type="num">
                <xm:f>0</xm:f>
              </x14:cfvo>
              <x14:cfvo type="num">
                <xm:f>1</xm:f>
              </x14:cfvo>
              <x14:negativeFillColor rgb="FFFF0000"/>
              <x14:axisColor rgb="FF000000"/>
            </x14:dataBar>
          </x14:cfRule>
          <xm:sqref>H77:K77</xm:sqref>
        </x14:conditionalFormatting>
        <x14:conditionalFormatting xmlns:xm="http://schemas.microsoft.com/office/excel/2006/main">
          <x14:cfRule type="dataBar" id="{7BD5AC42-926E-415B-A499-18BD129368D0}">
            <x14:dataBar minLength="0" maxLength="100" gradient="0">
              <x14:cfvo type="num">
                <xm:f>0</xm:f>
              </x14:cfvo>
              <x14:cfvo type="num">
                <xm:f>1</xm:f>
              </x14:cfvo>
              <x14:negativeFillColor rgb="FFFF0000"/>
              <x14:axisColor rgb="FF000000"/>
            </x14:dataBar>
          </x14:cfRule>
          <xm:sqref>H78:K80</xm:sqref>
        </x14:conditionalFormatting>
        <x14:conditionalFormatting xmlns:xm="http://schemas.microsoft.com/office/excel/2006/main">
          <x14:cfRule type="dataBar" id="{C3A38D92-F4F7-4139-8ECE-301014F233E2}">
            <x14:dataBar minLength="0" maxLength="100" gradient="0">
              <x14:cfvo type="num">
                <xm:f>0</xm:f>
              </x14:cfvo>
              <x14:cfvo type="num">
                <xm:f>1</xm:f>
              </x14:cfvo>
              <x14:negativeFillColor rgb="FFFF0000"/>
              <x14:axisColor rgb="FF000000"/>
            </x14:dataBar>
          </x14:cfRule>
          <xm:sqref>H81:K81</xm:sqref>
        </x14:conditionalFormatting>
        <x14:conditionalFormatting xmlns:xm="http://schemas.microsoft.com/office/excel/2006/main">
          <x14:cfRule type="dataBar" id="{91ECAE70-6514-452A-BC34-71172383C30D}">
            <x14:dataBar minLength="0" maxLength="100" gradient="0">
              <x14:cfvo type="num">
                <xm:f>0</xm:f>
              </x14:cfvo>
              <x14:cfvo type="num">
                <xm:f>1</xm:f>
              </x14:cfvo>
              <x14:negativeFillColor rgb="FFFF0000"/>
              <x14:axisColor rgb="FF000000"/>
            </x14:dataBar>
          </x14:cfRule>
          <xm:sqref>H82:K84</xm:sqref>
        </x14:conditionalFormatting>
        <x14:conditionalFormatting xmlns:xm="http://schemas.microsoft.com/office/excel/2006/main">
          <x14:cfRule type="dataBar" id="{48DCE10C-70CC-4A15-9747-C7E9E8047B78}">
            <x14:dataBar minLength="0" maxLength="100" gradient="0">
              <x14:cfvo type="num">
                <xm:f>0</xm:f>
              </x14:cfvo>
              <x14:cfvo type="num">
                <xm:f>1</xm:f>
              </x14:cfvo>
              <x14:negativeFillColor rgb="FFFF0000"/>
              <x14:axisColor rgb="FF000000"/>
            </x14:dataBar>
          </x14:cfRule>
          <xm:sqref>H85:K85</xm:sqref>
        </x14:conditionalFormatting>
        <x14:conditionalFormatting xmlns:xm="http://schemas.microsoft.com/office/excel/2006/main">
          <x14:cfRule type="dataBar" id="{4833A74C-2A35-448A-BAD1-F74B213048E1}">
            <x14:dataBar minLength="0" maxLength="100" gradient="0">
              <x14:cfvo type="num">
                <xm:f>0</xm:f>
              </x14:cfvo>
              <x14:cfvo type="num">
                <xm:f>1</xm:f>
              </x14:cfvo>
              <x14:negativeFillColor rgb="FFFF0000"/>
              <x14:axisColor rgb="FF000000"/>
            </x14:dataBar>
          </x14:cfRule>
          <xm:sqref>H86:K88</xm:sqref>
        </x14:conditionalFormatting>
        <x14:conditionalFormatting xmlns:xm="http://schemas.microsoft.com/office/excel/2006/main">
          <x14:cfRule type="dataBar" id="{68995025-C102-4BDA-9D61-A91D635FA000}">
            <x14:dataBar minLength="0" maxLength="100" gradient="0">
              <x14:cfvo type="num">
                <xm:f>0</xm:f>
              </x14:cfvo>
              <x14:cfvo type="num">
                <xm:f>1</xm:f>
              </x14:cfvo>
              <x14:negativeFillColor rgb="FFFF0000"/>
              <x14:axisColor rgb="FF000000"/>
            </x14:dataBar>
          </x14:cfRule>
          <xm:sqref>I8:K55 I57:K73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95"/>
  <sheetViews>
    <sheetView showGridLines="0" zoomScaleNormal="100" workbookViewId="0"/>
  </sheetViews>
  <sheetFormatPr defaultColWidth="11" defaultRowHeight="15.5" x14ac:dyDescent="0.35"/>
  <cols>
    <col min="1" max="1" width="20.58203125" customWidth="1"/>
    <col min="2" max="2" width="100.9140625" customWidth="1"/>
    <col min="3" max="9" width="20.58203125" customWidth="1"/>
  </cols>
  <sheetData>
    <row r="1" spans="1:9" ht="19.5" x14ac:dyDescent="0.45">
      <c r="A1" s="2" t="s">
        <v>368</v>
      </c>
    </row>
    <row r="2" spans="1:9" x14ac:dyDescent="0.35">
      <c r="A2" t="s">
        <v>226</v>
      </c>
    </row>
    <row r="3" spans="1:9" x14ac:dyDescent="0.35">
      <c r="A3" t="s">
        <v>227</v>
      </c>
    </row>
    <row r="4" spans="1:9" x14ac:dyDescent="0.35">
      <c r="A4" t="s">
        <v>351</v>
      </c>
    </row>
    <row r="5" spans="1:9" x14ac:dyDescent="0.35">
      <c r="A5" t="s">
        <v>47</v>
      </c>
    </row>
    <row r="6" spans="1:9" x14ac:dyDescent="0.35">
      <c r="A6" s="4" t="s">
        <v>369</v>
      </c>
    </row>
    <row r="7" spans="1:9" ht="31" x14ac:dyDescent="0.35">
      <c r="A7" s="86" t="s">
        <v>257</v>
      </c>
      <c r="B7" s="88" t="s">
        <v>138</v>
      </c>
      <c r="C7" s="88" t="s">
        <v>300</v>
      </c>
      <c r="D7" s="86" t="s">
        <v>310</v>
      </c>
      <c r="E7" s="88" t="s">
        <v>311</v>
      </c>
      <c r="F7" s="88" t="s">
        <v>304</v>
      </c>
      <c r="G7" s="88" t="s">
        <v>312</v>
      </c>
      <c r="H7" s="88" t="s">
        <v>313</v>
      </c>
      <c r="I7" s="88" t="s">
        <v>308</v>
      </c>
    </row>
    <row r="8" spans="1:9" x14ac:dyDescent="0.35">
      <c r="A8" s="14" t="s">
        <v>269</v>
      </c>
      <c r="B8" s="19" t="s">
        <v>60</v>
      </c>
      <c r="C8" s="15">
        <v>89400</v>
      </c>
      <c r="D8" s="21">
        <v>10395</v>
      </c>
      <c r="E8" s="15">
        <v>49875</v>
      </c>
      <c r="F8" s="15">
        <v>29135</v>
      </c>
      <c r="G8" s="82">
        <v>0.12</v>
      </c>
      <c r="H8" s="82">
        <v>0.56000000000000005</v>
      </c>
      <c r="I8" s="82">
        <v>0.33</v>
      </c>
    </row>
    <row r="9" spans="1:9" x14ac:dyDescent="0.35">
      <c r="A9" s="7" t="s">
        <v>269</v>
      </c>
      <c r="B9" s="18" t="s">
        <v>145</v>
      </c>
      <c r="C9" s="10">
        <v>20</v>
      </c>
      <c r="D9" s="22">
        <v>5</v>
      </c>
      <c r="E9" s="10">
        <v>10</v>
      </c>
      <c r="F9" s="10">
        <v>5</v>
      </c>
      <c r="G9" s="11">
        <v>0.27</v>
      </c>
      <c r="H9" s="11">
        <v>0.45</v>
      </c>
      <c r="I9" s="11">
        <v>0.27</v>
      </c>
    </row>
    <row r="10" spans="1:9" x14ac:dyDescent="0.35">
      <c r="A10" s="7" t="s">
        <v>269</v>
      </c>
      <c r="B10" s="18" t="s">
        <v>146</v>
      </c>
      <c r="C10" s="10">
        <v>470</v>
      </c>
      <c r="D10" s="22">
        <v>315</v>
      </c>
      <c r="E10" s="10">
        <v>55</v>
      </c>
      <c r="F10" s="10">
        <v>100</v>
      </c>
      <c r="G10" s="11">
        <v>0.67</v>
      </c>
      <c r="H10" s="11">
        <v>0.11</v>
      </c>
      <c r="I10" s="11">
        <v>0.22</v>
      </c>
    </row>
    <row r="11" spans="1:9" x14ac:dyDescent="0.35">
      <c r="A11" s="7" t="s">
        <v>269</v>
      </c>
      <c r="B11" s="18" t="s">
        <v>147</v>
      </c>
      <c r="C11" s="10">
        <v>220</v>
      </c>
      <c r="D11" s="22">
        <v>40</v>
      </c>
      <c r="E11" s="10">
        <v>50</v>
      </c>
      <c r="F11" s="10">
        <v>130</v>
      </c>
      <c r="G11" s="11">
        <v>0.18</v>
      </c>
      <c r="H11" s="11">
        <v>0.23</v>
      </c>
      <c r="I11" s="11">
        <v>0.59</v>
      </c>
    </row>
    <row r="12" spans="1:9" x14ac:dyDescent="0.35">
      <c r="A12" s="7" t="s">
        <v>269</v>
      </c>
      <c r="B12" s="18" t="s">
        <v>148</v>
      </c>
      <c r="C12" s="10">
        <v>3365</v>
      </c>
      <c r="D12" s="22">
        <v>80</v>
      </c>
      <c r="E12" s="10">
        <v>525</v>
      </c>
      <c r="F12" s="10">
        <v>2760</v>
      </c>
      <c r="G12" s="11">
        <v>0.02</v>
      </c>
      <c r="H12" s="11">
        <v>0.16</v>
      </c>
      <c r="I12" s="11">
        <v>0.82</v>
      </c>
    </row>
    <row r="13" spans="1:9" x14ac:dyDescent="0.35">
      <c r="A13" s="7" t="s">
        <v>269</v>
      </c>
      <c r="B13" s="18" t="s">
        <v>149</v>
      </c>
      <c r="C13" s="10">
        <v>66530</v>
      </c>
      <c r="D13" s="22">
        <v>5990</v>
      </c>
      <c r="E13" s="10">
        <v>42705</v>
      </c>
      <c r="F13" s="10">
        <v>17835</v>
      </c>
      <c r="G13" s="11">
        <v>0.09</v>
      </c>
      <c r="H13" s="11">
        <v>0.64</v>
      </c>
      <c r="I13" s="11">
        <v>0.27</v>
      </c>
    </row>
    <row r="14" spans="1:9" x14ac:dyDescent="0.35">
      <c r="A14" s="7" t="s">
        <v>269</v>
      </c>
      <c r="B14" s="18" t="s">
        <v>150</v>
      </c>
      <c r="C14" s="10">
        <v>3050</v>
      </c>
      <c r="D14" s="22">
        <v>1330</v>
      </c>
      <c r="E14" s="10">
        <v>960</v>
      </c>
      <c r="F14" s="10">
        <v>760</v>
      </c>
      <c r="G14" s="11">
        <v>0.44</v>
      </c>
      <c r="H14" s="11">
        <v>0.31</v>
      </c>
      <c r="I14" s="11">
        <v>0.25</v>
      </c>
    </row>
    <row r="15" spans="1:9" x14ac:dyDescent="0.35">
      <c r="A15" s="7" t="s">
        <v>269</v>
      </c>
      <c r="B15" s="18" t="s">
        <v>151</v>
      </c>
      <c r="C15" s="10">
        <v>830</v>
      </c>
      <c r="D15" s="22">
        <v>220</v>
      </c>
      <c r="E15" s="10">
        <v>390</v>
      </c>
      <c r="F15" s="10">
        <v>220</v>
      </c>
      <c r="G15" s="11">
        <v>0.26</v>
      </c>
      <c r="H15" s="11">
        <v>0.47</v>
      </c>
      <c r="I15" s="11">
        <v>0.27</v>
      </c>
    </row>
    <row r="16" spans="1:9" x14ac:dyDescent="0.35">
      <c r="A16" s="7" t="s">
        <v>269</v>
      </c>
      <c r="B16" s="18" t="s">
        <v>152</v>
      </c>
      <c r="C16" s="10">
        <v>1410</v>
      </c>
      <c r="D16" s="22">
        <v>45</v>
      </c>
      <c r="E16" s="10">
        <v>745</v>
      </c>
      <c r="F16" s="10">
        <v>625</v>
      </c>
      <c r="G16" s="11">
        <v>0.03</v>
      </c>
      <c r="H16" s="11">
        <v>0.53</v>
      </c>
      <c r="I16" s="11">
        <v>0.44</v>
      </c>
    </row>
    <row r="17" spans="1:9" x14ac:dyDescent="0.35">
      <c r="A17" s="7" t="s">
        <v>269</v>
      </c>
      <c r="B17" s="18" t="s">
        <v>153</v>
      </c>
      <c r="C17" s="10">
        <v>280</v>
      </c>
      <c r="D17" s="22">
        <v>70</v>
      </c>
      <c r="E17" s="10">
        <v>75</v>
      </c>
      <c r="F17" s="10">
        <v>135</v>
      </c>
      <c r="G17" s="11">
        <v>0.25</v>
      </c>
      <c r="H17" s="11">
        <v>0.27</v>
      </c>
      <c r="I17" s="11">
        <v>0.48</v>
      </c>
    </row>
    <row r="18" spans="1:9" x14ac:dyDescent="0.35">
      <c r="A18" s="7" t="s">
        <v>269</v>
      </c>
      <c r="B18" s="18" t="s">
        <v>154</v>
      </c>
      <c r="C18" s="10">
        <v>1025</v>
      </c>
      <c r="D18" s="22">
        <v>105</v>
      </c>
      <c r="E18" s="10">
        <v>230</v>
      </c>
      <c r="F18" s="10">
        <v>685</v>
      </c>
      <c r="G18" s="11">
        <v>0.1</v>
      </c>
      <c r="H18" s="11">
        <v>0.23</v>
      </c>
      <c r="I18" s="11">
        <v>0.67</v>
      </c>
    </row>
    <row r="19" spans="1:9" x14ac:dyDescent="0.35">
      <c r="A19" s="7" t="s">
        <v>269</v>
      </c>
      <c r="B19" s="18" t="s">
        <v>155</v>
      </c>
      <c r="C19" s="10">
        <v>945</v>
      </c>
      <c r="D19" s="22">
        <v>55</v>
      </c>
      <c r="E19" s="10">
        <v>195</v>
      </c>
      <c r="F19" s="10">
        <v>690</v>
      </c>
      <c r="G19" s="11">
        <v>0.06</v>
      </c>
      <c r="H19" s="11">
        <v>0.21</v>
      </c>
      <c r="I19" s="11">
        <v>0.73</v>
      </c>
    </row>
    <row r="20" spans="1:9" x14ac:dyDescent="0.35">
      <c r="A20" s="7" t="s">
        <v>269</v>
      </c>
      <c r="B20" s="18" t="s">
        <v>156</v>
      </c>
      <c r="C20" s="10">
        <v>500</v>
      </c>
      <c r="D20" s="22">
        <v>30</v>
      </c>
      <c r="E20" s="10">
        <v>65</v>
      </c>
      <c r="F20" s="10">
        <v>405</v>
      </c>
      <c r="G20" s="11">
        <v>0.06</v>
      </c>
      <c r="H20" s="11">
        <v>0.13</v>
      </c>
      <c r="I20" s="11">
        <v>0.82</v>
      </c>
    </row>
    <row r="21" spans="1:9" x14ac:dyDescent="0.35">
      <c r="A21" s="7" t="s">
        <v>269</v>
      </c>
      <c r="B21" s="18" t="s">
        <v>157</v>
      </c>
      <c r="C21" s="10">
        <v>1120</v>
      </c>
      <c r="D21" s="22">
        <v>420</v>
      </c>
      <c r="E21" s="10">
        <v>345</v>
      </c>
      <c r="F21" s="10">
        <v>360</v>
      </c>
      <c r="G21" s="11">
        <v>0.37</v>
      </c>
      <c r="H21" s="11">
        <v>0.31</v>
      </c>
      <c r="I21" s="11">
        <v>0.32</v>
      </c>
    </row>
    <row r="22" spans="1:9" x14ac:dyDescent="0.35">
      <c r="A22" s="7" t="s">
        <v>269</v>
      </c>
      <c r="B22" s="18" t="s">
        <v>158</v>
      </c>
      <c r="C22" s="10">
        <v>425</v>
      </c>
      <c r="D22" s="22">
        <v>25</v>
      </c>
      <c r="E22" s="10">
        <v>85</v>
      </c>
      <c r="F22" s="10">
        <v>315</v>
      </c>
      <c r="G22" s="11">
        <v>0.06</v>
      </c>
      <c r="H22" s="11">
        <v>0.2</v>
      </c>
      <c r="I22" s="11">
        <v>0.74</v>
      </c>
    </row>
    <row r="23" spans="1:9" x14ac:dyDescent="0.35">
      <c r="A23" s="7" t="s">
        <v>269</v>
      </c>
      <c r="B23" s="18" t="s">
        <v>159</v>
      </c>
      <c r="C23" s="10">
        <v>130</v>
      </c>
      <c r="D23" s="22">
        <v>30</v>
      </c>
      <c r="E23" s="10">
        <v>10</v>
      </c>
      <c r="F23" s="10">
        <v>90</v>
      </c>
      <c r="G23" s="11">
        <v>0.24</v>
      </c>
      <c r="H23" s="11">
        <v>0.08</v>
      </c>
      <c r="I23" s="11">
        <v>0.68</v>
      </c>
    </row>
    <row r="24" spans="1:9" x14ac:dyDescent="0.35">
      <c r="A24" s="7" t="s">
        <v>269</v>
      </c>
      <c r="B24" s="18" t="s">
        <v>160</v>
      </c>
      <c r="C24" s="10">
        <v>2565</v>
      </c>
      <c r="D24" s="22">
        <v>1090</v>
      </c>
      <c r="E24" s="10">
        <v>650</v>
      </c>
      <c r="F24" s="10">
        <v>830</v>
      </c>
      <c r="G24" s="11">
        <v>0.42</v>
      </c>
      <c r="H24" s="11">
        <v>0.25</v>
      </c>
      <c r="I24" s="11">
        <v>0.32</v>
      </c>
    </row>
    <row r="25" spans="1:9" x14ac:dyDescent="0.35">
      <c r="A25" s="7" t="s">
        <v>269</v>
      </c>
      <c r="B25" s="18" t="s">
        <v>161</v>
      </c>
      <c r="C25" s="10">
        <v>4180</v>
      </c>
      <c r="D25" s="22">
        <v>245</v>
      </c>
      <c r="E25" s="10">
        <v>1865</v>
      </c>
      <c r="F25" s="10">
        <v>2065</v>
      </c>
      <c r="G25" s="11">
        <v>0.06</v>
      </c>
      <c r="H25" s="11">
        <v>0.45</v>
      </c>
      <c r="I25" s="11">
        <v>0.49</v>
      </c>
    </row>
    <row r="26" spans="1:9" x14ac:dyDescent="0.35">
      <c r="A26" s="7" t="s">
        <v>269</v>
      </c>
      <c r="B26" s="18" t="s">
        <v>162</v>
      </c>
      <c r="C26" s="10">
        <v>345</v>
      </c>
      <c r="D26" s="22">
        <v>50</v>
      </c>
      <c r="E26" s="10">
        <v>80</v>
      </c>
      <c r="F26" s="10">
        <v>215</v>
      </c>
      <c r="G26" s="11">
        <v>0.15</v>
      </c>
      <c r="H26" s="11">
        <v>0.23</v>
      </c>
      <c r="I26" s="11">
        <v>0.62</v>
      </c>
    </row>
    <row r="27" spans="1:9" x14ac:dyDescent="0.35">
      <c r="A27" s="7" t="s">
        <v>269</v>
      </c>
      <c r="B27" s="18" t="s">
        <v>163</v>
      </c>
      <c r="C27" s="10">
        <v>70</v>
      </c>
      <c r="D27" s="22">
        <v>15</v>
      </c>
      <c r="E27" s="10">
        <v>15</v>
      </c>
      <c r="F27" s="10">
        <v>35</v>
      </c>
      <c r="G27" s="11">
        <v>0.24</v>
      </c>
      <c r="H27" s="11">
        <v>0.24</v>
      </c>
      <c r="I27" s="11">
        <v>0.52</v>
      </c>
    </row>
    <row r="28" spans="1:9" x14ac:dyDescent="0.35">
      <c r="A28" s="7" t="s">
        <v>269</v>
      </c>
      <c r="B28" s="18" t="s">
        <v>164</v>
      </c>
      <c r="C28" s="10">
        <v>150</v>
      </c>
      <c r="D28" s="22">
        <v>65</v>
      </c>
      <c r="E28" s="10">
        <v>10</v>
      </c>
      <c r="F28" s="10">
        <v>75</v>
      </c>
      <c r="G28" s="11">
        <v>0.42</v>
      </c>
      <c r="H28" s="11">
        <v>0.08</v>
      </c>
      <c r="I28" s="11">
        <v>0.5</v>
      </c>
    </row>
    <row r="29" spans="1:9" x14ac:dyDescent="0.35">
      <c r="A29" s="7" t="s">
        <v>269</v>
      </c>
      <c r="B29" s="18" t="s">
        <v>165</v>
      </c>
      <c r="C29" s="10">
        <v>1770</v>
      </c>
      <c r="D29" s="22">
        <v>165</v>
      </c>
      <c r="E29" s="10">
        <v>810</v>
      </c>
      <c r="F29" s="10">
        <v>790</v>
      </c>
      <c r="G29" s="11">
        <v>0.09</v>
      </c>
      <c r="H29" s="11">
        <v>0.46</v>
      </c>
      <c r="I29" s="11">
        <v>0.45</v>
      </c>
    </row>
    <row r="30" spans="1:9" x14ac:dyDescent="0.35">
      <c r="A30" s="25" t="s">
        <v>270</v>
      </c>
      <c r="B30" s="26" t="s">
        <v>60</v>
      </c>
      <c r="C30" s="27">
        <v>52230</v>
      </c>
      <c r="D30" s="29">
        <v>4370</v>
      </c>
      <c r="E30" s="27">
        <v>25380</v>
      </c>
      <c r="F30" s="27">
        <v>22475</v>
      </c>
      <c r="G30" s="124">
        <v>0.08</v>
      </c>
      <c r="H30" s="124">
        <v>0.49</v>
      </c>
      <c r="I30" s="124">
        <v>0.43</v>
      </c>
    </row>
    <row r="31" spans="1:9" x14ac:dyDescent="0.35">
      <c r="A31" s="7" t="s">
        <v>270</v>
      </c>
      <c r="B31" s="18" t="s">
        <v>145</v>
      </c>
      <c r="C31" s="10">
        <v>15</v>
      </c>
      <c r="D31" s="22">
        <v>5</v>
      </c>
      <c r="E31" s="10">
        <v>5</v>
      </c>
      <c r="F31" s="10">
        <v>5</v>
      </c>
      <c r="G31" s="11">
        <v>0.2</v>
      </c>
      <c r="H31" s="11">
        <v>0.4</v>
      </c>
      <c r="I31" s="11">
        <v>0.4</v>
      </c>
    </row>
    <row r="32" spans="1:9" x14ac:dyDescent="0.35">
      <c r="A32" s="7" t="s">
        <v>270</v>
      </c>
      <c r="B32" s="18" t="s">
        <v>146</v>
      </c>
      <c r="C32" s="10">
        <v>275</v>
      </c>
      <c r="D32" s="22">
        <v>175</v>
      </c>
      <c r="E32" s="10">
        <v>20</v>
      </c>
      <c r="F32" s="10">
        <v>80</v>
      </c>
      <c r="G32" s="11">
        <v>0.64</v>
      </c>
      <c r="H32" s="11">
        <v>7.0000000000000007E-2</v>
      </c>
      <c r="I32" s="11">
        <v>0.28999999999999998</v>
      </c>
    </row>
    <row r="33" spans="1:9" x14ac:dyDescent="0.35">
      <c r="A33" s="7" t="s">
        <v>270</v>
      </c>
      <c r="B33" s="18" t="s">
        <v>147</v>
      </c>
      <c r="C33" s="10">
        <v>135</v>
      </c>
      <c r="D33" s="22">
        <v>20</v>
      </c>
      <c r="E33" s="10">
        <v>35</v>
      </c>
      <c r="F33" s="10">
        <v>80</v>
      </c>
      <c r="G33" s="11">
        <v>0.15</v>
      </c>
      <c r="H33" s="11">
        <v>0.26</v>
      </c>
      <c r="I33" s="11">
        <v>0.59</v>
      </c>
    </row>
    <row r="34" spans="1:9" x14ac:dyDescent="0.35">
      <c r="A34" s="7" t="s">
        <v>270</v>
      </c>
      <c r="B34" s="18" t="s">
        <v>148</v>
      </c>
      <c r="C34" s="10">
        <v>1325</v>
      </c>
      <c r="D34" s="22">
        <v>35</v>
      </c>
      <c r="E34" s="10">
        <v>370</v>
      </c>
      <c r="F34" s="10">
        <v>915</v>
      </c>
      <c r="G34" s="11">
        <v>0.03</v>
      </c>
      <c r="H34" s="11">
        <v>0.28000000000000003</v>
      </c>
      <c r="I34" s="11">
        <v>0.69</v>
      </c>
    </row>
    <row r="35" spans="1:9" x14ac:dyDescent="0.35">
      <c r="A35" s="7" t="s">
        <v>270</v>
      </c>
      <c r="B35" s="18" t="s">
        <v>149</v>
      </c>
      <c r="C35" s="10">
        <v>37475</v>
      </c>
      <c r="D35" s="22">
        <v>2650</v>
      </c>
      <c r="E35" s="10">
        <v>20280</v>
      </c>
      <c r="F35" s="10">
        <v>14545</v>
      </c>
      <c r="G35" s="11">
        <v>7.0000000000000007E-2</v>
      </c>
      <c r="H35" s="11">
        <v>0.54</v>
      </c>
      <c r="I35" s="11">
        <v>0.39</v>
      </c>
    </row>
    <row r="36" spans="1:9" x14ac:dyDescent="0.35">
      <c r="A36" s="7" t="s">
        <v>270</v>
      </c>
      <c r="B36" s="18" t="s">
        <v>150</v>
      </c>
      <c r="C36" s="10">
        <v>1325</v>
      </c>
      <c r="D36" s="22">
        <v>270</v>
      </c>
      <c r="E36" s="10">
        <v>490</v>
      </c>
      <c r="F36" s="10">
        <v>565</v>
      </c>
      <c r="G36" s="11">
        <v>0.2</v>
      </c>
      <c r="H36" s="11">
        <v>0.37</v>
      </c>
      <c r="I36" s="11">
        <v>0.43</v>
      </c>
    </row>
    <row r="37" spans="1:9" x14ac:dyDescent="0.35">
      <c r="A37" s="7" t="s">
        <v>270</v>
      </c>
      <c r="B37" s="18" t="s">
        <v>151</v>
      </c>
      <c r="C37" s="10">
        <v>485</v>
      </c>
      <c r="D37" s="22">
        <v>110</v>
      </c>
      <c r="E37" s="10">
        <v>200</v>
      </c>
      <c r="F37" s="10">
        <v>180</v>
      </c>
      <c r="G37" s="11">
        <v>0.22</v>
      </c>
      <c r="H37" s="11">
        <v>0.41</v>
      </c>
      <c r="I37" s="11">
        <v>0.37</v>
      </c>
    </row>
    <row r="38" spans="1:9" x14ac:dyDescent="0.35">
      <c r="A38" s="7" t="s">
        <v>270</v>
      </c>
      <c r="B38" s="18" t="s">
        <v>152</v>
      </c>
      <c r="C38" s="10">
        <v>765</v>
      </c>
      <c r="D38" s="22">
        <v>25</v>
      </c>
      <c r="E38" s="10">
        <v>310</v>
      </c>
      <c r="F38" s="10">
        <v>430</v>
      </c>
      <c r="G38" s="11">
        <v>0.04</v>
      </c>
      <c r="H38" s="11">
        <v>0.41</v>
      </c>
      <c r="I38" s="11">
        <v>0.56000000000000005</v>
      </c>
    </row>
    <row r="39" spans="1:9" x14ac:dyDescent="0.35">
      <c r="A39" s="7" t="s">
        <v>270</v>
      </c>
      <c r="B39" s="18" t="s">
        <v>153</v>
      </c>
      <c r="C39" s="10">
        <v>215</v>
      </c>
      <c r="D39" s="22">
        <v>40</v>
      </c>
      <c r="E39" s="10">
        <v>55</v>
      </c>
      <c r="F39" s="10">
        <v>120</v>
      </c>
      <c r="G39" s="11">
        <v>0.19</v>
      </c>
      <c r="H39" s="11">
        <v>0.26</v>
      </c>
      <c r="I39" s="11">
        <v>0.55000000000000004</v>
      </c>
    </row>
    <row r="40" spans="1:9" x14ac:dyDescent="0.35">
      <c r="A40" s="7" t="s">
        <v>270</v>
      </c>
      <c r="B40" s="18" t="s">
        <v>154</v>
      </c>
      <c r="C40" s="10">
        <v>830</v>
      </c>
      <c r="D40" s="22">
        <v>55</v>
      </c>
      <c r="E40" s="10">
        <v>190</v>
      </c>
      <c r="F40" s="10">
        <v>580</v>
      </c>
      <c r="G40" s="11">
        <v>7.0000000000000007E-2</v>
      </c>
      <c r="H40" s="11">
        <v>0.23</v>
      </c>
      <c r="I40" s="11">
        <v>0.7</v>
      </c>
    </row>
    <row r="41" spans="1:9" x14ac:dyDescent="0.35">
      <c r="A41" s="7" t="s">
        <v>270</v>
      </c>
      <c r="B41" s="18" t="s">
        <v>155</v>
      </c>
      <c r="C41" s="10">
        <v>715</v>
      </c>
      <c r="D41" s="22">
        <v>30</v>
      </c>
      <c r="E41" s="10">
        <v>155</v>
      </c>
      <c r="F41" s="10">
        <v>525</v>
      </c>
      <c r="G41" s="11">
        <v>0.04</v>
      </c>
      <c r="H41" s="11">
        <v>0.22</v>
      </c>
      <c r="I41" s="11">
        <v>0.74</v>
      </c>
    </row>
    <row r="42" spans="1:9" x14ac:dyDescent="0.35">
      <c r="A42" s="7" t="s">
        <v>270</v>
      </c>
      <c r="B42" s="18" t="s">
        <v>156</v>
      </c>
      <c r="C42" s="10">
        <v>325</v>
      </c>
      <c r="D42" s="22">
        <v>15</v>
      </c>
      <c r="E42" s="10">
        <v>40</v>
      </c>
      <c r="F42" s="10">
        <v>265</v>
      </c>
      <c r="G42" s="11">
        <v>0.05</v>
      </c>
      <c r="H42" s="11">
        <v>0.13</v>
      </c>
      <c r="I42" s="11">
        <v>0.82</v>
      </c>
    </row>
    <row r="43" spans="1:9" x14ac:dyDescent="0.35">
      <c r="A43" s="7" t="s">
        <v>270</v>
      </c>
      <c r="B43" s="18" t="s">
        <v>157</v>
      </c>
      <c r="C43" s="10">
        <v>775</v>
      </c>
      <c r="D43" s="22">
        <v>240</v>
      </c>
      <c r="E43" s="10">
        <v>275</v>
      </c>
      <c r="F43" s="10">
        <v>260</v>
      </c>
      <c r="G43" s="11">
        <v>0.31</v>
      </c>
      <c r="H43" s="11">
        <v>0.35</v>
      </c>
      <c r="I43" s="11">
        <v>0.34</v>
      </c>
    </row>
    <row r="44" spans="1:9" x14ac:dyDescent="0.35">
      <c r="A44" s="7" t="s">
        <v>270</v>
      </c>
      <c r="B44" s="18" t="s">
        <v>158</v>
      </c>
      <c r="C44" s="10">
        <v>320</v>
      </c>
      <c r="D44" s="22">
        <v>15</v>
      </c>
      <c r="E44" s="10">
        <v>65</v>
      </c>
      <c r="F44" s="10">
        <v>240</v>
      </c>
      <c r="G44" s="11">
        <v>0.04</v>
      </c>
      <c r="H44" s="11">
        <v>0.2</v>
      </c>
      <c r="I44" s="11">
        <v>0.76</v>
      </c>
    </row>
    <row r="45" spans="1:9" x14ac:dyDescent="0.35">
      <c r="A45" s="7" t="s">
        <v>270</v>
      </c>
      <c r="B45" s="18" t="s">
        <v>159</v>
      </c>
      <c r="C45" s="10">
        <v>55</v>
      </c>
      <c r="D45" s="22">
        <v>5</v>
      </c>
      <c r="E45" s="10" t="s">
        <v>111</v>
      </c>
      <c r="F45" s="10">
        <v>50</v>
      </c>
      <c r="G45" s="11" t="s">
        <v>111</v>
      </c>
      <c r="H45" s="11" t="s">
        <v>111</v>
      </c>
      <c r="I45" s="11">
        <v>0.91</v>
      </c>
    </row>
    <row r="46" spans="1:9" x14ac:dyDescent="0.35">
      <c r="A46" s="7" t="s">
        <v>270</v>
      </c>
      <c r="B46" s="18" t="s">
        <v>160</v>
      </c>
      <c r="C46" s="10">
        <v>995</v>
      </c>
      <c r="D46" s="22">
        <v>220</v>
      </c>
      <c r="E46" s="10">
        <v>200</v>
      </c>
      <c r="F46" s="10">
        <v>575</v>
      </c>
      <c r="G46" s="11">
        <v>0.22</v>
      </c>
      <c r="H46" s="11">
        <v>0.2</v>
      </c>
      <c r="I46" s="11">
        <v>0.57999999999999996</v>
      </c>
    </row>
    <row r="47" spans="1:9" x14ac:dyDescent="0.35">
      <c r="A47" s="7" t="s">
        <v>270</v>
      </c>
      <c r="B47" s="18" t="s">
        <v>161</v>
      </c>
      <c r="C47" s="10">
        <v>4055</v>
      </c>
      <c r="D47" s="22">
        <v>215</v>
      </c>
      <c r="E47" s="10">
        <v>1820</v>
      </c>
      <c r="F47" s="10">
        <v>2020</v>
      </c>
      <c r="G47" s="11">
        <v>0.05</v>
      </c>
      <c r="H47" s="11">
        <v>0.45</v>
      </c>
      <c r="I47" s="11">
        <v>0.5</v>
      </c>
    </row>
    <row r="48" spans="1:9" x14ac:dyDescent="0.35">
      <c r="A48" s="7" t="s">
        <v>270</v>
      </c>
      <c r="B48" s="18" t="s">
        <v>162</v>
      </c>
      <c r="C48" s="10">
        <v>240</v>
      </c>
      <c r="D48" s="22">
        <v>30</v>
      </c>
      <c r="E48" s="10">
        <v>55</v>
      </c>
      <c r="F48" s="10">
        <v>160</v>
      </c>
      <c r="G48" s="11">
        <v>0.12</v>
      </c>
      <c r="H48" s="11">
        <v>0.22</v>
      </c>
      <c r="I48" s="11">
        <v>0.66</v>
      </c>
    </row>
    <row r="49" spans="1:9" x14ac:dyDescent="0.35">
      <c r="A49" s="7" t="s">
        <v>270</v>
      </c>
      <c r="B49" s="18" t="s">
        <v>163</v>
      </c>
      <c r="C49" s="10">
        <v>40</v>
      </c>
      <c r="D49" s="22">
        <v>5</v>
      </c>
      <c r="E49" s="10">
        <v>10</v>
      </c>
      <c r="F49" s="10">
        <v>25</v>
      </c>
      <c r="G49" s="11">
        <v>0.13</v>
      </c>
      <c r="H49" s="11">
        <v>0.25</v>
      </c>
      <c r="I49" s="11">
        <v>0.63</v>
      </c>
    </row>
    <row r="50" spans="1:9" x14ac:dyDescent="0.35">
      <c r="A50" s="7" t="s">
        <v>270</v>
      </c>
      <c r="B50" s="18" t="s">
        <v>164</v>
      </c>
      <c r="C50" s="10">
        <v>140</v>
      </c>
      <c r="D50" s="22">
        <v>55</v>
      </c>
      <c r="E50" s="10">
        <v>10</v>
      </c>
      <c r="F50" s="10">
        <v>75</v>
      </c>
      <c r="G50" s="11">
        <v>0.4</v>
      </c>
      <c r="H50" s="11">
        <v>0.08</v>
      </c>
      <c r="I50" s="11">
        <v>0.52</v>
      </c>
    </row>
    <row r="51" spans="1:9" x14ac:dyDescent="0.35">
      <c r="A51" s="7" t="s">
        <v>270</v>
      </c>
      <c r="B51" s="18" t="s">
        <v>165</v>
      </c>
      <c r="C51" s="10">
        <v>1730</v>
      </c>
      <c r="D51" s="22">
        <v>155</v>
      </c>
      <c r="E51" s="10">
        <v>790</v>
      </c>
      <c r="F51" s="10">
        <v>780</v>
      </c>
      <c r="G51" s="11">
        <v>0.09</v>
      </c>
      <c r="H51" s="11">
        <v>0.46</v>
      </c>
      <c r="I51" s="11">
        <v>0.45</v>
      </c>
    </row>
    <row r="52" spans="1:9" x14ac:dyDescent="0.35">
      <c r="A52" s="25" t="s">
        <v>271</v>
      </c>
      <c r="B52" s="26" t="s">
        <v>60</v>
      </c>
      <c r="C52" s="27">
        <v>37170</v>
      </c>
      <c r="D52" s="29">
        <v>6020</v>
      </c>
      <c r="E52" s="27">
        <v>24490</v>
      </c>
      <c r="F52" s="27">
        <v>6655</v>
      </c>
      <c r="G52" s="124">
        <v>0.16</v>
      </c>
      <c r="H52" s="124">
        <v>0.66</v>
      </c>
      <c r="I52" s="124">
        <v>0.18</v>
      </c>
    </row>
    <row r="53" spans="1:9" x14ac:dyDescent="0.35">
      <c r="A53" s="7" t="s">
        <v>271</v>
      </c>
      <c r="B53" s="18" t="s">
        <v>145</v>
      </c>
      <c r="C53" s="10">
        <v>5</v>
      </c>
      <c r="D53" s="22">
        <v>5</v>
      </c>
      <c r="E53" s="10">
        <v>5</v>
      </c>
      <c r="F53" s="10">
        <v>0</v>
      </c>
      <c r="G53" s="11">
        <v>0.43</v>
      </c>
      <c r="H53" s="11">
        <v>0.56999999999999995</v>
      </c>
      <c r="I53" s="11">
        <v>0</v>
      </c>
    </row>
    <row r="54" spans="1:9" x14ac:dyDescent="0.35">
      <c r="A54" s="7" t="s">
        <v>271</v>
      </c>
      <c r="B54" s="18" t="s">
        <v>146</v>
      </c>
      <c r="C54" s="10">
        <v>200</v>
      </c>
      <c r="D54" s="22">
        <v>140</v>
      </c>
      <c r="E54" s="10">
        <v>35</v>
      </c>
      <c r="F54" s="10">
        <v>25</v>
      </c>
      <c r="G54" s="11">
        <v>0.7</v>
      </c>
      <c r="H54" s="11">
        <v>0.18</v>
      </c>
      <c r="I54" s="11">
        <v>0.12</v>
      </c>
    </row>
    <row r="55" spans="1:9" x14ac:dyDescent="0.35">
      <c r="A55" s="7" t="s">
        <v>271</v>
      </c>
      <c r="B55" s="18" t="s">
        <v>147</v>
      </c>
      <c r="C55" s="10">
        <v>85</v>
      </c>
      <c r="D55" s="22">
        <v>20</v>
      </c>
      <c r="E55" s="10">
        <v>15</v>
      </c>
      <c r="F55" s="10">
        <v>50</v>
      </c>
      <c r="G55" s="11">
        <v>0.22</v>
      </c>
      <c r="H55" s="11">
        <v>0.19</v>
      </c>
      <c r="I55" s="11">
        <v>0.59</v>
      </c>
    </row>
    <row r="56" spans="1:9" x14ac:dyDescent="0.35">
      <c r="A56" s="7" t="s">
        <v>271</v>
      </c>
      <c r="B56" s="18" t="s">
        <v>148</v>
      </c>
      <c r="C56" s="10">
        <v>2040</v>
      </c>
      <c r="D56" s="22">
        <v>45</v>
      </c>
      <c r="E56" s="10">
        <v>155</v>
      </c>
      <c r="F56" s="10">
        <v>1845</v>
      </c>
      <c r="G56" s="11">
        <v>0.02</v>
      </c>
      <c r="H56" s="11">
        <v>7.0000000000000007E-2</v>
      </c>
      <c r="I56" s="11">
        <v>0.9</v>
      </c>
    </row>
    <row r="57" spans="1:9" x14ac:dyDescent="0.35">
      <c r="A57" s="7" t="s">
        <v>271</v>
      </c>
      <c r="B57" s="18" t="s">
        <v>149</v>
      </c>
      <c r="C57" s="10">
        <v>29055</v>
      </c>
      <c r="D57" s="22">
        <v>3340</v>
      </c>
      <c r="E57" s="10">
        <v>22425</v>
      </c>
      <c r="F57" s="10">
        <v>3290</v>
      </c>
      <c r="G57" s="11">
        <v>0.11</v>
      </c>
      <c r="H57" s="11">
        <v>0.77</v>
      </c>
      <c r="I57" s="11">
        <v>0.11</v>
      </c>
    </row>
    <row r="58" spans="1:9" x14ac:dyDescent="0.35">
      <c r="A58" s="7" t="s">
        <v>271</v>
      </c>
      <c r="B58" s="18" t="s">
        <v>150</v>
      </c>
      <c r="C58" s="10">
        <v>1725</v>
      </c>
      <c r="D58" s="22">
        <v>1060</v>
      </c>
      <c r="E58" s="10">
        <v>470</v>
      </c>
      <c r="F58" s="10">
        <v>195</v>
      </c>
      <c r="G58" s="11">
        <v>0.62</v>
      </c>
      <c r="H58" s="11">
        <v>0.27</v>
      </c>
      <c r="I58" s="11">
        <v>0.11</v>
      </c>
    </row>
    <row r="59" spans="1:9" x14ac:dyDescent="0.35">
      <c r="A59" s="7" t="s">
        <v>271</v>
      </c>
      <c r="B59" s="18" t="s">
        <v>151</v>
      </c>
      <c r="C59" s="10">
        <v>340</v>
      </c>
      <c r="D59" s="22">
        <v>110</v>
      </c>
      <c r="E59" s="10">
        <v>190</v>
      </c>
      <c r="F59" s="10">
        <v>40</v>
      </c>
      <c r="G59" s="11">
        <v>0.32</v>
      </c>
      <c r="H59" s="11">
        <v>0.56000000000000005</v>
      </c>
      <c r="I59" s="11">
        <v>0.12</v>
      </c>
    </row>
    <row r="60" spans="1:9" x14ac:dyDescent="0.35">
      <c r="A60" s="7" t="s">
        <v>271</v>
      </c>
      <c r="B60" s="18" t="s">
        <v>152</v>
      </c>
      <c r="C60" s="10">
        <v>645</v>
      </c>
      <c r="D60" s="22">
        <v>15</v>
      </c>
      <c r="E60" s="10">
        <v>435</v>
      </c>
      <c r="F60" s="10">
        <v>195</v>
      </c>
      <c r="G60" s="11">
        <v>0.03</v>
      </c>
      <c r="H60" s="11">
        <v>0.67</v>
      </c>
      <c r="I60" s="11">
        <v>0.3</v>
      </c>
    </row>
    <row r="61" spans="1:9" x14ac:dyDescent="0.35">
      <c r="A61" s="7" t="s">
        <v>271</v>
      </c>
      <c r="B61" s="18" t="s">
        <v>153</v>
      </c>
      <c r="C61" s="10">
        <v>65</v>
      </c>
      <c r="D61" s="22">
        <v>30</v>
      </c>
      <c r="E61" s="10">
        <v>20</v>
      </c>
      <c r="F61" s="10">
        <v>20</v>
      </c>
      <c r="G61" s="11">
        <v>0.43</v>
      </c>
      <c r="H61" s="11">
        <v>0.28999999999999998</v>
      </c>
      <c r="I61" s="11">
        <v>0.28000000000000003</v>
      </c>
    </row>
    <row r="62" spans="1:9" x14ac:dyDescent="0.35">
      <c r="A62" s="7" t="s">
        <v>271</v>
      </c>
      <c r="B62" s="18" t="s">
        <v>154</v>
      </c>
      <c r="C62" s="10">
        <v>195</v>
      </c>
      <c r="D62" s="22">
        <v>50</v>
      </c>
      <c r="E62" s="10">
        <v>40</v>
      </c>
      <c r="F62" s="10">
        <v>105</v>
      </c>
      <c r="G62" s="11">
        <v>0.27</v>
      </c>
      <c r="H62" s="11">
        <v>0.2</v>
      </c>
      <c r="I62" s="11">
        <v>0.54</v>
      </c>
    </row>
    <row r="63" spans="1:9" x14ac:dyDescent="0.35">
      <c r="A63" s="7" t="s">
        <v>271</v>
      </c>
      <c r="B63" s="18" t="s">
        <v>155</v>
      </c>
      <c r="C63" s="10">
        <v>230</v>
      </c>
      <c r="D63" s="22">
        <v>25</v>
      </c>
      <c r="E63" s="10">
        <v>40</v>
      </c>
      <c r="F63" s="10">
        <v>165</v>
      </c>
      <c r="G63" s="11">
        <v>0.11</v>
      </c>
      <c r="H63" s="11">
        <v>0.18</v>
      </c>
      <c r="I63" s="11">
        <v>0.71</v>
      </c>
    </row>
    <row r="64" spans="1:9" x14ac:dyDescent="0.35">
      <c r="A64" s="7" t="s">
        <v>271</v>
      </c>
      <c r="B64" s="18" t="s">
        <v>156</v>
      </c>
      <c r="C64" s="10">
        <v>175</v>
      </c>
      <c r="D64" s="22">
        <v>10</v>
      </c>
      <c r="E64" s="10">
        <v>20</v>
      </c>
      <c r="F64" s="10">
        <v>140</v>
      </c>
      <c r="G64" s="11">
        <v>7.0000000000000007E-2</v>
      </c>
      <c r="H64" s="11">
        <v>0.12</v>
      </c>
      <c r="I64" s="11">
        <v>0.81</v>
      </c>
    </row>
    <row r="65" spans="1:9" x14ac:dyDescent="0.35">
      <c r="A65" s="7" t="s">
        <v>271</v>
      </c>
      <c r="B65" s="18" t="s">
        <v>157</v>
      </c>
      <c r="C65" s="10">
        <v>345</v>
      </c>
      <c r="D65" s="22">
        <v>180</v>
      </c>
      <c r="E65" s="10">
        <v>70</v>
      </c>
      <c r="F65" s="10">
        <v>100</v>
      </c>
      <c r="G65" s="11">
        <v>0.52</v>
      </c>
      <c r="H65" s="11">
        <v>0.2</v>
      </c>
      <c r="I65" s="11">
        <v>0.28000000000000003</v>
      </c>
    </row>
    <row r="66" spans="1:9" x14ac:dyDescent="0.35">
      <c r="A66" s="7" t="s">
        <v>271</v>
      </c>
      <c r="B66" s="18" t="s">
        <v>158</v>
      </c>
      <c r="C66" s="10">
        <v>110</v>
      </c>
      <c r="D66" s="22">
        <v>10</v>
      </c>
      <c r="E66" s="10">
        <v>20</v>
      </c>
      <c r="F66" s="10">
        <v>75</v>
      </c>
      <c r="G66" s="11">
        <v>0.11</v>
      </c>
      <c r="H66" s="11">
        <v>0.19</v>
      </c>
      <c r="I66" s="11">
        <v>0.7</v>
      </c>
    </row>
    <row r="67" spans="1:9" x14ac:dyDescent="0.35">
      <c r="A67" s="7" t="s">
        <v>271</v>
      </c>
      <c r="B67" s="18" t="s">
        <v>159</v>
      </c>
      <c r="C67" s="10">
        <v>75</v>
      </c>
      <c r="D67" s="22">
        <v>25</v>
      </c>
      <c r="E67" s="10">
        <v>10</v>
      </c>
      <c r="F67" s="10">
        <v>40</v>
      </c>
      <c r="G67" s="11">
        <v>0.36</v>
      </c>
      <c r="H67" s="11">
        <v>0.12</v>
      </c>
      <c r="I67" s="11">
        <v>0.51</v>
      </c>
    </row>
    <row r="68" spans="1:9" x14ac:dyDescent="0.35">
      <c r="A68" s="7" t="s">
        <v>271</v>
      </c>
      <c r="B68" s="18" t="s">
        <v>160</v>
      </c>
      <c r="C68" s="10">
        <v>1570</v>
      </c>
      <c r="D68" s="22">
        <v>870</v>
      </c>
      <c r="E68" s="10">
        <v>445</v>
      </c>
      <c r="F68" s="10">
        <v>255</v>
      </c>
      <c r="G68" s="11">
        <v>0.55000000000000004</v>
      </c>
      <c r="H68" s="11">
        <v>0.28000000000000003</v>
      </c>
      <c r="I68" s="11">
        <v>0.16</v>
      </c>
    </row>
    <row r="69" spans="1:9" x14ac:dyDescent="0.35">
      <c r="A69" s="7" t="s">
        <v>271</v>
      </c>
      <c r="B69" s="18" t="s">
        <v>161</v>
      </c>
      <c r="C69" s="10">
        <v>125</v>
      </c>
      <c r="D69" s="22">
        <v>30</v>
      </c>
      <c r="E69" s="10">
        <v>45</v>
      </c>
      <c r="F69" s="10">
        <v>45</v>
      </c>
      <c r="G69" s="11">
        <v>0.26</v>
      </c>
      <c r="H69" s="11">
        <v>0.37</v>
      </c>
      <c r="I69" s="11">
        <v>0.38</v>
      </c>
    </row>
    <row r="70" spans="1:9" x14ac:dyDescent="0.35">
      <c r="A70" s="7" t="s">
        <v>271</v>
      </c>
      <c r="B70" s="18" t="s">
        <v>162</v>
      </c>
      <c r="C70" s="10">
        <v>105</v>
      </c>
      <c r="D70" s="22">
        <v>20</v>
      </c>
      <c r="E70" s="10">
        <v>25</v>
      </c>
      <c r="F70" s="10">
        <v>55</v>
      </c>
      <c r="G70" s="11">
        <v>0.21</v>
      </c>
      <c r="H70" s="11">
        <v>0.24</v>
      </c>
      <c r="I70" s="11">
        <v>0.54</v>
      </c>
    </row>
    <row r="71" spans="1:9" x14ac:dyDescent="0.35">
      <c r="A71" s="7" t="s">
        <v>271</v>
      </c>
      <c r="B71" s="18" t="s">
        <v>163</v>
      </c>
      <c r="C71" s="10">
        <v>30</v>
      </c>
      <c r="D71" s="22">
        <v>10</v>
      </c>
      <c r="E71" s="10">
        <v>5</v>
      </c>
      <c r="F71" s="10">
        <v>10</v>
      </c>
      <c r="G71" s="11">
        <v>0.39</v>
      </c>
      <c r="H71" s="11">
        <v>0.23</v>
      </c>
      <c r="I71" s="11">
        <v>0.39</v>
      </c>
    </row>
    <row r="72" spans="1:9" x14ac:dyDescent="0.35">
      <c r="A72" s="7" t="s">
        <v>271</v>
      </c>
      <c r="B72" s="18" t="s">
        <v>164</v>
      </c>
      <c r="C72" s="10">
        <v>5</v>
      </c>
      <c r="D72" s="22">
        <v>5</v>
      </c>
      <c r="E72" s="10" t="s">
        <v>111</v>
      </c>
      <c r="F72" s="10">
        <v>0</v>
      </c>
      <c r="G72" s="11" t="s">
        <v>111</v>
      </c>
      <c r="H72" s="11" t="s">
        <v>111</v>
      </c>
      <c r="I72" s="11">
        <v>0</v>
      </c>
    </row>
    <row r="73" spans="1:9" x14ac:dyDescent="0.35">
      <c r="A73" s="7" t="s">
        <v>271</v>
      </c>
      <c r="B73" s="18" t="s">
        <v>165</v>
      </c>
      <c r="C73" s="10">
        <v>40</v>
      </c>
      <c r="D73" s="22">
        <v>10</v>
      </c>
      <c r="E73" s="10">
        <v>20</v>
      </c>
      <c r="F73" s="10">
        <v>10</v>
      </c>
      <c r="G73" s="11">
        <v>0.25</v>
      </c>
      <c r="H73" s="11">
        <v>0.5</v>
      </c>
      <c r="I73" s="11">
        <v>0.25</v>
      </c>
    </row>
    <row r="75" spans="1:9" x14ac:dyDescent="0.35">
      <c r="A75" s="4" t="s">
        <v>370</v>
      </c>
    </row>
    <row r="76" spans="1:9" ht="31" x14ac:dyDescent="0.35">
      <c r="A76" s="86" t="s">
        <v>257</v>
      </c>
      <c r="B76" s="88" t="s">
        <v>138</v>
      </c>
      <c r="C76" s="88" t="s">
        <v>300</v>
      </c>
      <c r="D76" s="88" t="s">
        <v>310</v>
      </c>
      <c r="E76" s="88" t="s">
        <v>311</v>
      </c>
      <c r="F76" s="88" t="s">
        <v>304</v>
      </c>
      <c r="G76" s="88" t="s">
        <v>312</v>
      </c>
      <c r="H76" s="88" t="s">
        <v>313</v>
      </c>
      <c r="I76" s="88" t="s">
        <v>308</v>
      </c>
    </row>
    <row r="77" spans="1:9" x14ac:dyDescent="0.35">
      <c r="A77" s="14" t="s">
        <v>269</v>
      </c>
      <c r="B77" s="19" t="s">
        <v>60</v>
      </c>
      <c r="C77" s="15">
        <v>66530</v>
      </c>
      <c r="D77" s="15">
        <v>5990</v>
      </c>
      <c r="E77" s="15">
        <v>42705</v>
      </c>
      <c r="F77" s="15">
        <v>17835</v>
      </c>
      <c r="G77" s="124">
        <v>0.09</v>
      </c>
      <c r="H77" s="124">
        <v>0.64</v>
      </c>
      <c r="I77" s="124">
        <v>0.27</v>
      </c>
    </row>
    <row r="78" spans="1:9" x14ac:dyDescent="0.35">
      <c r="A78" s="7" t="s">
        <v>269</v>
      </c>
      <c r="B78" s="18" t="s">
        <v>357</v>
      </c>
      <c r="C78" s="10">
        <v>36845</v>
      </c>
      <c r="D78" s="10">
        <v>3450</v>
      </c>
      <c r="E78" s="10">
        <v>23630</v>
      </c>
      <c r="F78" s="10">
        <v>9770</v>
      </c>
      <c r="G78" s="11">
        <v>0.09</v>
      </c>
      <c r="H78" s="11">
        <v>0.64</v>
      </c>
      <c r="I78" s="11">
        <v>0.27</v>
      </c>
    </row>
    <row r="79" spans="1:9" x14ac:dyDescent="0.35">
      <c r="A79" s="7" t="s">
        <v>269</v>
      </c>
      <c r="B79" s="18" t="s">
        <v>358</v>
      </c>
      <c r="C79" s="10">
        <v>11170</v>
      </c>
      <c r="D79" s="10">
        <v>360</v>
      </c>
      <c r="E79" s="10">
        <v>7720</v>
      </c>
      <c r="F79" s="10">
        <v>3090</v>
      </c>
      <c r="G79" s="11">
        <v>0.03</v>
      </c>
      <c r="H79" s="11">
        <v>0.69</v>
      </c>
      <c r="I79" s="11">
        <v>0.28000000000000003</v>
      </c>
    </row>
    <row r="80" spans="1:9" x14ac:dyDescent="0.35">
      <c r="A80" s="7" t="s">
        <v>269</v>
      </c>
      <c r="B80" s="18" t="s">
        <v>359</v>
      </c>
      <c r="C80" s="10">
        <v>18515</v>
      </c>
      <c r="D80" s="10">
        <v>2180</v>
      </c>
      <c r="E80" s="10">
        <v>11355</v>
      </c>
      <c r="F80" s="10">
        <v>4975</v>
      </c>
      <c r="G80" s="11">
        <v>0.12</v>
      </c>
      <c r="H80" s="11">
        <v>0.61</v>
      </c>
      <c r="I80" s="11">
        <v>0.27</v>
      </c>
    </row>
    <row r="81" spans="1:9" x14ac:dyDescent="0.35">
      <c r="A81" s="25" t="s">
        <v>270</v>
      </c>
      <c r="B81" s="26" t="s">
        <v>60</v>
      </c>
      <c r="C81" s="27">
        <v>37475</v>
      </c>
      <c r="D81" s="27">
        <v>2650</v>
      </c>
      <c r="E81" s="27">
        <v>20280</v>
      </c>
      <c r="F81" s="27">
        <v>14545</v>
      </c>
      <c r="G81" s="124">
        <v>7.0000000000000007E-2</v>
      </c>
      <c r="H81" s="124">
        <v>0.54</v>
      </c>
      <c r="I81" s="124">
        <v>0.39</v>
      </c>
    </row>
    <row r="82" spans="1:9" x14ac:dyDescent="0.35">
      <c r="A82" s="7" t="s">
        <v>270</v>
      </c>
      <c r="B82" s="18" t="s">
        <v>357</v>
      </c>
      <c r="C82" s="10">
        <v>21830</v>
      </c>
      <c r="D82" s="10">
        <v>1865</v>
      </c>
      <c r="E82" s="10">
        <v>11790</v>
      </c>
      <c r="F82" s="10">
        <v>8175</v>
      </c>
      <c r="G82" s="11">
        <v>0.09</v>
      </c>
      <c r="H82" s="11">
        <v>0.54</v>
      </c>
      <c r="I82" s="11">
        <v>0.37</v>
      </c>
    </row>
    <row r="83" spans="1:9" x14ac:dyDescent="0.35">
      <c r="A83" s="7" t="s">
        <v>270</v>
      </c>
      <c r="B83" s="18" t="s">
        <v>358</v>
      </c>
      <c r="C83" s="10">
        <v>7735</v>
      </c>
      <c r="D83" s="10">
        <v>275</v>
      </c>
      <c r="E83" s="10">
        <v>4595</v>
      </c>
      <c r="F83" s="10">
        <v>2870</v>
      </c>
      <c r="G83" s="11">
        <v>0.04</v>
      </c>
      <c r="H83" s="11">
        <v>0.59</v>
      </c>
      <c r="I83" s="11">
        <v>0.37</v>
      </c>
    </row>
    <row r="84" spans="1:9" x14ac:dyDescent="0.35">
      <c r="A84" s="7" t="s">
        <v>270</v>
      </c>
      <c r="B84" s="18" t="s">
        <v>359</v>
      </c>
      <c r="C84" s="10">
        <v>7910</v>
      </c>
      <c r="D84" s="10">
        <v>515</v>
      </c>
      <c r="E84" s="10">
        <v>3895</v>
      </c>
      <c r="F84" s="10">
        <v>3500</v>
      </c>
      <c r="G84" s="11">
        <v>0.06</v>
      </c>
      <c r="H84" s="11">
        <v>0.49</v>
      </c>
      <c r="I84" s="11">
        <v>0.44</v>
      </c>
    </row>
    <row r="85" spans="1:9" x14ac:dyDescent="0.35">
      <c r="A85" s="25" t="s">
        <v>271</v>
      </c>
      <c r="B85" s="26" t="s">
        <v>60</v>
      </c>
      <c r="C85" s="27">
        <v>29055</v>
      </c>
      <c r="D85" s="27">
        <v>3340</v>
      </c>
      <c r="E85" s="27">
        <v>22425</v>
      </c>
      <c r="F85" s="27">
        <v>3290</v>
      </c>
      <c r="G85" s="124">
        <v>0.11</v>
      </c>
      <c r="H85" s="124">
        <v>0.77</v>
      </c>
      <c r="I85" s="124">
        <v>0.11</v>
      </c>
    </row>
    <row r="86" spans="1:9" x14ac:dyDescent="0.35">
      <c r="A86" s="7" t="s">
        <v>271</v>
      </c>
      <c r="B86" s="18" t="s">
        <v>357</v>
      </c>
      <c r="C86" s="10">
        <v>15020</v>
      </c>
      <c r="D86" s="10">
        <v>1585</v>
      </c>
      <c r="E86" s="10">
        <v>11840</v>
      </c>
      <c r="F86" s="10">
        <v>1595</v>
      </c>
      <c r="G86" s="11">
        <v>0.11</v>
      </c>
      <c r="H86" s="11">
        <v>0.79</v>
      </c>
      <c r="I86" s="11">
        <v>0.11</v>
      </c>
    </row>
    <row r="87" spans="1:9" x14ac:dyDescent="0.35">
      <c r="A87" s="7" t="s">
        <v>271</v>
      </c>
      <c r="B87" s="18" t="s">
        <v>358</v>
      </c>
      <c r="C87" s="10">
        <v>3430</v>
      </c>
      <c r="D87" s="10">
        <v>85</v>
      </c>
      <c r="E87" s="10">
        <v>3125</v>
      </c>
      <c r="F87" s="10">
        <v>220</v>
      </c>
      <c r="G87" s="11">
        <v>0.03</v>
      </c>
      <c r="H87" s="11">
        <v>0.91</v>
      </c>
      <c r="I87" s="11">
        <v>0.06</v>
      </c>
    </row>
    <row r="88" spans="1:9" x14ac:dyDescent="0.35">
      <c r="A88" s="7" t="s">
        <v>271</v>
      </c>
      <c r="B88" s="18" t="s">
        <v>359</v>
      </c>
      <c r="C88" s="10">
        <v>10605</v>
      </c>
      <c r="D88" s="10">
        <v>1670</v>
      </c>
      <c r="E88" s="10">
        <v>7460</v>
      </c>
      <c r="F88" s="10">
        <v>1475</v>
      </c>
      <c r="G88" s="11">
        <v>0.16</v>
      </c>
      <c r="H88" s="11">
        <v>0.7</v>
      </c>
      <c r="I88" s="11">
        <v>0.14000000000000001</v>
      </c>
    </row>
    <row r="89" spans="1:9" x14ac:dyDescent="0.35">
      <c r="A89" t="s">
        <v>27</v>
      </c>
      <c r="B89" s="97" t="s">
        <v>422</v>
      </c>
    </row>
    <row r="90" spans="1:9" x14ac:dyDescent="0.35">
      <c r="A90" t="s">
        <v>28</v>
      </c>
      <c r="B90" s="95" t="s">
        <v>441</v>
      </c>
    </row>
    <row r="91" spans="1:9" x14ac:dyDescent="0.35">
      <c r="A91" t="s">
        <v>29</v>
      </c>
      <c r="B91" s="95" t="s">
        <v>442</v>
      </c>
    </row>
    <row r="92" spans="1:9" x14ac:dyDescent="0.35">
      <c r="A92" t="s">
        <v>30</v>
      </c>
      <c r="B92" s="95" t="s">
        <v>443</v>
      </c>
    </row>
    <row r="93" spans="1:9" x14ac:dyDescent="0.35">
      <c r="A93" t="s">
        <v>31</v>
      </c>
      <c r="B93" s="95" t="s">
        <v>526</v>
      </c>
    </row>
    <row r="94" spans="1:9" x14ac:dyDescent="0.35">
      <c r="A94" t="s">
        <v>32</v>
      </c>
      <c r="B94" s="104" t="s">
        <v>492</v>
      </c>
    </row>
    <row r="95" spans="1:9" x14ac:dyDescent="0.35">
      <c r="A95" t="s">
        <v>33</v>
      </c>
      <c r="B95" s="95" t="s">
        <v>519</v>
      </c>
    </row>
  </sheetData>
  <conditionalFormatting sqref="G8:G55 G57:G73">
    <cfRule type="dataBar" priority="8">
      <dataBar>
        <cfvo type="num" val="0"/>
        <cfvo type="num" val="1"/>
        <color rgb="FFB1A0C7"/>
      </dataBar>
      <extLst>
        <ext xmlns:x14="http://schemas.microsoft.com/office/spreadsheetml/2009/9/main" uri="{B025F937-C7B1-47D3-B67F-A62EFF666E3E}">
          <x14:id>{016A23A1-0BE6-43A7-B965-B47F2EF553DA}</x14:id>
        </ext>
      </extLst>
    </cfRule>
  </conditionalFormatting>
  <conditionalFormatting sqref="G77:I77">
    <cfRule type="dataBar" priority="5">
      <dataBar>
        <cfvo type="num" val="0"/>
        <cfvo type="num" val="1"/>
        <color rgb="FFB1A0C7"/>
      </dataBar>
      <extLst>
        <ext xmlns:x14="http://schemas.microsoft.com/office/spreadsheetml/2009/9/main" uri="{B025F937-C7B1-47D3-B67F-A62EFF666E3E}">
          <x14:id>{6A9CCACD-42D1-4221-85D3-7ECA2C846C2E}</x14:id>
        </ext>
      </extLst>
    </cfRule>
  </conditionalFormatting>
  <conditionalFormatting sqref="G78:I80">
    <cfRule type="dataBar" priority="6">
      <dataBar>
        <cfvo type="num" val="0"/>
        <cfvo type="num" val="1"/>
        <color rgb="FFB1A0C7"/>
      </dataBar>
      <extLst>
        <ext xmlns:x14="http://schemas.microsoft.com/office/spreadsheetml/2009/9/main" uri="{B025F937-C7B1-47D3-B67F-A62EFF666E3E}">
          <x14:id>{9DAF6B44-C1F6-47D1-BE98-BC9AE6A49967}</x14:id>
        </ext>
      </extLst>
    </cfRule>
  </conditionalFormatting>
  <conditionalFormatting sqref="G81:I81">
    <cfRule type="dataBar" priority="3">
      <dataBar>
        <cfvo type="num" val="0"/>
        <cfvo type="num" val="1"/>
        <color rgb="FFB1A0C7"/>
      </dataBar>
      <extLst>
        <ext xmlns:x14="http://schemas.microsoft.com/office/spreadsheetml/2009/9/main" uri="{B025F937-C7B1-47D3-B67F-A62EFF666E3E}">
          <x14:id>{304F063F-94BF-47BF-9532-C00C1AEE568B}</x14:id>
        </ext>
      </extLst>
    </cfRule>
  </conditionalFormatting>
  <conditionalFormatting sqref="G82:I84">
    <cfRule type="dataBar" priority="4">
      <dataBar>
        <cfvo type="num" val="0"/>
        <cfvo type="num" val="1"/>
        <color rgb="FFB1A0C7"/>
      </dataBar>
      <extLst>
        <ext xmlns:x14="http://schemas.microsoft.com/office/spreadsheetml/2009/9/main" uri="{B025F937-C7B1-47D3-B67F-A62EFF666E3E}">
          <x14:id>{D8E25199-C59A-4B6A-8D5D-BE1CF370A89C}</x14:id>
        </ext>
      </extLst>
    </cfRule>
  </conditionalFormatting>
  <conditionalFormatting sqref="G85:I85">
    <cfRule type="dataBar" priority="1">
      <dataBar>
        <cfvo type="num" val="0"/>
        <cfvo type="num" val="1"/>
        <color rgb="FFB1A0C7"/>
      </dataBar>
      <extLst>
        <ext xmlns:x14="http://schemas.microsoft.com/office/spreadsheetml/2009/9/main" uri="{B025F937-C7B1-47D3-B67F-A62EFF666E3E}">
          <x14:id>{5C7B5309-60D0-4075-9931-67D6D0F4DA12}</x14:id>
        </ext>
      </extLst>
    </cfRule>
  </conditionalFormatting>
  <conditionalFormatting sqref="G86:I88">
    <cfRule type="dataBar" priority="2">
      <dataBar>
        <cfvo type="num" val="0"/>
        <cfvo type="num" val="1"/>
        <color rgb="FFB1A0C7"/>
      </dataBar>
      <extLst>
        <ext xmlns:x14="http://schemas.microsoft.com/office/spreadsheetml/2009/9/main" uri="{B025F937-C7B1-47D3-B67F-A62EFF666E3E}">
          <x14:id>{303CEF07-E0B2-435A-AF21-145E37868591}</x14:id>
        </ext>
      </extLst>
    </cfRule>
  </conditionalFormatting>
  <conditionalFormatting sqref="H8:I55 H57:I73">
    <cfRule type="dataBar" priority="7">
      <dataBar>
        <cfvo type="num" val="0"/>
        <cfvo type="num" val="1"/>
        <color rgb="FFB1A0C7"/>
      </dataBar>
      <extLst>
        <ext xmlns:x14="http://schemas.microsoft.com/office/spreadsheetml/2009/9/main" uri="{B025F937-C7B1-47D3-B67F-A62EFF666E3E}">
          <x14:id>{4041CC87-799C-4512-A9DE-ADA5909333BE}</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016A23A1-0BE6-43A7-B965-B47F2EF553DA}">
            <x14:dataBar minLength="0" maxLength="100" gradient="0">
              <x14:cfvo type="num">
                <xm:f>0</xm:f>
              </x14:cfvo>
              <x14:cfvo type="num">
                <xm:f>1</xm:f>
              </x14:cfvo>
              <x14:negativeFillColor rgb="FFFF0000"/>
              <x14:axisColor rgb="FF000000"/>
            </x14:dataBar>
          </x14:cfRule>
          <xm:sqref>G8:G55 G57:G73</xm:sqref>
        </x14:conditionalFormatting>
        <x14:conditionalFormatting xmlns:xm="http://schemas.microsoft.com/office/excel/2006/main">
          <x14:cfRule type="dataBar" id="{6A9CCACD-42D1-4221-85D3-7ECA2C846C2E}">
            <x14:dataBar minLength="0" maxLength="100" gradient="0">
              <x14:cfvo type="num">
                <xm:f>0</xm:f>
              </x14:cfvo>
              <x14:cfvo type="num">
                <xm:f>1</xm:f>
              </x14:cfvo>
              <x14:negativeFillColor rgb="FFFF0000"/>
              <x14:axisColor rgb="FF000000"/>
            </x14:dataBar>
          </x14:cfRule>
          <xm:sqref>G77:I77</xm:sqref>
        </x14:conditionalFormatting>
        <x14:conditionalFormatting xmlns:xm="http://schemas.microsoft.com/office/excel/2006/main">
          <x14:cfRule type="dataBar" id="{9DAF6B44-C1F6-47D1-BE98-BC9AE6A49967}">
            <x14:dataBar minLength="0" maxLength="100" gradient="0">
              <x14:cfvo type="num">
                <xm:f>0</xm:f>
              </x14:cfvo>
              <x14:cfvo type="num">
                <xm:f>1</xm:f>
              </x14:cfvo>
              <x14:negativeFillColor rgb="FFFF0000"/>
              <x14:axisColor rgb="FF000000"/>
            </x14:dataBar>
          </x14:cfRule>
          <xm:sqref>G78:I80</xm:sqref>
        </x14:conditionalFormatting>
        <x14:conditionalFormatting xmlns:xm="http://schemas.microsoft.com/office/excel/2006/main">
          <x14:cfRule type="dataBar" id="{304F063F-94BF-47BF-9532-C00C1AEE568B}">
            <x14:dataBar minLength="0" maxLength="100" gradient="0">
              <x14:cfvo type="num">
                <xm:f>0</xm:f>
              </x14:cfvo>
              <x14:cfvo type="num">
                <xm:f>1</xm:f>
              </x14:cfvo>
              <x14:negativeFillColor rgb="FFFF0000"/>
              <x14:axisColor rgb="FF000000"/>
            </x14:dataBar>
          </x14:cfRule>
          <xm:sqref>G81:I81</xm:sqref>
        </x14:conditionalFormatting>
        <x14:conditionalFormatting xmlns:xm="http://schemas.microsoft.com/office/excel/2006/main">
          <x14:cfRule type="dataBar" id="{D8E25199-C59A-4B6A-8D5D-BE1CF370A89C}">
            <x14:dataBar minLength="0" maxLength="100" gradient="0">
              <x14:cfvo type="num">
                <xm:f>0</xm:f>
              </x14:cfvo>
              <x14:cfvo type="num">
                <xm:f>1</xm:f>
              </x14:cfvo>
              <x14:negativeFillColor rgb="FFFF0000"/>
              <x14:axisColor rgb="FF000000"/>
            </x14:dataBar>
          </x14:cfRule>
          <xm:sqref>G82:I84</xm:sqref>
        </x14:conditionalFormatting>
        <x14:conditionalFormatting xmlns:xm="http://schemas.microsoft.com/office/excel/2006/main">
          <x14:cfRule type="dataBar" id="{5C7B5309-60D0-4075-9931-67D6D0F4DA12}">
            <x14:dataBar minLength="0" maxLength="100" gradient="0">
              <x14:cfvo type="num">
                <xm:f>0</xm:f>
              </x14:cfvo>
              <x14:cfvo type="num">
                <xm:f>1</xm:f>
              </x14:cfvo>
              <x14:negativeFillColor rgb="FFFF0000"/>
              <x14:axisColor rgb="FF000000"/>
            </x14:dataBar>
          </x14:cfRule>
          <xm:sqref>G85:I85</xm:sqref>
        </x14:conditionalFormatting>
        <x14:conditionalFormatting xmlns:xm="http://schemas.microsoft.com/office/excel/2006/main">
          <x14:cfRule type="dataBar" id="{303CEF07-E0B2-435A-AF21-145E37868591}">
            <x14:dataBar minLength="0" maxLength="100" gradient="0">
              <x14:cfvo type="num">
                <xm:f>0</xm:f>
              </x14:cfvo>
              <x14:cfvo type="num">
                <xm:f>1</xm:f>
              </x14:cfvo>
              <x14:negativeFillColor rgb="FFFF0000"/>
              <x14:axisColor rgb="FF000000"/>
            </x14:dataBar>
          </x14:cfRule>
          <xm:sqref>G86:I88</xm:sqref>
        </x14:conditionalFormatting>
        <x14:conditionalFormatting xmlns:xm="http://schemas.microsoft.com/office/excel/2006/main">
          <x14:cfRule type="dataBar" id="{4041CC87-799C-4512-A9DE-ADA5909333BE}">
            <x14:dataBar minLength="0" maxLength="100" gradient="0">
              <x14:cfvo type="num">
                <xm:f>0</xm:f>
              </x14:cfvo>
              <x14:cfvo type="num">
                <xm:f>1</xm:f>
              </x14:cfvo>
              <x14:negativeFillColor rgb="FFFF0000"/>
              <x14:axisColor rgb="FF000000"/>
            </x14:dataBar>
          </x14:cfRule>
          <xm:sqref>H8:I55 H57:I73</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A2F7B-D543-4768-B62C-69B5A52F9DA8}">
  <dimension ref="A1:AK15"/>
  <sheetViews>
    <sheetView showGridLines="0" workbookViewId="0"/>
  </sheetViews>
  <sheetFormatPr defaultColWidth="11.08203125" defaultRowHeight="15.5" x14ac:dyDescent="0.35"/>
  <cols>
    <col min="1" max="1" width="33.83203125" style="63" customWidth="1"/>
    <col min="2" max="2" width="34.08203125" style="63" customWidth="1"/>
    <col min="3" max="3" width="20.58203125" style="63" customWidth="1"/>
    <col min="4" max="16384" width="11.08203125" style="63"/>
  </cols>
  <sheetData>
    <row r="1" spans="1:37" ht="21" x14ac:dyDescent="0.5">
      <c r="A1" s="61" t="s">
        <v>434</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row>
    <row r="2" spans="1:37" x14ac:dyDescent="0.35">
      <c r="A2" s="64" t="s">
        <v>435</v>
      </c>
      <c r="B2" s="65"/>
      <c r="C2" s="65"/>
      <c r="D2" s="65"/>
      <c r="E2" s="65"/>
      <c r="F2" s="65"/>
      <c r="G2" s="65"/>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row>
    <row r="3" spans="1:37" x14ac:dyDescent="0.35">
      <c r="A3" s="66" t="s">
        <v>45</v>
      </c>
      <c r="B3" s="65"/>
      <c r="C3" s="65"/>
      <c r="D3" s="65"/>
      <c r="E3" s="65"/>
      <c r="F3" s="65"/>
      <c r="G3" s="65"/>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row>
    <row r="4" spans="1:37" x14ac:dyDescent="0.35">
      <c r="A4" s="65" t="s">
        <v>436</v>
      </c>
      <c r="B4" s="65"/>
      <c r="C4" s="65"/>
      <c r="D4" s="65"/>
      <c r="E4" s="65"/>
      <c r="F4" s="65"/>
      <c r="G4" s="65"/>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7" ht="78.75" customHeight="1" x14ac:dyDescent="0.35">
      <c r="A5" s="67" t="s">
        <v>437</v>
      </c>
      <c r="B5" s="68" t="s">
        <v>438</v>
      </c>
      <c r="C5" s="65"/>
      <c r="D5" s="69"/>
      <c r="E5" s="69"/>
      <c r="F5" s="65"/>
      <c r="G5" s="62"/>
      <c r="H5" s="62"/>
      <c r="I5" s="62"/>
      <c r="J5" s="62"/>
      <c r="K5" s="62"/>
      <c r="L5" s="62"/>
      <c r="M5" s="62"/>
      <c r="N5" s="62"/>
      <c r="O5" s="62"/>
      <c r="P5" s="62"/>
      <c r="Q5" s="62"/>
      <c r="R5" s="62"/>
      <c r="S5" s="62"/>
      <c r="T5" s="62"/>
      <c r="U5" s="62"/>
      <c r="V5" s="62"/>
      <c r="W5" s="62"/>
      <c r="X5" s="62"/>
      <c r="Y5" s="62"/>
      <c r="Z5" s="62"/>
      <c r="AA5" s="62"/>
      <c r="AB5" s="62"/>
      <c r="AC5" s="62"/>
      <c r="AD5" s="62"/>
      <c r="AE5" s="62"/>
      <c r="AF5" s="62"/>
      <c r="AG5" s="62"/>
    </row>
    <row r="6" spans="1:37" x14ac:dyDescent="0.35">
      <c r="A6" s="70" t="s">
        <v>269</v>
      </c>
      <c r="B6" s="71">
        <v>89400</v>
      </c>
      <c r="C6" s="65"/>
      <c r="D6" s="69"/>
      <c r="E6" s="69"/>
      <c r="F6" s="65"/>
      <c r="G6" s="62"/>
      <c r="H6" s="62"/>
      <c r="I6" s="62"/>
      <c r="J6" s="62"/>
      <c r="K6" s="62"/>
      <c r="L6" s="62"/>
      <c r="M6" s="62"/>
      <c r="N6" s="62"/>
      <c r="O6" s="62"/>
      <c r="P6" s="62"/>
      <c r="Q6" s="62"/>
      <c r="R6" s="62"/>
      <c r="S6" s="62"/>
      <c r="T6" s="62"/>
      <c r="U6" s="62"/>
      <c r="V6" s="62"/>
      <c r="W6" s="62"/>
      <c r="X6" s="62"/>
      <c r="Y6" s="62"/>
      <c r="Z6" s="62"/>
      <c r="AA6" s="62"/>
      <c r="AB6" s="62"/>
      <c r="AC6" s="62"/>
      <c r="AD6" s="62"/>
      <c r="AE6" s="62"/>
      <c r="AF6" s="62"/>
      <c r="AG6" s="62"/>
    </row>
    <row r="7" spans="1:37" x14ac:dyDescent="0.35">
      <c r="A7" s="72" t="s">
        <v>439</v>
      </c>
      <c r="B7" s="73">
        <v>205</v>
      </c>
      <c r="C7" s="74"/>
      <c r="D7" s="69"/>
      <c r="E7" s="69"/>
      <c r="F7" s="74"/>
      <c r="G7" s="62"/>
      <c r="H7" s="62"/>
      <c r="I7" s="62"/>
      <c r="J7" s="62"/>
      <c r="K7" s="62"/>
      <c r="L7" s="62"/>
      <c r="M7" s="62"/>
      <c r="N7" s="62"/>
      <c r="O7" s="62"/>
      <c r="P7" s="62"/>
      <c r="Q7" s="62"/>
      <c r="R7" s="62"/>
      <c r="S7" s="62"/>
      <c r="T7" s="62"/>
      <c r="U7" s="62"/>
      <c r="V7" s="62"/>
      <c r="W7" s="62"/>
      <c r="X7" s="62"/>
      <c r="Y7" s="62"/>
      <c r="Z7" s="62"/>
      <c r="AA7" s="62"/>
      <c r="AB7" s="62"/>
      <c r="AC7" s="62"/>
      <c r="AD7" s="62"/>
      <c r="AE7" s="62"/>
      <c r="AF7" s="62"/>
      <c r="AG7" s="62"/>
    </row>
    <row r="8" spans="1:37" x14ac:dyDescent="0.35">
      <c r="A8" s="75" t="s">
        <v>440</v>
      </c>
      <c r="B8" s="76">
        <v>89200</v>
      </c>
      <c r="C8" s="65"/>
      <c r="D8" s="69"/>
      <c r="E8" s="69"/>
      <c r="F8" s="65"/>
      <c r="G8" s="62"/>
      <c r="H8" s="62"/>
      <c r="I8" s="62"/>
      <c r="J8" s="62"/>
      <c r="K8" s="62"/>
      <c r="L8" s="62"/>
      <c r="M8" s="62"/>
      <c r="N8" s="62"/>
      <c r="O8" s="62"/>
      <c r="P8" s="62"/>
      <c r="Q8" s="62"/>
      <c r="R8" s="62"/>
      <c r="S8" s="62"/>
      <c r="T8" s="62"/>
      <c r="U8" s="62"/>
      <c r="V8" s="62"/>
      <c r="W8" s="62"/>
      <c r="X8" s="62"/>
      <c r="Y8" s="62"/>
      <c r="Z8" s="62"/>
      <c r="AA8" s="62"/>
      <c r="AB8" s="62"/>
      <c r="AC8" s="62"/>
      <c r="AD8" s="62"/>
      <c r="AE8" s="62"/>
      <c r="AF8" s="62"/>
      <c r="AG8" s="62"/>
    </row>
    <row r="9" spans="1:37" x14ac:dyDescent="0.35">
      <c r="A9" s="69" t="s">
        <v>27</v>
      </c>
      <c r="B9" s="69" t="s">
        <v>422</v>
      </c>
      <c r="C9" s="69"/>
      <c r="D9" s="69"/>
      <c r="E9" s="69"/>
      <c r="F9" s="69"/>
      <c r="G9" s="69"/>
    </row>
    <row r="10" spans="1:37" x14ac:dyDescent="0.35">
      <c r="A10" s="77" t="s">
        <v>28</v>
      </c>
      <c r="B10" s="78" t="s">
        <v>441</v>
      </c>
      <c r="C10" s="69"/>
      <c r="D10" s="69"/>
      <c r="E10" s="69"/>
      <c r="F10" s="69"/>
      <c r="G10" s="69"/>
    </row>
    <row r="11" spans="1:37" x14ac:dyDescent="0.35">
      <c r="A11" s="77" t="s">
        <v>29</v>
      </c>
      <c r="B11" s="79" t="s">
        <v>442</v>
      </c>
      <c r="C11" s="69"/>
      <c r="D11" s="69"/>
      <c r="E11" s="69"/>
      <c r="F11" s="69"/>
      <c r="G11" s="69"/>
    </row>
    <row r="12" spans="1:37" x14ac:dyDescent="0.35">
      <c r="A12" s="77" t="s">
        <v>30</v>
      </c>
      <c r="B12" s="77" t="s">
        <v>443</v>
      </c>
      <c r="C12" s="69"/>
      <c r="F12" s="69"/>
      <c r="G12" s="69"/>
    </row>
    <row r="13" spans="1:37" x14ac:dyDescent="0.35">
      <c r="A13" s="77"/>
      <c r="B13" s="77"/>
      <c r="C13" s="69"/>
      <c r="F13" s="69"/>
      <c r="G13" s="69"/>
    </row>
    <row r="14" spans="1:37" x14ac:dyDescent="0.35">
      <c r="A14" s="69"/>
      <c r="B14" s="69"/>
      <c r="C14" s="69"/>
      <c r="F14" s="69"/>
      <c r="G14" s="69"/>
    </row>
    <row r="15" spans="1:37" x14ac:dyDescent="0.35">
      <c r="A15" s="69"/>
      <c r="B15" s="69"/>
      <c r="C15" s="69"/>
      <c r="F15" s="69"/>
      <c r="G15" s="69"/>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1"/>
  <sheetViews>
    <sheetView showGridLines="0" workbookViewId="0"/>
  </sheetViews>
  <sheetFormatPr defaultColWidth="11" defaultRowHeight="15.5" x14ac:dyDescent="0.35"/>
  <cols>
    <col min="1" max="1" width="24.5" customWidth="1"/>
    <col min="2" max="3" width="20.75" customWidth="1"/>
  </cols>
  <sheetData>
    <row r="1" spans="1:3" ht="19.5" x14ac:dyDescent="0.45">
      <c r="A1" s="2" t="s">
        <v>550</v>
      </c>
    </row>
    <row r="2" spans="1:3" x14ac:dyDescent="0.35">
      <c r="A2" t="s">
        <v>44</v>
      </c>
    </row>
    <row r="3" spans="1:3" x14ac:dyDescent="0.35">
      <c r="A3" t="s">
        <v>45</v>
      </c>
    </row>
    <row r="4" spans="1:3" x14ac:dyDescent="0.35">
      <c r="A4" t="s">
        <v>371</v>
      </c>
    </row>
    <row r="5" spans="1:3" x14ac:dyDescent="0.35">
      <c r="A5" t="s">
        <v>47</v>
      </c>
    </row>
    <row r="6" spans="1:3" ht="46.5" x14ac:dyDescent="0.35">
      <c r="A6" s="86" t="s">
        <v>372</v>
      </c>
      <c r="B6" s="88" t="s">
        <v>373</v>
      </c>
      <c r="C6" s="88" t="s">
        <v>352</v>
      </c>
    </row>
    <row r="7" spans="1:3" x14ac:dyDescent="0.35">
      <c r="A7" s="14" t="s">
        <v>60</v>
      </c>
      <c r="B7" s="15">
        <v>89400</v>
      </c>
      <c r="C7" s="82">
        <v>1</v>
      </c>
    </row>
    <row r="8" spans="1:3" x14ac:dyDescent="0.35">
      <c r="A8" s="7" t="s">
        <v>374</v>
      </c>
      <c r="B8" s="10">
        <v>3780</v>
      </c>
      <c r="C8" s="11">
        <v>0.04</v>
      </c>
    </row>
    <row r="9" spans="1:3" x14ac:dyDescent="0.35">
      <c r="A9" s="7" t="s">
        <v>375</v>
      </c>
      <c r="B9" s="10">
        <v>2825</v>
      </c>
      <c r="C9" s="11">
        <v>0.03</v>
      </c>
    </row>
    <row r="10" spans="1:3" x14ac:dyDescent="0.35">
      <c r="A10" s="7" t="s">
        <v>376</v>
      </c>
      <c r="B10" s="10">
        <v>9800</v>
      </c>
      <c r="C10" s="11">
        <v>0.11</v>
      </c>
    </row>
    <row r="11" spans="1:3" x14ac:dyDescent="0.35">
      <c r="A11" s="7" t="s">
        <v>377</v>
      </c>
      <c r="B11" s="10">
        <v>21295</v>
      </c>
      <c r="C11" s="11">
        <v>0.24</v>
      </c>
    </row>
    <row r="12" spans="1:3" x14ac:dyDescent="0.35">
      <c r="A12" s="7" t="s">
        <v>378</v>
      </c>
      <c r="B12" s="10">
        <v>49180</v>
      </c>
      <c r="C12" s="11">
        <v>0.55000000000000004</v>
      </c>
    </row>
    <row r="13" spans="1:3" x14ac:dyDescent="0.35">
      <c r="A13" s="7" t="s">
        <v>379</v>
      </c>
      <c r="B13" s="10">
        <v>2520</v>
      </c>
      <c r="C13" s="11">
        <v>0.03</v>
      </c>
    </row>
    <row r="14" spans="1:3" x14ac:dyDescent="0.35">
      <c r="A14" s="7" t="s">
        <v>380</v>
      </c>
      <c r="B14" s="10">
        <v>0</v>
      </c>
      <c r="C14" s="11">
        <v>0</v>
      </c>
    </row>
    <row r="15" spans="1:3" x14ac:dyDescent="0.35">
      <c r="A15" s="7" t="s">
        <v>381</v>
      </c>
      <c r="B15" s="10">
        <v>0</v>
      </c>
      <c r="C15" s="11">
        <v>0</v>
      </c>
    </row>
    <row r="16" spans="1:3" x14ac:dyDescent="0.35">
      <c r="A16" t="s">
        <v>27</v>
      </c>
      <c r="B16" s="69" t="s">
        <v>422</v>
      </c>
    </row>
    <row r="17" spans="1:2" x14ac:dyDescent="0.35">
      <c r="A17" t="s">
        <v>28</v>
      </c>
      <c r="B17" s="95" t="s">
        <v>423</v>
      </c>
    </row>
    <row r="18" spans="1:2" x14ac:dyDescent="0.35">
      <c r="A18" t="s">
        <v>29</v>
      </c>
      <c r="B18" s="103" t="s">
        <v>441</v>
      </c>
    </row>
    <row r="19" spans="1:2" x14ac:dyDescent="0.35">
      <c r="A19" t="s">
        <v>30</v>
      </c>
      <c r="B19" s="105" t="s">
        <v>442</v>
      </c>
    </row>
    <row r="20" spans="1:2" x14ac:dyDescent="0.35">
      <c r="A20" t="s">
        <v>31</v>
      </c>
      <c r="B20" s="93" t="s">
        <v>443</v>
      </c>
    </row>
    <row r="21" spans="1:2" x14ac:dyDescent="0.35">
      <c r="A21" t="s">
        <v>32</v>
      </c>
      <c r="B21" s="95" t="s">
        <v>528</v>
      </c>
    </row>
  </sheetData>
  <conditionalFormatting sqref="C7:C15">
    <cfRule type="dataBar" priority="1">
      <dataBar>
        <cfvo type="num" val="0"/>
        <cfvo type="num" val="1"/>
        <color rgb="FFB1A0C7"/>
      </dataBar>
      <extLst>
        <ext xmlns:x14="http://schemas.microsoft.com/office/spreadsheetml/2009/9/main" uri="{B025F937-C7B1-47D3-B67F-A62EFF666E3E}">
          <x14:id>{80BD7372-1960-47C2-BADA-249948C8066A}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0BD7372-1960-47C2-BADA-249948C8066A}">
            <x14:dataBar minLength="0" maxLength="100" gradient="0">
              <x14:cfvo type="num">
                <xm:f>0</xm:f>
              </x14:cfvo>
              <x14:cfvo type="num">
                <xm:f>1</xm:f>
              </x14:cfvo>
              <x14:negativeFillColor rgb="FFFF0000"/>
              <x14:axisColor rgb="FF000000"/>
            </x14:dataBar>
          </x14:cfRule>
          <xm:sqref>C7:C15</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46"/>
  <sheetViews>
    <sheetView showGridLines="0" zoomScaleNormal="100" workbookViewId="0"/>
  </sheetViews>
  <sheetFormatPr defaultColWidth="11" defaultRowHeight="15.5" x14ac:dyDescent="0.35"/>
  <cols>
    <col min="1" max="3" width="20.58203125" customWidth="1"/>
  </cols>
  <sheetData>
    <row r="1" spans="1:3" ht="19.5" x14ac:dyDescent="0.45">
      <c r="A1" s="2" t="s">
        <v>382</v>
      </c>
    </row>
    <row r="2" spans="1:3" x14ac:dyDescent="0.35">
      <c r="A2" t="s">
        <v>44</v>
      </c>
    </row>
    <row r="3" spans="1:3" x14ac:dyDescent="0.35">
      <c r="A3" t="s">
        <v>45</v>
      </c>
    </row>
    <row r="4" spans="1:3" x14ac:dyDescent="0.35">
      <c r="A4" t="s">
        <v>189</v>
      </c>
    </row>
    <row r="5" spans="1:3" x14ac:dyDescent="0.35">
      <c r="A5" t="s">
        <v>47</v>
      </c>
    </row>
    <row r="6" spans="1:3" ht="62" x14ac:dyDescent="0.35">
      <c r="A6" s="88" t="s">
        <v>383</v>
      </c>
      <c r="B6" s="88" t="s">
        <v>384</v>
      </c>
      <c r="C6" s="88" t="s">
        <v>352</v>
      </c>
    </row>
    <row r="7" spans="1:3" x14ac:dyDescent="0.35">
      <c r="A7" s="19" t="s">
        <v>60</v>
      </c>
      <c r="B7" s="15">
        <v>89400</v>
      </c>
      <c r="C7" s="82">
        <v>1</v>
      </c>
    </row>
    <row r="8" spans="1:3" x14ac:dyDescent="0.35">
      <c r="A8" s="18" t="s">
        <v>192</v>
      </c>
      <c r="B8" s="10">
        <v>2690</v>
      </c>
      <c r="C8" s="11">
        <v>0.03</v>
      </c>
    </row>
    <row r="9" spans="1:3" x14ac:dyDescent="0.35">
      <c r="A9" s="18" t="s">
        <v>193</v>
      </c>
      <c r="B9" s="10">
        <v>3405</v>
      </c>
      <c r="C9" s="11">
        <v>0.04</v>
      </c>
    </row>
    <row r="10" spans="1:3" x14ac:dyDescent="0.35">
      <c r="A10" s="18" t="s">
        <v>194</v>
      </c>
      <c r="B10" s="10">
        <v>1685</v>
      </c>
      <c r="C10" s="11">
        <v>0.02</v>
      </c>
    </row>
    <row r="11" spans="1:3" x14ac:dyDescent="0.35">
      <c r="A11" s="18" t="s">
        <v>195</v>
      </c>
      <c r="B11" s="10">
        <v>1215</v>
      </c>
      <c r="C11" s="11">
        <v>0.01</v>
      </c>
    </row>
    <row r="12" spans="1:3" x14ac:dyDescent="0.35">
      <c r="A12" s="18" t="s">
        <v>196</v>
      </c>
      <c r="B12" s="10">
        <v>980</v>
      </c>
      <c r="C12" s="11">
        <v>0.01</v>
      </c>
    </row>
    <row r="13" spans="1:3" x14ac:dyDescent="0.35">
      <c r="A13" s="18" t="s">
        <v>197</v>
      </c>
      <c r="B13" s="10">
        <v>2610</v>
      </c>
      <c r="C13" s="11">
        <v>0.03</v>
      </c>
    </row>
    <row r="14" spans="1:3" x14ac:dyDescent="0.35">
      <c r="A14" s="18" t="s">
        <v>198</v>
      </c>
      <c r="B14" s="10">
        <v>2635</v>
      </c>
      <c r="C14" s="11">
        <v>0.03</v>
      </c>
    </row>
    <row r="15" spans="1:3" x14ac:dyDescent="0.35">
      <c r="A15" s="18" t="s">
        <v>199</v>
      </c>
      <c r="B15" s="10">
        <v>2165</v>
      </c>
      <c r="C15" s="11">
        <v>0.02</v>
      </c>
    </row>
    <row r="16" spans="1:3" x14ac:dyDescent="0.35">
      <c r="A16" s="18" t="s">
        <v>200</v>
      </c>
      <c r="B16" s="10">
        <v>1475</v>
      </c>
      <c r="C16" s="11">
        <v>0.02</v>
      </c>
    </row>
    <row r="17" spans="1:3" x14ac:dyDescent="0.35">
      <c r="A17" s="18" t="s">
        <v>201</v>
      </c>
      <c r="B17" s="10">
        <v>1720</v>
      </c>
      <c r="C17" s="11">
        <v>0.02</v>
      </c>
    </row>
    <row r="18" spans="1:3" x14ac:dyDescent="0.35">
      <c r="A18" s="18" t="s">
        <v>202</v>
      </c>
      <c r="B18" s="10">
        <v>1445</v>
      </c>
      <c r="C18" s="11">
        <v>0.02</v>
      </c>
    </row>
    <row r="19" spans="1:3" x14ac:dyDescent="0.35">
      <c r="A19" s="18" t="s">
        <v>203</v>
      </c>
      <c r="B19" s="10">
        <v>5715</v>
      </c>
      <c r="C19" s="11">
        <v>0.06</v>
      </c>
    </row>
    <row r="20" spans="1:3" x14ac:dyDescent="0.35">
      <c r="A20" s="18" t="s">
        <v>204</v>
      </c>
      <c r="B20" s="10">
        <v>2790</v>
      </c>
      <c r="C20" s="11">
        <v>0.03</v>
      </c>
    </row>
    <row r="21" spans="1:3" x14ac:dyDescent="0.35">
      <c r="A21" s="18" t="s">
        <v>205</v>
      </c>
      <c r="B21" s="10">
        <v>6680</v>
      </c>
      <c r="C21" s="11">
        <v>7.0000000000000007E-2</v>
      </c>
    </row>
    <row r="22" spans="1:3" x14ac:dyDescent="0.35">
      <c r="A22" s="18" t="s">
        <v>206</v>
      </c>
      <c r="B22" s="10">
        <v>12615</v>
      </c>
      <c r="C22" s="11">
        <v>0.14000000000000001</v>
      </c>
    </row>
    <row r="23" spans="1:3" x14ac:dyDescent="0.35">
      <c r="A23" s="18" t="s">
        <v>207</v>
      </c>
      <c r="B23" s="10">
        <v>3215</v>
      </c>
      <c r="C23" s="11">
        <v>0.04</v>
      </c>
    </row>
    <row r="24" spans="1:3" x14ac:dyDescent="0.35">
      <c r="A24" s="18" t="s">
        <v>208</v>
      </c>
      <c r="B24" s="10">
        <v>1510</v>
      </c>
      <c r="C24" s="11">
        <v>0.02</v>
      </c>
    </row>
    <row r="25" spans="1:3" x14ac:dyDescent="0.35">
      <c r="A25" s="18" t="s">
        <v>209</v>
      </c>
      <c r="B25" s="10">
        <v>2235</v>
      </c>
      <c r="C25" s="11">
        <v>0.02</v>
      </c>
    </row>
    <row r="26" spans="1:3" x14ac:dyDescent="0.35">
      <c r="A26" s="18" t="s">
        <v>210</v>
      </c>
      <c r="B26" s="10">
        <v>1405</v>
      </c>
      <c r="C26" s="11">
        <v>0.02</v>
      </c>
    </row>
    <row r="27" spans="1:3" x14ac:dyDescent="0.35">
      <c r="A27" s="18" t="s">
        <v>211</v>
      </c>
      <c r="B27" s="10">
        <v>195</v>
      </c>
      <c r="C27" s="11">
        <v>0</v>
      </c>
    </row>
    <row r="28" spans="1:3" x14ac:dyDescent="0.35">
      <c r="A28" s="18" t="s">
        <v>212</v>
      </c>
      <c r="B28" s="10">
        <v>2380</v>
      </c>
      <c r="C28" s="11">
        <v>0.03</v>
      </c>
    </row>
    <row r="29" spans="1:3" x14ac:dyDescent="0.35">
      <c r="A29" s="18" t="s">
        <v>213</v>
      </c>
      <c r="B29" s="10">
        <v>6505</v>
      </c>
      <c r="C29" s="11">
        <v>7.0000000000000007E-2</v>
      </c>
    </row>
    <row r="30" spans="1:3" x14ac:dyDescent="0.35">
      <c r="A30" s="18" t="s">
        <v>214</v>
      </c>
      <c r="B30" s="10">
        <v>245</v>
      </c>
      <c r="C30" s="11">
        <v>0</v>
      </c>
    </row>
    <row r="31" spans="1:3" x14ac:dyDescent="0.35">
      <c r="A31" s="18" t="s">
        <v>215</v>
      </c>
      <c r="B31" s="10">
        <v>2390</v>
      </c>
      <c r="C31" s="11">
        <v>0.03</v>
      </c>
    </row>
    <row r="32" spans="1:3" x14ac:dyDescent="0.35">
      <c r="A32" s="18" t="s">
        <v>216</v>
      </c>
      <c r="B32" s="10">
        <v>2745</v>
      </c>
      <c r="C32" s="11">
        <v>0.03</v>
      </c>
    </row>
    <row r="33" spans="1:3" x14ac:dyDescent="0.35">
      <c r="A33" s="18" t="s">
        <v>217</v>
      </c>
      <c r="B33" s="10">
        <v>1420</v>
      </c>
      <c r="C33" s="11">
        <v>0.02</v>
      </c>
    </row>
    <row r="34" spans="1:3" x14ac:dyDescent="0.35">
      <c r="A34" s="18" t="s">
        <v>218</v>
      </c>
      <c r="B34" s="10">
        <v>305</v>
      </c>
      <c r="C34" s="11">
        <v>0</v>
      </c>
    </row>
    <row r="35" spans="1:3" x14ac:dyDescent="0.35">
      <c r="A35" s="18" t="s">
        <v>219</v>
      </c>
      <c r="B35" s="10">
        <v>1600</v>
      </c>
      <c r="C35" s="11">
        <v>0.02</v>
      </c>
    </row>
    <row r="36" spans="1:3" x14ac:dyDescent="0.35">
      <c r="A36" s="18" t="s">
        <v>220</v>
      </c>
      <c r="B36" s="10">
        <v>6330</v>
      </c>
      <c r="C36" s="11">
        <v>7.0000000000000007E-2</v>
      </c>
    </row>
    <row r="37" spans="1:3" x14ac:dyDescent="0.35">
      <c r="A37" s="18" t="s">
        <v>221</v>
      </c>
      <c r="B37" s="10">
        <v>1195</v>
      </c>
      <c r="C37" s="11">
        <v>0.01</v>
      </c>
    </row>
    <row r="38" spans="1:3" x14ac:dyDescent="0.35">
      <c r="A38" s="18" t="s">
        <v>222</v>
      </c>
      <c r="B38" s="10">
        <v>1860</v>
      </c>
      <c r="C38" s="11">
        <v>0.02</v>
      </c>
    </row>
    <row r="39" spans="1:3" x14ac:dyDescent="0.35">
      <c r="A39" s="18" t="s">
        <v>223</v>
      </c>
      <c r="B39" s="10">
        <v>3905</v>
      </c>
      <c r="C39" s="11">
        <v>0.04</v>
      </c>
    </row>
    <row r="40" spans="1:3" x14ac:dyDescent="0.35">
      <c r="A40" s="18" t="s">
        <v>224</v>
      </c>
      <c r="B40" s="10">
        <v>130</v>
      </c>
      <c r="C40" s="11">
        <v>0</v>
      </c>
    </row>
    <row r="41" spans="1:3" x14ac:dyDescent="0.35">
      <c r="A41" t="s">
        <v>27</v>
      </c>
      <c r="B41" s="94" t="s">
        <v>422</v>
      </c>
    </row>
    <row r="42" spans="1:3" x14ac:dyDescent="0.35">
      <c r="A42" t="s">
        <v>28</v>
      </c>
      <c r="B42" s="95" t="s">
        <v>423</v>
      </c>
    </row>
    <row r="43" spans="1:3" x14ac:dyDescent="0.35">
      <c r="A43" t="s">
        <v>29</v>
      </c>
      <c r="B43" s="95" t="s">
        <v>513</v>
      </c>
    </row>
    <row r="44" spans="1:3" x14ac:dyDescent="0.35">
      <c r="A44" t="s">
        <v>30</v>
      </c>
      <c r="B44" s="103" t="s">
        <v>441</v>
      </c>
    </row>
    <row r="45" spans="1:3" x14ac:dyDescent="0.35">
      <c r="A45" t="s">
        <v>31</v>
      </c>
      <c r="B45" s="105" t="s">
        <v>442</v>
      </c>
    </row>
    <row r="46" spans="1:3" x14ac:dyDescent="0.35">
      <c r="A46" t="s">
        <v>32</v>
      </c>
      <c r="B46" s="93" t="s">
        <v>443</v>
      </c>
    </row>
  </sheetData>
  <conditionalFormatting sqref="C7">
    <cfRule type="dataBar" priority="2">
      <dataBar>
        <cfvo type="num" val="0"/>
        <cfvo type="num" val="1"/>
        <color rgb="FFB1A0C7"/>
      </dataBar>
      <extLst>
        <ext xmlns:x14="http://schemas.microsoft.com/office/spreadsheetml/2009/9/main" uri="{B025F937-C7B1-47D3-B67F-A62EFF666E3E}">
          <x14:id>{10BAB06B-3DC1-4DD2-8801-5DC8781E978E}</x14:id>
        </ext>
      </extLst>
    </cfRule>
  </conditionalFormatting>
  <conditionalFormatting sqref="C8:C40">
    <cfRule type="dataBar" priority="1">
      <dataBar>
        <cfvo type="num" val="0"/>
        <cfvo type="num" val="1"/>
        <color rgb="FFB1A0C7"/>
      </dataBar>
      <extLst>
        <ext xmlns:x14="http://schemas.microsoft.com/office/spreadsheetml/2009/9/main" uri="{B025F937-C7B1-47D3-B67F-A62EFF666E3E}">
          <x14:id>{6C4F8DF5-4000-41D5-B517-E15608BCF3D9}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0BAB06B-3DC1-4DD2-8801-5DC8781E978E}">
            <x14:dataBar minLength="0" maxLength="100" gradient="0">
              <x14:cfvo type="num">
                <xm:f>0</xm:f>
              </x14:cfvo>
              <x14:cfvo type="num">
                <xm:f>1</xm:f>
              </x14:cfvo>
              <x14:negativeFillColor rgb="FFFF0000"/>
              <x14:axisColor rgb="FF000000"/>
            </x14:dataBar>
          </x14:cfRule>
          <xm:sqref>C7</xm:sqref>
        </x14:conditionalFormatting>
        <x14:conditionalFormatting xmlns:xm="http://schemas.microsoft.com/office/excel/2006/main">
          <x14:cfRule type="dataBar" id="{6C4F8DF5-4000-41D5-B517-E15608BCF3D9}">
            <x14:dataBar minLength="0" maxLength="100" gradient="0">
              <x14:cfvo type="num">
                <xm:f>0</xm:f>
              </x14:cfvo>
              <x14:cfvo type="num">
                <xm:f>1</xm:f>
              </x14:cfvo>
              <x14:negativeFillColor rgb="FFFF0000"/>
              <x14:axisColor rgb="FF000000"/>
            </x14:dataBar>
          </x14:cfRule>
          <xm:sqref>C8:C40</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66"/>
  <sheetViews>
    <sheetView showGridLines="0" zoomScaleNormal="100" workbookViewId="0"/>
  </sheetViews>
  <sheetFormatPr defaultColWidth="11" defaultRowHeight="15.5" x14ac:dyDescent="0.35"/>
  <cols>
    <col min="1" max="1" width="20.58203125" customWidth="1"/>
    <col min="2" max="2" width="22.08203125" customWidth="1"/>
    <col min="3" max="11" width="20.58203125" customWidth="1"/>
    <col min="12" max="12" width="20.75" customWidth="1"/>
  </cols>
  <sheetData>
    <row r="1" spans="1:11" ht="19.5" x14ac:dyDescent="0.45">
      <c r="A1" s="2" t="s">
        <v>568</v>
      </c>
    </row>
    <row r="2" spans="1:11" x14ac:dyDescent="0.35">
      <c r="A2" t="s">
        <v>44</v>
      </c>
    </row>
    <row r="3" spans="1:11" x14ac:dyDescent="0.35">
      <c r="A3" t="s">
        <v>45</v>
      </c>
    </row>
    <row r="4" spans="1:11" x14ac:dyDescent="0.35">
      <c r="A4" t="s">
        <v>385</v>
      </c>
    </row>
    <row r="5" spans="1:11" x14ac:dyDescent="0.35">
      <c r="A5" t="s">
        <v>47</v>
      </c>
    </row>
    <row r="6" spans="1:11" ht="77.5" x14ac:dyDescent="0.35">
      <c r="A6" s="86" t="s">
        <v>257</v>
      </c>
      <c r="B6" s="88" t="s">
        <v>386</v>
      </c>
      <c r="C6" s="88" t="s">
        <v>387</v>
      </c>
      <c r="D6" s="88" t="s">
        <v>561</v>
      </c>
      <c r="E6" s="88" t="s">
        <v>562</v>
      </c>
      <c r="F6" s="88" t="s">
        <v>563</v>
      </c>
      <c r="G6" s="88" t="s">
        <v>565</v>
      </c>
      <c r="H6" s="88" t="s">
        <v>388</v>
      </c>
      <c r="I6" s="88" t="s">
        <v>389</v>
      </c>
      <c r="J6" s="88" t="s">
        <v>390</v>
      </c>
      <c r="K6" s="88" t="s">
        <v>567</v>
      </c>
    </row>
    <row r="7" spans="1:11" x14ac:dyDescent="0.35">
      <c r="A7" s="14" t="s">
        <v>269</v>
      </c>
      <c r="B7" s="19" t="s">
        <v>60</v>
      </c>
      <c r="C7" s="15">
        <v>6810</v>
      </c>
      <c r="D7" s="15">
        <v>6345</v>
      </c>
      <c r="E7" s="15">
        <v>2355</v>
      </c>
      <c r="F7" s="15">
        <v>3680</v>
      </c>
      <c r="G7" s="15">
        <v>310</v>
      </c>
      <c r="H7" s="82">
        <v>0.37</v>
      </c>
      <c r="I7" s="82">
        <v>0.57999999999999996</v>
      </c>
      <c r="J7" s="82">
        <v>0.05</v>
      </c>
      <c r="K7" s="82">
        <v>0.89</v>
      </c>
    </row>
    <row r="8" spans="1:11" x14ac:dyDescent="0.35">
      <c r="A8" s="7" t="s">
        <v>269</v>
      </c>
      <c r="B8" s="18" t="s">
        <v>64</v>
      </c>
      <c r="C8" s="10">
        <v>5</v>
      </c>
      <c r="D8" s="10">
        <v>0</v>
      </c>
      <c r="E8" s="10">
        <v>0</v>
      </c>
      <c r="F8" s="10">
        <v>0</v>
      </c>
      <c r="G8" s="10">
        <v>0</v>
      </c>
      <c r="H8" s="11" t="s">
        <v>62</v>
      </c>
      <c r="I8" s="11" t="s">
        <v>62</v>
      </c>
      <c r="J8" s="11" t="s">
        <v>62</v>
      </c>
      <c r="K8" s="11" t="s">
        <v>540</v>
      </c>
    </row>
    <row r="9" spans="1:11" x14ac:dyDescent="0.35">
      <c r="A9" s="7" t="s">
        <v>269</v>
      </c>
      <c r="B9" s="18" t="s">
        <v>65</v>
      </c>
      <c r="C9" s="10">
        <v>5</v>
      </c>
      <c r="D9" s="10" t="s">
        <v>111</v>
      </c>
      <c r="E9" s="10">
        <v>0</v>
      </c>
      <c r="F9" s="10" t="s">
        <v>111</v>
      </c>
      <c r="G9" s="10">
        <v>0</v>
      </c>
      <c r="H9" s="11">
        <v>0</v>
      </c>
      <c r="I9" s="11" t="s">
        <v>111</v>
      </c>
      <c r="J9" s="11">
        <v>0</v>
      </c>
      <c r="K9" s="11">
        <v>1</v>
      </c>
    </row>
    <row r="10" spans="1:11" x14ac:dyDescent="0.35">
      <c r="A10" s="7" t="s">
        <v>269</v>
      </c>
      <c r="B10" s="18" t="s">
        <v>66</v>
      </c>
      <c r="C10" s="10">
        <v>5</v>
      </c>
      <c r="D10" s="10">
        <v>10</v>
      </c>
      <c r="E10" s="10">
        <v>5</v>
      </c>
      <c r="F10" s="10">
        <v>5</v>
      </c>
      <c r="G10" s="10">
        <v>0</v>
      </c>
      <c r="H10" s="11">
        <v>0.3</v>
      </c>
      <c r="I10" s="11">
        <v>0.7</v>
      </c>
      <c r="J10" s="11">
        <v>0</v>
      </c>
      <c r="K10" s="11">
        <v>1</v>
      </c>
    </row>
    <row r="11" spans="1:11" x14ac:dyDescent="0.35">
      <c r="A11" s="7" t="s">
        <v>269</v>
      </c>
      <c r="B11" s="18" t="s">
        <v>67</v>
      </c>
      <c r="C11" s="10">
        <v>5</v>
      </c>
      <c r="D11" s="10">
        <v>5</v>
      </c>
      <c r="E11" s="10">
        <v>0</v>
      </c>
      <c r="F11" s="10">
        <v>5</v>
      </c>
      <c r="G11" s="10">
        <v>0</v>
      </c>
      <c r="H11" s="11">
        <v>0</v>
      </c>
      <c r="I11" s="11">
        <v>1</v>
      </c>
      <c r="J11" s="11">
        <v>0</v>
      </c>
      <c r="K11" s="11">
        <v>1</v>
      </c>
    </row>
    <row r="12" spans="1:11" x14ac:dyDescent="0.35">
      <c r="A12" s="7" t="s">
        <v>269</v>
      </c>
      <c r="B12" s="18" t="s">
        <v>68</v>
      </c>
      <c r="C12" s="10">
        <v>15</v>
      </c>
      <c r="D12" s="10">
        <v>5</v>
      </c>
      <c r="E12" s="10" t="s">
        <v>111</v>
      </c>
      <c r="F12" s="10">
        <v>5</v>
      </c>
      <c r="G12" s="10" t="s">
        <v>111</v>
      </c>
      <c r="H12" s="11" t="s">
        <v>111</v>
      </c>
      <c r="I12" s="11" t="s">
        <v>111</v>
      </c>
      <c r="J12" s="11" t="s">
        <v>111</v>
      </c>
      <c r="K12" s="11">
        <v>1</v>
      </c>
    </row>
    <row r="13" spans="1:11" x14ac:dyDescent="0.35">
      <c r="A13" s="7" t="s">
        <v>269</v>
      </c>
      <c r="B13" s="18" t="s">
        <v>69</v>
      </c>
      <c r="C13" s="10">
        <v>45</v>
      </c>
      <c r="D13" s="10">
        <v>10</v>
      </c>
      <c r="E13" s="10" t="s">
        <v>111</v>
      </c>
      <c r="F13" s="10">
        <v>10</v>
      </c>
      <c r="G13" s="10">
        <v>0</v>
      </c>
      <c r="H13" s="11" t="s">
        <v>111</v>
      </c>
      <c r="I13" s="11" t="s">
        <v>111</v>
      </c>
      <c r="J13" s="11">
        <v>0</v>
      </c>
      <c r="K13" s="11">
        <v>0.82</v>
      </c>
    </row>
    <row r="14" spans="1:11" x14ac:dyDescent="0.35">
      <c r="A14" s="7" t="s">
        <v>269</v>
      </c>
      <c r="B14" s="18" t="s">
        <v>70</v>
      </c>
      <c r="C14" s="10">
        <v>70</v>
      </c>
      <c r="D14" s="10">
        <v>40</v>
      </c>
      <c r="E14" s="10">
        <v>5</v>
      </c>
      <c r="F14" s="10">
        <v>35</v>
      </c>
      <c r="G14" s="10">
        <v>0</v>
      </c>
      <c r="H14" s="11">
        <v>0.1</v>
      </c>
      <c r="I14" s="11">
        <v>0.9</v>
      </c>
      <c r="J14" s="11">
        <v>0</v>
      </c>
      <c r="K14" s="11">
        <v>0.95</v>
      </c>
    </row>
    <row r="15" spans="1:11" x14ac:dyDescent="0.35">
      <c r="A15" s="7" t="s">
        <v>269</v>
      </c>
      <c r="B15" s="18" t="s">
        <v>71</v>
      </c>
      <c r="C15" s="10">
        <v>50</v>
      </c>
      <c r="D15" s="10">
        <v>50</v>
      </c>
      <c r="E15" s="10" t="s">
        <v>111</v>
      </c>
      <c r="F15" s="10">
        <v>50</v>
      </c>
      <c r="G15" s="10" t="s">
        <v>111</v>
      </c>
      <c r="H15" s="11" t="s">
        <v>111</v>
      </c>
      <c r="I15" s="11" t="s">
        <v>111</v>
      </c>
      <c r="J15" s="11" t="s">
        <v>111</v>
      </c>
      <c r="K15" s="11">
        <v>0.9</v>
      </c>
    </row>
    <row r="16" spans="1:11" x14ac:dyDescent="0.35">
      <c r="A16" s="7" t="s">
        <v>269</v>
      </c>
      <c r="B16" s="18" t="s">
        <v>72</v>
      </c>
      <c r="C16" s="10">
        <v>65</v>
      </c>
      <c r="D16" s="10">
        <v>70</v>
      </c>
      <c r="E16" s="10">
        <v>5</v>
      </c>
      <c r="F16" s="10">
        <v>60</v>
      </c>
      <c r="G16" s="10" t="s">
        <v>111</v>
      </c>
      <c r="H16" s="11" t="s">
        <v>111</v>
      </c>
      <c r="I16" s="11">
        <v>0.87</v>
      </c>
      <c r="J16" s="11" t="s">
        <v>111</v>
      </c>
      <c r="K16" s="11">
        <v>0.86</v>
      </c>
    </row>
    <row r="17" spans="1:11" x14ac:dyDescent="0.35">
      <c r="A17" s="7" t="s">
        <v>269</v>
      </c>
      <c r="B17" s="18" t="s">
        <v>73</v>
      </c>
      <c r="C17" s="10">
        <v>80</v>
      </c>
      <c r="D17" s="10">
        <v>55</v>
      </c>
      <c r="E17" s="10">
        <v>5</v>
      </c>
      <c r="F17" s="10">
        <v>45</v>
      </c>
      <c r="G17" s="10">
        <v>5</v>
      </c>
      <c r="H17" s="11">
        <v>7.0000000000000007E-2</v>
      </c>
      <c r="I17" s="11">
        <v>0.81</v>
      </c>
      <c r="J17" s="11">
        <v>0.12</v>
      </c>
      <c r="K17" s="11">
        <v>0.98</v>
      </c>
    </row>
    <row r="18" spans="1:11" x14ac:dyDescent="0.35">
      <c r="A18" s="7" t="s">
        <v>269</v>
      </c>
      <c r="B18" s="18" t="s">
        <v>74</v>
      </c>
      <c r="C18" s="10">
        <v>80</v>
      </c>
      <c r="D18" s="10">
        <v>85</v>
      </c>
      <c r="E18" s="10">
        <v>5</v>
      </c>
      <c r="F18" s="10">
        <v>75</v>
      </c>
      <c r="G18" s="10">
        <v>5</v>
      </c>
      <c r="H18" s="11">
        <v>0.05</v>
      </c>
      <c r="I18" s="11">
        <v>0.88</v>
      </c>
      <c r="J18" s="11">
        <v>7.0000000000000007E-2</v>
      </c>
      <c r="K18" s="11">
        <v>0.99</v>
      </c>
    </row>
    <row r="19" spans="1:11" x14ac:dyDescent="0.35">
      <c r="A19" s="7" t="s">
        <v>269</v>
      </c>
      <c r="B19" s="18" t="s">
        <v>75</v>
      </c>
      <c r="C19" s="10">
        <v>100</v>
      </c>
      <c r="D19" s="10">
        <v>95</v>
      </c>
      <c r="E19" s="10">
        <v>10</v>
      </c>
      <c r="F19" s="10">
        <v>85</v>
      </c>
      <c r="G19" s="10">
        <v>5</v>
      </c>
      <c r="H19" s="11">
        <v>0.1</v>
      </c>
      <c r="I19" s="11">
        <v>0.86</v>
      </c>
      <c r="J19" s="11">
        <v>0.04</v>
      </c>
      <c r="K19" s="11">
        <v>0.98</v>
      </c>
    </row>
    <row r="20" spans="1:11" x14ac:dyDescent="0.35">
      <c r="A20" s="7" t="s">
        <v>269</v>
      </c>
      <c r="B20" s="18" t="s">
        <v>76</v>
      </c>
      <c r="C20" s="10">
        <v>125</v>
      </c>
      <c r="D20" s="10">
        <v>75</v>
      </c>
      <c r="E20" s="10">
        <v>5</v>
      </c>
      <c r="F20" s="10">
        <v>70</v>
      </c>
      <c r="G20" s="10">
        <v>0</v>
      </c>
      <c r="H20" s="11">
        <v>0.08</v>
      </c>
      <c r="I20" s="11">
        <v>0.92</v>
      </c>
      <c r="J20" s="11">
        <v>0</v>
      </c>
      <c r="K20" s="11">
        <v>0.99</v>
      </c>
    </row>
    <row r="21" spans="1:11" x14ac:dyDescent="0.35">
      <c r="A21" s="7" t="s">
        <v>269</v>
      </c>
      <c r="B21" s="18" t="s">
        <v>77</v>
      </c>
      <c r="C21" s="10">
        <v>125</v>
      </c>
      <c r="D21" s="10">
        <v>120</v>
      </c>
      <c r="E21" s="10">
        <v>10</v>
      </c>
      <c r="F21" s="10">
        <v>100</v>
      </c>
      <c r="G21" s="10">
        <v>5</v>
      </c>
      <c r="H21" s="11">
        <v>0.1</v>
      </c>
      <c r="I21" s="11">
        <v>0.86</v>
      </c>
      <c r="J21" s="11">
        <v>0.03</v>
      </c>
      <c r="K21" s="11">
        <v>0.96</v>
      </c>
    </row>
    <row r="22" spans="1:11" x14ac:dyDescent="0.35">
      <c r="A22" s="7" t="s">
        <v>269</v>
      </c>
      <c r="B22" s="18" t="s">
        <v>78</v>
      </c>
      <c r="C22" s="10">
        <v>115</v>
      </c>
      <c r="D22" s="10">
        <v>120</v>
      </c>
      <c r="E22" s="10">
        <v>20</v>
      </c>
      <c r="F22" s="10">
        <v>95</v>
      </c>
      <c r="G22" s="10">
        <v>5</v>
      </c>
      <c r="H22" s="11">
        <v>0.18</v>
      </c>
      <c r="I22" s="11">
        <v>0.8</v>
      </c>
      <c r="J22" s="11">
        <v>0.02</v>
      </c>
      <c r="K22" s="11">
        <v>0.95</v>
      </c>
    </row>
    <row r="23" spans="1:11" x14ac:dyDescent="0.35">
      <c r="A23" s="7" t="s">
        <v>269</v>
      </c>
      <c r="B23" s="18" t="s">
        <v>79</v>
      </c>
      <c r="C23" s="10">
        <v>65</v>
      </c>
      <c r="D23" s="10">
        <v>115</v>
      </c>
      <c r="E23" s="10">
        <v>20</v>
      </c>
      <c r="F23" s="10">
        <v>95</v>
      </c>
      <c r="G23" s="10" t="s">
        <v>111</v>
      </c>
      <c r="H23" s="11" t="s">
        <v>111</v>
      </c>
      <c r="I23" s="11">
        <v>0.83</v>
      </c>
      <c r="J23" s="11" t="s">
        <v>111</v>
      </c>
      <c r="K23" s="11">
        <v>0.98</v>
      </c>
    </row>
    <row r="24" spans="1:11" x14ac:dyDescent="0.35">
      <c r="A24" s="7" t="s">
        <v>269</v>
      </c>
      <c r="B24" s="18" t="s">
        <v>80</v>
      </c>
      <c r="C24" s="10">
        <v>80</v>
      </c>
      <c r="D24" s="10">
        <v>70</v>
      </c>
      <c r="E24" s="10">
        <v>15</v>
      </c>
      <c r="F24" s="10">
        <v>55</v>
      </c>
      <c r="G24" s="10">
        <v>5</v>
      </c>
      <c r="H24" s="11">
        <v>0.19</v>
      </c>
      <c r="I24" s="11">
        <v>0.76</v>
      </c>
      <c r="J24" s="11">
        <v>0.04</v>
      </c>
      <c r="K24" s="11">
        <v>0.96</v>
      </c>
    </row>
    <row r="25" spans="1:11" x14ac:dyDescent="0.35">
      <c r="A25" s="7" t="s">
        <v>269</v>
      </c>
      <c r="B25" s="18" t="s">
        <v>81</v>
      </c>
      <c r="C25" s="10">
        <v>115</v>
      </c>
      <c r="D25" s="10">
        <v>85</v>
      </c>
      <c r="E25" s="10">
        <v>5</v>
      </c>
      <c r="F25" s="10">
        <v>65</v>
      </c>
      <c r="G25" s="10">
        <v>10</v>
      </c>
      <c r="H25" s="11">
        <v>0.08</v>
      </c>
      <c r="I25" s="11">
        <v>0.81</v>
      </c>
      <c r="J25" s="11">
        <v>0.11</v>
      </c>
      <c r="K25" s="11">
        <v>0.95</v>
      </c>
    </row>
    <row r="26" spans="1:11" x14ac:dyDescent="0.35">
      <c r="A26" s="7" t="s">
        <v>269</v>
      </c>
      <c r="B26" s="18" t="s">
        <v>82</v>
      </c>
      <c r="C26" s="10">
        <v>120</v>
      </c>
      <c r="D26" s="10">
        <v>100</v>
      </c>
      <c r="E26" s="10">
        <v>10</v>
      </c>
      <c r="F26" s="10">
        <v>75</v>
      </c>
      <c r="G26" s="10">
        <v>10</v>
      </c>
      <c r="H26" s="11">
        <v>0.11</v>
      </c>
      <c r="I26" s="11">
        <v>0.77</v>
      </c>
      <c r="J26" s="11">
        <v>0.12</v>
      </c>
      <c r="K26" s="11">
        <v>0.98</v>
      </c>
    </row>
    <row r="27" spans="1:11" x14ac:dyDescent="0.35">
      <c r="A27" s="7" t="s">
        <v>269</v>
      </c>
      <c r="B27" s="18" t="s">
        <v>83</v>
      </c>
      <c r="C27" s="10">
        <v>100</v>
      </c>
      <c r="D27" s="10">
        <v>95</v>
      </c>
      <c r="E27" s="10">
        <v>15</v>
      </c>
      <c r="F27" s="10">
        <v>75</v>
      </c>
      <c r="G27" s="10">
        <v>5</v>
      </c>
      <c r="H27" s="11">
        <v>0.17</v>
      </c>
      <c r="I27" s="11">
        <v>0.8</v>
      </c>
      <c r="J27" s="11">
        <v>0.03</v>
      </c>
      <c r="K27" s="11">
        <v>0.99</v>
      </c>
    </row>
    <row r="28" spans="1:11" x14ac:dyDescent="0.35">
      <c r="A28" s="7" t="s">
        <v>269</v>
      </c>
      <c r="B28" s="18" t="s">
        <v>84</v>
      </c>
      <c r="C28" s="10">
        <v>150</v>
      </c>
      <c r="D28" s="10">
        <v>115</v>
      </c>
      <c r="E28" s="10">
        <v>25</v>
      </c>
      <c r="F28" s="10">
        <v>90</v>
      </c>
      <c r="G28" s="10" t="s">
        <v>111</v>
      </c>
      <c r="H28" s="11" t="s">
        <v>111</v>
      </c>
      <c r="I28" s="11">
        <v>0.79</v>
      </c>
      <c r="J28" s="11" t="s">
        <v>111</v>
      </c>
      <c r="K28" s="11">
        <v>1</v>
      </c>
    </row>
    <row r="29" spans="1:11" x14ac:dyDescent="0.35">
      <c r="A29" s="7" t="s">
        <v>269</v>
      </c>
      <c r="B29" s="18" t="s">
        <v>85</v>
      </c>
      <c r="C29" s="10">
        <v>200</v>
      </c>
      <c r="D29" s="10">
        <v>125</v>
      </c>
      <c r="E29" s="10">
        <v>20</v>
      </c>
      <c r="F29" s="10">
        <v>100</v>
      </c>
      <c r="G29" s="10">
        <v>10</v>
      </c>
      <c r="H29" s="11">
        <v>0.15</v>
      </c>
      <c r="I29" s="11">
        <v>0.77</v>
      </c>
      <c r="J29" s="11">
        <v>0.08</v>
      </c>
      <c r="K29" s="11">
        <v>0.96</v>
      </c>
    </row>
    <row r="30" spans="1:11" x14ac:dyDescent="0.35">
      <c r="A30" s="7" t="s">
        <v>269</v>
      </c>
      <c r="B30" s="18" t="s">
        <v>86</v>
      </c>
      <c r="C30" s="10">
        <v>205</v>
      </c>
      <c r="D30" s="10">
        <v>210</v>
      </c>
      <c r="E30" s="10">
        <v>50</v>
      </c>
      <c r="F30" s="10">
        <v>150</v>
      </c>
      <c r="G30" s="10">
        <v>10</v>
      </c>
      <c r="H30" s="11">
        <v>0.23</v>
      </c>
      <c r="I30" s="11">
        <v>0.72</v>
      </c>
      <c r="J30" s="11">
        <v>0.05</v>
      </c>
      <c r="K30" s="11">
        <v>0.99</v>
      </c>
    </row>
    <row r="31" spans="1:11" x14ac:dyDescent="0.35">
      <c r="A31" s="7" t="s">
        <v>269</v>
      </c>
      <c r="B31" s="18" t="s">
        <v>87</v>
      </c>
      <c r="C31" s="10">
        <v>225</v>
      </c>
      <c r="D31" s="10">
        <v>200</v>
      </c>
      <c r="E31" s="10">
        <v>60</v>
      </c>
      <c r="F31" s="10">
        <v>130</v>
      </c>
      <c r="G31" s="10">
        <v>15</v>
      </c>
      <c r="H31" s="11">
        <v>0.3</v>
      </c>
      <c r="I31" s="11">
        <v>0.64</v>
      </c>
      <c r="J31" s="11">
        <v>7.0000000000000007E-2</v>
      </c>
      <c r="K31" s="11">
        <v>0.97</v>
      </c>
    </row>
    <row r="32" spans="1:11" x14ac:dyDescent="0.35">
      <c r="A32" s="7" t="s">
        <v>269</v>
      </c>
      <c r="B32" s="18" t="s">
        <v>88</v>
      </c>
      <c r="C32" s="10">
        <v>190</v>
      </c>
      <c r="D32" s="10">
        <v>200</v>
      </c>
      <c r="E32" s="10">
        <v>55</v>
      </c>
      <c r="F32" s="10">
        <v>125</v>
      </c>
      <c r="G32" s="10">
        <v>15</v>
      </c>
      <c r="H32" s="11">
        <v>0.28000000000000003</v>
      </c>
      <c r="I32" s="11">
        <v>0.64</v>
      </c>
      <c r="J32" s="11">
        <v>0.09</v>
      </c>
      <c r="K32" s="11">
        <v>0.98</v>
      </c>
    </row>
    <row r="33" spans="1:11" x14ac:dyDescent="0.35">
      <c r="A33" s="7" t="s">
        <v>269</v>
      </c>
      <c r="B33" s="18" t="s">
        <v>89</v>
      </c>
      <c r="C33" s="10">
        <v>225</v>
      </c>
      <c r="D33" s="10">
        <v>215</v>
      </c>
      <c r="E33" s="10">
        <v>60</v>
      </c>
      <c r="F33" s="10">
        <v>135</v>
      </c>
      <c r="G33" s="10">
        <v>15</v>
      </c>
      <c r="H33" s="11">
        <v>0.28999999999999998</v>
      </c>
      <c r="I33" s="11">
        <v>0.64</v>
      </c>
      <c r="J33" s="11">
        <v>0.08</v>
      </c>
      <c r="K33" s="11">
        <v>0.92</v>
      </c>
    </row>
    <row r="34" spans="1:11" x14ac:dyDescent="0.35">
      <c r="A34" s="7" t="s">
        <v>269</v>
      </c>
      <c r="B34" s="18" t="s">
        <v>90</v>
      </c>
      <c r="C34" s="10">
        <v>240</v>
      </c>
      <c r="D34" s="10">
        <v>235</v>
      </c>
      <c r="E34" s="10">
        <v>60</v>
      </c>
      <c r="F34" s="10">
        <v>165</v>
      </c>
      <c r="G34" s="10">
        <v>10</v>
      </c>
      <c r="H34" s="11">
        <v>0.26</v>
      </c>
      <c r="I34" s="11">
        <v>0.7</v>
      </c>
      <c r="J34" s="11">
        <v>0.04</v>
      </c>
      <c r="K34" s="11">
        <v>0.94</v>
      </c>
    </row>
    <row r="35" spans="1:11" x14ac:dyDescent="0.35">
      <c r="A35" s="7" t="s">
        <v>269</v>
      </c>
      <c r="B35" s="18" t="s">
        <v>91</v>
      </c>
      <c r="C35" s="10">
        <v>210</v>
      </c>
      <c r="D35" s="10">
        <v>140</v>
      </c>
      <c r="E35" s="10">
        <v>45</v>
      </c>
      <c r="F35" s="10">
        <v>85</v>
      </c>
      <c r="G35" s="10">
        <v>10</v>
      </c>
      <c r="H35" s="11">
        <v>0.33</v>
      </c>
      <c r="I35" s="11">
        <v>0.61</v>
      </c>
      <c r="J35" s="11">
        <v>0.06</v>
      </c>
      <c r="K35" s="11">
        <v>0.87</v>
      </c>
    </row>
    <row r="36" spans="1:11" x14ac:dyDescent="0.35">
      <c r="A36" s="7" t="s">
        <v>269</v>
      </c>
      <c r="B36" s="18" t="s">
        <v>92</v>
      </c>
      <c r="C36" s="10">
        <v>235</v>
      </c>
      <c r="D36" s="10">
        <v>145</v>
      </c>
      <c r="E36" s="10">
        <v>50</v>
      </c>
      <c r="F36" s="10">
        <v>85</v>
      </c>
      <c r="G36" s="10">
        <v>5</v>
      </c>
      <c r="H36" s="11">
        <v>0.36</v>
      </c>
      <c r="I36" s="11">
        <v>0.61</v>
      </c>
      <c r="J36" s="11">
        <v>0.03</v>
      </c>
      <c r="K36" s="11">
        <v>0.48</v>
      </c>
    </row>
    <row r="37" spans="1:11" x14ac:dyDescent="0.35">
      <c r="A37" s="7" t="s">
        <v>269</v>
      </c>
      <c r="B37" s="18" t="s">
        <v>93</v>
      </c>
      <c r="C37" s="10">
        <v>290</v>
      </c>
      <c r="D37" s="10">
        <v>255</v>
      </c>
      <c r="E37" s="10">
        <v>90</v>
      </c>
      <c r="F37" s="10">
        <v>145</v>
      </c>
      <c r="G37" s="10">
        <v>20</v>
      </c>
      <c r="H37" s="11">
        <v>0.36</v>
      </c>
      <c r="I37" s="11">
        <v>0.56999999999999995</v>
      </c>
      <c r="J37" s="11">
        <v>7.0000000000000007E-2</v>
      </c>
      <c r="K37" s="11">
        <v>0.54</v>
      </c>
    </row>
    <row r="38" spans="1:11" x14ac:dyDescent="0.35">
      <c r="A38" s="7" t="s">
        <v>269</v>
      </c>
      <c r="B38" s="18" t="s">
        <v>94</v>
      </c>
      <c r="C38" s="10">
        <v>260</v>
      </c>
      <c r="D38" s="10">
        <v>245</v>
      </c>
      <c r="E38" s="10">
        <v>110</v>
      </c>
      <c r="F38" s="10">
        <v>125</v>
      </c>
      <c r="G38" s="10">
        <v>5</v>
      </c>
      <c r="H38" s="11">
        <v>0.46</v>
      </c>
      <c r="I38" s="11">
        <v>0.52</v>
      </c>
      <c r="J38" s="11">
        <v>0.03</v>
      </c>
      <c r="K38" s="11">
        <v>0.72</v>
      </c>
    </row>
    <row r="39" spans="1:11" x14ac:dyDescent="0.35">
      <c r="A39" s="7" t="s">
        <v>269</v>
      </c>
      <c r="B39" s="18" t="s">
        <v>95</v>
      </c>
      <c r="C39" s="10">
        <v>300</v>
      </c>
      <c r="D39" s="10">
        <v>355</v>
      </c>
      <c r="E39" s="10">
        <v>170</v>
      </c>
      <c r="F39" s="10">
        <v>175</v>
      </c>
      <c r="G39" s="10">
        <v>10</v>
      </c>
      <c r="H39" s="11">
        <v>0.47</v>
      </c>
      <c r="I39" s="11">
        <v>0.5</v>
      </c>
      <c r="J39" s="11">
        <v>0.03</v>
      </c>
      <c r="K39" s="11">
        <v>0.75</v>
      </c>
    </row>
    <row r="40" spans="1:11" x14ac:dyDescent="0.35">
      <c r="A40" s="7" t="s">
        <v>269</v>
      </c>
      <c r="B40" s="18" t="s">
        <v>96</v>
      </c>
      <c r="C40" s="10">
        <v>290</v>
      </c>
      <c r="D40" s="10">
        <v>285</v>
      </c>
      <c r="E40" s="10">
        <v>145</v>
      </c>
      <c r="F40" s="10">
        <v>125</v>
      </c>
      <c r="G40" s="10">
        <v>15</v>
      </c>
      <c r="H40" s="11">
        <v>0.52</v>
      </c>
      <c r="I40" s="11">
        <v>0.44</v>
      </c>
      <c r="J40" s="11">
        <v>0.05</v>
      </c>
      <c r="K40" s="11">
        <v>0.77</v>
      </c>
    </row>
    <row r="41" spans="1:11" x14ac:dyDescent="0.35">
      <c r="A41" s="7" t="s">
        <v>269</v>
      </c>
      <c r="B41" s="18" t="s">
        <v>97</v>
      </c>
      <c r="C41" s="10">
        <v>300</v>
      </c>
      <c r="D41" s="10">
        <v>360</v>
      </c>
      <c r="E41" s="10">
        <v>180</v>
      </c>
      <c r="F41" s="10">
        <v>165</v>
      </c>
      <c r="G41" s="10">
        <v>15</v>
      </c>
      <c r="H41" s="11">
        <v>0.5</v>
      </c>
      <c r="I41" s="11">
        <v>0.45</v>
      </c>
      <c r="J41" s="11">
        <v>0.04</v>
      </c>
      <c r="K41" s="11">
        <v>0.86</v>
      </c>
    </row>
    <row r="42" spans="1:11" x14ac:dyDescent="0.35">
      <c r="A42" s="7" t="s">
        <v>269</v>
      </c>
      <c r="B42" s="18" t="s">
        <v>98</v>
      </c>
      <c r="C42" s="10">
        <v>270</v>
      </c>
      <c r="D42" s="10">
        <v>300</v>
      </c>
      <c r="E42" s="10">
        <v>160</v>
      </c>
      <c r="F42" s="10">
        <v>125</v>
      </c>
      <c r="G42" s="10">
        <v>15</v>
      </c>
      <c r="H42" s="11">
        <v>0.53</v>
      </c>
      <c r="I42" s="11">
        <v>0.42</v>
      </c>
      <c r="J42" s="11">
        <v>0.05</v>
      </c>
      <c r="K42" s="11">
        <v>0.93</v>
      </c>
    </row>
    <row r="43" spans="1:11" x14ac:dyDescent="0.35">
      <c r="A43" s="7" t="s">
        <v>269</v>
      </c>
      <c r="B43" s="18" t="s">
        <v>99</v>
      </c>
      <c r="C43" s="10">
        <v>220</v>
      </c>
      <c r="D43" s="10">
        <v>255</v>
      </c>
      <c r="E43" s="10">
        <v>140</v>
      </c>
      <c r="F43" s="10">
        <v>95</v>
      </c>
      <c r="G43" s="10">
        <v>20</v>
      </c>
      <c r="H43" s="11">
        <v>0.55000000000000004</v>
      </c>
      <c r="I43" s="11">
        <v>0.37</v>
      </c>
      <c r="J43" s="11">
        <v>0.08</v>
      </c>
      <c r="K43" s="11">
        <v>0.95</v>
      </c>
    </row>
    <row r="44" spans="1:11" x14ac:dyDescent="0.35">
      <c r="A44" s="7" t="s">
        <v>269</v>
      </c>
      <c r="B44" s="18" t="s">
        <v>100</v>
      </c>
      <c r="C44" s="10">
        <v>210</v>
      </c>
      <c r="D44" s="10">
        <v>265</v>
      </c>
      <c r="E44" s="10">
        <v>145</v>
      </c>
      <c r="F44" s="10">
        <v>110</v>
      </c>
      <c r="G44" s="10">
        <v>10</v>
      </c>
      <c r="H44" s="11">
        <v>0.54</v>
      </c>
      <c r="I44" s="11">
        <v>0.42</v>
      </c>
      <c r="J44" s="11">
        <v>0.04</v>
      </c>
      <c r="K44" s="11">
        <v>0.89</v>
      </c>
    </row>
    <row r="45" spans="1:11" x14ac:dyDescent="0.35">
      <c r="A45" s="7" t="s">
        <v>269</v>
      </c>
      <c r="B45" s="18" t="s">
        <v>101</v>
      </c>
      <c r="C45" s="10">
        <v>190</v>
      </c>
      <c r="D45" s="10">
        <v>240</v>
      </c>
      <c r="E45" s="10">
        <v>125</v>
      </c>
      <c r="F45" s="10">
        <v>105</v>
      </c>
      <c r="G45" s="10">
        <v>10</v>
      </c>
      <c r="H45" s="11">
        <v>0.52</v>
      </c>
      <c r="I45" s="11">
        <v>0.44</v>
      </c>
      <c r="J45" s="11">
        <v>0.04</v>
      </c>
      <c r="K45" s="11">
        <v>0.86</v>
      </c>
    </row>
    <row r="46" spans="1:11" x14ac:dyDescent="0.35">
      <c r="A46" s="7" t="s">
        <v>269</v>
      </c>
      <c r="B46" s="18" t="s">
        <v>102</v>
      </c>
      <c r="C46" s="10">
        <v>230</v>
      </c>
      <c r="D46" s="10">
        <v>210</v>
      </c>
      <c r="E46" s="10">
        <v>120</v>
      </c>
      <c r="F46" s="10">
        <v>80</v>
      </c>
      <c r="G46" s="10">
        <v>10</v>
      </c>
      <c r="H46" s="11">
        <v>0.56999999999999995</v>
      </c>
      <c r="I46" s="11">
        <v>0.39</v>
      </c>
      <c r="J46" s="11">
        <v>0.04</v>
      </c>
      <c r="K46" s="11">
        <v>0.95</v>
      </c>
    </row>
    <row r="47" spans="1:11" x14ac:dyDescent="0.35">
      <c r="A47" s="7" t="s">
        <v>269</v>
      </c>
      <c r="B47" s="18" t="s">
        <v>103</v>
      </c>
      <c r="C47" s="10">
        <v>165</v>
      </c>
      <c r="D47" s="10">
        <v>170</v>
      </c>
      <c r="E47" s="10">
        <v>85</v>
      </c>
      <c r="F47" s="10">
        <v>85</v>
      </c>
      <c r="G47" s="10">
        <v>5</v>
      </c>
      <c r="H47" s="11">
        <v>0.49</v>
      </c>
      <c r="I47" s="11">
        <v>0.49</v>
      </c>
      <c r="J47" s="11">
        <v>0.02</v>
      </c>
      <c r="K47" s="11">
        <v>0.97</v>
      </c>
    </row>
    <row r="48" spans="1:11" x14ac:dyDescent="0.35">
      <c r="A48" s="7" t="s">
        <v>269</v>
      </c>
      <c r="B48" s="18" t="s">
        <v>104</v>
      </c>
      <c r="C48" s="10">
        <v>235</v>
      </c>
      <c r="D48" s="10">
        <v>210</v>
      </c>
      <c r="E48" s="10">
        <v>105</v>
      </c>
      <c r="F48" s="10">
        <v>95</v>
      </c>
      <c r="G48" s="10">
        <v>10</v>
      </c>
      <c r="H48" s="11">
        <v>0.5</v>
      </c>
      <c r="I48" s="11">
        <v>0.45</v>
      </c>
      <c r="J48" s="11">
        <v>0.05</v>
      </c>
      <c r="K48" s="11">
        <v>0.93</v>
      </c>
    </row>
    <row r="49" spans="1:11" x14ac:dyDescent="0.35">
      <c r="A49" s="7" t="s">
        <v>269</v>
      </c>
      <c r="B49" s="18" t="s">
        <v>105</v>
      </c>
      <c r="C49" s="10">
        <v>270</v>
      </c>
      <c r="D49" s="10">
        <v>180</v>
      </c>
      <c r="E49" s="10">
        <v>95</v>
      </c>
      <c r="F49" s="10">
        <v>75</v>
      </c>
      <c r="G49" s="10">
        <v>10</v>
      </c>
      <c r="H49" s="11">
        <v>0.53</v>
      </c>
      <c r="I49" s="11">
        <v>0.41</v>
      </c>
      <c r="J49" s="11">
        <v>0.06</v>
      </c>
      <c r="K49" s="11">
        <v>0.97</v>
      </c>
    </row>
    <row r="50" spans="1:11" x14ac:dyDescent="0.35">
      <c r="A50" s="7" t="s">
        <v>269</v>
      </c>
      <c r="B50" s="18" t="s">
        <v>106</v>
      </c>
      <c r="C50" s="10">
        <v>325</v>
      </c>
      <c r="D50" s="10">
        <v>220</v>
      </c>
      <c r="E50" s="10">
        <v>115</v>
      </c>
      <c r="F50" s="10">
        <v>90</v>
      </c>
      <c r="G50" s="10">
        <v>10</v>
      </c>
      <c r="H50" s="11">
        <v>0.53</v>
      </c>
      <c r="I50" s="11">
        <v>0.41</v>
      </c>
      <c r="J50" s="11">
        <v>0.05</v>
      </c>
      <c r="K50" s="11">
        <v>0.93</v>
      </c>
    </row>
    <row r="51" spans="1:11" x14ac:dyDescent="0.35">
      <c r="A51" s="25" t="s">
        <v>270</v>
      </c>
      <c r="B51" s="26" t="s">
        <v>60</v>
      </c>
      <c r="C51" s="27">
        <v>5380</v>
      </c>
      <c r="D51" s="27">
        <v>5020</v>
      </c>
      <c r="E51" s="27">
        <v>1860</v>
      </c>
      <c r="F51" s="27">
        <v>2940</v>
      </c>
      <c r="G51" s="27">
        <v>220</v>
      </c>
      <c r="H51" s="124">
        <v>0.37</v>
      </c>
      <c r="I51" s="124">
        <v>0.59</v>
      </c>
      <c r="J51" s="124">
        <v>0.04</v>
      </c>
      <c r="K51" s="124">
        <v>0.88</v>
      </c>
    </row>
    <row r="52" spans="1:11" x14ac:dyDescent="0.35">
      <c r="A52" s="7" t="s">
        <v>270</v>
      </c>
      <c r="B52" s="18" t="s">
        <v>64</v>
      </c>
      <c r="C52" s="10">
        <v>5</v>
      </c>
      <c r="D52" s="10">
        <v>0</v>
      </c>
      <c r="E52" s="10">
        <v>0</v>
      </c>
      <c r="F52" s="10">
        <v>0</v>
      </c>
      <c r="G52" s="10">
        <v>0</v>
      </c>
      <c r="H52" s="11" t="s">
        <v>62</v>
      </c>
      <c r="I52" s="11" t="s">
        <v>62</v>
      </c>
      <c r="J52" s="11" t="s">
        <v>62</v>
      </c>
      <c r="K52" s="11" t="s">
        <v>540</v>
      </c>
    </row>
    <row r="53" spans="1:11" x14ac:dyDescent="0.35">
      <c r="A53" s="7" t="s">
        <v>270</v>
      </c>
      <c r="B53" s="18" t="s">
        <v>65</v>
      </c>
      <c r="C53" s="10">
        <v>5</v>
      </c>
      <c r="D53" s="10" t="s">
        <v>111</v>
      </c>
      <c r="E53" s="10">
        <v>0</v>
      </c>
      <c r="F53" s="10" t="s">
        <v>111</v>
      </c>
      <c r="G53" s="10">
        <v>0</v>
      </c>
      <c r="H53" s="11">
        <v>0</v>
      </c>
      <c r="I53" s="11" t="s">
        <v>111</v>
      </c>
      <c r="J53" s="11">
        <v>0</v>
      </c>
      <c r="K53" s="11">
        <v>1</v>
      </c>
    </row>
    <row r="54" spans="1:11" x14ac:dyDescent="0.35">
      <c r="A54" s="7" t="s">
        <v>270</v>
      </c>
      <c r="B54" s="18" t="s">
        <v>66</v>
      </c>
      <c r="C54" s="10">
        <v>5</v>
      </c>
      <c r="D54" s="10">
        <v>10</v>
      </c>
      <c r="E54" s="10">
        <v>5</v>
      </c>
      <c r="F54" s="10">
        <v>5</v>
      </c>
      <c r="G54" s="10">
        <v>0</v>
      </c>
      <c r="H54" s="11">
        <v>0.3</v>
      </c>
      <c r="I54" s="11">
        <v>0.7</v>
      </c>
      <c r="J54" s="11">
        <v>0</v>
      </c>
      <c r="K54" s="11">
        <v>1</v>
      </c>
    </row>
    <row r="55" spans="1:11" x14ac:dyDescent="0.35">
      <c r="A55" s="7" t="s">
        <v>270</v>
      </c>
      <c r="B55" s="18" t="s">
        <v>67</v>
      </c>
      <c r="C55" s="10">
        <v>5</v>
      </c>
      <c r="D55" s="10">
        <v>5</v>
      </c>
      <c r="E55" s="10">
        <v>0</v>
      </c>
      <c r="F55" s="10">
        <v>5</v>
      </c>
      <c r="G55" s="10">
        <v>0</v>
      </c>
      <c r="H55" s="11">
        <v>0</v>
      </c>
      <c r="I55" s="11">
        <v>1</v>
      </c>
      <c r="J55" s="11">
        <v>0</v>
      </c>
      <c r="K55" s="11">
        <v>1</v>
      </c>
    </row>
    <row r="56" spans="1:11" x14ac:dyDescent="0.35">
      <c r="A56" s="7" t="s">
        <v>270</v>
      </c>
      <c r="B56" s="18" t="s">
        <v>68</v>
      </c>
      <c r="C56" s="10">
        <v>15</v>
      </c>
      <c r="D56" s="10">
        <v>5</v>
      </c>
      <c r="E56" s="10" t="s">
        <v>111</v>
      </c>
      <c r="F56" s="10">
        <v>5</v>
      </c>
      <c r="G56" s="10" t="s">
        <v>111</v>
      </c>
      <c r="H56" s="11" t="s">
        <v>111</v>
      </c>
      <c r="I56" s="11" t="s">
        <v>111</v>
      </c>
      <c r="J56" s="11" t="s">
        <v>111</v>
      </c>
      <c r="K56" s="11">
        <v>1</v>
      </c>
    </row>
    <row r="57" spans="1:11" x14ac:dyDescent="0.35">
      <c r="A57" s="7" t="s">
        <v>270</v>
      </c>
      <c r="B57" s="18" t="s">
        <v>69</v>
      </c>
      <c r="C57" s="10">
        <v>45</v>
      </c>
      <c r="D57" s="10">
        <v>10</v>
      </c>
      <c r="E57" s="10" t="s">
        <v>111</v>
      </c>
      <c r="F57" s="10">
        <v>10</v>
      </c>
      <c r="G57" s="10">
        <v>0</v>
      </c>
      <c r="H57" s="11" t="s">
        <v>111</v>
      </c>
      <c r="I57" s="11" t="s">
        <v>111</v>
      </c>
      <c r="J57" s="11">
        <v>0</v>
      </c>
      <c r="K57" s="11">
        <v>0.82</v>
      </c>
    </row>
    <row r="58" spans="1:11" x14ac:dyDescent="0.35">
      <c r="A58" s="7" t="s">
        <v>270</v>
      </c>
      <c r="B58" s="18" t="s">
        <v>70</v>
      </c>
      <c r="C58" s="10">
        <v>65</v>
      </c>
      <c r="D58" s="10">
        <v>40</v>
      </c>
      <c r="E58" s="10">
        <v>5</v>
      </c>
      <c r="F58" s="10">
        <v>35</v>
      </c>
      <c r="G58" s="10">
        <v>0</v>
      </c>
      <c r="H58" s="11">
        <v>0.1</v>
      </c>
      <c r="I58" s="11">
        <v>0.9</v>
      </c>
      <c r="J58" s="11">
        <v>0</v>
      </c>
      <c r="K58" s="11">
        <v>0.95</v>
      </c>
    </row>
    <row r="59" spans="1:11" x14ac:dyDescent="0.35">
      <c r="A59" s="7" t="s">
        <v>270</v>
      </c>
      <c r="B59" s="18" t="s">
        <v>71</v>
      </c>
      <c r="C59" s="10">
        <v>45</v>
      </c>
      <c r="D59" s="10">
        <v>50</v>
      </c>
      <c r="E59" s="10" t="s">
        <v>111</v>
      </c>
      <c r="F59" s="10">
        <v>50</v>
      </c>
      <c r="G59" s="10" t="s">
        <v>111</v>
      </c>
      <c r="H59" s="11" t="s">
        <v>111</v>
      </c>
      <c r="I59" s="11" t="s">
        <v>111</v>
      </c>
      <c r="J59" s="11" t="s">
        <v>111</v>
      </c>
      <c r="K59" s="11">
        <v>0.9</v>
      </c>
    </row>
    <row r="60" spans="1:11" x14ac:dyDescent="0.35">
      <c r="A60" s="7" t="s">
        <v>270</v>
      </c>
      <c r="B60" s="18" t="s">
        <v>72</v>
      </c>
      <c r="C60" s="10">
        <v>55</v>
      </c>
      <c r="D60" s="10">
        <v>70</v>
      </c>
      <c r="E60" s="10">
        <v>5</v>
      </c>
      <c r="F60" s="10">
        <v>60</v>
      </c>
      <c r="G60" s="10" t="s">
        <v>111</v>
      </c>
      <c r="H60" s="11" t="s">
        <v>111</v>
      </c>
      <c r="I60" s="11">
        <v>0.88</v>
      </c>
      <c r="J60" s="11" t="s">
        <v>111</v>
      </c>
      <c r="K60" s="11">
        <v>0.85</v>
      </c>
    </row>
    <row r="61" spans="1:11" x14ac:dyDescent="0.35">
      <c r="A61" s="7" t="s">
        <v>270</v>
      </c>
      <c r="B61" s="18" t="s">
        <v>73</v>
      </c>
      <c r="C61" s="10">
        <v>65</v>
      </c>
      <c r="D61" s="10">
        <v>45</v>
      </c>
      <c r="E61" s="10">
        <v>5</v>
      </c>
      <c r="F61" s="10">
        <v>35</v>
      </c>
      <c r="G61" s="10">
        <v>5</v>
      </c>
      <c r="H61" s="11">
        <v>0.09</v>
      </c>
      <c r="I61" s="11">
        <v>0.82</v>
      </c>
      <c r="J61" s="11">
        <v>0.09</v>
      </c>
      <c r="K61" s="11">
        <v>0.98</v>
      </c>
    </row>
    <row r="62" spans="1:11" x14ac:dyDescent="0.35">
      <c r="A62" s="7" t="s">
        <v>270</v>
      </c>
      <c r="B62" s="18" t="s">
        <v>74</v>
      </c>
      <c r="C62" s="10">
        <v>70</v>
      </c>
      <c r="D62" s="10">
        <v>70</v>
      </c>
      <c r="E62" s="10" t="s">
        <v>111</v>
      </c>
      <c r="F62" s="10">
        <v>65</v>
      </c>
      <c r="G62" s="10">
        <v>5</v>
      </c>
      <c r="H62" s="11" t="s">
        <v>111</v>
      </c>
      <c r="I62" s="11">
        <v>0.93</v>
      </c>
      <c r="J62" s="11" t="s">
        <v>111</v>
      </c>
      <c r="K62" s="11">
        <v>0.98</v>
      </c>
    </row>
    <row r="63" spans="1:11" x14ac:dyDescent="0.35">
      <c r="A63" s="7" t="s">
        <v>270</v>
      </c>
      <c r="B63" s="18" t="s">
        <v>75</v>
      </c>
      <c r="C63" s="10">
        <v>65</v>
      </c>
      <c r="D63" s="10">
        <v>85</v>
      </c>
      <c r="E63" s="10">
        <v>10</v>
      </c>
      <c r="F63" s="10">
        <v>75</v>
      </c>
      <c r="G63" s="10">
        <v>5</v>
      </c>
      <c r="H63" s="11">
        <v>0.09</v>
      </c>
      <c r="I63" s="11">
        <v>0.87</v>
      </c>
      <c r="J63" s="11">
        <v>0.03</v>
      </c>
      <c r="K63" s="11">
        <v>0.98</v>
      </c>
    </row>
    <row r="64" spans="1:11" x14ac:dyDescent="0.35">
      <c r="A64" s="7" t="s">
        <v>270</v>
      </c>
      <c r="B64" s="18" t="s">
        <v>76</v>
      </c>
      <c r="C64" s="10">
        <v>90</v>
      </c>
      <c r="D64" s="10">
        <v>55</v>
      </c>
      <c r="E64" s="10">
        <v>5</v>
      </c>
      <c r="F64" s="10">
        <v>50</v>
      </c>
      <c r="G64" s="10">
        <v>0</v>
      </c>
      <c r="H64" s="11">
        <v>0.09</v>
      </c>
      <c r="I64" s="11">
        <v>0.91</v>
      </c>
      <c r="J64" s="11">
        <v>0</v>
      </c>
      <c r="K64" s="11">
        <v>0.98</v>
      </c>
    </row>
    <row r="65" spans="1:11" x14ac:dyDescent="0.35">
      <c r="A65" s="7" t="s">
        <v>270</v>
      </c>
      <c r="B65" s="18" t="s">
        <v>77</v>
      </c>
      <c r="C65" s="10">
        <v>80</v>
      </c>
      <c r="D65" s="10">
        <v>75</v>
      </c>
      <c r="E65" s="10">
        <v>5</v>
      </c>
      <c r="F65" s="10">
        <v>65</v>
      </c>
      <c r="G65" s="10" t="s">
        <v>111</v>
      </c>
      <c r="H65" s="11" t="s">
        <v>111</v>
      </c>
      <c r="I65" s="11">
        <v>0.89</v>
      </c>
      <c r="J65" s="11" t="s">
        <v>111</v>
      </c>
      <c r="K65" s="11">
        <v>0.97</v>
      </c>
    </row>
    <row r="66" spans="1:11" x14ac:dyDescent="0.35">
      <c r="A66" s="7" t="s">
        <v>270</v>
      </c>
      <c r="B66" s="18" t="s">
        <v>78</v>
      </c>
      <c r="C66" s="10">
        <v>80</v>
      </c>
      <c r="D66" s="10">
        <v>85</v>
      </c>
      <c r="E66" s="10">
        <v>20</v>
      </c>
      <c r="F66" s="10">
        <v>65</v>
      </c>
      <c r="G66" s="10">
        <v>0</v>
      </c>
      <c r="H66" s="11">
        <v>0.21</v>
      </c>
      <c r="I66" s="11">
        <v>0.79</v>
      </c>
      <c r="J66" s="11">
        <v>0</v>
      </c>
      <c r="K66" s="11">
        <v>0.95</v>
      </c>
    </row>
    <row r="67" spans="1:11" x14ac:dyDescent="0.35">
      <c r="A67" s="7" t="s">
        <v>270</v>
      </c>
      <c r="B67" s="18" t="s">
        <v>79</v>
      </c>
      <c r="C67" s="10">
        <v>50</v>
      </c>
      <c r="D67" s="10">
        <v>85</v>
      </c>
      <c r="E67" s="10">
        <v>20</v>
      </c>
      <c r="F67" s="10">
        <v>65</v>
      </c>
      <c r="G67" s="10" t="s">
        <v>111</v>
      </c>
      <c r="H67" s="11" t="s">
        <v>111</v>
      </c>
      <c r="I67" s="11">
        <v>0.78</v>
      </c>
      <c r="J67" s="11" t="s">
        <v>111</v>
      </c>
      <c r="K67" s="11">
        <v>0.98</v>
      </c>
    </row>
    <row r="68" spans="1:11" x14ac:dyDescent="0.35">
      <c r="A68" s="7" t="s">
        <v>270</v>
      </c>
      <c r="B68" s="18" t="s">
        <v>80</v>
      </c>
      <c r="C68" s="10">
        <v>60</v>
      </c>
      <c r="D68" s="10">
        <v>50</v>
      </c>
      <c r="E68" s="10">
        <v>10</v>
      </c>
      <c r="F68" s="10">
        <v>40</v>
      </c>
      <c r="G68" s="10" t="s">
        <v>111</v>
      </c>
      <c r="H68" s="11" t="s">
        <v>111</v>
      </c>
      <c r="I68" s="11">
        <v>0.79</v>
      </c>
      <c r="J68" s="11" t="s">
        <v>111</v>
      </c>
      <c r="K68" s="11">
        <v>0.98</v>
      </c>
    </row>
    <row r="69" spans="1:11" x14ac:dyDescent="0.35">
      <c r="A69" s="7" t="s">
        <v>270</v>
      </c>
      <c r="B69" s="18" t="s">
        <v>81</v>
      </c>
      <c r="C69" s="10">
        <v>90</v>
      </c>
      <c r="D69" s="10">
        <v>55</v>
      </c>
      <c r="E69" s="10">
        <v>5</v>
      </c>
      <c r="F69" s="10">
        <v>45</v>
      </c>
      <c r="G69" s="10">
        <v>5</v>
      </c>
      <c r="H69" s="11">
        <v>0.09</v>
      </c>
      <c r="I69" s="11">
        <v>0.79</v>
      </c>
      <c r="J69" s="11">
        <v>0.12</v>
      </c>
      <c r="K69" s="11">
        <v>0.98</v>
      </c>
    </row>
    <row r="70" spans="1:11" x14ac:dyDescent="0.35">
      <c r="A70" s="7" t="s">
        <v>270</v>
      </c>
      <c r="B70" s="18" t="s">
        <v>82</v>
      </c>
      <c r="C70" s="10">
        <v>90</v>
      </c>
      <c r="D70" s="10">
        <v>75</v>
      </c>
      <c r="E70" s="10">
        <v>10</v>
      </c>
      <c r="F70" s="10">
        <v>55</v>
      </c>
      <c r="G70" s="10">
        <v>10</v>
      </c>
      <c r="H70" s="11">
        <v>0.13</v>
      </c>
      <c r="I70" s="11">
        <v>0.73</v>
      </c>
      <c r="J70" s="11">
        <v>0.14000000000000001</v>
      </c>
      <c r="K70" s="11">
        <v>0.97</v>
      </c>
    </row>
    <row r="71" spans="1:11" x14ac:dyDescent="0.35">
      <c r="A71" s="7" t="s">
        <v>270</v>
      </c>
      <c r="B71" s="18" t="s">
        <v>83</v>
      </c>
      <c r="C71" s="10">
        <v>85</v>
      </c>
      <c r="D71" s="10">
        <v>70</v>
      </c>
      <c r="E71" s="10">
        <v>15</v>
      </c>
      <c r="F71" s="10">
        <v>55</v>
      </c>
      <c r="G71" s="10" t="s">
        <v>111</v>
      </c>
      <c r="H71" s="11" t="s">
        <v>111</v>
      </c>
      <c r="I71" s="11">
        <v>0.77</v>
      </c>
      <c r="J71" s="11" t="s">
        <v>111</v>
      </c>
      <c r="K71" s="11">
        <v>0.99</v>
      </c>
    </row>
    <row r="72" spans="1:11" x14ac:dyDescent="0.35">
      <c r="A72" s="7" t="s">
        <v>270</v>
      </c>
      <c r="B72" s="18" t="s">
        <v>84</v>
      </c>
      <c r="C72" s="10">
        <v>110</v>
      </c>
      <c r="D72" s="10">
        <v>90</v>
      </c>
      <c r="E72" s="10">
        <v>15</v>
      </c>
      <c r="F72" s="10">
        <v>75</v>
      </c>
      <c r="G72" s="10" t="s">
        <v>111</v>
      </c>
      <c r="H72" s="11" t="s">
        <v>111</v>
      </c>
      <c r="I72" s="11">
        <v>0.8</v>
      </c>
      <c r="J72" s="11" t="s">
        <v>111</v>
      </c>
      <c r="K72" s="11">
        <v>1</v>
      </c>
    </row>
    <row r="73" spans="1:11" x14ac:dyDescent="0.35">
      <c r="A73" s="7" t="s">
        <v>270</v>
      </c>
      <c r="B73" s="18" t="s">
        <v>85</v>
      </c>
      <c r="C73" s="10">
        <v>145</v>
      </c>
      <c r="D73" s="10">
        <v>100</v>
      </c>
      <c r="E73" s="10">
        <v>15</v>
      </c>
      <c r="F73" s="10">
        <v>75</v>
      </c>
      <c r="G73" s="10">
        <v>5</v>
      </c>
      <c r="H73" s="11">
        <v>0.16</v>
      </c>
      <c r="I73" s="11">
        <v>0.77</v>
      </c>
      <c r="J73" s="11">
        <v>7.0000000000000007E-2</v>
      </c>
      <c r="K73" s="11">
        <v>0.96</v>
      </c>
    </row>
    <row r="74" spans="1:11" x14ac:dyDescent="0.35">
      <c r="A74" s="7" t="s">
        <v>270</v>
      </c>
      <c r="B74" s="18" t="s">
        <v>86</v>
      </c>
      <c r="C74" s="10">
        <v>110</v>
      </c>
      <c r="D74" s="10">
        <v>140</v>
      </c>
      <c r="E74" s="10">
        <v>30</v>
      </c>
      <c r="F74" s="10">
        <v>105</v>
      </c>
      <c r="G74" s="10">
        <v>5</v>
      </c>
      <c r="H74" s="11">
        <v>0.21</v>
      </c>
      <c r="I74" s="11">
        <v>0.76</v>
      </c>
      <c r="J74" s="11">
        <v>0.04</v>
      </c>
      <c r="K74" s="11">
        <v>1</v>
      </c>
    </row>
    <row r="75" spans="1:11" x14ac:dyDescent="0.35">
      <c r="A75" s="7" t="s">
        <v>270</v>
      </c>
      <c r="B75" s="18" t="s">
        <v>87</v>
      </c>
      <c r="C75" s="10">
        <v>135</v>
      </c>
      <c r="D75" s="10">
        <v>130</v>
      </c>
      <c r="E75" s="10">
        <v>35</v>
      </c>
      <c r="F75" s="10">
        <v>85</v>
      </c>
      <c r="G75" s="10">
        <v>5</v>
      </c>
      <c r="H75" s="11">
        <v>0.28000000000000003</v>
      </c>
      <c r="I75" s="11">
        <v>0.66</v>
      </c>
      <c r="J75" s="11">
        <v>0.05</v>
      </c>
      <c r="K75" s="11">
        <v>0.96</v>
      </c>
    </row>
    <row r="76" spans="1:11" x14ac:dyDescent="0.35">
      <c r="A76" s="7" t="s">
        <v>270</v>
      </c>
      <c r="B76" s="18" t="s">
        <v>88</v>
      </c>
      <c r="C76" s="10">
        <v>145</v>
      </c>
      <c r="D76" s="10">
        <v>110</v>
      </c>
      <c r="E76" s="10">
        <v>30</v>
      </c>
      <c r="F76" s="10">
        <v>70</v>
      </c>
      <c r="G76" s="10">
        <v>5</v>
      </c>
      <c r="H76" s="11">
        <v>0.3</v>
      </c>
      <c r="I76" s="11">
        <v>0.64</v>
      </c>
      <c r="J76" s="11">
        <v>0.06</v>
      </c>
      <c r="K76" s="11">
        <v>0.98</v>
      </c>
    </row>
    <row r="77" spans="1:11" x14ac:dyDescent="0.35">
      <c r="A77" s="7" t="s">
        <v>270</v>
      </c>
      <c r="B77" s="18" t="s">
        <v>89</v>
      </c>
      <c r="C77" s="10">
        <v>185</v>
      </c>
      <c r="D77" s="10">
        <v>150</v>
      </c>
      <c r="E77" s="10">
        <v>40</v>
      </c>
      <c r="F77" s="10">
        <v>95</v>
      </c>
      <c r="G77" s="10">
        <v>15</v>
      </c>
      <c r="H77" s="11">
        <v>0.27</v>
      </c>
      <c r="I77" s="11">
        <v>0.64</v>
      </c>
      <c r="J77" s="11">
        <v>0.09</v>
      </c>
      <c r="K77" s="11">
        <v>0.92</v>
      </c>
    </row>
    <row r="78" spans="1:11" x14ac:dyDescent="0.35">
      <c r="A78" s="7" t="s">
        <v>270</v>
      </c>
      <c r="B78" s="18" t="s">
        <v>90</v>
      </c>
      <c r="C78" s="10">
        <v>190</v>
      </c>
      <c r="D78" s="10">
        <v>195</v>
      </c>
      <c r="E78" s="10">
        <v>50</v>
      </c>
      <c r="F78" s="10">
        <v>135</v>
      </c>
      <c r="G78" s="10">
        <v>10</v>
      </c>
      <c r="H78" s="11">
        <v>0.26</v>
      </c>
      <c r="I78" s="11">
        <v>0.69</v>
      </c>
      <c r="J78" s="11">
        <v>0.05</v>
      </c>
      <c r="K78" s="11">
        <v>0.95</v>
      </c>
    </row>
    <row r="79" spans="1:11" x14ac:dyDescent="0.35">
      <c r="A79" s="7" t="s">
        <v>270</v>
      </c>
      <c r="B79" s="18" t="s">
        <v>91</v>
      </c>
      <c r="C79" s="10">
        <v>175</v>
      </c>
      <c r="D79" s="10">
        <v>105</v>
      </c>
      <c r="E79" s="10">
        <v>35</v>
      </c>
      <c r="F79" s="10">
        <v>70</v>
      </c>
      <c r="G79" s="10">
        <v>5</v>
      </c>
      <c r="H79" s="11">
        <v>0.31</v>
      </c>
      <c r="I79" s="11">
        <v>0.64</v>
      </c>
      <c r="J79" s="11">
        <v>0.05</v>
      </c>
      <c r="K79" s="11">
        <v>0.87</v>
      </c>
    </row>
    <row r="80" spans="1:11" x14ac:dyDescent="0.35">
      <c r="A80" s="7" t="s">
        <v>270</v>
      </c>
      <c r="B80" s="18" t="s">
        <v>92</v>
      </c>
      <c r="C80" s="10">
        <v>195</v>
      </c>
      <c r="D80" s="10">
        <v>115</v>
      </c>
      <c r="E80" s="10">
        <v>40</v>
      </c>
      <c r="F80" s="10">
        <v>70</v>
      </c>
      <c r="G80" s="10">
        <v>5</v>
      </c>
      <c r="H80" s="11">
        <v>0.35</v>
      </c>
      <c r="I80" s="11">
        <v>0.62</v>
      </c>
      <c r="J80" s="11">
        <v>0.03</v>
      </c>
      <c r="K80" s="11">
        <v>0.48</v>
      </c>
    </row>
    <row r="81" spans="1:11" x14ac:dyDescent="0.35">
      <c r="A81" s="7" t="s">
        <v>270</v>
      </c>
      <c r="B81" s="18" t="s">
        <v>93</v>
      </c>
      <c r="C81" s="10">
        <v>250</v>
      </c>
      <c r="D81" s="10">
        <v>205</v>
      </c>
      <c r="E81" s="10">
        <v>70</v>
      </c>
      <c r="F81" s="10">
        <v>125</v>
      </c>
      <c r="G81" s="10">
        <v>15</v>
      </c>
      <c r="H81" s="11">
        <v>0.34</v>
      </c>
      <c r="I81" s="11">
        <v>0.59</v>
      </c>
      <c r="J81" s="11">
        <v>0.06</v>
      </c>
      <c r="K81" s="11">
        <v>0.56000000000000005</v>
      </c>
    </row>
    <row r="82" spans="1:11" x14ac:dyDescent="0.35">
      <c r="A82" s="7" t="s">
        <v>270</v>
      </c>
      <c r="B82" s="18" t="s">
        <v>94</v>
      </c>
      <c r="C82" s="10">
        <v>230</v>
      </c>
      <c r="D82" s="10">
        <v>205</v>
      </c>
      <c r="E82" s="10">
        <v>95</v>
      </c>
      <c r="F82" s="10">
        <v>110</v>
      </c>
      <c r="G82" s="10">
        <v>5</v>
      </c>
      <c r="H82" s="11">
        <v>0.45</v>
      </c>
      <c r="I82" s="11">
        <v>0.52</v>
      </c>
      <c r="J82" s="11">
        <v>0.02</v>
      </c>
      <c r="K82" s="11">
        <v>0.72</v>
      </c>
    </row>
    <row r="83" spans="1:11" x14ac:dyDescent="0.35">
      <c r="A83" s="7" t="s">
        <v>270</v>
      </c>
      <c r="B83" s="18" t="s">
        <v>95</v>
      </c>
      <c r="C83" s="10">
        <v>270</v>
      </c>
      <c r="D83" s="10">
        <v>300</v>
      </c>
      <c r="E83" s="10">
        <v>135</v>
      </c>
      <c r="F83" s="10">
        <v>155</v>
      </c>
      <c r="G83" s="10">
        <v>10</v>
      </c>
      <c r="H83" s="11">
        <v>0.45</v>
      </c>
      <c r="I83" s="11">
        <v>0.52</v>
      </c>
      <c r="J83" s="11">
        <v>0.03</v>
      </c>
      <c r="K83" s="11">
        <v>0.76</v>
      </c>
    </row>
    <row r="84" spans="1:11" x14ac:dyDescent="0.35">
      <c r="A84" s="7" t="s">
        <v>270</v>
      </c>
      <c r="B84" s="18" t="s">
        <v>96</v>
      </c>
      <c r="C84" s="10">
        <v>250</v>
      </c>
      <c r="D84" s="10">
        <v>260</v>
      </c>
      <c r="E84" s="10">
        <v>135</v>
      </c>
      <c r="F84" s="10">
        <v>115</v>
      </c>
      <c r="G84" s="10">
        <v>10</v>
      </c>
      <c r="H84" s="11">
        <v>0.52</v>
      </c>
      <c r="I84" s="11">
        <v>0.43</v>
      </c>
      <c r="J84" s="11">
        <v>0.05</v>
      </c>
      <c r="K84" s="11">
        <v>0.77</v>
      </c>
    </row>
    <row r="85" spans="1:11" x14ac:dyDescent="0.35">
      <c r="A85" s="7" t="s">
        <v>270</v>
      </c>
      <c r="B85" s="18" t="s">
        <v>97</v>
      </c>
      <c r="C85" s="10">
        <v>275</v>
      </c>
      <c r="D85" s="10">
        <v>320</v>
      </c>
      <c r="E85" s="10">
        <v>160</v>
      </c>
      <c r="F85" s="10">
        <v>150</v>
      </c>
      <c r="G85" s="10">
        <v>10</v>
      </c>
      <c r="H85" s="11">
        <v>0.5</v>
      </c>
      <c r="I85" s="11">
        <v>0.47</v>
      </c>
      <c r="J85" s="11">
        <v>0.03</v>
      </c>
      <c r="K85" s="11">
        <v>0.84</v>
      </c>
    </row>
    <row r="86" spans="1:11" x14ac:dyDescent="0.35">
      <c r="A86" s="7" t="s">
        <v>270</v>
      </c>
      <c r="B86" s="18" t="s">
        <v>98</v>
      </c>
      <c r="C86" s="10">
        <v>225</v>
      </c>
      <c r="D86" s="10">
        <v>260</v>
      </c>
      <c r="E86" s="10">
        <v>140</v>
      </c>
      <c r="F86" s="10">
        <v>115</v>
      </c>
      <c r="G86" s="10">
        <v>10</v>
      </c>
      <c r="H86" s="11">
        <v>0.53</v>
      </c>
      <c r="I86" s="11">
        <v>0.43</v>
      </c>
      <c r="J86" s="11">
        <v>0.04</v>
      </c>
      <c r="K86" s="11">
        <v>0.93</v>
      </c>
    </row>
    <row r="87" spans="1:11" x14ac:dyDescent="0.35">
      <c r="A87" s="7" t="s">
        <v>270</v>
      </c>
      <c r="B87" s="18" t="s">
        <v>99</v>
      </c>
      <c r="C87" s="10">
        <v>185</v>
      </c>
      <c r="D87" s="10">
        <v>220</v>
      </c>
      <c r="E87" s="10">
        <v>120</v>
      </c>
      <c r="F87" s="10">
        <v>85</v>
      </c>
      <c r="G87" s="10">
        <v>15</v>
      </c>
      <c r="H87" s="11">
        <v>0.54</v>
      </c>
      <c r="I87" s="11">
        <v>0.4</v>
      </c>
      <c r="J87" s="11">
        <v>0.06</v>
      </c>
      <c r="K87" s="11">
        <v>0.95</v>
      </c>
    </row>
    <row r="88" spans="1:11" x14ac:dyDescent="0.35">
      <c r="A88" s="7" t="s">
        <v>270</v>
      </c>
      <c r="B88" s="18" t="s">
        <v>100</v>
      </c>
      <c r="C88" s="10">
        <v>170</v>
      </c>
      <c r="D88" s="10">
        <v>230</v>
      </c>
      <c r="E88" s="10">
        <v>120</v>
      </c>
      <c r="F88" s="10">
        <v>100</v>
      </c>
      <c r="G88" s="10">
        <v>10</v>
      </c>
      <c r="H88" s="11">
        <v>0.53</v>
      </c>
      <c r="I88" s="11">
        <v>0.43</v>
      </c>
      <c r="J88" s="11">
        <v>0.04</v>
      </c>
      <c r="K88" s="11">
        <v>0.88</v>
      </c>
    </row>
    <row r="89" spans="1:11" x14ac:dyDescent="0.35">
      <c r="A89" s="7" t="s">
        <v>270</v>
      </c>
      <c r="B89" s="18" t="s">
        <v>101</v>
      </c>
      <c r="C89" s="10">
        <v>145</v>
      </c>
      <c r="D89" s="10">
        <v>195</v>
      </c>
      <c r="E89" s="10">
        <v>95</v>
      </c>
      <c r="F89" s="10">
        <v>95</v>
      </c>
      <c r="G89" s="10">
        <v>10</v>
      </c>
      <c r="H89" s="11">
        <v>0.47</v>
      </c>
      <c r="I89" s="11">
        <v>0.48</v>
      </c>
      <c r="J89" s="11">
        <v>0.04</v>
      </c>
      <c r="K89" s="11">
        <v>0.86</v>
      </c>
    </row>
    <row r="90" spans="1:11" x14ac:dyDescent="0.35">
      <c r="A90" s="7" t="s">
        <v>270</v>
      </c>
      <c r="B90" s="18" t="s">
        <v>102</v>
      </c>
      <c r="C90" s="10">
        <v>180</v>
      </c>
      <c r="D90" s="10">
        <v>160</v>
      </c>
      <c r="E90" s="10">
        <v>85</v>
      </c>
      <c r="F90" s="10">
        <v>65</v>
      </c>
      <c r="G90" s="10">
        <v>10</v>
      </c>
      <c r="H90" s="11">
        <v>0.54</v>
      </c>
      <c r="I90" s="11">
        <v>0.41</v>
      </c>
      <c r="J90" s="11">
        <v>0.05</v>
      </c>
      <c r="K90" s="11">
        <v>0.94</v>
      </c>
    </row>
    <row r="91" spans="1:11" x14ac:dyDescent="0.35">
      <c r="A91" s="7" t="s">
        <v>270</v>
      </c>
      <c r="B91" s="18" t="s">
        <v>103</v>
      </c>
      <c r="C91" s="10">
        <v>115</v>
      </c>
      <c r="D91" s="10">
        <v>130</v>
      </c>
      <c r="E91" s="10">
        <v>70</v>
      </c>
      <c r="F91" s="10">
        <v>60</v>
      </c>
      <c r="G91" s="10" t="s">
        <v>111</v>
      </c>
      <c r="H91" s="11">
        <v>0.53</v>
      </c>
      <c r="I91" s="11" t="s">
        <v>111</v>
      </c>
      <c r="J91" s="11" t="s">
        <v>111</v>
      </c>
      <c r="K91" s="11">
        <v>0.96</v>
      </c>
    </row>
    <row r="92" spans="1:11" x14ac:dyDescent="0.35">
      <c r="A92" s="7" t="s">
        <v>270</v>
      </c>
      <c r="B92" s="18" t="s">
        <v>104</v>
      </c>
      <c r="C92" s="10">
        <v>170</v>
      </c>
      <c r="D92" s="10">
        <v>155</v>
      </c>
      <c r="E92" s="10">
        <v>75</v>
      </c>
      <c r="F92" s="10">
        <v>75</v>
      </c>
      <c r="G92" s="10">
        <v>10</v>
      </c>
      <c r="H92" s="11">
        <v>0.47</v>
      </c>
      <c r="I92" s="11">
        <v>0.47</v>
      </c>
      <c r="J92" s="11">
        <v>0.06</v>
      </c>
      <c r="K92" s="11">
        <v>0.94</v>
      </c>
    </row>
    <row r="93" spans="1:11" x14ac:dyDescent="0.35">
      <c r="A93" s="7" t="s">
        <v>270</v>
      </c>
      <c r="B93" s="18" t="s">
        <v>105</v>
      </c>
      <c r="C93" s="10">
        <v>205</v>
      </c>
      <c r="D93" s="10">
        <v>135</v>
      </c>
      <c r="E93" s="10">
        <v>70</v>
      </c>
      <c r="F93" s="10">
        <v>55</v>
      </c>
      <c r="G93" s="10">
        <v>10</v>
      </c>
      <c r="H93" s="11">
        <v>0.51</v>
      </c>
      <c r="I93" s="11">
        <v>0.41</v>
      </c>
      <c r="J93" s="11">
        <v>7.0000000000000007E-2</v>
      </c>
      <c r="K93" s="11">
        <v>0.97</v>
      </c>
    </row>
    <row r="94" spans="1:11" x14ac:dyDescent="0.35">
      <c r="A94" s="7" t="s">
        <v>270</v>
      </c>
      <c r="B94" s="18" t="s">
        <v>106</v>
      </c>
      <c r="C94" s="10">
        <v>255</v>
      </c>
      <c r="D94" s="10">
        <v>160</v>
      </c>
      <c r="E94" s="10">
        <v>80</v>
      </c>
      <c r="F94" s="10">
        <v>70</v>
      </c>
      <c r="G94" s="10">
        <v>10</v>
      </c>
      <c r="H94" s="11">
        <v>0.51</v>
      </c>
      <c r="I94" s="11">
        <v>0.43</v>
      </c>
      <c r="J94" s="11">
        <v>0.06</v>
      </c>
      <c r="K94" s="11">
        <v>0.94</v>
      </c>
    </row>
    <row r="95" spans="1:11" x14ac:dyDescent="0.35">
      <c r="A95" s="25" t="s">
        <v>271</v>
      </c>
      <c r="B95" s="26" t="s">
        <v>60</v>
      </c>
      <c r="C95" s="27">
        <v>1425</v>
      </c>
      <c r="D95" s="27">
        <v>1325</v>
      </c>
      <c r="E95" s="27">
        <v>495</v>
      </c>
      <c r="F95" s="27">
        <v>740</v>
      </c>
      <c r="G95" s="27">
        <v>90</v>
      </c>
      <c r="H95" s="124">
        <v>0.37</v>
      </c>
      <c r="I95" s="124">
        <v>0.56000000000000005</v>
      </c>
      <c r="J95" s="124">
        <v>7.0000000000000007E-2</v>
      </c>
      <c r="K95" s="124">
        <v>0.9</v>
      </c>
    </row>
    <row r="96" spans="1:11" x14ac:dyDescent="0.35">
      <c r="A96" s="7" t="s">
        <v>271</v>
      </c>
      <c r="B96" s="18" t="s">
        <v>64</v>
      </c>
      <c r="C96" s="10">
        <v>0</v>
      </c>
      <c r="D96" s="10">
        <v>0</v>
      </c>
      <c r="E96" s="10">
        <v>0</v>
      </c>
      <c r="F96" s="10">
        <v>0</v>
      </c>
      <c r="G96" s="10">
        <v>0</v>
      </c>
      <c r="H96" s="11" t="s">
        <v>62</v>
      </c>
      <c r="I96" s="11" t="s">
        <v>62</v>
      </c>
      <c r="J96" s="11" t="s">
        <v>62</v>
      </c>
      <c r="K96" s="11" t="s">
        <v>62</v>
      </c>
    </row>
    <row r="97" spans="1:11" x14ac:dyDescent="0.35">
      <c r="A97" s="7" t="s">
        <v>271</v>
      </c>
      <c r="B97" s="18" t="s">
        <v>65</v>
      </c>
      <c r="C97" s="10">
        <v>0</v>
      </c>
      <c r="D97" s="10">
        <v>0</v>
      </c>
      <c r="E97" s="10">
        <v>0</v>
      </c>
      <c r="F97" s="10">
        <v>0</v>
      </c>
      <c r="G97" s="10">
        <v>0</v>
      </c>
      <c r="H97" s="11" t="s">
        <v>62</v>
      </c>
      <c r="I97" s="11" t="s">
        <v>62</v>
      </c>
      <c r="J97" s="11" t="s">
        <v>62</v>
      </c>
      <c r="K97" s="11" t="s">
        <v>62</v>
      </c>
    </row>
    <row r="98" spans="1:11" x14ac:dyDescent="0.35">
      <c r="A98" s="7" t="s">
        <v>271</v>
      </c>
      <c r="B98" s="18" t="s">
        <v>66</v>
      </c>
      <c r="C98" s="10">
        <v>0</v>
      </c>
      <c r="D98" s="10">
        <v>0</v>
      </c>
      <c r="E98" s="10">
        <v>0</v>
      </c>
      <c r="F98" s="10">
        <v>0</v>
      </c>
      <c r="G98" s="10">
        <v>0</v>
      </c>
      <c r="H98" s="11" t="s">
        <v>62</v>
      </c>
      <c r="I98" s="11" t="s">
        <v>62</v>
      </c>
      <c r="J98" s="11" t="s">
        <v>62</v>
      </c>
      <c r="K98" s="11" t="s">
        <v>62</v>
      </c>
    </row>
    <row r="99" spans="1:11" x14ac:dyDescent="0.35">
      <c r="A99" s="7" t="s">
        <v>271</v>
      </c>
      <c r="B99" s="18" t="s">
        <v>67</v>
      </c>
      <c r="C99" s="10">
        <v>0</v>
      </c>
      <c r="D99" s="10">
        <v>0</v>
      </c>
      <c r="E99" s="10">
        <v>0</v>
      </c>
      <c r="F99" s="10">
        <v>0</v>
      </c>
      <c r="G99" s="10">
        <v>0</v>
      </c>
      <c r="H99" s="11" t="s">
        <v>62</v>
      </c>
      <c r="I99" s="11" t="s">
        <v>62</v>
      </c>
      <c r="J99" s="11" t="s">
        <v>62</v>
      </c>
      <c r="K99" s="11" t="s">
        <v>62</v>
      </c>
    </row>
    <row r="100" spans="1:11" x14ac:dyDescent="0.35">
      <c r="A100" s="7" t="s">
        <v>271</v>
      </c>
      <c r="B100" s="18" t="s">
        <v>68</v>
      </c>
      <c r="C100" s="10">
        <v>0</v>
      </c>
      <c r="D100" s="10">
        <v>0</v>
      </c>
      <c r="E100" s="10">
        <v>0</v>
      </c>
      <c r="F100" s="10">
        <v>0</v>
      </c>
      <c r="G100" s="10">
        <v>0</v>
      </c>
      <c r="H100" s="11" t="s">
        <v>62</v>
      </c>
      <c r="I100" s="11" t="s">
        <v>62</v>
      </c>
      <c r="J100" s="11" t="s">
        <v>62</v>
      </c>
      <c r="K100" s="11" t="s">
        <v>62</v>
      </c>
    </row>
    <row r="101" spans="1:11" x14ac:dyDescent="0.35">
      <c r="A101" s="7" t="s">
        <v>271</v>
      </c>
      <c r="B101" s="18" t="s">
        <v>69</v>
      </c>
      <c r="C101" s="10">
        <v>0</v>
      </c>
      <c r="D101" s="10">
        <v>0</v>
      </c>
      <c r="E101" s="10">
        <v>0</v>
      </c>
      <c r="F101" s="10">
        <v>0</v>
      </c>
      <c r="G101" s="10">
        <v>0</v>
      </c>
      <c r="H101" s="11" t="s">
        <v>62</v>
      </c>
      <c r="I101" s="11" t="s">
        <v>62</v>
      </c>
      <c r="J101" s="11" t="s">
        <v>62</v>
      </c>
      <c r="K101" s="11" t="s">
        <v>62</v>
      </c>
    </row>
    <row r="102" spans="1:11" x14ac:dyDescent="0.35">
      <c r="A102" s="7" t="s">
        <v>271</v>
      </c>
      <c r="B102" s="18" t="s">
        <v>70</v>
      </c>
      <c r="C102" s="10" t="s">
        <v>111</v>
      </c>
      <c r="D102" s="10">
        <v>0</v>
      </c>
      <c r="E102" s="10">
        <v>0</v>
      </c>
      <c r="F102" s="10">
        <v>0</v>
      </c>
      <c r="G102" s="10">
        <v>0</v>
      </c>
      <c r="H102" s="11" t="s">
        <v>62</v>
      </c>
      <c r="I102" s="11" t="s">
        <v>62</v>
      </c>
      <c r="J102" s="11" t="s">
        <v>62</v>
      </c>
      <c r="K102" s="11" t="s">
        <v>62</v>
      </c>
    </row>
    <row r="103" spans="1:11" x14ac:dyDescent="0.35">
      <c r="A103" s="7" t="s">
        <v>271</v>
      </c>
      <c r="B103" s="18" t="s">
        <v>71</v>
      </c>
      <c r="C103" s="10">
        <v>5</v>
      </c>
      <c r="D103" s="10" t="s">
        <v>111</v>
      </c>
      <c r="E103" s="10">
        <v>0</v>
      </c>
      <c r="F103" s="10" t="s">
        <v>111</v>
      </c>
      <c r="G103" s="10">
        <v>0</v>
      </c>
      <c r="H103" s="11">
        <v>0</v>
      </c>
      <c r="I103" s="11" t="s">
        <v>111</v>
      </c>
      <c r="J103" s="11">
        <v>0</v>
      </c>
      <c r="K103" s="11">
        <v>1</v>
      </c>
    </row>
    <row r="104" spans="1:11" x14ac:dyDescent="0.35">
      <c r="A104" s="7" t="s">
        <v>271</v>
      </c>
      <c r="B104" s="18" t="s">
        <v>72</v>
      </c>
      <c r="C104" s="10">
        <v>10</v>
      </c>
      <c r="D104" s="10" t="s">
        <v>111</v>
      </c>
      <c r="E104" s="10">
        <v>0</v>
      </c>
      <c r="F104" s="10" t="s">
        <v>111</v>
      </c>
      <c r="G104" s="10" t="s">
        <v>111</v>
      </c>
      <c r="H104" s="11">
        <v>0</v>
      </c>
      <c r="I104" s="11" t="s">
        <v>111</v>
      </c>
      <c r="J104" s="11" t="s">
        <v>111</v>
      </c>
      <c r="K104" s="11">
        <v>1</v>
      </c>
    </row>
    <row r="105" spans="1:11" x14ac:dyDescent="0.35">
      <c r="A105" s="7" t="s">
        <v>271</v>
      </c>
      <c r="B105" s="18" t="s">
        <v>73</v>
      </c>
      <c r="C105" s="10">
        <v>15</v>
      </c>
      <c r="D105" s="10">
        <v>15</v>
      </c>
      <c r="E105" s="10">
        <v>0</v>
      </c>
      <c r="F105" s="10">
        <v>10</v>
      </c>
      <c r="G105" s="10">
        <v>5</v>
      </c>
      <c r="H105" s="11">
        <v>0</v>
      </c>
      <c r="I105" s="11">
        <v>0.77</v>
      </c>
      <c r="J105" s="11">
        <v>0.23</v>
      </c>
      <c r="K105" s="11">
        <v>1</v>
      </c>
    </row>
    <row r="106" spans="1:11" x14ac:dyDescent="0.35">
      <c r="A106" s="7" t="s">
        <v>271</v>
      </c>
      <c r="B106" s="18" t="s">
        <v>74</v>
      </c>
      <c r="C106" s="10">
        <v>15</v>
      </c>
      <c r="D106" s="10">
        <v>15</v>
      </c>
      <c r="E106" s="10" t="s">
        <v>111</v>
      </c>
      <c r="F106" s="10">
        <v>10</v>
      </c>
      <c r="G106" s="10">
        <v>5</v>
      </c>
      <c r="H106" s="11" t="s">
        <v>111</v>
      </c>
      <c r="I106" s="11">
        <v>0.67</v>
      </c>
      <c r="J106" s="11" t="s">
        <v>111</v>
      </c>
      <c r="K106" s="11">
        <v>1</v>
      </c>
    </row>
    <row r="107" spans="1:11" x14ac:dyDescent="0.35">
      <c r="A107" s="7" t="s">
        <v>271</v>
      </c>
      <c r="B107" s="18" t="s">
        <v>75</v>
      </c>
      <c r="C107" s="10">
        <v>30</v>
      </c>
      <c r="D107" s="10">
        <v>10</v>
      </c>
      <c r="E107" s="10" t="s">
        <v>111</v>
      </c>
      <c r="F107" s="10">
        <v>5</v>
      </c>
      <c r="G107" s="10" t="s">
        <v>111</v>
      </c>
      <c r="H107" s="11" t="s">
        <v>111</v>
      </c>
      <c r="I107" s="11" t="s">
        <v>111</v>
      </c>
      <c r="J107" s="11" t="s">
        <v>111</v>
      </c>
      <c r="K107" s="11">
        <v>1</v>
      </c>
    </row>
    <row r="108" spans="1:11" x14ac:dyDescent="0.35">
      <c r="A108" s="7" t="s">
        <v>271</v>
      </c>
      <c r="B108" s="18" t="s">
        <v>76</v>
      </c>
      <c r="C108" s="10">
        <v>35</v>
      </c>
      <c r="D108" s="10">
        <v>20</v>
      </c>
      <c r="E108" s="10" t="s">
        <v>111</v>
      </c>
      <c r="F108" s="10">
        <v>20</v>
      </c>
      <c r="G108" s="10">
        <v>0</v>
      </c>
      <c r="H108" s="11" t="s">
        <v>111</v>
      </c>
      <c r="I108" s="11" t="s">
        <v>111</v>
      </c>
      <c r="J108" s="11">
        <v>0</v>
      </c>
      <c r="K108" s="11">
        <v>1</v>
      </c>
    </row>
    <row r="109" spans="1:11" x14ac:dyDescent="0.35">
      <c r="A109" s="7" t="s">
        <v>271</v>
      </c>
      <c r="B109" s="18" t="s">
        <v>77</v>
      </c>
      <c r="C109" s="10">
        <v>50</v>
      </c>
      <c r="D109" s="10">
        <v>45</v>
      </c>
      <c r="E109" s="10">
        <v>5</v>
      </c>
      <c r="F109" s="10">
        <v>35</v>
      </c>
      <c r="G109" s="10">
        <v>5</v>
      </c>
      <c r="H109" s="11">
        <v>0.11</v>
      </c>
      <c r="I109" s="11">
        <v>0.82</v>
      </c>
      <c r="J109" s="11">
        <v>7.0000000000000007E-2</v>
      </c>
      <c r="K109" s="11">
        <v>0.95</v>
      </c>
    </row>
    <row r="110" spans="1:11" x14ac:dyDescent="0.35">
      <c r="A110" s="7" t="s">
        <v>271</v>
      </c>
      <c r="B110" s="18" t="s">
        <v>78</v>
      </c>
      <c r="C110" s="10">
        <v>30</v>
      </c>
      <c r="D110" s="10">
        <v>35</v>
      </c>
      <c r="E110" s="10">
        <v>5</v>
      </c>
      <c r="F110" s="10">
        <v>30</v>
      </c>
      <c r="G110" s="10">
        <v>5</v>
      </c>
      <c r="H110" s="11">
        <v>0.11</v>
      </c>
      <c r="I110" s="11">
        <v>0.81</v>
      </c>
      <c r="J110" s="11">
        <v>0.08</v>
      </c>
      <c r="K110" s="11">
        <v>0.94</v>
      </c>
    </row>
    <row r="111" spans="1:11" x14ac:dyDescent="0.35">
      <c r="A111" s="7" t="s">
        <v>271</v>
      </c>
      <c r="B111" s="18" t="s">
        <v>79</v>
      </c>
      <c r="C111" s="10">
        <v>15</v>
      </c>
      <c r="D111" s="10">
        <v>30</v>
      </c>
      <c r="E111" s="10" t="s">
        <v>111</v>
      </c>
      <c r="F111" s="10">
        <v>30</v>
      </c>
      <c r="G111" s="10">
        <v>0</v>
      </c>
      <c r="H111" s="11" t="s">
        <v>111</v>
      </c>
      <c r="I111" s="11" t="s">
        <v>111</v>
      </c>
      <c r="J111" s="11">
        <v>0</v>
      </c>
      <c r="K111" s="11">
        <v>1</v>
      </c>
    </row>
    <row r="112" spans="1:11" x14ac:dyDescent="0.35">
      <c r="A112" s="7" t="s">
        <v>271</v>
      </c>
      <c r="B112" s="18" t="s">
        <v>80</v>
      </c>
      <c r="C112" s="10">
        <v>20</v>
      </c>
      <c r="D112" s="10">
        <v>20</v>
      </c>
      <c r="E112" s="10">
        <v>5</v>
      </c>
      <c r="F112" s="10">
        <v>15</v>
      </c>
      <c r="G112" s="10" t="s">
        <v>111</v>
      </c>
      <c r="H112" s="11" t="s">
        <v>111</v>
      </c>
      <c r="I112" s="11">
        <v>0.7</v>
      </c>
      <c r="J112" s="11" t="s">
        <v>111</v>
      </c>
      <c r="K112" s="11">
        <v>0.89</v>
      </c>
    </row>
    <row r="113" spans="1:11" x14ac:dyDescent="0.35">
      <c r="A113" s="7" t="s">
        <v>271</v>
      </c>
      <c r="B113" s="18" t="s">
        <v>81</v>
      </c>
      <c r="C113" s="10">
        <v>30</v>
      </c>
      <c r="D113" s="10">
        <v>25</v>
      </c>
      <c r="E113" s="10" t="s">
        <v>111</v>
      </c>
      <c r="F113" s="10">
        <v>20</v>
      </c>
      <c r="G113" s="10" t="s">
        <v>111</v>
      </c>
      <c r="H113" s="11" t="s">
        <v>111</v>
      </c>
      <c r="I113" s="11" t="s">
        <v>111</v>
      </c>
      <c r="J113" s="11" t="s">
        <v>111</v>
      </c>
      <c r="K113" s="11">
        <v>0.88</v>
      </c>
    </row>
    <row r="114" spans="1:11" x14ac:dyDescent="0.35">
      <c r="A114" s="7" t="s">
        <v>271</v>
      </c>
      <c r="B114" s="18" t="s">
        <v>82</v>
      </c>
      <c r="C114" s="10">
        <v>35</v>
      </c>
      <c r="D114" s="10">
        <v>25</v>
      </c>
      <c r="E114" s="10" t="s">
        <v>111</v>
      </c>
      <c r="F114" s="10">
        <v>20</v>
      </c>
      <c r="G114" s="10" t="s">
        <v>111</v>
      </c>
      <c r="H114" s="11" t="s">
        <v>111</v>
      </c>
      <c r="I114" s="11" t="s">
        <v>111</v>
      </c>
      <c r="J114" s="11" t="s">
        <v>111</v>
      </c>
      <c r="K114" s="11">
        <v>1</v>
      </c>
    </row>
    <row r="115" spans="1:11" x14ac:dyDescent="0.35">
      <c r="A115" s="7" t="s">
        <v>271</v>
      </c>
      <c r="B115" s="18" t="s">
        <v>83</v>
      </c>
      <c r="C115" s="10">
        <v>20</v>
      </c>
      <c r="D115" s="10">
        <v>25</v>
      </c>
      <c r="E115" s="10" t="s">
        <v>111</v>
      </c>
      <c r="F115" s="10">
        <v>20</v>
      </c>
      <c r="G115" s="10" t="s">
        <v>111</v>
      </c>
      <c r="H115" s="11" t="s">
        <v>111</v>
      </c>
      <c r="I115" s="11" t="s">
        <v>111</v>
      </c>
      <c r="J115" s="11" t="s">
        <v>111</v>
      </c>
      <c r="K115" s="11">
        <v>1</v>
      </c>
    </row>
    <row r="116" spans="1:11" x14ac:dyDescent="0.35">
      <c r="A116" s="7" t="s">
        <v>271</v>
      </c>
      <c r="B116" s="18" t="s">
        <v>84</v>
      </c>
      <c r="C116" s="10">
        <v>45</v>
      </c>
      <c r="D116" s="10">
        <v>25</v>
      </c>
      <c r="E116" s="10">
        <v>5</v>
      </c>
      <c r="F116" s="10">
        <v>20</v>
      </c>
      <c r="G116" s="10">
        <v>0</v>
      </c>
      <c r="H116" s="11">
        <v>0.25</v>
      </c>
      <c r="I116" s="11">
        <v>0.75</v>
      </c>
      <c r="J116" s="11">
        <v>0</v>
      </c>
      <c r="K116" s="11">
        <v>1</v>
      </c>
    </row>
    <row r="117" spans="1:11" x14ac:dyDescent="0.35">
      <c r="A117" s="7" t="s">
        <v>271</v>
      </c>
      <c r="B117" s="18" t="s">
        <v>85</v>
      </c>
      <c r="C117" s="10">
        <v>55</v>
      </c>
      <c r="D117" s="10">
        <v>25</v>
      </c>
      <c r="E117" s="10">
        <v>5</v>
      </c>
      <c r="F117" s="10">
        <v>20</v>
      </c>
      <c r="G117" s="10">
        <v>5</v>
      </c>
      <c r="H117" s="11">
        <v>0.11</v>
      </c>
      <c r="I117" s="11">
        <v>0.78</v>
      </c>
      <c r="J117" s="11">
        <v>0.11</v>
      </c>
      <c r="K117" s="11">
        <v>0.96</v>
      </c>
    </row>
    <row r="118" spans="1:11" x14ac:dyDescent="0.35">
      <c r="A118" s="7" t="s">
        <v>271</v>
      </c>
      <c r="B118" s="18" t="s">
        <v>86</v>
      </c>
      <c r="C118" s="10">
        <v>95</v>
      </c>
      <c r="D118" s="10">
        <v>70</v>
      </c>
      <c r="E118" s="10">
        <v>20</v>
      </c>
      <c r="F118" s="10">
        <v>45</v>
      </c>
      <c r="G118" s="10">
        <v>5</v>
      </c>
      <c r="H118" s="11">
        <v>0.28000000000000003</v>
      </c>
      <c r="I118" s="11">
        <v>0.65</v>
      </c>
      <c r="J118" s="11">
        <v>7.0000000000000007E-2</v>
      </c>
      <c r="K118" s="11">
        <v>0.97</v>
      </c>
    </row>
    <row r="119" spans="1:11" x14ac:dyDescent="0.35">
      <c r="A119" s="7" t="s">
        <v>271</v>
      </c>
      <c r="B119" s="18" t="s">
        <v>87</v>
      </c>
      <c r="C119" s="10">
        <v>95</v>
      </c>
      <c r="D119" s="10">
        <v>70</v>
      </c>
      <c r="E119" s="10">
        <v>25</v>
      </c>
      <c r="F119" s="10">
        <v>45</v>
      </c>
      <c r="G119" s="10">
        <v>5</v>
      </c>
      <c r="H119" s="11">
        <v>0.32</v>
      </c>
      <c r="I119" s="11">
        <v>0.6</v>
      </c>
      <c r="J119" s="11">
        <v>0.08</v>
      </c>
      <c r="K119" s="11">
        <v>1</v>
      </c>
    </row>
    <row r="120" spans="1:11" x14ac:dyDescent="0.35">
      <c r="A120" s="7" t="s">
        <v>271</v>
      </c>
      <c r="B120" s="18" t="s">
        <v>88</v>
      </c>
      <c r="C120" s="10">
        <v>45</v>
      </c>
      <c r="D120" s="10">
        <v>90</v>
      </c>
      <c r="E120" s="10">
        <v>25</v>
      </c>
      <c r="F120" s="10">
        <v>60</v>
      </c>
      <c r="G120" s="10">
        <v>10</v>
      </c>
      <c r="H120" s="11">
        <v>0.25</v>
      </c>
      <c r="I120" s="11">
        <v>0.64</v>
      </c>
      <c r="J120" s="11">
        <v>0.11</v>
      </c>
      <c r="K120" s="11">
        <v>0.98</v>
      </c>
    </row>
    <row r="121" spans="1:11" x14ac:dyDescent="0.35">
      <c r="A121" s="7" t="s">
        <v>271</v>
      </c>
      <c r="B121" s="18" t="s">
        <v>89</v>
      </c>
      <c r="C121" s="10">
        <v>40</v>
      </c>
      <c r="D121" s="10">
        <v>60</v>
      </c>
      <c r="E121" s="10">
        <v>20</v>
      </c>
      <c r="F121" s="10">
        <v>40</v>
      </c>
      <c r="G121" s="10">
        <v>5</v>
      </c>
      <c r="H121" s="11">
        <v>0.32</v>
      </c>
      <c r="I121" s="11">
        <v>0.63</v>
      </c>
      <c r="J121" s="11">
        <v>0.05</v>
      </c>
      <c r="K121" s="11">
        <v>0.92</v>
      </c>
    </row>
    <row r="122" spans="1:11" x14ac:dyDescent="0.35">
      <c r="A122" s="7" t="s">
        <v>271</v>
      </c>
      <c r="B122" s="18" t="s">
        <v>90</v>
      </c>
      <c r="C122" s="10">
        <v>50</v>
      </c>
      <c r="D122" s="10">
        <v>40</v>
      </c>
      <c r="E122" s="10">
        <v>10</v>
      </c>
      <c r="F122" s="10">
        <v>25</v>
      </c>
      <c r="G122" s="10" t="s">
        <v>111</v>
      </c>
      <c r="H122" s="11" t="s">
        <v>111</v>
      </c>
      <c r="I122" s="11">
        <v>0.71</v>
      </c>
      <c r="J122" s="11" t="s">
        <v>111</v>
      </c>
      <c r="K122" s="11">
        <v>0.89</v>
      </c>
    </row>
    <row r="123" spans="1:11" x14ac:dyDescent="0.35">
      <c r="A123" s="7" t="s">
        <v>271</v>
      </c>
      <c r="B123" s="18" t="s">
        <v>91</v>
      </c>
      <c r="C123" s="10">
        <v>40</v>
      </c>
      <c r="D123" s="10">
        <v>35</v>
      </c>
      <c r="E123" s="10">
        <v>15</v>
      </c>
      <c r="F123" s="10">
        <v>15</v>
      </c>
      <c r="G123" s="10">
        <v>5</v>
      </c>
      <c r="H123" s="11">
        <v>0.39</v>
      </c>
      <c r="I123" s="11">
        <v>0.52</v>
      </c>
      <c r="J123" s="11">
        <v>0.09</v>
      </c>
      <c r="K123" s="11">
        <v>0.87</v>
      </c>
    </row>
    <row r="124" spans="1:11" x14ac:dyDescent="0.35">
      <c r="A124" s="7" t="s">
        <v>271</v>
      </c>
      <c r="B124" s="18" t="s">
        <v>92</v>
      </c>
      <c r="C124" s="10">
        <v>40</v>
      </c>
      <c r="D124" s="10">
        <v>30</v>
      </c>
      <c r="E124" s="10">
        <v>10</v>
      </c>
      <c r="F124" s="10">
        <v>15</v>
      </c>
      <c r="G124" s="10" t="s">
        <v>111</v>
      </c>
      <c r="H124" s="11" t="s">
        <v>111</v>
      </c>
      <c r="I124" s="11">
        <v>0.56999999999999995</v>
      </c>
      <c r="J124" s="11" t="s">
        <v>111</v>
      </c>
      <c r="K124" s="11">
        <v>0.46</v>
      </c>
    </row>
    <row r="125" spans="1:11" x14ac:dyDescent="0.35">
      <c r="A125" s="7" t="s">
        <v>271</v>
      </c>
      <c r="B125" s="18" t="s">
        <v>93</v>
      </c>
      <c r="C125" s="10">
        <v>40</v>
      </c>
      <c r="D125" s="10">
        <v>50</v>
      </c>
      <c r="E125" s="10">
        <v>20</v>
      </c>
      <c r="F125" s="10">
        <v>20</v>
      </c>
      <c r="G125" s="10">
        <v>5</v>
      </c>
      <c r="H125" s="11">
        <v>0.43</v>
      </c>
      <c r="I125" s="11">
        <v>0.45</v>
      </c>
      <c r="J125" s="11">
        <v>0.12</v>
      </c>
      <c r="K125" s="11">
        <v>0.49</v>
      </c>
    </row>
    <row r="126" spans="1:11" x14ac:dyDescent="0.35">
      <c r="A126" s="7" t="s">
        <v>271</v>
      </c>
      <c r="B126" s="18" t="s">
        <v>94</v>
      </c>
      <c r="C126" s="10">
        <v>30</v>
      </c>
      <c r="D126" s="10">
        <v>40</v>
      </c>
      <c r="E126" s="10">
        <v>20</v>
      </c>
      <c r="F126" s="10">
        <v>20</v>
      </c>
      <c r="G126" s="10" t="s">
        <v>111</v>
      </c>
      <c r="H126" s="11" t="s">
        <v>111</v>
      </c>
      <c r="I126" s="11" t="s">
        <v>111</v>
      </c>
      <c r="J126" s="11" t="s">
        <v>111</v>
      </c>
      <c r="K126" s="11">
        <v>0.74</v>
      </c>
    </row>
    <row r="127" spans="1:11" x14ac:dyDescent="0.35">
      <c r="A127" s="7" t="s">
        <v>271</v>
      </c>
      <c r="B127" s="18" t="s">
        <v>95</v>
      </c>
      <c r="C127" s="10">
        <v>35</v>
      </c>
      <c r="D127" s="10">
        <v>55</v>
      </c>
      <c r="E127" s="10">
        <v>30</v>
      </c>
      <c r="F127" s="10">
        <v>20</v>
      </c>
      <c r="G127" s="10" t="s">
        <v>111</v>
      </c>
      <c r="H127" s="11">
        <v>0.57999999999999996</v>
      </c>
      <c r="I127" s="11" t="s">
        <v>111</v>
      </c>
      <c r="J127" s="11" t="s">
        <v>111</v>
      </c>
      <c r="K127" s="11">
        <v>0.7</v>
      </c>
    </row>
    <row r="128" spans="1:11" x14ac:dyDescent="0.35">
      <c r="A128" s="7" t="s">
        <v>271</v>
      </c>
      <c r="B128" s="18" t="s">
        <v>96</v>
      </c>
      <c r="C128" s="10">
        <v>40</v>
      </c>
      <c r="D128" s="10">
        <v>25</v>
      </c>
      <c r="E128" s="10">
        <v>10</v>
      </c>
      <c r="F128" s="10">
        <v>10</v>
      </c>
      <c r="G128" s="10" t="s">
        <v>111</v>
      </c>
      <c r="H128" s="11" t="s">
        <v>111</v>
      </c>
      <c r="I128" s="11" t="s">
        <v>111</v>
      </c>
      <c r="J128" s="11" t="s">
        <v>111</v>
      </c>
      <c r="K128" s="11">
        <v>0.77</v>
      </c>
    </row>
    <row r="129" spans="1:11" x14ac:dyDescent="0.35">
      <c r="A129" s="7" t="s">
        <v>271</v>
      </c>
      <c r="B129" s="18" t="s">
        <v>97</v>
      </c>
      <c r="C129" s="10">
        <v>30</v>
      </c>
      <c r="D129" s="10">
        <v>40</v>
      </c>
      <c r="E129" s="10">
        <v>20</v>
      </c>
      <c r="F129" s="10">
        <v>15</v>
      </c>
      <c r="G129" s="10">
        <v>5</v>
      </c>
      <c r="H129" s="11">
        <v>0.55000000000000004</v>
      </c>
      <c r="I129" s="11">
        <v>0.34</v>
      </c>
      <c r="J129" s="11">
        <v>0.11</v>
      </c>
      <c r="K129" s="11">
        <v>1</v>
      </c>
    </row>
    <row r="130" spans="1:11" x14ac:dyDescent="0.35">
      <c r="A130" s="7" t="s">
        <v>271</v>
      </c>
      <c r="B130" s="18" t="s">
        <v>98</v>
      </c>
      <c r="C130" s="10">
        <v>40</v>
      </c>
      <c r="D130" s="10">
        <v>40</v>
      </c>
      <c r="E130" s="10">
        <v>20</v>
      </c>
      <c r="F130" s="10">
        <v>15</v>
      </c>
      <c r="G130" s="10">
        <v>5</v>
      </c>
      <c r="H130" s="11">
        <v>0.54</v>
      </c>
      <c r="I130" s="11">
        <v>0.36</v>
      </c>
      <c r="J130" s="11">
        <v>0.1</v>
      </c>
      <c r="K130" s="11">
        <v>0.91</v>
      </c>
    </row>
    <row r="131" spans="1:11" x14ac:dyDescent="0.35">
      <c r="A131" s="7" t="s">
        <v>271</v>
      </c>
      <c r="B131" s="18" t="s">
        <v>99</v>
      </c>
      <c r="C131" s="10">
        <v>35</v>
      </c>
      <c r="D131" s="10">
        <v>35</v>
      </c>
      <c r="E131" s="10">
        <v>25</v>
      </c>
      <c r="F131" s="10">
        <v>5</v>
      </c>
      <c r="G131" s="10">
        <v>5</v>
      </c>
      <c r="H131" s="11">
        <v>0.64</v>
      </c>
      <c r="I131" s="11">
        <v>0.19</v>
      </c>
      <c r="J131" s="11">
        <v>0.17</v>
      </c>
      <c r="K131" s="11">
        <v>0.97</v>
      </c>
    </row>
    <row r="132" spans="1:11" x14ac:dyDescent="0.35">
      <c r="A132" s="7" t="s">
        <v>271</v>
      </c>
      <c r="B132" s="18" t="s">
        <v>100</v>
      </c>
      <c r="C132" s="10">
        <v>40</v>
      </c>
      <c r="D132" s="10">
        <v>35</v>
      </c>
      <c r="E132" s="10">
        <v>25</v>
      </c>
      <c r="F132" s="10">
        <v>15</v>
      </c>
      <c r="G132" s="10" t="s">
        <v>111</v>
      </c>
      <c r="H132" s="11">
        <v>0.62</v>
      </c>
      <c r="I132" s="11" t="s">
        <v>111</v>
      </c>
      <c r="J132" s="11" t="s">
        <v>111</v>
      </c>
      <c r="K132" s="11">
        <v>0.97</v>
      </c>
    </row>
    <row r="133" spans="1:11" x14ac:dyDescent="0.35">
      <c r="A133" s="7" t="s">
        <v>271</v>
      </c>
      <c r="B133" s="18" t="s">
        <v>101</v>
      </c>
      <c r="C133" s="10">
        <v>45</v>
      </c>
      <c r="D133" s="10">
        <v>45</v>
      </c>
      <c r="E133" s="10">
        <v>30</v>
      </c>
      <c r="F133" s="10">
        <v>10</v>
      </c>
      <c r="G133" s="10" t="s">
        <v>111</v>
      </c>
      <c r="H133" s="11">
        <v>0.71</v>
      </c>
      <c r="I133" s="11" t="s">
        <v>111</v>
      </c>
      <c r="J133" s="11" t="s">
        <v>111</v>
      </c>
      <c r="K133" s="11">
        <v>0.86</v>
      </c>
    </row>
    <row r="134" spans="1:11" x14ac:dyDescent="0.35">
      <c r="A134" s="7" t="s">
        <v>271</v>
      </c>
      <c r="B134" s="18" t="s">
        <v>102</v>
      </c>
      <c r="C134" s="10">
        <v>50</v>
      </c>
      <c r="D134" s="10">
        <v>50</v>
      </c>
      <c r="E134" s="10">
        <v>30</v>
      </c>
      <c r="F134" s="10">
        <v>15</v>
      </c>
      <c r="G134" s="10" t="s">
        <v>111</v>
      </c>
      <c r="H134" s="11">
        <v>0.64</v>
      </c>
      <c r="I134" s="11" t="s">
        <v>111</v>
      </c>
      <c r="J134" s="11" t="s">
        <v>111</v>
      </c>
      <c r="K134" s="11">
        <v>0.96</v>
      </c>
    </row>
    <row r="135" spans="1:11" x14ac:dyDescent="0.35">
      <c r="A135" s="7" t="s">
        <v>271</v>
      </c>
      <c r="B135" s="18" t="s">
        <v>103</v>
      </c>
      <c r="C135" s="10">
        <v>50</v>
      </c>
      <c r="D135" s="10">
        <v>40</v>
      </c>
      <c r="E135" s="10">
        <v>15</v>
      </c>
      <c r="F135" s="10">
        <v>25</v>
      </c>
      <c r="G135" s="10" t="s">
        <v>111</v>
      </c>
      <c r="H135" s="11" t="s">
        <v>111</v>
      </c>
      <c r="I135" s="11">
        <v>0.56000000000000005</v>
      </c>
      <c r="J135" s="11" t="s">
        <v>111</v>
      </c>
      <c r="K135" s="11">
        <v>1</v>
      </c>
    </row>
    <row r="136" spans="1:11" x14ac:dyDescent="0.35">
      <c r="A136" s="7" t="s">
        <v>271</v>
      </c>
      <c r="B136" s="18" t="s">
        <v>104</v>
      </c>
      <c r="C136" s="10">
        <v>60</v>
      </c>
      <c r="D136" s="10">
        <v>55</v>
      </c>
      <c r="E136" s="10">
        <v>30</v>
      </c>
      <c r="F136" s="10">
        <v>20</v>
      </c>
      <c r="G136" s="10" t="s">
        <v>111</v>
      </c>
      <c r="H136" s="11">
        <v>0.56999999999999995</v>
      </c>
      <c r="I136" s="11" t="s">
        <v>111</v>
      </c>
      <c r="J136" s="11" t="s">
        <v>111</v>
      </c>
      <c r="K136" s="11">
        <v>0.92</v>
      </c>
    </row>
    <row r="137" spans="1:11" x14ac:dyDescent="0.35">
      <c r="A137" s="7" t="s">
        <v>271</v>
      </c>
      <c r="B137" s="18" t="s">
        <v>105</v>
      </c>
      <c r="C137" s="10">
        <v>65</v>
      </c>
      <c r="D137" s="10">
        <v>45</v>
      </c>
      <c r="E137" s="10">
        <v>25</v>
      </c>
      <c r="F137" s="10">
        <v>20</v>
      </c>
      <c r="G137" s="10" t="s">
        <v>111</v>
      </c>
      <c r="H137" s="11">
        <v>0.56999999999999995</v>
      </c>
      <c r="I137" s="11" t="s">
        <v>111</v>
      </c>
      <c r="J137" s="11" t="s">
        <v>111</v>
      </c>
      <c r="K137" s="11">
        <v>0.98</v>
      </c>
    </row>
    <row r="138" spans="1:11" x14ac:dyDescent="0.35">
      <c r="A138" s="7" t="s">
        <v>271</v>
      </c>
      <c r="B138" s="18" t="s">
        <v>106</v>
      </c>
      <c r="C138" s="10">
        <v>70</v>
      </c>
      <c r="D138" s="10">
        <v>60</v>
      </c>
      <c r="E138" s="10">
        <v>35</v>
      </c>
      <c r="F138" s="10">
        <v>20</v>
      </c>
      <c r="G138" s="10">
        <v>5</v>
      </c>
      <c r="H138" s="11">
        <v>0.59</v>
      </c>
      <c r="I138" s="11">
        <v>0.36</v>
      </c>
      <c r="J138" s="11">
        <v>0.05</v>
      </c>
      <c r="K138" s="11">
        <v>0.89</v>
      </c>
    </row>
    <row r="139" spans="1:11" x14ac:dyDescent="0.35">
      <c r="A139" s="12" t="s">
        <v>269</v>
      </c>
      <c r="B139" s="20" t="s">
        <v>391</v>
      </c>
      <c r="C139" s="13">
        <v>150</v>
      </c>
      <c r="D139" s="13">
        <v>75</v>
      </c>
      <c r="E139" s="13">
        <v>10</v>
      </c>
      <c r="F139" s="13">
        <v>60</v>
      </c>
      <c r="G139" s="13" t="s">
        <v>111</v>
      </c>
      <c r="H139" s="128" t="s">
        <v>111</v>
      </c>
      <c r="I139" s="128">
        <v>0.84</v>
      </c>
      <c r="J139" s="128" t="s">
        <v>111</v>
      </c>
      <c r="K139" s="128">
        <v>0.95</v>
      </c>
    </row>
    <row r="140" spans="1:11" x14ac:dyDescent="0.35">
      <c r="A140" s="6" t="s">
        <v>269</v>
      </c>
      <c r="B140" s="17" t="s">
        <v>392</v>
      </c>
      <c r="C140" s="9">
        <v>1120</v>
      </c>
      <c r="D140" s="9">
        <v>1045</v>
      </c>
      <c r="E140" s="9">
        <v>120</v>
      </c>
      <c r="F140" s="9">
        <v>875</v>
      </c>
      <c r="G140" s="9">
        <v>50</v>
      </c>
      <c r="H140" s="134">
        <v>0.11</v>
      </c>
      <c r="I140" s="134">
        <v>0.84</v>
      </c>
      <c r="J140" s="134">
        <v>0.05</v>
      </c>
      <c r="K140" s="134">
        <v>0.96</v>
      </c>
    </row>
    <row r="141" spans="1:11" x14ac:dyDescent="0.35">
      <c r="A141" s="6" t="s">
        <v>269</v>
      </c>
      <c r="B141" s="17" t="s">
        <v>393</v>
      </c>
      <c r="C141" s="9">
        <v>2535</v>
      </c>
      <c r="D141" s="9">
        <v>2180</v>
      </c>
      <c r="E141" s="9">
        <v>645</v>
      </c>
      <c r="F141" s="9">
        <v>1415</v>
      </c>
      <c r="G141" s="9">
        <v>120</v>
      </c>
      <c r="H141" s="134">
        <v>0.3</v>
      </c>
      <c r="I141" s="134">
        <v>0.65</v>
      </c>
      <c r="J141" s="134">
        <v>0.05</v>
      </c>
      <c r="K141" s="134">
        <v>0.85</v>
      </c>
    </row>
    <row r="142" spans="1:11" x14ac:dyDescent="0.35">
      <c r="A142" s="14" t="s">
        <v>269</v>
      </c>
      <c r="B142" s="19" t="s">
        <v>394</v>
      </c>
      <c r="C142" s="15">
        <v>3000</v>
      </c>
      <c r="D142" s="15">
        <v>3045</v>
      </c>
      <c r="E142" s="15">
        <v>1580</v>
      </c>
      <c r="F142" s="15">
        <v>1325</v>
      </c>
      <c r="G142" s="15">
        <v>140</v>
      </c>
      <c r="H142" s="134">
        <v>0.52</v>
      </c>
      <c r="I142" s="134">
        <v>0.43</v>
      </c>
      <c r="J142" s="134">
        <v>0.05</v>
      </c>
      <c r="K142" s="134">
        <v>0.88</v>
      </c>
    </row>
    <row r="143" spans="1:11" x14ac:dyDescent="0.35">
      <c r="A143" s="6" t="s">
        <v>270</v>
      </c>
      <c r="B143" s="17" t="s">
        <v>391</v>
      </c>
      <c r="C143" s="9">
        <v>150</v>
      </c>
      <c r="D143" s="9">
        <v>75</v>
      </c>
      <c r="E143" s="9">
        <v>10</v>
      </c>
      <c r="F143" s="9">
        <v>60</v>
      </c>
      <c r="G143" s="9" t="s">
        <v>111</v>
      </c>
      <c r="H143" s="128" t="s">
        <v>111</v>
      </c>
      <c r="I143" s="128">
        <v>0.84</v>
      </c>
      <c r="J143" s="128" t="s">
        <v>111</v>
      </c>
      <c r="K143" s="128">
        <v>0.95</v>
      </c>
    </row>
    <row r="144" spans="1:11" x14ac:dyDescent="0.35">
      <c r="A144" s="6" t="s">
        <v>270</v>
      </c>
      <c r="B144" s="17" t="s">
        <v>392</v>
      </c>
      <c r="C144" s="9">
        <v>840</v>
      </c>
      <c r="D144" s="9">
        <v>800</v>
      </c>
      <c r="E144" s="9">
        <v>95</v>
      </c>
      <c r="F144" s="9">
        <v>670</v>
      </c>
      <c r="G144" s="9">
        <v>35</v>
      </c>
      <c r="H144" s="134">
        <v>0.12</v>
      </c>
      <c r="I144" s="134">
        <v>0.84</v>
      </c>
      <c r="J144" s="134">
        <v>0.04</v>
      </c>
      <c r="K144" s="134">
        <v>0.96</v>
      </c>
    </row>
    <row r="145" spans="1:11" x14ac:dyDescent="0.35">
      <c r="A145" s="6" t="s">
        <v>270</v>
      </c>
      <c r="B145" s="17" t="s">
        <v>393</v>
      </c>
      <c r="C145" s="9">
        <v>1950</v>
      </c>
      <c r="D145" s="9">
        <v>1620</v>
      </c>
      <c r="E145" s="9">
        <v>475</v>
      </c>
      <c r="F145" s="9">
        <v>1070</v>
      </c>
      <c r="G145" s="9">
        <v>75</v>
      </c>
      <c r="H145" s="134">
        <v>0.28999999999999998</v>
      </c>
      <c r="I145" s="134">
        <v>0.66</v>
      </c>
      <c r="J145" s="134">
        <v>0.05</v>
      </c>
      <c r="K145" s="134">
        <v>0.84</v>
      </c>
    </row>
    <row r="146" spans="1:11" x14ac:dyDescent="0.35">
      <c r="A146" s="6" t="s">
        <v>270</v>
      </c>
      <c r="B146" s="17" t="s">
        <v>394</v>
      </c>
      <c r="C146" s="9">
        <v>2440</v>
      </c>
      <c r="D146" s="9">
        <v>2525</v>
      </c>
      <c r="E146" s="9">
        <v>1280</v>
      </c>
      <c r="F146" s="9">
        <v>1135</v>
      </c>
      <c r="G146" s="9">
        <v>110</v>
      </c>
      <c r="H146" s="134">
        <v>0.51</v>
      </c>
      <c r="I146" s="134">
        <v>0.45</v>
      </c>
      <c r="J146" s="134">
        <v>0.04</v>
      </c>
      <c r="K146" s="134">
        <v>0.88</v>
      </c>
    </row>
    <row r="147" spans="1:11" x14ac:dyDescent="0.35">
      <c r="A147" s="12" t="s">
        <v>271</v>
      </c>
      <c r="B147" s="20" t="s">
        <v>391</v>
      </c>
      <c r="C147" s="13" t="s">
        <v>111</v>
      </c>
      <c r="D147" s="13">
        <v>0</v>
      </c>
      <c r="E147" s="13">
        <v>0</v>
      </c>
      <c r="F147" s="13">
        <v>0</v>
      </c>
      <c r="G147" s="13">
        <v>0</v>
      </c>
      <c r="H147" s="128" t="s">
        <v>62</v>
      </c>
      <c r="I147" s="128" t="s">
        <v>62</v>
      </c>
      <c r="J147" s="128" t="s">
        <v>62</v>
      </c>
      <c r="K147" s="128" t="s">
        <v>62</v>
      </c>
    </row>
    <row r="148" spans="1:11" x14ac:dyDescent="0.35">
      <c r="A148" s="6" t="s">
        <v>271</v>
      </c>
      <c r="B148" s="17" t="s">
        <v>392</v>
      </c>
      <c r="C148" s="9">
        <v>280</v>
      </c>
      <c r="D148" s="9">
        <v>245</v>
      </c>
      <c r="E148" s="9">
        <v>20</v>
      </c>
      <c r="F148" s="9">
        <v>205</v>
      </c>
      <c r="G148" s="9">
        <v>20</v>
      </c>
      <c r="H148" s="134">
        <v>0.09</v>
      </c>
      <c r="I148" s="134">
        <v>0.83</v>
      </c>
      <c r="J148" s="134">
        <v>0.08</v>
      </c>
      <c r="K148" s="134">
        <v>0.96</v>
      </c>
    </row>
    <row r="149" spans="1:11" x14ac:dyDescent="0.35">
      <c r="A149" s="6" t="s">
        <v>271</v>
      </c>
      <c r="B149" s="17" t="s">
        <v>393</v>
      </c>
      <c r="C149" s="9">
        <v>580</v>
      </c>
      <c r="D149" s="9">
        <v>560</v>
      </c>
      <c r="E149" s="9">
        <v>170</v>
      </c>
      <c r="F149" s="9">
        <v>345</v>
      </c>
      <c r="G149" s="9">
        <v>40</v>
      </c>
      <c r="H149" s="134">
        <v>0.3</v>
      </c>
      <c r="I149" s="134">
        <v>0.62</v>
      </c>
      <c r="J149" s="134">
        <v>0.08</v>
      </c>
      <c r="K149" s="134">
        <v>0.87</v>
      </c>
    </row>
    <row r="150" spans="1:11" x14ac:dyDescent="0.35">
      <c r="A150" s="6" t="s">
        <v>271</v>
      </c>
      <c r="B150" s="17" t="s">
        <v>394</v>
      </c>
      <c r="C150" s="9">
        <v>560</v>
      </c>
      <c r="D150" s="9">
        <v>520</v>
      </c>
      <c r="E150" s="9">
        <v>300</v>
      </c>
      <c r="F150" s="9">
        <v>190</v>
      </c>
      <c r="G150" s="9">
        <v>30</v>
      </c>
      <c r="H150" s="134">
        <v>0.57999999999999996</v>
      </c>
      <c r="I150" s="134">
        <v>0.36</v>
      </c>
      <c r="J150" s="134">
        <v>0.06</v>
      </c>
      <c r="K150" s="134">
        <v>0.91</v>
      </c>
    </row>
    <row r="151" spans="1:11" x14ac:dyDescent="0.35">
      <c r="A151" t="s">
        <v>27</v>
      </c>
      <c r="B151" s="83" t="s">
        <v>422</v>
      </c>
      <c r="C151" s="129"/>
      <c r="D151" s="129"/>
      <c r="E151" s="129"/>
      <c r="F151" s="129"/>
      <c r="G151" s="129"/>
      <c r="H151" s="3"/>
      <c r="I151" s="3"/>
      <c r="J151" s="3"/>
      <c r="K151" s="130"/>
    </row>
    <row r="152" spans="1:11" x14ac:dyDescent="0.35">
      <c r="A152" t="s">
        <v>28</v>
      </c>
      <c r="B152" s="96" t="s">
        <v>423</v>
      </c>
      <c r="C152" s="129"/>
      <c r="D152" s="129"/>
      <c r="E152" s="129"/>
      <c r="F152" s="129"/>
      <c r="G152" s="129"/>
      <c r="H152" s="3"/>
      <c r="I152" s="3"/>
      <c r="J152" s="3"/>
      <c r="K152" s="130"/>
    </row>
    <row r="153" spans="1:11" x14ac:dyDescent="0.35">
      <c r="A153" t="s">
        <v>29</v>
      </c>
      <c r="B153" s="96" t="s">
        <v>424</v>
      </c>
      <c r="C153" s="129"/>
      <c r="D153" s="129"/>
      <c r="E153" s="129"/>
      <c r="F153" s="129"/>
      <c r="G153" s="129"/>
      <c r="H153" s="3"/>
      <c r="I153" s="3"/>
      <c r="J153" s="3"/>
      <c r="K153" s="130"/>
    </row>
    <row r="154" spans="1:11" x14ac:dyDescent="0.35">
      <c r="A154" t="s">
        <v>30</v>
      </c>
      <c r="B154" s="96" t="s">
        <v>554</v>
      </c>
      <c r="C154" s="129"/>
      <c r="D154" s="129"/>
      <c r="E154" s="129"/>
      <c r="F154" s="129"/>
      <c r="G154" s="129"/>
      <c r="H154" s="3"/>
      <c r="I154" s="3"/>
      <c r="J154" s="3"/>
      <c r="K154" s="130"/>
    </row>
    <row r="155" spans="1:11" x14ac:dyDescent="0.35">
      <c r="A155" t="s">
        <v>31</v>
      </c>
      <c r="B155" s="97" t="s">
        <v>551</v>
      </c>
      <c r="C155" s="129"/>
      <c r="D155" s="129"/>
      <c r="E155" s="129"/>
      <c r="F155" s="129"/>
      <c r="G155" s="129"/>
      <c r="H155" s="3"/>
      <c r="I155" s="3"/>
      <c r="J155" s="3"/>
      <c r="K155" s="130"/>
    </row>
    <row r="156" spans="1:11" x14ac:dyDescent="0.35">
      <c r="A156" t="s">
        <v>32</v>
      </c>
      <c r="B156" s="97" t="s">
        <v>552</v>
      </c>
      <c r="C156" s="129"/>
      <c r="D156" s="129"/>
      <c r="E156" s="129"/>
      <c r="F156" s="129"/>
      <c r="G156" s="129"/>
      <c r="H156" s="3"/>
      <c r="I156" s="3"/>
      <c r="J156" s="3"/>
      <c r="K156" s="130"/>
    </row>
    <row r="157" spans="1:11" x14ac:dyDescent="0.35">
      <c r="A157" t="s">
        <v>33</v>
      </c>
      <c r="B157" s="97" t="s">
        <v>553</v>
      </c>
      <c r="C157" s="129"/>
      <c r="D157" s="129"/>
      <c r="E157" s="129"/>
      <c r="F157" s="129"/>
      <c r="G157" s="129"/>
      <c r="H157" s="3"/>
      <c r="I157" s="3"/>
      <c r="J157" s="3"/>
      <c r="K157" s="130"/>
    </row>
    <row r="158" spans="1:11" x14ac:dyDescent="0.35">
      <c r="A158" s="83" t="s">
        <v>34</v>
      </c>
      <c r="B158" t="s">
        <v>536</v>
      </c>
    </row>
    <row r="159" spans="1:11" x14ac:dyDescent="0.35">
      <c r="A159" s="83" t="s">
        <v>35</v>
      </c>
      <c r="B159" t="s">
        <v>448</v>
      </c>
    </row>
    <row r="160" spans="1:11" x14ac:dyDescent="0.35">
      <c r="A160" s="83" t="s">
        <v>36</v>
      </c>
      <c r="B160" t="s">
        <v>449</v>
      </c>
    </row>
    <row r="161" spans="1:2" x14ac:dyDescent="0.35">
      <c r="A161" s="83" t="s">
        <v>37</v>
      </c>
      <c r="B161" t="s">
        <v>450</v>
      </c>
    </row>
    <row r="162" spans="1:2" x14ac:dyDescent="0.35">
      <c r="A162" s="83" t="s">
        <v>38</v>
      </c>
      <c r="B162" s="83" t="s">
        <v>453</v>
      </c>
    </row>
    <row r="163" spans="1:2" x14ac:dyDescent="0.35">
      <c r="A163" s="83" t="s">
        <v>39</v>
      </c>
      <c r="B163" t="s">
        <v>451</v>
      </c>
    </row>
    <row r="164" spans="1:2" x14ac:dyDescent="0.35">
      <c r="A164" s="83" t="s">
        <v>40</v>
      </c>
      <c r="B164" t="s">
        <v>564</v>
      </c>
    </row>
    <row r="165" spans="1:2" x14ac:dyDescent="0.35">
      <c r="A165" s="83" t="s">
        <v>41</v>
      </c>
      <c r="B165" t="s">
        <v>452</v>
      </c>
    </row>
    <row r="166" spans="1:2" x14ac:dyDescent="0.35">
      <c r="A166" s="83" t="s">
        <v>42</v>
      </c>
      <c r="B166" t="s">
        <v>566</v>
      </c>
    </row>
  </sheetData>
  <conditionalFormatting sqref="H139:H150">
    <cfRule type="dataBar" priority="1">
      <dataBar>
        <cfvo type="num" val="0"/>
        <cfvo type="num" val="1"/>
        <color rgb="FFB1A0C7"/>
      </dataBar>
      <extLst>
        <ext xmlns:x14="http://schemas.microsoft.com/office/spreadsheetml/2009/9/main" uri="{B025F937-C7B1-47D3-B67F-A62EFF666E3E}">
          <x14:id>{C3FD835D-CFA4-4928-825E-8EF8E15AE189}</x14:id>
        </ext>
      </extLst>
    </cfRule>
  </conditionalFormatting>
  <conditionalFormatting sqref="H7:K7">
    <cfRule type="dataBar" priority="10">
      <dataBar>
        <cfvo type="num" val="0"/>
        <cfvo type="num" val="1"/>
        <color rgb="FFB1A0C7"/>
      </dataBar>
      <extLst>
        <ext xmlns:x14="http://schemas.microsoft.com/office/spreadsheetml/2009/9/main" uri="{B025F937-C7B1-47D3-B67F-A62EFF666E3E}">
          <x14:id>{CAC0F553-A49C-4FAA-B73D-B6C5D6B8BCF0}</x14:id>
        </ext>
      </extLst>
    </cfRule>
  </conditionalFormatting>
  <conditionalFormatting sqref="H8:K50">
    <cfRule type="dataBar" priority="9">
      <dataBar>
        <cfvo type="num" val="0"/>
        <cfvo type="num" val="1"/>
        <color rgb="FFB1A0C7"/>
      </dataBar>
      <extLst>
        <ext xmlns:x14="http://schemas.microsoft.com/office/spreadsheetml/2009/9/main" uri="{B025F937-C7B1-47D3-B67F-A62EFF666E3E}">
          <x14:id>{FF68D4DF-B603-45D9-95DF-E69F25350B16}</x14:id>
        </ext>
      </extLst>
    </cfRule>
  </conditionalFormatting>
  <conditionalFormatting sqref="H51:K51">
    <cfRule type="dataBar" priority="8">
      <dataBar>
        <cfvo type="num" val="0"/>
        <cfvo type="num" val="1"/>
        <color rgb="FFB1A0C7"/>
      </dataBar>
      <extLst>
        <ext xmlns:x14="http://schemas.microsoft.com/office/spreadsheetml/2009/9/main" uri="{B025F937-C7B1-47D3-B67F-A62EFF666E3E}">
          <x14:id>{707747A7-B1EF-468C-9DC3-A42542996ED3}</x14:id>
        </ext>
      </extLst>
    </cfRule>
  </conditionalFormatting>
  <conditionalFormatting sqref="H52:K94">
    <cfRule type="dataBar" priority="7">
      <dataBar>
        <cfvo type="num" val="0"/>
        <cfvo type="num" val="1"/>
        <color rgb="FFB1A0C7"/>
      </dataBar>
      <extLst>
        <ext xmlns:x14="http://schemas.microsoft.com/office/spreadsheetml/2009/9/main" uri="{B025F937-C7B1-47D3-B67F-A62EFF666E3E}">
          <x14:id>{C5B890EE-4015-431D-8835-59300ACFB626}</x14:id>
        </ext>
      </extLst>
    </cfRule>
  </conditionalFormatting>
  <conditionalFormatting sqref="H95:K95">
    <cfRule type="dataBar" priority="6">
      <dataBar>
        <cfvo type="num" val="0"/>
        <cfvo type="num" val="1"/>
        <color rgb="FFB1A0C7"/>
      </dataBar>
      <extLst>
        <ext xmlns:x14="http://schemas.microsoft.com/office/spreadsheetml/2009/9/main" uri="{B025F937-C7B1-47D3-B67F-A62EFF666E3E}">
          <x14:id>{21DF8ABD-4D70-4BC9-A6CC-6F67C9EEE54D}</x14:id>
        </ext>
      </extLst>
    </cfRule>
  </conditionalFormatting>
  <conditionalFormatting sqref="H96:K138">
    <cfRule type="dataBar" priority="5">
      <dataBar>
        <cfvo type="num" val="0"/>
        <cfvo type="num" val="1"/>
        <color rgb="FFB1A0C7"/>
      </dataBar>
      <extLst>
        <ext xmlns:x14="http://schemas.microsoft.com/office/spreadsheetml/2009/9/main" uri="{B025F937-C7B1-47D3-B67F-A62EFF666E3E}">
          <x14:id>{F61B5780-BE7E-426E-9649-7098B75430E1}</x14:id>
        </ext>
      </extLst>
    </cfRule>
  </conditionalFormatting>
  <conditionalFormatting sqref="I139:I150 K139:K150">
    <cfRule type="dataBar" priority="3">
      <dataBar>
        <cfvo type="num" val="0"/>
        <cfvo type="num" val="1"/>
        <color rgb="FFB1A0C7"/>
      </dataBar>
      <extLst>
        <ext xmlns:x14="http://schemas.microsoft.com/office/spreadsheetml/2009/9/main" uri="{B025F937-C7B1-47D3-B67F-A62EFF666E3E}">
          <x14:id>{EF9C2EBF-BBF6-46EF-B221-0CA47697737A}</x14:id>
        </ext>
      </extLst>
    </cfRule>
  </conditionalFormatting>
  <conditionalFormatting sqref="J139:J150">
    <cfRule type="dataBar" priority="2">
      <dataBar>
        <cfvo type="num" val="0"/>
        <cfvo type="num" val="1"/>
        <color rgb="FFB1A0C7"/>
      </dataBar>
      <extLst>
        <ext xmlns:x14="http://schemas.microsoft.com/office/spreadsheetml/2009/9/main" uri="{B025F937-C7B1-47D3-B67F-A62EFF666E3E}">
          <x14:id>{EE0A8438-187D-4E15-80B3-54E81662C46A}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3FD835D-CFA4-4928-825E-8EF8E15AE189}">
            <x14:dataBar minLength="0" maxLength="100" gradient="0">
              <x14:cfvo type="num">
                <xm:f>0</xm:f>
              </x14:cfvo>
              <x14:cfvo type="num">
                <xm:f>1</xm:f>
              </x14:cfvo>
              <x14:negativeFillColor rgb="FFFF0000"/>
              <x14:axisColor rgb="FF000000"/>
            </x14:dataBar>
          </x14:cfRule>
          <xm:sqref>H139:H150</xm:sqref>
        </x14:conditionalFormatting>
        <x14:conditionalFormatting xmlns:xm="http://schemas.microsoft.com/office/excel/2006/main">
          <x14:cfRule type="dataBar" id="{CAC0F553-A49C-4FAA-B73D-B6C5D6B8BCF0}">
            <x14:dataBar minLength="0" maxLength="100" gradient="0">
              <x14:cfvo type="num">
                <xm:f>0</xm:f>
              </x14:cfvo>
              <x14:cfvo type="num">
                <xm:f>1</xm:f>
              </x14:cfvo>
              <x14:negativeFillColor rgb="FFFF0000"/>
              <x14:axisColor rgb="FF000000"/>
            </x14:dataBar>
          </x14:cfRule>
          <xm:sqref>H7:K7</xm:sqref>
        </x14:conditionalFormatting>
        <x14:conditionalFormatting xmlns:xm="http://schemas.microsoft.com/office/excel/2006/main">
          <x14:cfRule type="dataBar" id="{FF68D4DF-B603-45D9-95DF-E69F25350B16}">
            <x14:dataBar minLength="0" maxLength="100" gradient="0">
              <x14:cfvo type="num">
                <xm:f>0</xm:f>
              </x14:cfvo>
              <x14:cfvo type="num">
                <xm:f>1</xm:f>
              </x14:cfvo>
              <x14:negativeFillColor rgb="FFFF0000"/>
              <x14:axisColor rgb="FF000000"/>
            </x14:dataBar>
          </x14:cfRule>
          <xm:sqref>H8:K50</xm:sqref>
        </x14:conditionalFormatting>
        <x14:conditionalFormatting xmlns:xm="http://schemas.microsoft.com/office/excel/2006/main">
          <x14:cfRule type="dataBar" id="{707747A7-B1EF-468C-9DC3-A42542996ED3}">
            <x14:dataBar minLength="0" maxLength="100" gradient="0">
              <x14:cfvo type="num">
                <xm:f>0</xm:f>
              </x14:cfvo>
              <x14:cfvo type="num">
                <xm:f>1</xm:f>
              </x14:cfvo>
              <x14:negativeFillColor rgb="FFFF0000"/>
              <x14:axisColor rgb="FF000000"/>
            </x14:dataBar>
          </x14:cfRule>
          <xm:sqref>H51:K51</xm:sqref>
        </x14:conditionalFormatting>
        <x14:conditionalFormatting xmlns:xm="http://schemas.microsoft.com/office/excel/2006/main">
          <x14:cfRule type="dataBar" id="{C5B890EE-4015-431D-8835-59300ACFB626}">
            <x14:dataBar minLength="0" maxLength="100" gradient="0">
              <x14:cfvo type="num">
                <xm:f>0</xm:f>
              </x14:cfvo>
              <x14:cfvo type="num">
                <xm:f>1</xm:f>
              </x14:cfvo>
              <x14:negativeFillColor rgb="FFFF0000"/>
              <x14:axisColor rgb="FF000000"/>
            </x14:dataBar>
          </x14:cfRule>
          <xm:sqref>H52:K94</xm:sqref>
        </x14:conditionalFormatting>
        <x14:conditionalFormatting xmlns:xm="http://schemas.microsoft.com/office/excel/2006/main">
          <x14:cfRule type="dataBar" id="{21DF8ABD-4D70-4BC9-A6CC-6F67C9EEE54D}">
            <x14:dataBar minLength="0" maxLength="100" gradient="0">
              <x14:cfvo type="num">
                <xm:f>0</xm:f>
              </x14:cfvo>
              <x14:cfvo type="num">
                <xm:f>1</xm:f>
              </x14:cfvo>
              <x14:negativeFillColor rgb="FFFF0000"/>
              <x14:axisColor rgb="FF000000"/>
            </x14:dataBar>
          </x14:cfRule>
          <xm:sqref>H95:K95</xm:sqref>
        </x14:conditionalFormatting>
        <x14:conditionalFormatting xmlns:xm="http://schemas.microsoft.com/office/excel/2006/main">
          <x14:cfRule type="dataBar" id="{F61B5780-BE7E-426E-9649-7098B75430E1}">
            <x14:dataBar minLength="0" maxLength="100" gradient="0">
              <x14:cfvo type="num">
                <xm:f>0</xm:f>
              </x14:cfvo>
              <x14:cfvo type="num">
                <xm:f>1</xm:f>
              </x14:cfvo>
              <x14:negativeFillColor rgb="FFFF0000"/>
              <x14:axisColor rgb="FF000000"/>
            </x14:dataBar>
          </x14:cfRule>
          <xm:sqref>H96:K138</xm:sqref>
        </x14:conditionalFormatting>
        <x14:conditionalFormatting xmlns:xm="http://schemas.microsoft.com/office/excel/2006/main">
          <x14:cfRule type="dataBar" id="{EF9C2EBF-BBF6-46EF-B221-0CA47697737A}">
            <x14:dataBar minLength="0" maxLength="100" gradient="0">
              <x14:cfvo type="num">
                <xm:f>0</xm:f>
              </x14:cfvo>
              <x14:cfvo type="num">
                <xm:f>1</xm:f>
              </x14:cfvo>
              <x14:negativeFillColor rgb="FFFF0000"/>
              <x14:axisColor rgb="FF000000"/>
            </x14:dataBar>
          </x14:cfRule>
          <xm:sqref>I139:I150 K139:K150</xm:sqref>
        </x14:conditionalFormatting>
        <x14:conditionalFormatting xmlns:xm="http://schemas.microsoft.com/office/excel/2006/main">
          <x14:cfRule type="dataBar" id="{EE0A8438-187D-4E15-80B3-54E81662C46A}">
            <x14:dataBar minLength="0" maxLength="100" gradient="0">
              <x14:cfvo type="num">
                <xm:f>0</xm:f>
              </x14:cfvo>
              <x14:cfvo type="num">
                <xm:f>1</xm:f>
              </x14:cfvo>
              <x14:negativeFillColor rgb="FFFF0000"/>
              <x14:axisColor rgb="FF000000"/>
            </x14:dataBar>
          </x14:cfRule>
          <xm:sqref>J139:J150</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44"/>
  <sheetViews>
    <sheetView showGridLines="0" zoomScaleNormal="100" workbookViewId="0"/>
  </sheetViews>
  <sheetFormatPr defaultColWidth="11" defaultRowHeight="15.5" x14ac:dyDescent="0.35"/>
  <cols>
    <col min="1" max="1" width="20.58203125" customWidth="1"/>
    <col min="2" max="2" width="22" customWidth="1"/>
    <col min="3" max="8" width="20.58203125" customWidth="1"/>
  </cols>
  <sheetData>
    <row r="1" spans="1:8" ht="19.5" x14ac:dyDescent="0.45">
      <c r="A1" s="90" t="s">
        <v>560</v>
      </c>
    </row>
    <row r="2" spans="1:8" x14ac:dyDescent="0.35">
      <c r="A2" t="s">
        <v>44</v>
      </c>
    </row>
    <row r="3" spans="1:8" x14ac:dyDescent="0.35">
      <c r="A3" t="s">
        <v>45</v>
      </c>
    </row>
    <row r="4" spans="1:8" x14ac:dyDescent="0.35">
      <c r="A4" s="83" t="s">
        <v>572</v>
      </c>
    </row>
    <row r="5" spans="1:8" x14ac:dyDescent="0.35">
      <c r="A5" t="s">
        <v>47</v>
      </c>
    </row>
    <row r="6" spans="1:8" ht="46.5" x14ac:dyDescent="0.35">
      <c r="A6" s="86" t="s">
        <v>257</v>
      </c>
      <c r="B6" s="88" t="s">
        <v>386</v>
      </c>
      <c r="C6" s="88" t="s">
        <v>395</v>
      </c>
      <c r="D6" s="88" t="s">
        <v>557</v>
      </c>
      <c r="E6" s="88" t="s">
        <v>558</v>
      </c>
      <c r="F6" s="88" t="s">
        <v>559</v>
      </c>
      <c r="G6" s="88" t="s">
        <v>396</v>
      </c>
      <c r="H6" s="88" t="s">
        <v>397</v>
      </c>
    </row>
    <row r="7" spans="1:8" x14ac:dyDescent="0.35">
      <c r="A7" s="14" t="s">
        <v>269</v>
      </c>
      <c r="B7" s="19" t="s">
        <v>60</v>
      </c>
      <c r="C7" s="15">
        <v>825</v>
      </c>
      <c r="D7" s="15">
        <v>355</v>
      </c>
      <c r="E7" s="15">
        <v>205</v>
      </c>
      <c r="F7" s="15">
        <v>150</v>
      </c>
      <c r="G7" s="82">
        <v>0.56999999999999995</v>
      </c>
      <c r="H7" s="82">
        <v>0.43</v>
      </c>
    </row>
    <row r="8" spans="1:8" x14ac:dyDescent="0.35">
      <c r="A8" s="7" t="s">
        <v>269</v>
      </c>
      <c r="B8" s="18" t="s">
        <v>69</v>
      </c>
      <c r="C8" s="10" t="s">
        <v>111</v>
      </c>
      <c r="D8" s="10">
        <v>0</v>
      </c>
      <c r="E8" s="10">
        <v>0</v>
      </c>
      <c r="F8" s="10">
        <v>0</v>
      </c>
      <c r="G8" s="11" t="s">
        <v>62</v>
      </c>
      <c r="H8" s="11" t="s">
        <v>62</v>
      </c>
    </row>
    <row r="9" spans="1:8" x14ac:dyDescent="0.35">
      <c r="A9" s="7" t="s">
        <v>269</v>
      </c>
      <c r="B9" s="18" t="s">
        <v>70</v>
      </c>
      <c r="C9" s="10" t="s">
        <v>111</v>
      </c>
      <c r="D9" s="10">
        <v>0</v>
      </c>
      <c r="E9" s="10">
        <v>0</v>
      </c>
      <c r="F9" s="10">
        <v>0</v>
      </c>
      <c r="G9" s="11" t="s">
        <v>62</v>
      </c>
      <c r="H9" s="11" t="s">
        <v>62</v>
      </c>
    </row>
    <row r="10" spans="1:8" x14ac:dyDescent="0.35">
      <c r="A10" s="7" t="s">
        <v>269</v>
      </c>
      <c r="B10" s="18" t="s">
        <v>72</v>
      </c>
      <c r="C10" s="10" t="s">
        <v>111</v>
      </c>
      <c r="D10" s="10" t="s">
        <v>111</v>
      </c>
      <c r="E10" s="10" t="s">
        <v>111</v>
      </c>
      <c r="F10" s="10">
        <v>0</v>
      </c>
      <c r="G10" s="11" t="s">
        <v>111</v>
      </c>
      <c r="H10" s="11" t="s">
        <v>111</v>
      </c>
    </row>
    <row r="11" spans="1:8" x14ac:dyDescent="0.35">
      <c r="A11" s="7" t="s">
        <v>269</v>
      </c>
      <c r="B11" s="18" t="s">
        <v>73</v>
      </c>
      <c r="C11" s="10">
        <v>5</v>
      </c>
      <c r="D11" s="10">
        <v>0</v>
      </c>
      <c r="E11" s="10">
        <v>0</v>
      </c>
      <c r="F11" s="10">
        <v>0</v>
      </c>
      <c r="G11" s="11" t="s">
        <v>62</v>
      </c>
      <c r="H11" s="11" t="s">
        <v>62</v>
      </c>
    </row>
    <row r="12" spans="1:8" x14ac:dyDescent="0.35">
      <c r="A12" s="7" t="s">
        <v>269</v>
      </c>
      <c r="B12" s="18" t="s">
        <v>74</v>
      </c>
      <c r="C12" s="10">
        <v>5</v>
      </c>
      <c r="D12" s="10">
        <v>0</v>
      </c>
      <c r="E12" s="10">
        <v>0</v>
      </c>
      <c r="F12" s="10">
        <v>0</v>
      </c>
      <c r="G12" s="11" t="s">
        <v>62</v>
      </c>
      <c r="H12" s="11" t="s">
        <v>62</v>
      </c>
    </row>
    <row r="13" spans="1:8" x14ac:dyDescent="0.35">
      <c r="A13" s="7" t="s">
        <v>269</v>
      </c>
      <c r="B13" s="18" t="s">
        <v>75</v>
      </c>
      <c r="C13" s="10" t="s">
        <v>111</v>
      </c>
      <c r="D13" s="10" t="s">
        <v>111</v>
      </c>
      <c r="E13" s="10">
        <v>0</v>
      </c>
      <c r="F13" s="10" t="s">
        <v>111</v>
      </c>
      <c r="G13" s="11" t="s">
        <v>111</v>
      </c>
      <c r="H13" s="11" t="s">
        <v>111</v>
      </c>
    </row>
    <row r="14" spans="1:8" x14ac:dyDescent="0.35">
      <c r="A14" s="7" t="s">
        <v>269</v>
      </c>
      <c r="B14" s="18" t="s">
        <v>76</v>
      </c>
      <c r="C14" s="10">
        <v>5</v>
      </c>
      <c r="D14" s="10" t="s">
        <v>111</v>
      </c>
      <c r="E14" s="10" t="s">
        <v>111</v>
      </c>
      <c r="F14" s="10">
        <v>0</v>
      </c>
      <c r="G14" s="11" t="s">
        <v>111</v>
      </c>
      <c r="H14" s="11" t="s">
        <v>111</v>
      </c>
    </row>
    <row r="15" spans="1:8" x14ac:dyDescent="0.35">
      <c r="A15" s="7" t="s">
        <v>269</v>
      </c>
      <c r="B15" s="18" t="s">
        <v>77</v>
      </c>
      <c r="C15" s="10" t="s">
        <v>111</v>
      </c>
      <c r="D15" s="10">
        <v>5</v>
      </c>
      <c r="E15" s="10">
        <v>5</v>
      </c>
      <c r="F15" s="10" t="s">
        <v>111</v>
      </c>
      <c r="G15" s="11" t="s">
        <v>111</v>
      </c>
      <c r="H15" s="11" t="s">
        <v>111</v>
      </c>
    </row>
    <row r="16" spans="1:8" x14ac:dyDescent="0.35">
      <c r="A16" s="7" t="s">
        <v>269</v>
      </c>
      <c r="B16" s="18" t="s">
        <v>78</v>
      </c>
      <c r="C16" s="10">
        <v>5</v>
      </c>
      <c r="D16" s="10" t="s">
        <v>111</v>
      </c>
      <c r="E16" s="10" t="s">
        <v>111</v>
      </c>
      <c r="F16" s="10">
        <v>0</v>
      </c>
      <c r="G16" s="11" t="s">
        <v>111</v>
      </c>
      <c r="H16" s="11" t="s">
        <v>111</v>
      </c>
    </row>
    <row r="17" spans="1:8" x14ac:dyDescent="0.35">
      <c r="A17" s="7" t="s">
        <v>269</v>
      </c>
      <c r="B17" s="18" t="s">
        <v>79</v>
      </c>
      <c r="C17" s="10">
        <v>5</v>
      </c>
      <c r="D17" s="10" t="s">
        <v>111</v>
      </c>
      <c r="E17" s="10" t="s">
        <v>111</v>
      </c>
      <c r="F17" s="10">
        <v>0</v>
      </c>
      <c r="G17" s="11" t="s">
        <v>111</v>
      </c>
      <c r="H17" s="11" t="s">
        <v>111</v>
      </c>
    </row>
    <row r="18" spans="1:8" x14ac:dyDescent="0.35">
      <c r="A18" s="7" t="s">
        <v>269</v>
      </c>
      <c r="B18" s="18" t="s">
        <v>80</v>
      </c>
      <c r="C18" s="10">
        <v>10</v>
      </c>
      <c r="D18" s="10" t="s">
        <v>111</v>
      </c>
      <c r="E18" s="10" t="s">
        <v>111</v>
      </c>
      <c r="F18" s="10">
        <v>0</v>
      </c>
      <c r="G18" s="11" t="s">
        <v>111</v>
      </c>
      <c r="H18" s="11" t="s">
        <v>111</v>
      </c>
    </row>
    <row r="19" spans="1:8" x14ac:dyDescent="0.35">
      <c r="A19" s="7" t="s">
        <v>269</v>
      </c>
      <c r="B19" s="18" t="s">
        <v>81</v>
      </c>
      <c r="C19" s="10">
        <v>5</v>
      </c>
      <c r="D19" s="10" t="s">
        <v>111</v>
      </c>
      <c r="E19" s="10">
        <v>0</v>
      </c>
      <c r="F19" s="10" t="s">
        <v>111</v>
      </c>
      <c r="G19" s="11" t="s">
        <v>111</v>
      </c>
      <c r="H19" s="11" t="s">
        <v>111</v>
      </c>
    </row>
    <row r="20" spans="1:8" x14ac:dyDescent="0.35">
      <c r="A20" s="7" t="s">
        <v>269</v>
      </c>
      <c r="B20" s="18" t="s">
        <v>82</v>
      </c>
      <c r="C20" s="10">
        <v>5</v>
      </c>
      <c r="D20" s="10">
        <v>5</v>
      </c>
      <c r="E20" s="10">
        <v>5</v>
      </c>
      <c r="F20" s="10">
        <v>0</v>
      </c>
      <c r="G20" s="11">
        <v>1</v>
      </c>
      <c r="H20" s="11">
        <v>0</v>
      </c>
    </row>
    <row r="21" spans="1:8" x14ac:dyDescent="0.35">
      <c r="A21" s="7" t="s">
        <v>269</v>
      </c>
      <c r="B21" s="18" t="s">
        <v>83</v>
      </c>
      <c r="C21" s="10">
        <v>5</v>
      </c>
      <c r="D21" s="10">
        <v>5</v>
      </c>
      <c r="E21" s="10">
        <v>5</v>
      </c>
      <c r="F21" s="10" t="s">
        <v>111</v>
      </c>
      <c r="G21" s="11" t="s">
        <v>111</v>
      </c>
      <c r="H21" s="11" t="s">
        <v>111</v>
      </c>
    </row>
    <row r="22" spans="1:8" x14ac:dyDescent="0.35">
      <c r="A22" s="7" t="s">
        <v>269</v>
      </c>
      <c r="B22" s="18" t="s">
        <v>84</v>
      </c>
      <c r="C22" s="10">
        <v>5</v>
      </c>
      <c r="D22" s="10" t="s">
        <v>111</v>
      </c>
      <c r="E22" s="10" t="s">
        <v>111</v>
      </c>
      <c r="F22" s="10">
        <v>0</v>
      </c>
      <c r="G22" s="11" t="s">
        <v>111</v>
      </c>
      <c r="H22" s="11" t="s">
        <v>111</v>
      </c>
    </row>
    <row r="23" spans="1:8" x14ac:dyDescent="0.35">
      <c r="A23" s="7" t="s">
        <v>269</v>
      </c>
      <c r="B23" s="18" t="s">
        <v>85</v>
      </c>
      <c r="C23" s="10">
        <v>5</v>
      </c>
      <c r="D23" s="10">
        <v>0</v>
      </c>
      <c r="E23" s="10">
        <v>0</v>
      </c>
      <c r="F23" s="10">
        <v>0</v>
      </c>
      <c r="G23" s="11" t="s">
        <v>62</v>
      </c>
      <c r="H23" s="11" t="s">
        <v>62</v>
      </c>
    </row>
    <row r="24" spans="1:8" x14ac:dyDescent="0.35">
      <c r="A24" s="7" t="s">
        <v>269</v>
      </c>
      <c r="B24" s="18" t="s">
        <v>86</v>
      </c>
      <c r="C24" s="10">
        <v>10</v>
      </c>
      <c r="D24" s="10" t="s">
        <v>111</v>
      </c>
      <c r="E24" s="10" t="s">
        <v>111</v>
      </c>
      <c r="F24" s="10">
        <v>0</v>
      </c>
      <c r="G24" s="11" t="s">
        <v>111</v>
      </c>
      <c r="H24" s="11" t="s">
        <v>111</v>
      </c>
    </row>
    <row r="25" spans="1:8" x14ac:dyDescent="0.35">
      <c r="A25" s="7" t="s">
        <v>269</v>
      </c>
      <c r="B25" s="18" t="s">
        <v>87</v>
      </c>
      <c r="C25" s="10">
        <v>15</v>
      </c>
      <c r="D25" s="10">
        <v>5</v>
      </c>
      <c r="E25" s="10">
        <v>5</v>
      </c>
      <c r="F25" s="10" t="s">
        <v>111</v>
      </c>
      <c r="G25" s="11" t="s">
        <v>111</v>
      </c>
      <c r="H25" s="11" t="s">
        <v>111</v>
      </c>
    </row>
    <row r="26" spans="1:8" x14ac:dyDescent="0.35">
      <c r="A26" s="7" t="s">
        <v>269</v>
      </c>
      <c r="B26" s="18" t="s">
        <v>88</v>
      </c>
      <c r="C26" s="10">
        <v>20</v>
      </c>
      <c r="D26" s="10">
        <v>5</v>
      </c>
      <c r="E26" s="10">
        <v>5</v>
      </c>
      <c r="F26" s="10">
        <v>0</v>
      </c>
      <c r="G26" s="11">
        <v>1</v>
      </c>
      <c r="H26" s="11">
        <v>0</v>
      </c>
    </row>
    <row r="27" spans="1:8" x14ac:dyDescent="0.35">
      <c r="A27" s="7" t="s">
        <v>269</v>
      </c>
      <c r="B27" s="18" t="s">
        <v>89</v>
      </c>
      <c r="C27" s="10">
        <v>10</v>
      </c>
      <c r="D27" s="10">
        <v>5</v>
      </c>
      <c r="E27" s="10">
        <v>5</v>
      </c>
      <c r="F27" s="10" t="s">
        <v>111</v>
      </c>
      <c r="G27" s="11" t="s">
        <v>111</v>
      </c>
      <c r="H27" s="11" t="s">
        <v>111</v>
      </c>
    </row>
    <row r="28" spans="1:8" x14ac:dyDescent="0.35">
      <c r="A28" s="7" t="s">
        <v>269</v>
      </c>
      <c r="B28" s="18" t="s">
        <v>90</v>
      </c>
      <c r="C28" s="10">
        <v>30</v>
      </c>
      <c r="D28" s="10">
        <v>5</v>
      </c>
      <c r="E28" s="10" t="s">
        <v>111</v>
      </c>
      <c r="F28" s="10" t="s">
        <v>111</v>
      </c>
      <c r="G28" s="11" t="s">
        <v>111</v>
      </c>
      <c r="H28" s="11" t="s">
        <v>111</v>
      </c>
    </row>
    <row r="29" spans="1:8" x14ac:dyDescent="0.35">
      <c r="A29" s="7" t="s">
        <v>269</v>
      </c>
      <c r="B29" s="18" t="s">
        <v>91</v>
      </c>
      <c r="C29" s="10">
        <v>20</v>
      </c>
      <c r="D29" s="10">
        <v>10</v>
      </c>
      <c r="E29" s="10">
        <v>5</v>
      </c>
      <c r="F29" s="10">
        <v>5</v>
      </c>
      <c r="G29" s="11">
        <v>0.44</v>
      </c>
      <c r="H29" s="11">
        <v>0.56000000000000005</v>
      </c>
    </row>
    <row r="30" spans="1:8" x14ac:dyDescent="0.35">
      <c r="A30" s="7" t="s">
        <v>269</v>
      </c>
      <c r="B30" s="18" t="s">
        <v>92</v>
      </c>
      <c r="C30" s="10">
        <v>20</v>
      </c>
      <c r="D30" s="10">
        <v>5</v>
      </c>
      <c r="E30" s="10" t="s">
        <v>111</v>
      </c>
      <c r="F30" s="10">
        <v>5</v>
      </c>
      <c r="G30" s="11" t="s">
        <v>111</v>
      </c>
      <c r="H30" s="11" t="s">
        <v>111</v>
      </c>
    </row>
    <row r="31" spans="1:8" x14ac:dyDescent="0.35">
      <c r="A31" s="7" t="s">
        <v>269</v>
      </c>
      <c r="B31" s="18" t="s">
        <v>93</v>
      </c>
      <c r="C31" s="10">
        <v>40</v>
      </c>
      <c r="D31" s="10">
        <v>5</v>
      </c>
      <c r="E31" s="10">
        <v>5</v>
      </c>
      <c r="F31" s="10">
        <v>0</v>
      </c>
      <c r="G31" s="11">
        <v>1</v>
      </c>
      <c r="H31" s="11">
        <v>0</v>
      </c>
    </row>
    <row r="32" spans="1:8" x14ac:dyDescent="0.35">
      <c r="A32" s="7" t="s">
        <v>269</v>
      </c>
      <c r="B32" s="18" t="s">
        <v>94</v>
      </c>
      <c r="C32" s="10">
        <v>25</v>
      </c>
      <c r="D32" s="10">
        <v>15</v>
      </c>
      <c r="E32" s="10">
        <v>10</v>
      </c>
      <c r="F32" s="10">
        <v>5</v>
      </c>
      <c r="G32" s="11">
        <v>0.62</v>
      </c>
      <c r="H32" s="11">
        <v>0.38</v>
      </c>
    </row>
    <row r="33" spans="1:8" x14ac:dyDescent="0.35">
      <c r="A33" s="7" t="s">
        <v>269</v>
      </c>
      <c r="B33" s="18" t="s">
        <v>95</v>
      </c>
      <c r="C33" s="10">
        <v>45</v>
      </c>
      <c r="D33" s="10">
        <v>5</v>
      </c>
      <c r="E33" s="10">
        <v>5</v>
      </c>
      <c r="F33" s="10">
        <v>0</v>
      </c>
      <c r="G33" s="11">
        <v>1</v>
      </c>
      <c r="H33" s="11">
        <v>0</v>
      </c>
    </row>
    <row r="34" spans="1:8" x14ac:dyDescent="0.35">
      <c r="A34" s="7" t="s">
        <v>269</v>
      </c>
      <c r="B34" s="18" t="s">
        <v>96</v>
      </c>
      <c r="C34" s="10">
        <v>40</v>
      </c>
      <c r="D34" s="10">
        <v>10</v>
      </c>
      <c r="E34" s="10">
        <v>5</v>
      </c>
      <c r="F34" s="10" t="s">
        <v>111</v>
      </c>
      <c r="G34" s="11" t="s">
        <v>111</v>
      </c>
      <c r="H34" s="11" t="s">
        <v>111</v>
      </c>
    </row>
    <row r="35" spans="1:8" x14ac:dyDescent="0.35">
      <c r="A35" s="7" t="s">
        <v>269</v>
      </c>
      <c r="B35" s="18" t="s">
        <v>97</v>
      </c>
      <c r="C35" s="10">
        <v>60</v>
      </c>
      <c r="D35" s="10">
        <v>15</v>
      </c>
      <c r="E35" s="10">
        <v>10</v>
      </c>
      <c r="F35" s="10">
        <v>5</v>
      </c>
      <c r="G35" s="11">
        <v>0.69</v>
      </c>
      <c r="H35" s="11">
        <v>0.31</v>
      </c>
    </row>
    <row r="36" spans="1:8" x14ac:dyDescent="0.35">
      <c r="A36" s="7" t="s">
        <v>269</v>
      </c>
      <c r="B36" s="18" t="s">
        <v>98</v>
      </c>
      <c r="C36" s="10">
        <v>75</v>
      </c>
      <c r="D36" s="10">
        <v>25</v>
      </c>
      <c r="E36" s="10">
        <v>10</v>
      </c>
      <c r="F36" s="10">
        <v>15</v>
      </c>
      <c r="G36" s="11">
        <v>0.42</v>
      </c>
      <c r="H36" s="11">
        <v>0.57999999999999996</v>
      </c>
    </row>
    <row r="37" spans="1:8" x14ac:dyDescent="0.35">
      <c r="A37" s="7" t="s">
        <v>269</v>
      </c>
      <c r="B37" s="18" t="s">
        <v>99</v>
      </c>
      <c r="C37" s="10">
        <v>55</v>
      </c>
      <c r="D37" s="10">
        <v>20</v>
      </c>
      <c r="E37" s="10">
        <v>10</v>
      </c>
      <c r="F37" s="10">
        <v>10</v>
      </c>
      <c r="G37" s="11">
        <v>0.55000000000000004</v>
      </c>
      <c r="H37" s="11">
        <v>0.45</v>
      </c>
    </row>
    <row r="38" spans="1:8" x14ac:dyDescent="0.35">
      <c r="A38" s="7" t="s">
        <v>269</v>
      </c>
      <c r="B38" s="18" t="s">
        <v>100</v>
      </c>
      <c r="C38" s="10">
        <v>55</v>
      </c>
      <c r="D38" s="10">
        <v>10</v>
      </c>
      <c r="E38" s="10">
        <v>5</v>
      </c>
      <c r="F38" s="10">
        <v>5</v>
      </c>
      <c r="G38" s="11">
        <v>0.45</v>
      </c>
      <c r="H38" s="11">
        <v>0.55000000000000004</v>
      </c>
    </row>
    <row r="39" spans="1:8" x14ac:dyDescent="0.35">
      <c r="A39" s="7" t="s">
        <v>269</v>
      </c>
      <c r="B39" s="18" t="s">
        <v>101</v>
      </c>
      <c r="C39" s="10">
        <v>60</v>
      </c>
      <c r="D39" s="10">
        <v>20</v>
      </c>
      <c r="E39" s="10">
        <v>10</v>
      </c>
      <c r="F39" s="10">
        <v>10</v>
      </c>
      <c r="G39" s="11">
        <v>0.45</v>
      </c>
      <c r="H39" s="11">
        <v>0.55000000000000004</v>
      </c>
    </row>
    <row r="40" spans="1:8" x14ac:dyDescent="0.35">
      <c r="A40" s="7" t="s">
        <v>269</v>
      </c>
      <c r="B40" s="18" t="s">
        <v>102</v>
      </c>
      <c r="C40" s="10">
        <v>40</v>
      </c>
      <c r="D40" s="10">
        <v>25</v>
      </c>
      <c r="E40" s="10">
        <v>15</v>
      </c>
      <c r="F40" s="10">
        <v>10</v>
      </c>
      <c r="G40" s="11">
        <v>0.56999999999999995</v>
      </c>
      <c r="H40" s="11">
        <v>0.43</v>
      </c>
    </row>
    <row r="41" spans="1:8" x14ac:dyDescent="0.35">
      <c r="A41" s="7" t="s">
        <v>269</v>
      </c>
      <c r="B41" s="18" t="s">
        <v>103</v>
      </c>
      <c r="C41" s="10">
        <v>35</v>
      </c>
      <c r="D41" s="10">
        <v>25</v>
      </c>
      <c r="E41" s="10">
        <v>15</v>
      </c>
      <c r="F41" s="10">
        <v>10</v>
      </c>
      <c r="G41" s="11">
        <v>0.54</v>
      </c>
      <c r="H41" s="11">
        <v>0.46</v>
      </c>
    </row>
    <row r="42" spans="1:8" x14ac:dyDescent="0.35">
      <c r="A42" s="7" t="s">
        <v>269</v>
      </c>
      <c r="B42" s="18" t="s">
        <v>104</v>
      </c>
      <c r="C42" s="10">
        <v>45</v>
      </c>
      <c r="D42" s="10">
        <v>40</v>
      </c>
      <c r="E42" s="10">
        <v>15</v>
      </c>
      <c r="F42" s="10">
        <v>20</v>
      </c>
      <c r="G42" s="11">
        <v>0.45</v>
      </c>
      <c r="H42" s="11">
        <v>0.55000000000000004</v>
      </c>
    </row>
    <row r="43" spans="1:8" x14ac:dyDescent="0.35">
      <c r="A43" s="7" t="s">
        <v>269</v>
      </c>
      <c r="B43" s="18" t="s">
        <v>105</v>
      </c>
      <c r="C43" s="10">
        <v>35</v>
      </c>
      <c r="D43" s="10">
        <v>45</v>
      </c>
      <c r="E43" s="10">
        <v>20</v>
      </c>
      <c r="F43" s="10">
        <v>25</v>
      </c>
      <c r="G43" s="11">
        <v>0.49</v>
      </c>
      <c r="H43" s="11">
        <v>0.51</v>
      </c>
    </row>
    <row r="44" spans="1:8" x14ac:dyDescent="0.35">
      <c r="A44" s="7" t="s">
        <v>269</v>
      </c>
      <c r="B44" s="18" t="s">
        <v>106</v>
      </c>
      <c r="C44" s="10">
        <v>35</v>
      </c>
      <c r="D44" s="10">
        <v>50</v>
      </c>
      <c r="E44" s="10">
        <v>30</v>
      </c>
      <c r="F44" s="10">
        <v>15</v>
      </c>
      <c r="G44" s="11">
        <v>0.65</v>
      </c>
      <c r="H44" s="11">
        <v>0.35</v>
      </c>
    </row>
    <row r="45" spans="1:8" x14ac:dyDescent="0.35">
      <c r="A45" s="25" t="s">
        <v>270</v>
      </c>
      <c r="B45" s="26" t="s">
        <v>60</v>
      </c>
      <c r="C45" s="27">
        <v>665</v>
      </c>
      <c r="D45" s="27">
        <v>285</v>
      </c>
      <c r="E45" s="27">
        <v>165</v>
      </c>
      <c r="F45" s="27">
        <v>125</v>
      </c>
      <c r="G45" s="82">
        <v>0.56999999999999995</v>
      </c>
      <c r="H45" s="82">
        <v>0.43</v>
      </c>
    </row>
    <row r="46" spans="1:8" x14ac:dyDescent="0.35">
      <c r="A46" s="7" t="s">
        <v>270</v>
      </c>
      <c r="B46" s="18" t="s">
        <v>69</v>
      </c>
      <c r="C46" s="10" t="s">
        <v>111</v>
      </c>
      <c r="D46" s="10">
        <v>0</v>
      </c>
      <c r="E46" s="10">
        <v>0</v>
      </c>
      <c r="F46" s="10">
        <v>0</v>
      </c>
      <c r="G46" s="11" t="s">
        <v>62</v>
      </c>
      <c r="H46" s="11" t="s">
        <v>62</v>
      </c>
    </row>
    <row r="47" spans="1:8" x14ac:dyDescent="0.35">
      <c r="A47" s="7" t="s">
        <v>270</v>
      </c>
      <c r="B47" s="18" t="s">
        <v>70</v>
      </c>
      <c r="C47" s="10" t="s">
        <v>111</v>
      </c>
      <c r="D47" s="10">
        <v>0</v>
      </c>
      <c r="E47" s="10">
        <v>0</v>
      </c>
      <c r="F47" s="10">
        <v>0</v>
      </c>
      <c r="G47" s="11" t="s">
        <v>62</v>
      </c>
      <c r="H47" s="11" t="s">
        <v>62</v>
      </c>
    </row>
    <row r="48" spans="1:8" x14ac:dyDescent="0.35">
      <c r="A48" s="30" t="s">
        <v>270</v>
      </c>
      <c r="B48" s="119" t="s">
        <v>71</v>
      </c>
      <c r="C48" s="10">
        <v>0</v>
      </c>
      <c r="D48" s="10">
        <v>0</v>
      </c>
      <c r="E48" s="10">
        <v>0</v>
      </c>
      <c r="F48" s="10">
        <v>0</v>
      </c>
      <c r="G48" s="11" t="s">
        <v>62</v>
      </c>
      <c r="H48" s="11" t="s">
        <v>62</v>
      </c>
    </row>
    <row r="49" spans="1:8" x14ac:dyDescent="0.35">
      <c r="A49" s="7" t="s">
        <v>270</v>
      </c>
      <c r="B49" s="18" t="s">
        <v>72</v>
      </c>
      <c r="C49" s="10" t="s">
        <v>111</v>
      </c>
      <c r="D49" s="10" t="s">
        <v>111</v>
      </c>
      <c r="E49" s="10" t="s">
        <v>111</v>
      </c>
      <c r="F49" s="10">
        <v>0</v>
      </c>
      <c r="G49" s="11" t="s">
        <v>111</v>
      </c>
      <c r="H49" s="11" t="s">
        <v>111</v>
      </c>
    </row>
    <row r="50" spans="1:8" x14ac:dyDescent="0.35">
      <c r="A50" s="7" t="s">
        <v>270</v>
      </c>
      <c r="B50" s="18" t="s">
        <v>73</v>
      </c>
      <c r="C50" s="10">
        <v>5</v>
      </c>
      <c r="D50" s="10">
        <v>0</v>
      </c>
      <c r="E50" s="10">
        <v>0</v>
      </c>
      <c r="F50" s="10">
        <v>0</v>
      </c>
      <c r="G50" s="11" t="s">
        <v>62</v>
      </c>
      <c r="H50" s="11" t="s">
        <v>62</v>
      </c>
    </row>
    <row r="51" spans="1:8" x14ac:dyDescent="0.35">
      <c r="A51" s="7" t="s">
        <v>270</v>
      </c>
      <c r="B51" s="18" t="s">
        <v>74</v>
      </c>
      <c r="C51" s="10">
        <v>5</v>
      </c>
      <c r="D51" s="10">
        <v>0</v>
      </c>
      <c r="E51" s="10">
        <v>0</v>
      </c>
      <c r="F51" s="10">
        <v>0</v>
      </c>
      <c r="G51" s="11" t="s">
        <v>62</v>
      </c>
      <c r="H51" s="11" t="s">
        <v>62</v>
      </c>
    </row>
    <row r="52" spans="1:8" x14ac:dyDescent="0.35">
      <c r="A52" s="7" t="s">
        <v>270</v>
      </c>
      <c r="B52" s="18" t="s">
        <v>75</v>
      </c>
      <c r="C52" s="10" t="s">
        <v>111</v>
      </c>
      <c r="D52" s="10" t="s">
        <v>111</v>
      </c>
      <c r="E52" s="10">
        <v>0</v>
      </c>
      <c r="F52" s="10" t="s">
        <v>111</v>
      </c>
      <c r="G52" s="11" t="s">
        <v>111</v>
      </c>
      <c r="H52" s="11" t="s">
        <v>111</v>
      </c>
    </row>
    <row r="53" spans="1:8" x14ac:dyDescent="0.35">
      <c r="A53" s="7" t="s">
        <v>270</v>
      </c>
      <c r="B53" s="18" t="s">
        <v>76</v>
      </c>
      <c r="C53" s="10" t="s">
        <v>111</v>
      </c>
      <c r="D53" s="10" t="s">
        <v>111</v>
      </c>
      <c r="E53" s="10" t="s">
        <v>111</v>
      </c>
      <c r="F53" s="10">
        <v>0</v>
      </c>
      <c r="G53" s="11" t="s">
        <v>111</v>
      </c>
      <c r="H53" s="11" t="s">
        <v>111</v>
      </c>
    </row>
    <row r="54" spans="1:8" x14ac:dyDescent="0.35">
      <c r="A54" s="7" t="s">
        <v>270</v>
      </c>
      <c r="B54" s="18" t="s">
        <v>77</v>
      </c>
      <c r="C54" s="10" t="s">
        <v>111</v>
      </c>
      <c r="D54" s="10">
        <v>5</v>
      </c>
      <c r="E54" s="10">
        <v>5</v>
      </c>
      <c r="F54" s="10" t="s">
        <v>111</v>
      </c>
      <c r="G54" s="11" t="s">
        <v>111</v>
      </c>
      <c r="H54" s="11" t="s">
        <v>111</v>
      </c>
    </row>
    <row r="55" spans="1:8" x14ac:dyDescent="0.35">
      <c r="A55" s="7" t="s">
        <v>270</v>
      </c>
      <c r="B55" s="18" t="s">
        <v>78</v>
      </c>
      <c r="C55" s="10">
        <v>0</v>
      </c>
      <c r="D55" s="10" t="s">
        <v>111</v>
      </c>
      <c r="E55" s="10" t="s">
        <v>111</v>
      </c>
      <c r="F55" s="10">
        <v>0</v>
      </c>
      <c r="G55" s="11" t="s">
        <v>111</v>
      </c>
      <c r="H55" s="11" t="s">
        <v>111</v>
      </c>
    </row>
    <row r="56" spans="1:8" x14ac:dyDescent="0.35">
      <c r="A56" s="7" t="s">
        <v>270</v>
      </c>
      <c r="B56" s="18" t="s">
        <v>79</v>
      </c>
      <c r="C56" s="10">
        <v>5</v>
      </c>
      <c r="D56" s="10" t="s">
        <v>111</v>
      </c>
      <c r="E56" s="10" t="s">
        <v>111</v>
      </c>
      <c r="F56" s="10">
        <v>0</v>
      </c>
      <c r="G56" s="11" t="s">
        <v>111</v>
      </c>
      <c r="H56" s="11" t="s">
        <v>111</v>
      </c>
    </row>
    <row r="57" spans="1:8" x14ac:dyDescent="0.35">
      <c r="A57" s="7" t="s">
        <v>270</v>
      </c>
      <c r="B57" s="18" t="s">
        <v>80</v>
      </c>
      <c r="C57" s="10">
        <v>5</v>
      </c>
      <c r="D57" s="10">
        <v>0</v>
      </c>
      <c r="E57" s="10">
        <v>0</v>
      </c>
      <c r="F57" s="10">
        <v>0</v>
      </c>
      <c r="G57" s="11" t="s">
        <v>62</v>
      </c>
      <c r="H57" s="11" t="s">
        <v>62</v>
      </c>
    </row>
    <row r="58" spans="1:8" x14ac:dyDescent="0.35">
      <c r="A58" s="7" t="s">
        <v>270</v>
      </c>
      <c r="B58" s="18" t="s">
        <v>81</v>
      </c>
      <c r="C58" s="10">
        <v>5</v>
      </c>
      <c r="D58" s="10" t="s">
        <v>111</v>
      </c>
      <c r="E58" s="10">
        <v>0</v>
      </c>
      <c r="F58" s="10" t="s">
        <v>111</v>
      </c>
      <c r="G58" s="11" t="s">
        <v>111</v>
      </c>
      <c r="H58" s="11" t="s">
        <v>111</v>
      </c>
    </row>
    <row r="59" spans="1:8" x14ac:dyDescent="0.35">
      <c r="A59" s="7" t="s">
        <v>270</v>
      </c>
      <c r="B59" s="18" t="s">
        <v>82</v>
      </c>
      <c r="C59" s="10">
        <v>5</v>
      </c>
      <c r="D59" s="10">
        <v>5</v>
      </c>
      <c r="E59" s="10">
        <v>5</v>
      </c>
      <c r="F59" s="10">
        <v>0</v>
      </c>
      <c r="G59" s="11">
        <v>1</v>
      </c>
      <c r="H59" s="11">
        <v>0</v>
      </c>
    </row>
    <row r="60" spans="1:8" x14ac:dyDescent="0.35">
      <c r="A60" s="7" t="s">
        <v>270</v>
      </c>
      <c r="B60" s="18" t="s">
        <v>83</v>
      </c>
      <c r="C60" s="10">
        <v>5</v>
      </c>
      <c r="D60" s="10">
        <v>5</v>
      </c>
      <c r="E60" s="10" t="s">
        <v>111</v>
      </c>
      <c r="F60" s="10" t="s">
        <v>111</v>
      </c>
      <c r="G60" s="11" t="s">
        <v>111</v>
      </c>
      <c r="H60" s="11" t="s">
        <v>111</v>
      </c>
    </row>
    <row r="61" spans="1:8" x14ac:dyDescent="0.35">
      <c r="A61" s="7" t="s">
        <v>270</v>
      </c>
      <c r="B61" s="18" t="s">
        <v>84</v>
      </c>
      <c r="C61" s="10">
        <v>5</v>
      </c>
      <c r="D61" s="10" t="s">
        <v>111</v>
      </c>
      <c r="E61" s="10" t="s">
        <v>111</v>
      </c>
      <c r="F61" s="10">
        <v>0</v>
      </c>
      <c r="G61" s="11" t="s">
        <v>111</v>
      </c>
      <c r="H61" s="11" t="s">
        <v>111</v>
      </c>
    </row>
    <row r="62" spans="1:8" x14ac:dyDescent="0.35">
      <c r="A62" s="7" t="s">
        <v>270</v>
      </c>
      <c r="B62" s="18" t="s">
        <v>85</v>
      </c>
      <c r="C62" s="10">
        <v>5</v>
      </c>
      <c r="D62" s="10">
        <v>0</v>
      </c>
      <c r="E62" s="10">
        <v>0</v>
      </c>
      <c r="F62" s="10">
        <v>0</v>
      </c>
      <c r="G62" s="11" t="s">
        <v>62</v>
      </c>
      <c r="H62" s="11" t="s">
        <v>62</v>
      </c>
    </row>
    <row r="63" spans="1:8" x14ac:dyDescent="0.35">
      <c r="A63" s="7" t="s">
        <v>270</v>
      </c>
      <c r="B63" s="18" t="s">
        <v>86</v>
      </c>
      <c r="C63" s="10">
        <v>5</v>
      </c>
      <c r="D63" s="10" t="s">
        <v>111</v>
      </c>
      <c r="E63" s="10" t="s">
        <v>111</v>
      </c>
      <c r="F63" s="10">
        <v>0</v>
      </c>
      <c r="G63" s="11" t="s">
        <v>111</v>
      </c>
      <c r="H63" s="11" t="s">
        <v>111</v>
      </c>
    </row>
    <row r="64" spans="1:8" x14ac:dyDescent="0.35">
      <c r="A64" s="7" t="s">
        <v>270</v>
      </c>
      <c r="B64" s="18" t="s">
        <v>87</v>
      </c>
      <c r="C64" s="10">
        <v>5</v>
      </c>
      <c r="D64" s="10">
        <v>5</v>
      </c>
      <c r="E64" s="10" t="s">
        <v>111</v>
      </c>
      <c r="F64" s="10" t="s">
        <v>111</v>
      </c>
      <c r="G64" s="11" t="s">
        <v>111</v>
      </c>
      <c r="H64" s="11" t="s">
        <v>111</v>
      </c>
    </row>
    <row r="65" spans="1:8" x14ac:dyDescent="0.35">
      <c r="A65" s="7" t="s">
        <v>270</v>
      </c>
      <c r="B65" s="18" t="s">
        <v>88</v>
      </c>
      <c r="C65" s="10">
        <v>15</v>
      </c>
      <c r="D65" s="10" t="s">
        <v>111</v>
      </c>
      <c r="E65" s="10" t="s">
        <v>111</v>
      </c>
      <c r="F65" s="10">
        <v>0</v>
      </c>
      <c r="G65" s="11" t="s">
        <v>111</v>
      </c>
      <c r="H65" s="11" t="s">
        <v>111</v>
      </c>
    </row>
    <row r="66" spans="1:8" x14ac:dyDescent="0.35">
      <c r="A66" s="7" t="s">
        <v>270</v>
      </c>
      <c r="B66" s="18" t="s">
        <v>89</v>
      </c>
      <c r="C66" s="10">
        <v>5</v>
      </c>
      <c r="D66" s="10">
        <v>5</v>
      </c>
      <c r="E66" s="10" t="s">
        <v>111</v>
      </c>
      <c r="F66" s="10" t="s">
        <v>111</v>
      </c>
      <c r="G66" s="11" t="s">
        <v>111</v>
      </c>
      <c r="H66" s="11" t="s">
        <v>111</v>
      </c>
    </row>
    <row r="67" spans="1:8" x14ac:dyDescent="0.35">
      <c r="A67" s="7" t="s">
        <v>270</v>
      </c>
      <c r="B67" s="18" t="s">
        <v>90</v>
      </c>
      <c r="C67" s="10">
        <v>20</v>
      </c>
      <c r="D67" s="10" t="s">
        <v>111</v>
      </c>
      <c r="E67" s="10" t="s">
        <v>111</v>
      </c>
      <c r="F67" s="10" t="s">
        <v>111</v>
      </c>
      <c r="G67" s="11" t="s">
        <v>111</v>
      </c>
      <c r="H67" s="11" t="s">
        <v>111</v>
      </c>
    </row>
    <row r="68" spans="1:8" x14ac:dyDescent="0.35">
      <c r="A68" s="7" t="s">
        <v>270</v>
      </c>
      <c r="B68" s="18" t="s">
        <v>91</v>
      </c>
      <c r="C68" s="10">
        <v>15</v>
      </c>
      <c r="D68" s="10">
        <v>5</v>
      </c>
      <c r="E68" s="10">
        <v>5</v>
      </c>
      <c r="F68" s="10" t="s">
        <v>111</v>
      </c>
      <c r="G68" s="11" t="s">
        <v>111</v>
      </c>
      <c r="H68" s="11" t="s">
        <v>111</v>
      </c>
    </row>
    <row r="69" spans="1:8" x14ac:dyDescent="0.35">
      <c r="A69" s="7" t="s">
        <v>270</v>
      </c>
      <c r="B69" s="18" t="s">
        <v>92</v>
      </c>
      <c r="C69" s="10">
        <v>15</v>
      </c>
      <c r="D69" s="10">
        <v>5</v>
      </c>
      <c r="E69" s="10" t="s">
        <v>111</v>
      </c>
      <c r="F69" s="10">
        <v>5</v>
      </c>
      <c r="G69" s="11" t="s">
        <v>111</v>
      </c>
      <c r="H69" s="11" t="s">
        <v>111</v>
      </c>
    </row>
    <row r="70" spans="1:8" x14ac:dyDescent="0.35">
      <c r="A70" s="7" t="s">
        <v>270</v>
      </c>
      <c r="B70" s="18" t="s">
        <v>93</v>
      </c>
      <c r="C70" s="10">
        <v>30</v>
      </c>
      <c r="D70" s="10">
        <v>5</v>
      </c>
      <c r="E70" s="10">
        <v>5</v>
      </c>
      <c r="F70" s="10">
        <v>0</v>
      </c>
      <c r="G70" s="11">
        <v>1</v>
      </c>
      <c r="H70" s="11">
        <v>0</v>
      </c>
    </row>
    <row r="71" spans="1:8" x14ac:dyDescent="0.35">
      <c r="A71" s="7" t="s">
        <v>270</v>
      </c>
      <c r="B71" s="18" t="s">
        <v>94</v>
      </c>
      <c r="C71" s="10">
        <v>20</v>
      </c>
      <c r="D71" s="10">
        <v>10</v>
      </c>
      <c r="E71" s="10">
        <v>5</v>
      </c>
      <c r="F71" s="10">
        <v>5</v>
      </c>
      <c r="G71" s="11">
        <v>0.6</v>
      </c>
      <c r="H71" s="11">
        <v>0.4</v>
      </c>
    </row>
    <row r="72" spans="1:8" x14ac:dyDescent="0.35">
      <c r="A72" s="7" t="s">
        <v>270</v>
      </c>
      <c r="B72" s="18" t="s">
        <v>95</v>
      </c>
      <c r="C72" s="10">
        <v>40</v>
      </c>
      <c r="D72" s="10">
        <v>5</v>
      </c>
      <c r="E72" s="10">
        <v>5</v>
      </c>
      <c r="F72" s="10">
        <v>0</v>
      </c>
      <c r="G72" s="11">
        <v>1</v>
      </c>
      <c r="H72" s="11">
        <v>0</v>
      </c>
    </row>
    <row r="73" spans="1:8" x14ac:dyDescent="0.35">
      <c r="A73" s="7" t="s">
        <v>270</v>
      </c>
      <c r="B73" s="18" t="s">
        <v>96</v>
      </c>
      <c r="C73" s="10">
        <v>40</v>
      </c>
      <c r="D73" s="10">
        <v>5</v>
      </c>
      <c r="E73" s="10">
        <v>5</v>
      </c>
      <c r="F73" s="10">
        <v>0</v>
      </c>
      <c r="G73" s="11">
        <v>1</v>
      </c>
      <c r="H73" s="11">
        <v>0</v>
      </c>
    </row>
    <row r="74" spans="1:8" x14ac:dyDescent="0.35">
      <c r="A74" s="7" t="s">
        <v>270</v>
      </c>
      <c r="B74" s="18" t="s">
        <v>97</v>
      </c>
      <c r="C74" s="10">
        <v>55</v>
      </c>
      <c r="D74" s="10">
        <v>10</v>
      </c>
      <c r="E74" s="10">
        <v>5</v>
      </c>
      <c r="F74" s="10">
        <v>5</v>
      </c>
      <c r="G74" s="11">
        <v>0.67</v>
      </c>
      <c r="H74" s="11">
        <v>0.33</v>
      </c>
    </row>
    <row r="75" spans="1:8" x14ac:dyDescent="0.35">
      <c r="A75" s="7" t="s">
        <v>270</v>
      </c>
      <c r="B75" s="18" t="s">
        <v>98</v>
      </c>
      <c r="C75" s="10">
        <v>65</v>
      </c>
      <c r="D75" s="10">
        <v>20</v>
      </c>
      <c r="E75" s="10">
        <v>10</v>
      </c>
      <c r="F75" s="10">
        <v>10</v>
      </c>
      <c r="G75" s="11">
        <v>0.42</v>
      </c>
      <c r="H75" s="11">
        <v>0.57999999999999996</v>
      </c>
    </row>
    <row r="76" spans="1:8" x14ac:dyDescent="0.35">
      <c r="A76" s="7" t="s">
        <v>270</v>
      </c>
      <c r="B76" s="18" t="s">
        <v>99</v>
      </c>
      <c r="C76" s="10">
        <v>45</v>
      </c>
      <c r="D76" s="10">
        <v>10</v>
      </c>
      <c r="E76" s="10">
        <v>5</v>
      </c>
      <c r="F76" s="10">
        <v>5</v>
      </c>
      <c r="G76" s="11">
        <v>0.55000000000000004</v>
      </c>
      <c r="H76" s="11">
        <v>0.45</v>
      </c>
    </row>
    <row r="77" spans="1:8" x14ac:dyDescent="0.35">
      <c r="A77" s="7" t="s">
        <v>270</v>
      </c>
      <c r="B77" s="18" t="s">
        <v>100</v>
      </c>
      <c r="C77" s="10">
        <v>50</v>
      </c>
      <c r="D77" s="10">
        <v>5</v>
      </c>
      <c r="E77" s="10">
        <v>5</v>
      </c>
      <c r="F77" s="10">
        <v>5</v>
      </c>
      <c r="G77" s="11">
        <v>0.56999999999999995</v>
      </c>
      <c r="H77" s="11">
        <v>0.43</v>
      </c>
    </row>
    <row r="78" spans="1:8" x14ac:dyDescent="0.35">
      <c r="A78" s="7" t="s">
        <v>270</v>
      </c>
      <c r="B78" s="18" t="s">
        <v>101</v>
      </c>
      <c r="C78" s="10">
        <v>45</v>
      </c>
      <c r="D78" s="10">
        <v>20</v>
      </c>
      <c r="E78" s="10">
        <v>10</v>
      </c>
      <c r="F78" s="10">
        <v>10</v>
      </c>
      <c r="G78" s="11">
        <v>0.48</v>
      </c>
      <c r="H78" s="11">
        <v>0.52</v>
      </c>
    </row>
    <row r="79" spans="1:8" x14ac:dyDescent="0.35">
      <c r="A79" s="7" t="s">
        <v>270</v>
      </c>
      <c r="B79" s="18" t="s">
        <v>102</v>
      </c>
      <c r="C79" s="10">
        <v>35</v>
      </c>
      <c r="D79" s="10">
        <v>20</v>
      </c>
      <c r="E79" s="10">
        <v>10</v>
      </c>
      <c r="F79" s="10">
        <v>10</v>
      </c>
      <c r="G79" s="11">
        <v>0.6</v>
      </c>
      <c r="H79" s="11">
        <v>0.4</v>
      </c>
    </row>
    <row r="80" spans="1:8" x14ac:dyDescent="0.35">
      <c r="A80" s="7" t="s">
        <v>270</v>
      </c>
      <c r="B80" s="18" t="s">
        <v>103</v>
      </c>
      <c r="C80" s="10">
        <v>25</v>
      </c>
      <c r="D80" s="10">
        <v>20</v>
      </c>
      <c r="E80" s="10">
        <v>10</v>
      </c>
      <c r="F80" s="10">
        <v>10</v>
      </c>
      <c r="G80" s="11">
        <v>0.55000000000000004</v>
      </c>
      <c r="H80" s="11">
        <v>0.45</v>
      </c>
    </row>
    <row r="81" spans="1:8" x14ac:dyDescent="0.35">
      <c r="A81" s="7" t="s">
        <v>270</v>
      </c>
      <c r="B81" s="18" t="s">
        <v>104</v>
      </c>
      <c r="C81" s="10">
        <v>30</v>
      </c>
      <c r="D81" s="10">
        <v>35</v>
      </c>
      <c r="E81" s="10">
        <v>15</v>
      </c>
      <c r="F81" s="10">
        <v>20</v>
      </c>
      <c r="G81" s="11">
        <v>0.45</v>
      </c>
      <c r="H81" s="11">
        <v>0.55000000000000004</v>
      </c>
    </row>
    <row r="82" spans="1:8" x14ac:dyDescent="0.35">
      <c r="A82" s="7" t="s">
        <v>270</v>
      </c>
      <c r="B82" s="18" t="s">
        <v>105</v>
      </c>
      <c r="C82" s="10">
        <v>30</v>
      </c>
      <c r="D82" s="10">
        <v>40</v>
      </c>
      <c r="E82" s="10">
        <v>20</v>
      </c>
      <c r="F82" s="10">
        <v>20</v>
      </c>
      <c r="G82" s="11">
        <v>0.51</v>
      </c>
      <c r="H82" s="11">
        <v>0.49</v>
      </c>
    </row>
    <row r="83" spans="1:8" x14ac:dyDescent="0.35">
      <c r="A83" s="7" t="s">
        <v>270</v>
      </c>
      <c r="B83" s="18" t="s">
        <v>106</v>
      </c>
      <c r="C83" s="10">
        <v>25</v>
      </c>
      <c r="D83" s="10">
        <v>45</v>
      </c>
      <c r="E83" s="10">
        <v>30</v>
      </c>
      <c r="F83" s="10">
        <v>15</v>
      </c>
      <c r="G83" s="82">
        <v>0.62</v>
      </c>
      <c r="H83" s="82">
        <v>0.38</v>
      </c>
    </row>
    <row r="84" spans="1:8" x14ac:dyDescent="0.35">
      <c r="A84" s="25" t="s">
        <v>271</v>
      </c>
      <c r="B84" s="26" t="s">
        <v>60</v>
      </c>
      <c r="C84" s="27">
        <v>160</v>
      </c>
      <c r="D84" s="27">
        <v>70</v>
      </c>
      <c r="E84" s="27">
        <v>40</v>
      </c>
      <c r="F84" s="27">
        <v>30</v>
      </c>
      <c r="G84" s="82">
        <v>0.59</v>
      </c>
      <c r="H84" s="82">
        <v>0.41</v>
      </c>
    </row>
    <row r="85" spans="1:8" x14ac:dyDescent="0.35">
      <c r="A85" s="30" t="s">
        <v>271</v>
      </c>
      <c r="B85" s="119" t="s">
        <v>69</v>
      </c>
      <c r="C85" s="31">
        <v>0</v>
      </c>
      <c r="D85" s="31">
        <v>0</v>
      </c>
      <c r="E85" s="31">
        <v>0</v>
      </c>
      <c r="F85" s="31">
        <v>0</v>
      </c>
      <c r="G85" s="11" t="s">
        <v>62</v>
      </c>
      <c r="H85" s="11" t="s">
        <v>62</v>
      </c>
    </row>
    <row r="86" spans="1:8" x14ac:dyDescent="0.35">
      <c r="A86" s="7" t="s">
        <v>271</v>
      </c>
      <c r="B86" s="18" t="s">
        <v>70</v>
      </c>
      <c r="C86" s="10">
        <v>0</v>
      </c>
      <c r="D86" s="10">
        <v>0</v>
      </c>
      <c r="E86" s="10">
        <v>0</v>
      </c>
      <c r="F86" s="10">
        <v>0</v>
      </c>
      <c r="G86" s="11" t="s">
        <v>62</v>
      </c>
      <c r="H86" s="11" t="s">
        <v>62</v>
      </c>
    </row>
    <row r="87" spans="1:8" x14ac:dyDescent="0.35">
      <c r="A87" s="30" t="s">
        <v>271</v>
      </c>
      <c r="B87" s="119" t="s">
        <v>71</v>
      </c>
      <c r="C87" s="10">
        <v>0</v>
      </c>
      <c r="D87" s="10">
        <v>0</v>
      </c>
      <c r="E87" s="10">
        <v>0</v>
      </c>
      <c r="F87" s="10">
        <v>0</v>
      </c>
      <c r="G87" s="11" t="s">
        <v>62</v>
      </c>
      <c r="H87" s="11" t="s">
        <v>62</v>
      </c>
    </row>
    <row r="88" spans="1:8" x14ac:dyDescent="0.35">
      <c r="A88" s="7" t="s">
        <v>271</v>
      </c>
      <c r="B88" s="18" t="s">
        <v>72</v>
      </c>
      <c r="C88" s="10">
        <v>0</v>
      </c>
      <c r="D88" s="10">
        <v>0</v>
      </c>
      <c r="E88" s="10">
        <v>0</v>
      </c>
      <c r="F88" s="10">
        <v>0</v>
      </c>
      <c r="G88" s="11" t="s">
        <v>62</v>
      </c>
      <c r="H88" s="11" t="s">
        <v>62</v>
      </c>
    </row>
    <row r="89" spans="1:8" x14ac:dyDescent="0.35">
      <c r="A89" s="7" t="s">
        <v>271</v>
      </c>
      <c r="B89" s="18" t="s">
        <v>73</v>
      </c>
      <c r="C89" s="10">
        <v>0</v>
      </c>
      <c r="D89" s="10">
        <v>0</v>
      </c>
      <c r="E89" s="10">
        <v>0</v>
      </c>
      <c r="F89" s="10">
        <v>0</v>
      </c>
      <c r="G89" s="11" t="s">
        <v>62</v>
      </c>
      <c r="H89" s="11" t="s">
        <v>62</v>
      </c>
    </row>
    <row r="90" spans="1:8" x14ac:dyDescent="0.35">
      <c r="A90" s="7" t="s">
        <v>271</v>
      </c>
      <c r="B90" s="18" t="s">
        <v>74</v>
      </c>
      <c r="C90" s="10">
        <v>0</v>
      </c>
      <c r="D90" s="10">
        <v>0</v>
      </c>
      <c r="E90" s="10">
        <v>0</v>
      </c>
      <c r="F90" s="10">
        <v>0</v>
      </c>
      <c r="G90" s="11" t="s">
        <v>62</v>
      </c>
      <c r="H90" s="11" t="s">
        <v>62</v>
      </c>
    </row>
    <row r="91" spans="1:8" x14ac:dyDescent="0.35">
      <c r="A91" s="7" t="s">
        <v>271</v>
      </c>
      <c r="B91" s="18" t="s">
        <v>75</v>
      </c>
      <c r="C91" s="10">
        <v>0</v>
      </c>
      <c r="D91" s="10">
        <v>0</v>
      </c>
      <c r="E91" s="10">
        <v>0</v>
      </c>
      <c r="F91" s="10">
        <v>0</v>
      </c>
      <c r="G91" s="11" t="s">
        <v>62</v>
      </c>
      <c r="H91" s="11" t="s">
        <v>62</v>
      </c>
    </row>
    <row r="92" spans="1:8" x14ac:dyDescent="0.35">
      <c r="A92" s="7" t="s">
        <v>271</v>
      </c>
      <c r="B92" s="18" t="s">
        <v>76</v>
      </c>
      <c r="C92" s="10" t="s">
        <v>111</v>
      </c>
      <c r="D92" s="10">
        <v>0</v>
      </c>
      <c r="E92" s="10">
        <v>0</v>
      </c>
      <c r="F92" s="10">
        <v>0</v>
      </c>
      <c r="G92" s="11" t="s">
        <v>62</v>
      </c>
      <c r="H92" s="11" t="s">
        <v>62</v>
      </c>
    </row>
    <row r="93" spans="1:8" x14ac:dyDescent="0.35">
      <c r="A93" s="7" t="s">
        <v>271</v>
      </c>
      <c r="B93" s="18" t="s">
        <v>77</v>
      </c>
      <c r="C93" s="10">
        <v>0</v>
      </c>
      <c r="D93" s="10">
        <v>0</v>
      </c>
      <c r="E93" s="10">
        <v>0</v>
      </c>
      <c r="F93" s="10">
        <v>0</v>
      </c>
      <c r="G93" s="11" t="s">
        <v>62</v>
      </c>
      <c r="H93" s="11" t="s">
        <v>62</v>
      </c>
    </row>
    <row r="94" spans="1:8" x14ac:dyDescent="0.35">
      <c r="A94" s="7" t="s">
        <v>271</v>
      </c>
      <c r="B94" s="18" t="s">
        <v>78</v>
      </c>
      <c r="C94" s="10">
        <v>5</v>
      </c>
      <c r="D94" s="10">
        <v>0</v>
      </c>
      <c r="E94" s="10">
        <v>0</v>
      </c>
      <c r="F94" s="10">
        <v>0</v>
      </c>
      <c r="G94" s="11" t="s">
        <v>62</v>
      </c>
      <c r="H94" s="11" t="s">
        <v>62</v>
      </c>
    </row>
    <row r="95" spans="1:8" x14ac:dyDescent="0.35">
      <c r="A95" s="7" t="s">
        <v>271</v>
      </c>
      <c r="B95" s="18" t="s">
        <v>79</v>
      </c>
      <c r="C95" s="10">
        <v>0</v>
      </c>
      <c r="D95" s="10">
        <v>0</v>
      </c>
      <c r="E95" s="10">
        <v>0</v>
      </c>
      <c r="F95" s="10">
        <v>0</v>
      </c>
      <c r="G95" s="11" t="s">
        <v>62</v>
      </c>
      <c r="H95" s="11" t="s">
        <v>62</v>
      </c>
    </row>
    <row r="96" spans="1:8" x14ac:dyDescent="0.35">
      <c r="A96" s="7" t="s">
        <v>271</v>
      </c>
      <c r="B96" s="18" t="s">
        <v>80</v>
      </c>
      <c r="C96" s="10">
        <v>5</v>
      </c>
      <c r="D96" s="10" t="s">
        <v>111</v>
      </c>
      <c r="E96" s="10" t="s">
        <v>111</v>
      </c>
      <c r="F96" s="10">
        <v>0</v>
      </c>
      <c r="G96" s="11" t="s">
        <v>111</v>
      </c>
      <c r="H96" s="11" t="s">
        <v>111</v>
      </c>
    </row>
    <row r="97" spans="1:8" x14ac:dyDescent="0.35">
      <c r="A97" s="7" t="s">
        <v>271</v>
      </c>
      <c r="B97" s="18" t="s">
        <v>81</v>
      </c>
      <c r="C97" s="10" t="s">
        <v>111</v>
      </c>
      <c r="D97" s="10">
        <v>0</v>
      </c>
      <c r="E97" s="10">
        <v>0</v>
      </c>
      <c r="F97" s="10">
        <v>0</v>
      </c>
      <c r="G97" s="11" t="s">
        <v>62</v>
      </c>
      <c r="H97" s="11" t="s">
        <v>62</v>
      </c>
    </row>
    <row r="98" spans="1:8" x14ac:dyDescent="0.35">
      <c r="A98" s="7" t="s">
        <v>271</v>
      </c>
      <c r="B98" s="18" t="s">
        <v>82</v>
      </c>
      <c r="C98" s="10">
        <v>0</v>
      </c>
      <c r="D98" s="10" t="s">
        <v>111</v>
      </c>
      <c r="E98" s="10" t="s">
        <v>111</v>
      </c>
      <c r="F98" s="10">
        <v>0</v>
      </c>
      <c r="G98" s="11" t="s">
        <v>111</v>
      </c>
      <c r="H98" s="11" t="s">
        <v>111</v>
      </c>
    </row>
    <row r="99" spans="1:8" x14ac:dyDescent="0.35">
      <c r="A99" s="7" t="s">
        <v>271</v>
      </c>
      <c r="B99" s="18" t="s">
        <v>83</v>
      </c>
      <c r="C99" s="10">
        <v>5</v>
      </c>
      <c r="D99" s="10" t="s">
        <v>111</v>
      </c>
      <c r="E99" s="10" t="s">
        <v>111</v>
      </c>
      <c r="F99" s="10">
        <v>0</v>
      </c>
      <c r="G99" s="11" t="s">
        <v>111</v>
      </c>
      <c r="H99" s="11" t="s">
        <v>111</v>
      </c>
    </row>
    <row r="100" spans="1:8" x14ac:dyDescent="0.35">
      <c r="A100" s="7" t="s">
        <v>271</v>
      </c>
      <c r="B100" s="18" t="s">
        <v>84</v>
      </c>
      <c r="C100" s="10">
        <v>0</v>
      </c>
      <c r="D100" s="10">
        <v>0</v>
      </c>
      <c r="E100" s="10">
        <v>0</v>
      </c>
      <c r="F100" s="10">
        <v>0</v>
      </c>
      <c r="G100" s="11" t="s">
        <v>62</v>
      </c>
      <c r="H100" s="11" t="s">
        <v>62</v>
      </c>
    </row>
    <row r="101" spans="1:8" x14ac:dyDescent="0.35">
      <c r="A101" s="7" t="s">
        <v>271</v>
      </c>
      <c r="B101" s="18" t="s">
        <v>85</v>
      </c>
      <c r="C101" s="10" t="s">
        <v>111</v>
      </c>
      <c r="D101" s="10">
        <v>0</v>
      </c>
      <c r="E101" s="10">
        <v>0</v>
      </c>
      <c r="F101" s="10">
        <v>0</v>
      </c>
      <c r="G101" s="11" t="s">
        <v>62</v>
      </c>
      <c r="H101" s="11" t="s">
        <v>62</v>
      </c>
    </row>
    <row r="102" spans="1:8" x14ac:dyDescent="0.35">
      <c r="A102" s="7" t="s">
        <v>271</v>
      </c>
      <c r="B102" s="18" t="s">
        <v>86</v>
      </c>
      <c r="C102" s="10">
        <v>5</v>
      </c>
      <c r="D102" s="10">
        <v>0</v>
      </c>
      <c r="E102" s="10">
        <v>0</v>
      </c>
      <c r="F102" s="10">
        <v>0</v>
      </c>
      <c r="G102" s="11" t="s">
        <v>62</v>
      </c>
      <c r="H102" s="11" t="s">
        <v>62</v>
      </c>
    </row>
    <row r="103" spans="1:8" x14ac:dyDescent="0.35">
      <c r="A103" s="7" t="s">
        <v>271</v>
      </c>
      <c r="B103" s="18" t="s">
        <v>87</v>
      </c>
      <c r="C103" s="10">
        <v>10</v>
      </c>
      <c r="D103" s="10" t="s">
        <v>111</v>
      </c>
      <c r="E103" s="10" t="s">
        <v>111</v>
      </c>
      <c r="F103" s="10">
        <v>0</v>
      </c>
      <c r="G103" s="11" t="s">
        <v>111</v>
      </c>
      <c r="H103" s="11" t="s">
        <v>111</v>
      </c>
    </row>
    <row r="104" spans="1:8" x14ac:dyDescent="0.35">
      <c r="A104" s="7" t="s">
        <v>271</v>
      </c>
      <c r="B104" s="18" t="s">
        <v>88</v>
      </c>
      <c r="C104" s="10">
        <v>5</v>
      </c>
      <c r="D104" s="10" t="s">
        <v>111</v>
      </c>
      <c r="E104" s="10" t="s">
        <v>111</v>
      </c>
      <c r="F104" s="10">
        <v>0</v>
      </c>
      <c r="G104" s="11" t="s">
        <v>111</v>
      </c>
      <c r="H104" s="11" t="s">
        <v>111</v>
      </c>
    </row>
    <row r="105" spans="1:8" x14ac:dyDescent="0.35">
      <c r="A105" s="7" t="s">
        <v>271</v>
      </c>
      <c r="B105" s="18" t="s">
        <v>89</v>
      </c>
      <c r="C105" s="10">
        <v>5</v>
      </c>
      <c r="D105" s="10" t="s">
        <v>111</v>
      </c>
      <c r="E105" s="10" t="s">
        <v>111</v>
      </c>
      <c r="F105" s="10">
        <v>0</v>
      </c>
      <c r="G105" s="11" t="s">
        <v>111</v>
      </c>
      <c r="H105" s="11" t="s">
        <v>111</v>
      </c>
    </row>
    <row r="106" spans="1:8" x14ac:dyDescent="0.35">
      <c r="A106" s="7" t="s">
        <v>271</v>
      </c>
      <c r="B106" s="18" t="s">
        <v>90</v>
      </c>
      <c r="C106" s="10">
        <v>10</v>
      </c>
      <c r="D106" s="10" t="s">
        <v>111</v>
      </c>
      <c r="E106" s="10" t="s">
        <v>111</v>
      </c>
      <c r="F106" s="10">
        <v>0</v>
      </c>
      <c r="G106" s="11" t="s">
        <v>111</v>
      </c>
      <c r="H106" s="11" t="s">
        <v>111</v>
      </c>
    </row>
    <row r="107" spans="1:8" x14ac:dyDescent="0.35">
      <c r="A107" s="7" t="s">
        <v>271</v>
      </c>
      <c r="B107" s="18" t="s">
        <v>91</v>
      </c>
      <c r="C107" s="10">
        <v>5</v>
      </c>
      <c r="D107" s="10">
        <v>5</v>
      </c>
      <c r="E107" s="10" t="s">
        <v>111</v>
      </c>
      <c r="F107" s="10">
        <v>5</v>
      </c>
      <c r="G107" s="11" t="s">
        <v>111</v>
      </c>
      <c r="H107" s="11" t="s">
        <v>111</v>
      </c>
    </row>
    <row r="108" spans="1:8" x14ac:dyDescent="0.35">
      <c r="A108" s="7" t="s">
        <v>271</v>
      </c>
      <c r="B108" s="18" t="s">
        <v>92</v>
      </c>
      <c r="C108" s="10">
        <v>10</v>
      </c>
      <c r="D108" s="10" t="s">
        <v>111</v>
      </c>
      <c r="E108" s="10">
        <v>0</v>
      </c>
      <c r="F108" s="10" t="s">
        <v>111</v>
      </c>
      <c r="G108" s="11" t="s">
        <v>111</v>
      </c>
      <c r="H108" s="11" t="s">
        <v>111</v>
      </c>
    </row>
    <row r="109" spans="1:8" x14ac:dyDescent="0.35">
      <c r="A109" s="7" t="s">
        <v>271</v>
      </c>
      <c r="B109" s="18" t="s">
        <v>93</v>
      </c>
      <c r="C109" s="10">
        <v>5</v>
      </c>
      <c r="D109" s="10" t="s">
        <v>111</v>
      </c>
      <c r="E109" s="10" t="s">
        <v>111</v>
      </c>
      <c r="F109" s="10">
        <v>0</v>
      </c>
      <c r="G109" s="11" t="s">
        <v>111</v>
      </c>
      <c r="H109" s="11" t="s">
        <v>111</v>
      </c>
    </row>
    <row r="110" spans="1:8" x14ac:dyDescent="0.35">
      <c r="A110" s="7" t="s">
        <v>271</v>
      </c>
      <c r="B110" s="18" t="s">
        <v>94</v>
      </c>
      <c r="C110" s="10">
        <v>5</v>
      </c>
      <c r="D110" s="10">
        <v>5</v>
      </c>
      <c r="E110" s="10" t="s">
        <v>111</v>
      </c>
      <c r="F110" s="10" t="s">
        <v>111</v>
      </c>
      <c r="G110" s="11" t="s">
        <v>111</v>
      </c>
      <c r="H110" s="11" t="s">
        <v>111</v>
      </c>
    </row>
    <row r="111" spans="1:8" x14ac:dyDescent="0.35">
      <c r="A111" s="7" t="s">
        <v>271</v>
      </c>
      <c r="B111" s="18" t="s">
        <v>95</v>
      </c>
      <c r="C111" s="10">
        <v>5</v>
      </c>
      <c r="D111" s="10">
        <v>5</v>
      </c>
      <c r="E111" s="10">
        <v>5</v>
      </c>
      <c r="F111" s="10">
        <v>0</v>
      </c>
      <c r="G111" s="11">
        <v>1</v>
      </c>
      <c r="H111" s="11">
        <v>0</v>
      </c>
    </row>
    <row r="112" spans="1:8" x14ac:dyDescent="0.35">
      <c r="A112" s="7" t="s">
        <v>271</v>
      </c>
      <c r="B112" s="18" t="s">
        <v>96</v>
      </c>
      <c r="C112" s="10">
        <v>5</v>
      </c>
      <c r="D112" s="10" t="s">
        <v>111</v>
      </c>
      <c r="E112" s="10" t="s">
        <v>111</v>
      </c>
      <c r="F112" s="10" t="s">
        <v>111</v>
      </c>
      <c r="G112" s="11" t="s">
        <v>111</v>
      </c>
      <c r="H112" s="11" t="s">
        <v>111</v>
      </c>
    </row>
    <row r="113" spans="1:8" x14ac:dyDescent="0.35">
      <c r="A113" s="7" t="s">
        <v>271</v>
      </c>
      <c r="B113" s="18" t="s">
        <v>97</v>
      </c>
      <c r="C113" s="10">
        <v>5</v>
      </c>
      <c r="D113" s="10">
        <v>5</v>
      </c>
      <c r="E113" s="10">
        <v>5</v>
      </c>
      <c r="F113" s="10" t="s">
        <v>111</v>
      </c>
      <c r="G113" s="11" t="s">
        <v>111</v>
      </c>
      <c r="H113" s="11" t="s">
        <v>111</v>
      </c>
    </row>
    <row r="114" spans="1:8" x14ac:dyDescent="0.35">
      <c r="A114" s="7" t="s">
        <v>271</v>
      </c>
      <c r="B114" s="18" t="s">
        <v>98</v>
      </c>
      <c r="C114" s="10">
        <v>10</v>
      </c>
      <c r="D114" s="10">
        <v>5</v>
      </c>
      <c r="E114" s="10" t="s">
        <v>111</v>
      </c>
      <c r="F114" s="10">
        <v>5</v>
      </c>
      <c r="G114" s="11" t="s">
        <v>111</v>
      </c>
      <c r="H114" s="11" t="s">
        <v>111</v>
      </c>
    </row>
    <row r="115" spans="1:8" x14ac:dyDescent="0.35">
      <c r="A115" s="7" t="s">
        <v>271</v>
      </c>
      <c r="B115" s="18" t="s">
        <v>99</v>
      </c>
      <c r="C115" s="10">
        <v>10</v>
      </c>
      <c r="D115" s="10">
        <v>10</v>
      </c>
      <c r="E115" s="10">
        <v>5</v>
      </c>
      <c r="F115" s="10">
        <v>5</v>
      </c>
      <c r="G115" s="11">
        <v>0.56000000000000005</v>
      </c>
      <c r="H115" s="11">
        <v>0.44</v>
      </c>
    </row>
    <row r="116" spans="1:8" x14ac:dyDescent="0.35">
      <c r="A116" s="7" t="s">
        <v>271</v>
      </c>
      <c r="B116" s="18" t="s">
        <v>100</v>
      </c>
      <c r="C116" s="10">
        <v>5</v>
      </c>
      <c r="D116" s="10">
        <v>5</v>
      </c>
      <c r="E116" s="10" t="s">
        <v>111</v>
      </c>
      <c r="F116" s="10">
        <v>5</v>
      </c>
      <c r="G116" s="11" t="s">
        <v>111</v>
      </c>
      <c r="H116" s="11" t="s">
        <v>111</v>
      </c>
    </row>
    <row r="117" spans="1:8" x14ac:dyDescent="0.35">
      <c r="A117" s="7" t="s">
        <v>271</v>
      </c>
      <c r="B117" s="18" t="s">
        <v>101</v>
      </c>
      <c r="C117" s="10">
        <v>15</v>
      </c>
      <c r="D117" s="10" t="s">
        <v>111</v>
      </c>
      <c r="E117" s="10">
        <v>0</v>
      </c>
      <c r="F117" s="10" t="s">
        <v>111</v>
      </c>
      <c r="G117" s="11" t="s">
        <v>111</v>
      </c>
      <c r="H117" s="11" t="s">
        <v>111</v>
      </c>
    </row>
    <row r="118" spans="1:8" x14ac:dyDescent="0.35">
      <c r="A118" s="7" t="s">
        <v>271</v>
      </c>
      <c r="B118" s="18" t="s">
        <v>102</v>
      </c>
      <c r="C118" s="10">
        <v>5</v>
      </c>
      <c r="D118" s="10">
        <v>5</v>
      </c>
      <c r="E118" s="10" t="s">
        <v>111</v>
      </c>
      <c r="F118" s="10" t="s">
        <v>111</v>
      </c>
      <c r="G118" s="11" t="s">
        <v>111</v>
      </c>
      <c r="H118" s="11" t="s">
        <v>111</v>
      </c>
    </row>
    <row r="119" spans="1:8" x14ac:dyDescent="0.35">
      <c r="A119" s="7" t="s">
        <v>271</v>
      </c>
      <c r="B119" s="18" t="s">
        <v>103</v>
      </c>
      <c r="C119" s="10">
        <v>10</v>
      </c>
      <c r="D119" s="10">
        <v>5</v>
      </c>
      <c r="E119" s="10" t="s">
        <v>111</v>
      </c>
      <c r="F119" s="10" t="s">
        <v>111</v>
      </c>
      <c r="G119" s="11" t="s">
        <v>111</v>
      </c>
      <c r="H119" s="11" t="s">
        <v>111</v>
      </c>
    </row>
    <row r="120" spans="1:8" x14ac:dyDescent="0.35">
      <c r="A120" s="7" t="s">
        <v>271</v>
      </c>
      <c r="B120" s="18" t="s">
        <v>104</v>
      </c>
      <c r="C120" s="10">
        <v>10</v>
      </c>
      <c r="D120" s="10">
        <v>5</v>
      </c>
      <c r="E120" s="10" t="s">
        <v>111</v>
      </c>
      <c r="F120" s="10">
        <v>5</v>
      </c>
      <c r="G120" s="11" t="s">
        <v>111</v>
      </c>
      <c r="H120" s="11" t="s">
        <v>111</v>
      </c>
    </row>
    <row r="121" spans="1:8" x14ac:dyDescent="0.35">
      <c r="A121" s="7" t="s">
        <v>271</v>
      </c>
      <c r="B121" s="18" t="s">
        <v>105</v>
      </c>
      <c r="C121" s="10">
        <v>5</v>
      </c>
      <c r="D121" s="10">
        <v>5</v>
      </c>
      <c r="E121" s="10" t="s">
        <v>111</v>
      </c>
      <c r="F121" s="10">
        <v>5</v>
      </c>
      <c r="G121" s="11" t="s">
        <v>111</v>
      </c>
      <c r="H121" s="11" t="s">
        <v>111</v>
      </c>
    </row>
    <row r="122" spans="1:8" x14ac:dyDescent="0.35">
      <c r="A122" s="7" t="s">
        <v>271</v>
      </c>
      <c r="B122" s="18" t="s">
        <v>106</v>
      </c>
      <c r="C122" s="10">
        <v>10</v>
      </c>
      <c r="D122" s="10">
        <v>5</v>
      </c>
      <c r="E122" s="10">
        <v>5</v>
      </c>
      <c r="F122" s="10">
        <v>0</v>
      </c>
      <c r="G122" s="82">
        <v>1</v>
      </c>
      <c r="H122" s="82">
        <v>0</v>
      </c>
    </row>
    <row r="123" spans="1:8" x14ac:dyDescent="0.35">
      <c r="A123" s="12" t="s">
        <v>269</v>
      </c>
      <c r="B123" s="20" t="s">
        <v>391</v>
      </c>
      <c r="C123" s="13" t="s">
        <v>111</v>
      </c>
      <c r="D123" s="13">
        <v>0</v>
      </c>
      <c r="E123" s="13">
        <v>0</v>
      </c>
      <c r="F123" s="13">
        <v>0</v>
      </c>
      <c r="G123" s="128" t="s">
        <v>62</v>
      </c>
      <c r="H123" s="128" t="s">
        <v>62</v>
      </c>
    </row>
    <row r="124" spans="1:8" x14ac:dyDescent="0.35">
      <c r="A124" s="6" t="s">
        <v>269</v>
      </c>
      <c r="B124" s="17" t="s">
        <v>392</v>
      </c>
      <c r="C124" s="9">
        <v>40</v>
      </c>
      <c r="D124" s="9">
        <v>15</v>
      </c>
      <c r="E124" s="9">
        <v>10</v>
      </c>
      <c r="F124" s="9">
        <v>5</v>
      </c>
      <c r="G124" s="134">
        <v>0.75</v>
      </c>
      <c r="H124" s="134">
        <v>0.25</v>
      </c>
    </row>
    <row r="125" spans="1:8" x14ac:dyDescent="0.35">
      <c r="A125" s="6" t="s">
        <v>269</v>
      </c>
      <c r="B125" s="17" t="s">
        <v>393</v>
      </c>
      <c r="C125" s="9">
        <v>205</v>
      </c>
      <c r="D125" s="9">
        <v>55</v>
      </c>
      <c r="E125" s="9">
        <v>35</v>
      </c>
      <c r="F125" s="9">
        <v>20</v>
      </c>
      <c r="G125" s="134">
        <v>0.65</v>
      </c>
      <c r="H125" s="134">
        <v>0.35</v>
      </c>
    </row>
    <row r="126" spans="1:8" x14ac:dyDescent="0.35">
      <c r="A126" s="14" t="s">
        <v>269</v>
      </c>
      <c r="B126" s="19" t="s">
        <v>394</v>
      </c>
      <c r="C126" s="15">
        <v>580</v>
      </c>
      <c r="D126" s="15">
        <v>285</v>
      </c>
      <c r="E126" s="15">
        <v>155</v>
      </c>
      <c r="F126" s="15">
        <v>130</v>
      </c>
      <c r="G126" s="134">
        <v>0.55000000000000004</v>
      </c>
      <c r="H126" s="134">
        <v>0.45</v>
      </c>
    </row>
    <row r="127" spans="1:8" x14ac:dyDescent="0.35">
      <c r="A127" s="12" t="s">
        <v>270</v>
      </c>
      <c r="B127" s="20" t="s">
        <v>391</v>
      </c>
      <c r="C127" s="13" t="s">
        <v>111</v>
      </c>
      <c r="D127" s="13">
        <v>0</v>
      </c>
      <c r="E127" s="13">
        <v>0</v>
      </c>
      <c r="F127" s="13">
        <v>0</v>
      </c>
      <c r="G127" s="128" t="s">
        <v>62</v>
      </c>
      <c r="H127" s="128" t="s">
        <v>62</v>
      </c>
    </row>
    <row r="128" spans="1:8" x14ac:dyDescent="0.35">
      <c r="A128" s="6" t="s">
        <v>270</v>
      </c>
      <c r="B128" s="17" t="s">
        <v>392</v>
      </c>
      <c r="C128" s="9">
        <v>30</v>
      </c>
      <c r="D128" s="9">
        <v>15</v>
      </c>
      <c r="E128" s="9">
        <v>10</v>
      </c>
      <c r="F128" s="9">
        <v>5</v>
      </c>
      <c r="G128" s="134">
        <v>0.71</v>
      </c>
      <c r="H128" s="134">
        <v>0.28999999999999998</v>
      </c>
    </row>
    <row r="129" spans="1:8" x14ac:dyDescent="0.35">
      <c r="A129" s="6" t="s">
        <v>270</v>
      </c>
      <c r="B129" s="17" t="s">
        <v>393</v>
      </c>
      <c r="C129" s="9">
        <v>150</v>
      </c>
      <c r="D129" s="9">
        <v>35</v>
      </c>
      <c r="E129" s="9">
        <v>25</v>
      </c>
      <c r="F129" s="9">
        <v>15</v>
      </c>
      <c r="G129" s="134">
        <v>0.62</v>
      </c>
      <c r="H129" s="134">
        <v>0.38</v>
      </c>
    </row>
    <row r="130" spans="1:8" x14ac:dyDescent="0.35">
      <c r="A130" s="14" t="s">
        <v>270</v>
      </c>
      <c r="B130" s="19" t="s">
        <v>394</v>
      </c>
      <c r="C130" s="15">
        <v>485</v>
      </c>
      <c r="D130" s="15">
        <v>235</v>
      </c>
      <c r="E130" s="15">
        <v>130</v>
      </c>
      <c r="F130" s="15">
        <v>105</v>
      </c>
      <c r="G130" s="134">
        <v>0.55000000000000004</v>
      </c>
      <c r="H130" s="134">
        <v>0.45</v>
      </c>
    </row>
    <row r="131" spans="1:8" x14ac:dyDescent="0.35">
      <c r="A131" s="6" t="s">
        <v>271</v>
      </c>
      <c r="B131" s="17" t="s">
        <v>391</v>
      </c>
      <c r="C131" s="9">
        <v>0</v>
      </c>
      <c r="D131" s="9">
        <v>0</v>
      </c>
      <c r="E131" s="9">
        <v>0</v>
      </c>
      <c r="F131" s="9">
        <v>0</v>
      </c>
      <c r="G131" s="128" t="s">
        <v>62</v>
      </c>
      <c r="H131" s="128" t="s">
        <v>62</v>
      </c>
    </row>
    <row r="132" spans="1:8" x14ac:dyDescent="0.35">
      <c r="A132" s="6" t="s">
        <v>271</v>
      </c>
      <c r="B132" s="17" t="s">
        <v>392</v>
      </c>
      <c r="C132" s="9">
        <v>10</v>
      </c>
      <c r="D132" s="9" t="s">
        <v>111</v>
      </c>
      <c r="E132" s="9" t="s">
        <v>111</v>
      </c>
      <c r="F132" s="9">
        <v>0</v>
      </c>
      <c r="G132" s="134" t="s">
        <v>111</v>
      </c>
      <c r="H132" s="134" t="s">
        <v>111</v>
      </c>
    </row>
    <row r="133" spans="1:8" x14ac:dyDescent="0.35">
      <c r="A133" s="6" t="s">
        <v>271</v>
      </c>
      <c r="B133" s="17" t="s">
        <v>393</v>
      </c>
      <c r="C133" s="9">
        <v>55</v>
      </c>
      <c r="D133" s="9">
        <v>15</v>
      </c>
      <c r="E133" s="9">
        <v>10</v>
      </c>
      <c r="F133" s="9">
        <v>5</v>
      </c>
      <c r="G133" s="134">
        <v>0.71</v>
      </c>
      <c r="H133" s="134">
        <v>0.28999999999999998</v>
      </c>
    </row>
    <row r="134" spans="1:8" x14ac:dyDescent="0.35">
      <c r="A134" s="6" t="s">
        <v>271</v>
      </c>
      <c r="B134" s="17" t="s">
        <v>394</v>
      </c>
      <c r="C134" s="9">
        <v>95</v>
      </c>
      <c r="D134" s="9">
        <v>50</v>
      </c>
      <c r="E134" s="9">
        <v>25</v>
      </c>
      <c r="F134" s="9">
        <v>25</v>
      </c>
      <c r="G134" s="134">
        <v>0.53</v>
      </c>
      <c r="H134" s="134">
        <v>0.47</v>
      </c>
    </row>
    <row r="135" spans="1:8" x14ac:dyDescent="0.35">
      <c r="A135" t="s">
        <v>27</v>
      </c>
      <c r="B135" s="94" t="s">
        <v>422</v>
      </c>
    </row>
    <row r="136" spans="1:8" x14ac:dyDescent="0.35">
      <c r="A136" t="s">
        <v>28</v>
      </c>
      <c r="B136" s="95" t="s">
        <v>423</v>
      </c>
    </row>
    <row r="137" spans="1:8" x14ac:dyDescent="0.35">
      <c r="A137" t="s">
        <v>29</v>
      </c>
      <c r="B137" s="95" t="s">
        <v>424</v>
      </c>
    </row>
    <row r="138" spans="1:8" x14ac:dyDescent="0.35">
      <c r="A138" t="s">
        <v>30</v>
      </c>
      <c r="B138" s="95" t="s">
        <v>541</v>
      </c>
    </row>
    <row r="139" spans="1:8" x14ac:dyDescent="0.35">
      <c r="A139" t="s">
        <v>31</v>
      </c>
      <c r="B139" s="95" t="s">
        <v>555</v>
      </c>
    </row>
    <row r="140" spans="1:8" x14ac:dyDescent="0.35">
      <c r="A140" t="s">
        <v>32</v>
      </c>
      <c r="B140" s="95" t="s">
        <v>556</v>
      </c>
    </row>
    <row r="141" spans="1:8" x14ac:dyDescent="0.35">
      <c r="A141" t="s">
        <v>33</v>
      </c>
      <c r="B141" t="s">
        <v>444</v>
      </c>
    </row>
    <row r="142" spans="1:8" x14ac:dyDescent="0.35">
      <c r="A142" t="s">
        <v>34</v>
      </c>
      <c r="B142" t="s">
        <v>445</v>
      </c>
    </row>
    <row r="143" spans="1:8" x14ac:dyDescent="0.35">
      <c r="A143" t="s">
        <v>35</v>
      </c>
      <c r="B143" t="s">
        <v>446</v>
      </c>
    </row>
    <row r="144" spans="1:8" x14ac:dyDescent="0.35">
      <c r="A144" t="s">
        <v>36</v>
      </c>
      <c r="B144" t="s">
        <v>447</v>
      </c>
    </row>
  </sheetData>
  <conditionalFormatting sqref="G8:G44">
    <cfRule type="dataBar" priority="11">
      <dataBar>
        <cfvo type="num" val="0"/>
        <cfvo type="num" val="1"/>
        <color rgb="FFB1A0C7"/>
      </dataBar>
      <extLst>
        <ext xmlns:x14="http://schemas.microsoft.com/office/spreadsheetml/2009/9/main" uri="{B025F937-C7B1-47D3-B67F-A62EFF666E3E}">
          <x14:id>{81EF0FD8-CD8C-4573-8770-8FA905BE6342}</x14:id>
        </ext>
      </extLst>
    </cfRule>
  </conditionalFormatting>
  <conditionalFormatting sqref="G46:G82">
    <cfRule type="dataBar" priority="7">
      <dataBar>
        <cfvo type="num" val="0"/>
        <cfvo type="num" val="1"/>
        <color rgb="FFB1A0C7"/>
      </dataBar>
      <extLst>
        <ext xmlns:x14="http://schemas.microsoft.com/office/spreadsheetml/2009/9/main" uri="{B025F937-C7B1-47D3-B67F-A62EFF666E3E}">
          <x14:id>{6DE4DCCD-6DE7-434B-9A59-760595E19BED}</x14:id>
        </ext>
      </extLst>
    </cfRule>
  </conditionalFormatting>
  <conditionalFormatting sqref="G85:G121">
    <cfRule type="dataBar" priority="4">
      <dataBar>
        <cfvo type="num" val="0"/>
        <cfvo type="num" val="1"/>
        <color rgb="FFB1A0C7"/>
      </dataBar>
      <extLst>
        <ext xmlns:x14="http://schemas.microsoft.com/office/spreadsheetml/2009/9/main" uri="{B025F937-C7B1-47D3-B67F-A62EFF666E3E}">
          <x14:id>{8160AB16-EE5F-406A-BF1C-4822E335920E}</x14:id>
        </ext>
      </extLst>
    </cfRule>
  </conditionalFormatting>
  <conditionalFormatting sqref="G123:G134">
    <cfRule type="dataBar" priority="2">
      <dataBar>
        <cfvo type="num" val="0"/>
        <cfvo type="num" val="1"/>
        <color rgb="FFB1A0C7"/>
      </dataBar>
      <extLst>
        <ext xmlns:x14="http://schemas.microsoft.com/office/spreadsheetml/2009/9/main" uri="{B025F937-C7B1-47D3-B67F-A62EFF666E3E}">
          <x14:id>{CFB9DD23-8FC8-4EE1-B872-7B4DA20F1B1D}</x14:id>
        </ext>
      </extLst>
    </cfRule>
  </conditionalFormatting>
  <conditionalFormatting sqref="G7:H7">
    <cfRule type="dataBar" priority="12">
      <dataBar>
        <cfvo type="num" val="0"/>
        <cfvo type="num" val="1"/>
        <color rgb="FFB1A0C7"/>
      </dataBar>
      <extLst>
        <ext xmlns:x14="http://schemas.microsoft.com/office/spreadsheetml/2009/9/main" uri="{B025F937-C7B1-47D3-B67F-A62EFF666E3E}">
          <x14:id>{5992F896-6FA8-4FE0-9EF1-2B67D1B9363A}</x14:id>
        </ext>
      </extLst>
    </cfRule>
  </conditionalFormatting>
  <conditionalFormatting sqref="G45:H45 G83:H83">
    <cfRule type="dataBar" priority="8">
      <dataBar>
        <cfvo type="num" val="0"/>
        <cfvo type="num" val="1"/>
        <color rgb="FFB1A0C7"/>
      </dataBar>
      <extLst>
        <ext xmlns:x14="http://schemas.microsoft.com/office/spreadsheetml/2009/9/main" uri="{B025F937-C7B1-47D3-B67F-A62EFF666E3E}">
          <x14:id>{887EE6E8-704C-47EC-B83B-5F2679ADBE0D}</x14:id>
        </ext>
      </extLst>
    </cfRule>
  </conditionalFormatting>
  <conditionalFormatting sqref="G84:H84 G122:H122">
    <cfRule type="dataBar" priority="5">
      <dataBar>
        <cfvo type="num" val="0"/>
        <cfvo type="num" val="1"/>
        <color rgb="FFB1A0C7"/>
      </dataBar>
      <extLst>
        <ext xmlns:x14="http://schemas.microsoft.com/office/spreadsheetml/2009/9/main" uri="{B025F937-C7B1-47D3-B67F-A62EFF666E3E}">
          <x14:id>{FFC3D9DE-7120-4B0A-8FA5-E052DB9AD526}</x14:id>
        </ext>
      </extLst>
    </cfRule>
  </conditionalFormatting>
  <conditionalFormatting sqref="H8:H44">
    <cfRule type="dataBar" priority="10">
      <dataBar>
        <cfvo type="num" val="0"/>
        <cfvo type="num" val="1"/>
        <color rgb="FFB1A0C7"/>
      </dataBar>
      <extLst>
        <ext xmlns:x14="http://schemas.microsoft.com/office/spreadsheetml/2009/9/main" uri="{B025F937-C7B1-47D3-B67F-A62EFF666E3E}">
          <x14:id>{C93EE354-B766-439A-B36A-17CB50D9B348}</x14:id>
        </ext>
      </extLst>
    </cfRule>
  </conditionalFormatting>
  <conditionalFormatting sqref="H46:H82">
    <cfRule type="dataBar" priority="6">
      <dataBar>
        <cfvo type="num" val="0"/>
        <cfvo type="num" val="1"/>
        <color rgb="FFB1A0C7"/>
      </dataBar>
      <extLst>
        <ext xmlns:x14="http://schemas.microsoft.com/office/spreadsheetml/2009/9/main" uri="{B025F937-C7B1-47D3-B67F-A62EFF666E3E}">
          <x14:id>{2DE64315-7720-477A-8028-BACFD525D207}</x14:id>
        </ext>
      </extLst>
    </cfRule>
  </conditionalFormatting>
  <conditionalFormatting sqref="H85:H121">
    <cfRule type="dataBar" priority="3">
      <dataBar>
        <cfvo type="num" val="0"/>
        <cfvo type="num" val="1"/>
        <color rgb="FFB1A0C7"/>
      </dataBar>
      <extLst>
        <ext xmlns:x14="http://schemas.microsoft.com/office/spreadsheetml/2009/9/main" uri="{B025F937-C7B1-47D3-B67F-A62EFF666E3E}">
          <x14:id>{3AE525D0-172E-4242-B034-80079B70A25E}</x14:id>
        </ext>
      </extLst>
    </cfRule>
  </conditionalFormatting>
  <conditionalFormatting sqref="H123:H134">
    <cfRule type="dataBar" priority="1">
      <dataBar>
        <cfvo type="num" val="0"/>
        <cfvo type="num" val="1"/>
        <color rgb="FFB1A0C7"/>
      </dataBar>
      <extLst>
        <ext xmlns:x14="http://schemas.microsoft.com/office/spreadsheetml/2009/9/main" uri="{B025F937-C7B1-47D3-B67F-A62EFF666E3E}">
          <x14:id>{2C8E5DF2-31CA-4E4E-BB5E-2FD5CCCE63AA}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1EF0FD8-CD8C-4573-8770-8FA905BE6342}">
            <x14:dataBar minLength="0" maxLength="100" gradient="0">
              <x14:cfvo type="num">
                <xm:f>0</xm:f>
              </x14:cfvo>
              <x14:cfvo type="num">
                <xm:f>1</xm:f>
              </x14:cfvo>
              <x14:negativeFillColor rgb="FFFF0000"/>
              <x14:axisColor rgb="FF000000"/>
            </x14:dataBar>
          </x14:cfRule>
          <xm:sqref>G8:G44</xm:sqref>
        </x14:conditionalFormatting>
        <x14:conditionalFormatting xmlns:xm="http://schemas.microsoft.com/office/excel/2006/main">
          <x14:cfRule type="dataBar" id="{6DE4DCCD-6DE7-434B-9A59-760595E19BED}">
            <x14:dataBar minLength="0" maxLength="100" gradient="0">
              <x14:cfvo type="num">
                <xm:f>0</xm:f>
              </x14:cfvo>
              <x14:cfvo type="num">
                <xm:f>1</xm:f>
              </x14:cfvo>
              <x14:negativeFillColor rgb="FFFF0000"/>
              <x14:axisColor rgb="FF000000"/>
            </x14:dataBar>
          </x14:cfRule>
          <xm:sqref>G46:G82</xm:sqref>
        </x14:conditionalFormatting>
        <x14:conditionalFormatting xmlns:xm="http://schemas.microsoft.com/office/excel/2006/main">
          <x14:cfRule type="dataBar" id="{8160AB16-EE5F-406A-BF1C-4822E335920E}">
            <x14:dataBar minLength="0" maxLength="100" gradient="0">
              <x14:cfvo type="num">
                <xm:f>0</xm:f>
              </x14:cfvo>
              <x14:cfvo type="num">
                <xm:f>1</xm:f>
              </x14:cfvo>
              <x14:negativeFillColor rgb="FFFF0000"/>
              <x14:axisColor rgb="FF000000"/>
            </x14:dataBar>
          </x14:cfRule>
          <xm:sqref>G85:G121</xm:sqref>
        </x14:conditionalFormatting>
        <x14:conditionalFormatting xmlns:xm="http://schemas.microsoft.com/office/excel/2006/main">
          <x14:cfRule type="dataBar" id="{CFB9DD23-8FC8-4EE1-B872-7B4DA20F1B1D}">
            <x14:dataBar minLength="0" maxLength="100" gradient="0">
              <x14:cfvo type="num">
                <xm:f>0</xm:f>
              </x14:cfvo>
              <x14:cfvo type="num">
                <xm:f>1</xm:f>
              </x14:cfvo>
              <x14:negativeFillColor rgb="FFFF0000"/>
              <x14:axisColor rgb="FF000000"/>
            </x14:dataBar>
          </x14:cfRule>
          <xm:sqref>G123:G134</xm:sqref>
        </x14:conditionalFormatting>
        <x14:conditionalFormatting xmlns:xm="http://schemas.microsoft.com/office/excel/2006/main">
          <x14:cfRule type="dataBar" id="{5992F896-6FA8-4FE0-9EF1-2B67D1B9363A}">
            <x14:dataBar minLength="0" maxLength="100" gradient="0">
              <x14:cfvo type="num">
                <xm:f>0</xm:f>
              </x14:cfvo>
              <x14:cfvo type="num">
                <xm:f>1</xm:f>
              </x14:cfvo>
              <x14:negativeFillColor rgb="FFFF0000"/>
              <x14:axisColor rgb="FF000000"/>
            </x14:dataBar>
          </x14:cfRule>
          <xm:sqref>G7:H7</xm:sqref>
        </x14:conditionalFormatting>
        <x14:conditionalFormatting xmlns:xm="http://schemas.microsoft.com/office/excel/2006/main">
          <x14:cfRule type="dataBar" id="{887EE6E8-704C-47EC-B83B-5F2679ADBE0D}">
            <x14:dataBar minLength="0" maxLength="100" gradient="0">
              <x14:cfvo type="num">
                <xm:f>0</xm:f>
              </x14:cfvo>
              <x14:cfvo type="num">
                <xm:f>1</xm:f>
              </x14:cfvo>
              <x14:negativeFillColor rgb="FFFF0000"/>
              <x14:axisColor rgb="FF000000"/>
            </x14:dataBar>
          </x14:cfRule>
          <xm:sqref>G45:H45 G83:H83</xm:sqref>
        </x14:conditionalFormatting>
        <x14:conditionalFormatting xmlns:xm="http://schemas.microsoft.com/office/excel/2006/main">
          <x14:cfRule type="dataBar" id="{FFC3D9DE-7120-4B0A-8FA5-E052DB9AD526}">
            <x14:dataBar minLength="0" maxLength="100" gradient="0">
              <x14:cfvo type="num">
                <xm:f>0</xm:f>
              </x14:cfvo>
              <x14:cfvo type="num">
                <xm:f>1</xm:f>
              </x14:cfvo>
              <x14:negativeFillColor rgb="FFFF0000"/>
              <x14:axisColor rgb="FF000000"/>
            </x14:dataBar>
          </x14:cfRule>
          <xm:sqref>G84:H84 G122:H122</xm:sqref>
        </x14:conditionalFormatting>
        <x14:conditionalFormatting xmlns:xm="http://schemas.microsoft.com/office/excel/2006/main">
          <x14:cfRule type="dataBar" id="{C93EE354-B766-439A-B36A-17CB50D9B348}">
            <x14:dataBar minLength="0" maxLength="100" gradient="0">
              <x14:cfvo type="num">
                <xm:f>0</xm:f>
              </x14:cfvo>
              <x14:cfvo type="num">
                <xm:f>1</xm:f>
              </x14:cfvo>
              <x14:negativeFillColor rgb="FFFF0000"/>
              <x14:axisColor rgb="FF000000"/>
            </x14:dataBar>
          </x14:cfRule>
          <xm:sqref>H8:H44</xm:sqref>
        </x14:conditionalFormatting>
        <x14:conditionalFormatting xmlns:xm="http://schemas.microsoft.com/office/excel/2006/main">
          <x14:cfRule type="dataBar" id="{2DE64315-7720-477A-8028-BACFD525D207}">
            <x14:dataBar minLength="0" maxLength="100" gradient="0">
              <x14:cfvo type="num">
                <xm:f>0</xm:f>
              </x14:cfvo>
              <x14:cfvo type="num">
                <xm:f>1</xm:f>
              </x14:cfvo>
              <x14:negativeFillColor rgb="FFFF0000"/>
              <x14:axisColor rgb="FF000000"/>
            </x14:dataBar>
          </x14:cfRule>
          <xm:sqref>H46:H82</xm:sqref>
        </x14:conditionalFormatting>
        <x14:conditionalFormatting xmlns:xm="http://schemas.microsoft.com/office/excel/2006/main">
          <x14:cfRule type="dataBar" id="{3AE525D0-172E-4242-B034-80079B70A25E}">
            <x14:dataBar minLength="0" maxLength="100" gradient="0">
              <x14:cfvo type="num">
                <xm:f>0</xm:f>
              </x14:cfvo>
              <x14:cfvo type="num">
                <xm:f>1</xm:f>
              </x14:cfvo>
              <x14:negativeFillColor rgb="FFFF0000"/>
              <x14:axisColor rgb="FF000000"/>
            </x14:dataBar>
          </x14:cfRule>
          <xm:sqref>H85:H121</xm:sqref>
        </x14:conditionalFormatting>
        <x14:conditionalFormatting xmlns:xm="http://schemas.microsoft.com/office/excel/2006/main">
          <x14:cfRule type="dataBar" id="{2C8E5DF2-31CA-4E4E-BB5E-2FD5CCCE63AA}">
            <x14:dataBar minLength="0" maxLength="100" gradient="0">
              <x14:cfvo type="num">
                <xm:f>0</xm:f>
              </x14:cfvo>
              <x14:cfvo type="num">
                <xm:f>1</xm:f>
              </x14:cfvo>
              <x14:negativeFillColor rgb="FFFF0000"/>
              <x14:axisColor rgb="FF000000"/>
            </x14:dataBar>
          </x14:cfRule>
          <xm:sqref>H123:H134</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52"/>
  <sheetViews>
    <sheetView showGridLines="0" zoomScaleNormal="100" workbookViewId="0"/>
  </sheetViews>
  <sheetFormatPr defaultColWidth="11" defaultRowHeight="15.5" x14ac:dyDescent="0.35"/>
  <cols>
    <col min="1" max="1" width="22.58203125" customWidth="1"/>
    <col min="2" max="2" width="21.5" customWidth="1"/>
    <col min="3" max="9" width="20.58203125" customWidth="1"/>
  </cols>
  <sheetData>
    <row r="1" spans="1:9" ht="19.5" x14ac:dyDescent="0.45">
      <c r="A1" s="2" t="s">
        <v>398</v>
      </c>
    </row>
    <row r="2" spans="1:9" x14ac:dyDescent="0.35">
      <c r="A2" t="s">
        <v>44</v>
      </c>
    </row>
    <row r="3" spans="1:9" x14ac:dyDescent="0.35">
      <c r="A3" t="s">
        <v>45</v>
      </c>
    </row>
    <row r="4" spans="1:9" x14ac:dyDescent="0.35">
      <c r="A4" t="s">
        <v>399</v>
      </c>
    </row>
    <row r="5" spans="1:9" x14ac:dyDescent="0.35">
      <c r="A5" t="s">
        <v>47</v>
      </c>
    </row>
    <row r="6" spans="1:9" ht="31" x14ac:dyDescent="0.35">
      <c r="A6" s="86" t="s">
        <v>458</v>
      </c>
      <c r="B6" s="87" t="s">
        <v>459</v>
      </c>
      <c r="C6" s="88" t="s">
        <v>460</v>
      </c>
      <c r="D6" s="87" t="s">
        <v>461</v>
      </c>
      <c r="E6" s="88" t="s">
        <v>462</v>
      </c>
      <c r="F6" s="87" t="s">
        <v>463</v>
      </c>
      <c r="G6" s="88" t="s">
        <v>464</v>
      </c>
      <c r="H6" s="87" t="s">
        <v>465</v>
      </c>
      <c r="I6" s="121" t="s">
        <v>466</v>
      </c>
    </row>
    <row r="7" spans="1:9" x14ac:dyDescent="0.35">
      <c r="A7" s="14" t="s">
        <v>60</v>
      </c>
      <c r="B7" s="19" t="s">
        <v>60</v>
      </c>
      <c r="C7" s="15">
        <v>25885</v>
      </c>
      <c r="D7" s="15">
        <v>805</v>
      </c>
      <c r="E7" s="15">
        <v>9215</v>
      </c>
      <c r="F7" s="15">
        <v>15865</v>
      </c>
      <c r="G7" s="82">
        <v>0.03</v>
      </c>
      <c r="H7" s="82">
        <v>0.36</v>
      </c>
      <c r="I7" s="82">
        <v>0.61</v>
      </c>
    </row>
    <row r="8" spans="1:9" x14ac:dyDescent="0.35">
      <c r="A8" s="30" t="s">
        <v>60</v>
      </c>
      <c r="B8" s="92" t="s">
        <v>66</v>
      </c>
      <c r="C8" s="31" t="s">
        <v>111</v>
      </c>
      <c r="D8" s="31">
        <v>0</v>
      </c>
      <c r="E8" s="31" t="s">
        <v>111</v>
      </c>
      <c r="F8" s="31">
        <v>0</v>
      </c>
      <c r="G8" s="11">
        <v>0</v>
      </c>
      <c r="H8" s="11" t="s">
        <v>111</v>
      </c>
      <c r="I8" s="11">
        <v>0</v>
      </c>
    </row>
    <row r="9" spans="1:9" x14ac:dyDescent="0.35">
      <c r="A9" s="30" t="s">
        <v>60</v>
      </c>
      <c r="B9" s="92" t="s">
        <v>67</v>
      </c>
      <c r="C9" s="31" t="s">
        <v>111</v>
      </c>
      <c r="D9" s="31">
        <v>0</v>
      </c>
      <c r="E9" s="31" t="s">
        <v>111</v>
      </c>
      <c r="F9" s="31">
        <v>0</v>
      </c>
      <c r="G9" s="11">
        <v>0</v>
      </c>
      <c r="H9" s="11" t="s">
        <v>111</v>
      </c>
      <c r="I9" s="11">
        <v>0</v>
      </c>
    </row>
    <row r="10" spans="1:9" x14ac:dyDescent="0.35">
      <c r="A10" s="30" t="s">
        <v>60</v>
      </c>
      <c r="B10" s="92" t="s">
        <v>68</v>
      </c>
      <c r="C10" s="31">
        <v>5</v>
      </c>
      <c r="D10" s="31">
        <v>0</v>
      </c>
      <c r="E10" s="31">
        <v>5</v>
      </c>
      <c r="F10" s="31" t="s">
        <v>111</v>
      </c>
      <c r="G10" s="11">
        <v>0</v>
      </c>
      <c r="H10" s="11" t="s">
        <v>111</v>
      </c>
      <c r="I10" s="11" t="s">
        <v>111</v>
      </c>
    </row>
    <row r="11" spans="1:9" x14ac:dyDescent="0.35">
      <c r="A11" s="30" t="s">
        <v>60</v>
      </c>
      <c r="B11" s="92" t="s">
        <v>69</v>
      </c>
      <c r="C11" s="31">
        <v>10</v>
      </c>
      <c r="D11" s="31">
        <v>0</v>
      </c>
      <c r="E11" s="31" t="s">
        <v>111</v>
      </c>
      <c r="F11" s="31">
        <v>5</v>
      </c>
      <c r="G11" s="11">
        <v>0</v>
      </c>
      <c r="H11" s="11" t="s">
        <v>111</v>
      </c>
      <c r="I11" s="11" t="s">
        <v>111</v>
      </c>
    </row>
    <row r="12" spans="1:9" x14ac:dyDescent="0.35">
      <c r="A12" s="30" t="s">
        <v>60</v>
      </c>
      <c r="B12" s="92" t="s">
        <v>70</v>
      </c>
      <c r="C12" s="31">
        <v>10</v>
      </c>
      <c r="D12" s="31">
        <v>0</v>
      </c>
      <c r="E12" s="31">
        <v>5</v>
      </c>
      <c r="F12" s="31" t="s">
        <v>111</v>
      </c>
      <c r="G12" s="11">
        <v>0</v>
      </c>
      <c r="H12" s="11" t="s">
        <v>111</v>
      </c>
      <c r="I12" s="11" t="s">
        <v>111</v>
      </c>
    </row>
    <row r="13" spans="1:9" x14ac:dyDescent="0.35">
      <c r="A13" s="30" t="s">
        <v>60</v>
      </c>
      <c r="B13" s="92" t="s">
        <v>71</v>
      </c>
      <c r="C13" s="31">
        <v>15</v>
      </c>
      <c r="D13" s="31" t="s">
        <v>111</v>
      </c>
      <c r="E13" s="31">
        <v>10</v>
      </c>
      <c r="F13" s="31">
        <v>5</v>
      </c>
      <c r="G13" s="11" t="s">
        <v>111</v>
      </c>
      <c r="H13" s="11">
        <v>0.59</v>
      </c>
      <c r="I13" s="11" t="s">
        <v>111</v>
      </c>
    </row>
    <row r="14" spans="1:9" x14ac:dyDescent="0.35">
      <c r="A14" s="30" t="s">
        <v>60</v>
      </c>
      <c r="B14" s="92" t="s">
        <v>72</v>
      </c>
      <c r="C14" s="31">
        <v>35</v>
      </c>
      <c r="D14" s="31">
        <v>5</v>
      </c>
      <c r="E14" s="31">
        <v>20</v>
      </c>
      <c r="F14" s="31">
        <v>10</v>
      </c>
      <c r="G14" s="11">
        <v>0.08</v>
      </c>
      <c r="H14" s="11">
        <v>0.57999999999999996</v>
      </c>
      <c r="I14" s="11">
        <v>0.33</v>
      </c>
    </row>
    <row r="15" spans="1:9" x14ac:dyDescent="0.35">
      <c r="A15" s="30" t="s">
        <v>60</v>
      </c>
      <c r="B15" s="92" t="s">
        <v>73</v>
      </c>
      <c r="C15" s="31">
        <v>40</v>
      </c>
      <c r="D15" s="31">
        <v>5</v>
      </c>
      <c r="E15" s="31">
        <v>25</v>
      </c>
      <c r="F15" s="31">
        <v>15</v>
      </c>
      <c r="G15" s="11">
        <v>0.1</v>
      </c>
      <c r="H15" s="11">
        <v>0.59</v>
      </c>
      <c r="I15" s="11">
        <v>0.32</v>
      </c>
    </row>
    <row r="16" spans="1:9" x14ac:dyDescent="0.35">
      <c r="A16" s="30" t="s">
        <v>60</v>
      </c>
      <c r="B16" s="92" t="s">
        <v>74</v>
      </c>
      <c r="C16" s="31">
        <v>50</v>
      </c>
      <c r="D16" s="31">
        <v>5</v>
      </c>
      <c r="E16" s="31">
        <v>30</v>
      </c>
      <c r="F16" s="31">
        <v>15</v>
      </c>
      <c r="G16" s="11">
        <v>0.08</v>
      </c>
      <c r="H16" s="11">
        <v>0.6</v>
      </c>
      <c r="I16" s="11">
        <v>0.31</v>
      </c>
    </row>
    <row r="17" spans="1:9" x14ac:dyDescent="0.35">
      <c r="A17" s="30" t="s">
        <v>60</v>
      </c>
      <c r="B17" s="92" t="s">
        <v>75</v>
      </c>
      <c r="C17" s="31">
        <v>65</v>
      </c>
      <c r="D17" s="31" t="s">
        <v>111</v>
      </c>
      <c r="E17" s="31">
        <v>40</v>
      </c>
      <c r="F17" s="31">
        <v>25</v>
      </c>
      <c r="G17" s="11" t="s">
        <v>111</v>
      </c>
      <c r="H17" s="11">
        <v>0.6</v>
      </c>
      <c r="I17" s="11" t="s">
        <v>111</v>
      </c>
    </row>
    <row r="18" spans="1:9" x14ac:dyDescent="0.35">
      <c r="A18" s="30" t="s">
        <v>60</v>
      </c>
      <c r="B18" s="92" t="s">
        <v>76</v>
      </c>
      <c r="C18" s="31">
        <v>90</v>
      </c>
      <c r="D18" s="31" t="s">
        <v>111</v>
      </c>
      <c r="E18" s="31">
        <v>60</v>
      </c>
      <c r="F18" s="31">
        <v>30</v>
      </c>
      <c r="G18" s="11" t="s">
        <v>111</v>
      </c>
      <c r="H18" s="11">
        <v>0.66</v>
      </c>
      <c r="I18" s="11" t="s">
        <v>111</v>
      </c>
    </row>
    <row r="19" spans="1:9" x14ac:dyDescent="0.35">
      <c r="A19" s="30" t="s">
        <v>60</v>
      </c>
      <c r="B19" s="92" t="s">
        <v>77</v>
      </c>
      <c r="C19" s="31">
        <v>85</v>
      </c>
      <c r="D19" s="31">
        <v>5</v>
      </c>
      <c r="E19" s="31">
        <v>65</v>
      </c>
      <c r="F19" s="31">
        <v>20</v>
      </c>
      <c r="G19" s="11">
        <v>0.05</v>
      </c>
      <c r="H19" s="11">
        <v>0.74</v>
      </c>
      <c r="I19" s="11">
        <v>0.22</v>
      </c>
    </row>
    <row r="20" spans="1:9" x14ac:dyDescent="0.35">
      <c r="A20" s="30" t="s">
        <v>60</v>
      </c>
      <c r="B20" s="92" t="s">
        <v>78</v>
      </c>
      <c r="C20" s="31">
        <v>100</v>
      </c>
      <c r="D20" s="31">
        <v>5</v>
      </c>
      <c r="E20" s="31">
        <v>70</v>
      </c>
      <c r="F20" s="31">
        <v>30</v>
      </c>
      <c r="G20" s="11">
        <v>0.03</v>
      </c>
      <c r="H20" s="11">
        <v>0.68</v>
      </c>
      <c r="I20" s="11">
        <v>0.28999999999999998</v>
      </c>
    </row>
    <row r="21" spans="1:9" x14ac:dyDescent="0.35">
      <c r="A21" s="30" t="s">
        <v>60</v>
      </c>
      <c r="B21" s="92" t="s">
        <v>79</v>
      </c>
      <c r="C21" s="31">
        <v>75</v>
      </c>
      <c r="D21" s="31" t="s">
        <v>111</v>
      </c>
      <c r="E21" s="31">
        <v>45</v>
      </c>
      <c r="F21" s="31">
        <v>30</v>
      </c>
      <c r="G21" s="11" t="s">
        <v>111</v>
      </c>
      <c r="H21" s="11">
        <v>0.59</v>
      </c>
      <c r="I21" s="11" t="s">
        <v>111</v>
      </c>
    </row>
    <row r="22" spans="1:9" x14ac:dyDescent="0.35">
      <c r="A22" s="30" t="s">
        <v>60</v>
      </c>
      <c r="B22" s="92" t="s">
        <v>80</v>
      </c>
      <c r="C22" s="31">
        <v>135</v>
      </c>
      <c r="D22" s="31" t="s">
        <v>111</v>
      </c>
      <c r="E22" s="31">
        <v>95</v>
      </c>
      <c r="F22" s="31">
        <v>40</v>
      </c>
      <c r="G22" s="11" t="s">
        <v>111</v>
      </c>
      <c r="H22" s="11">
        <v>0.7</v>
      </c>
      <c r="I22" s="11" t="s">
        <v>111</v>
      </c>
    </row>
    <row r="23" spans="1:9" x14ac:dyDescent="0.35">
      <c r="A23" s="30" t="s">
        <v>60</v>
      </c>
      <c r="B23" s="92" t="s">
        <v>81</v>
      </c>
      <c r="C23" s="31">
        <v>155</v>
      </c>
      <c r="D23" s="31">
        <v>5</v>
      </c>
      <c r="E23" s="31">
        <v>100</v>
      </c>
      <c r="F23" s="31">
        <v>50</v>
      </c>
      <c r="G23" s="11">
        <v>0.04</v>
      </c>
      <c r="H23" s="11">
        <v>0.65</v>
      </c>
      <c r="I23" s="11">
        <v>0.31</v>
      </c>
    </row>
    <row r="24" spans="1:9" x14ac:dyDescent="0.35">
      <c r="A24" s="30" t="s">
        <v>60</v>
      </c>
      <c r="B24" s="92" t="s">
        <v>82</v>
      </c>
      <c r="C24" s="31">
        <v>275</v>
      </c>
      <c r="D24" s="31">
        <v>5</v>
      </c>
      <c r="E24" s="31">
        <v>175</v>
      </c>
      <c r="F24" s="31">
        <v>95</v>
      </c>
      <c r="G24" s="11">
        <v>0.02</v>
      </c>
      <c r="H24" s="11">
        <v>0.64</v>
      </c>
      <c r="I24" s="11">
        <v>0.34</v>
      </c>
    </row>
    <row r="25" spans="1:9" x14ac:dyDescent="0.35">
      <c r="A25" s="30" t="s">
        <v>60</v>
      </c>
      <c r="B25" s="92" t="s">
        <v>83</v>
      </c>
      <c r="C25" s="31">
        <v>250</v>
      </c>
      <c r="D25" s="31">
        <v>5</v>
      </c>
      <c r="E25" s="31">
        <v>130</v>
      </c>
      <c r="F25" s="31">
        <v>120</v>
      </c>
      <c r="G25" s="11">
        <v>0.02</v>
      </c>
      <c r="H25" s="11">
        <v>0.51</v>
      </c>
      <c r="I25" s="11">
        <v>0.47</v>
      </c>
    </row>
    <row r="26" spans="1:9" x14ac:dyDescent="0.35">
      <c r="A26" s="30" t="s">
        <v>60</v>
      </c>
      <c r="B26" s="92" t="s">
        <v>84</v>
      </c>
      <c r="C26" s="31">
        <v>410</v>
      </c>
      <c r="D26" s="31">
        <v>10</v>
      </c>
      <c r="E26" s="31">
        <v>245</v>
      </c>
      <c r="F26" s="31">
        <v>155</v>
      </c>
      <c r="G26" s="11">
        <v>0.02</v>
      </c>
      <c r="H26" s="11">
        <v>0.6</v>
      </c>
      <c r="I26" s="11">
        <v>0.38</v>
      </c>
    </row>
    <row r="27" spans="1:9" x14ac:dyDescent="0.35">
      <c r="A27" s="30" t="s">
        <v>60</v>
      </c>
      <c r="B27" s="92" t="s">
        <v>85</v>
      </c>
      <c r="C27" s="31">
        <v>530</v>
      </c>
      <c r="D27" s="31">
        <v>5</v>
      </c>
      <c r="E27" s="31">
        <v>260</v>
      </c>
      <c r="F27" s="31">
        <v>265</v>
      </c>
      <c r="G27" s="11">
        <v>0.01</v>
      </c>
      <c r="H27" s="11">
        <v>0.49</v>
      </c>
      <c r="I27" s="11">
        <v>0.5</v>
      </c>
    </row>
    <row r="28" spans="1:9" x14ac:dyDescent="0.35">
      <c r="A28" s="30" t="s">
        <v>60</v>
      </c>
      <c r="B28" s="92" t="s">
        <v>86</v>
      </c>
      <c r="C28" s="31">
        <v>485</v>
      </c>
      <c r="D28" s="31">
        <v>5</v>
      </c>
      <c r="E28" s="31">
        <v>225</v>
      </c>
      <c r="F28" s="31">
        <v>255</v>
      </c>
      <c r="G28" s="11">
        <v>0.01</v>
      </c>
      <c r="H28" s="11">
        <v>0.46</v>
      </c>
      <c r="I28" s="11">
        <v>0.53</v>
      </c>
    </row>
    <row r="29" spans="1:9" x14ac:dyDescent="0.35">
      <c r="A29" s="30" t="s">
        <v>60</v>
      </c>
      <c r="B29" s="92" t="s">
        <v>87</v>
      </c>
      <c r="C29" s="31">
        <v>415</v>
      </c>
      <c r="D29" s="31">
        <v>10</v>
      </c>
      <c r="E29" s="31">
        <v>245</v>
      </c>
      <c r="F29" s="31">
        <v>155</v>
      </c>
      <c r="G29" s="11">
        <v>0.02</v>
      </c>
      <c r="H29" s="11">
        <v>0.6</v>
      </c>
      <c r="I29" s="11">
        <v>0.38</v>
      </c>
    </row>
    <row r="30" spans="1:9" x14ac:dyDescent="0.35">
      <c r="A30" s="30" t="s">
        <v>60</v>
      </c>
      <c r="B30" s="92" t="s">
        <v>88</v>
      </c>
      <c r="C30" s="31">
        <v>505</v>
      </c>
      <c r="D30" s="31">
        <v>5</v>
      </c>
      <c r="E30" s="31">
        <v>290</v>
      </c>
      <c r="F30" s="31">
        <v>210</v>
      </c>
      <c r="G30" s="11">
        <v>0.01</v>
      </c>
      <c r="H30" s="11">
        <v>0.56999999999999995</v>
      </c>
      <c r="I30" s="11">
        <v>0.41</v>
      </c>
    </row>
    <row r="31" spans="1:9" x14ac:dyDescent="0.35">
      <c r="A31" s="30" t="s">
        <v>60</v>
      </c>
      <c r="B31" s="92" t="s">
        <v>89</v>
      </c>
      <c r="C31" s="31">
        <v>640</v>
      </c>
      <c r="D31" s="31">
        <v>15</v>
      </c>
      <c r="E31" s="31">
        <v>420</v>
      </c>
      <c r="F31" s="31">
        <v>205</v>
      </c>
      <c r="G31" s="11">
        <v>0.02</v>
      </c>
      <c r="H31" s="11">
        <v>0.66</v>
      </c>
      <c r="I31" s="11">
        <v>0.32</v>
      </c>
    </row>
    <row r="32" spans="1:9" x14ac:dyDescent="0.35">
      <c r="A32" s="30" t="s">
        <v>60</v>
      </c>
      <c r="B32" s="92" t="s">
        <v>90</v>
      </c>
      <c r="C32" s="31">
        <v>750</v>
      </c>
      <c r="D32" s="31">
        <v>20</v>
      </c>
      <c r="E32" s="31">
        <v>465</v>
      </c>
      <c r="F32" s="31">
        <v>265</v>
      </c>
      <c r="G32" s="11">
        <v>0.03</v>
      </c>
      <c r="H32" s="11">
        <v>0.62</v>
      </c>
      <c r="I32" s="11">
        <v>0.35</v>
      </c>
    </row>
    <row r="33" spans="1:9" x14ac:dyDescent="0.35">
      <c r="A33" s="30" t="s">
        <v>60</v>
      </c>
      <c r="B33" s="92" t="s">
        <v>91</v>
      </c>
      <c r="C33" s="31">
        <v>570</v>
      </c>
      <c r="D33" s="31">
        <v>10</v>
      </c>
      <c r="E33" s="31">
        <v>265</v>
      </c>
      <c r="F33" s="31">
        <v>290</v>
      </c>
      <c r="G33" s="11">
        <v>0.02</v>
      </c>
      <c r="H33" s="11">
        <v>0.47</v>
      </c>
      <c r="I33" s="11">
        <v>0.51</v>
      </c>
    </row>
    <row r="34" spans="1:9" x14ac:dyDescent="0.35">
      <c r="A34" s="30" t="s">
        <v>60</v>
      </c>
      <c r="B34" s="92" t="s">
        <v>92</v>
      </c>
      <c r="C34" s="31">
        <v>950</v>
      </c>
      <c r="D34" s="31">
        <v>15</v>
      </c>
      <c r="E34" s="31">
        <v>380</v>
      </c>
      <c r="F34" s="31">
        <v>555</v>
      </c>
      <c r="G34" s="11">
        <v>0.01</v>
      </c>
      <c r="H34" s="11">
        <v>0.4</v>
      </c>
      <c r="I34" s="11">
        <v>0.57999999999999996</v>
      </c>
    </row>
    <row r="35" spans="1:9" x14ac:dyDescent="0.35">
      <c r="A35" s="30" t="s">
        <v>60</v>
      </c>
      <c r="B35" s="92" t="s">
        <v>93</v>
      </c>
      <c r="C35" s="31">
        <v>1065</v>
      </c>
      <c r="D35" s="31">
        <v>10</v>
      </c>
      <c r="E35" s="31">
        <v>270</v>
      </c>
      <c r="F35" s="31">
        <v>785</v>
      </c>
      <c r="G35" s="11">
        <v>0.01</v>
      </c>
      <c r="H35" s="11">
        <v>0.25</v>
      </c>
      <c r="I35" s="11">
        <v>0.74</v>
      </c>
    </row>
    <row r="36" spans="1:9" x14ac:dyDescent="0.35">
      <c r="A36" s="30" t="s">
        <v>60</v>
      </c>
      <c r="B36" s="92" t="s">
        <v>94</v>
      </c>
      <c r="C36" s="31">
        <v>885</v>
      </c>
      <c r="D36" s="31">
        <v>25</v>
      </c>
      <c r="E36" s="31">
        <v>250</v>
      </c>
      <c r="F36" s="31">
        <v>610</v>
      </c>
      <c r="G36" s="11">
        <v>0.03</v>
      </c>
      <c r="H36" s="11">
        <v>0.28000000000000003</v>
      </c>
      <c r="I36" s="11">
        <v>0.69</v>
      </c>
    </row>
    <row r="37" spans="1:9" x14ac:dyDescent="0.35">
      <c r="A37" s="30" t="s">
        <v>60</v>
      </c>
      <c r="B37" s="92" t="s">
        <v>95</v>
      </c>
      <c r="C37" s="31">
        <v>820</v>
      </c>
      <c r="D37" s="31">
        <v>10</v>
      </c>
      <c r="E37" s="31">
        <v>260</v>
      </c>
      <c r="F37" s="31">
        <v>555</v>
      </c>
      <c r="G37" s="11">
        <v>0.01</v>
      </c>
      <c r="H37" s="11">
        <v>0.32</v>
      </c>
      <c r="I37" s="11">
        <v>0.67</v>
      </c>
    </row>
    <row r="38" spans="1:9" x14ac:dyDescent="0.35">
      <c r="A38" s="30" t="s">
        <v>60</v>
      </c>
      <c r="B38" s="92" t="s">
        <v>96</v>
      </c>
      <c r="C38" s="31">
        <v>815</v>
      </c>
      <c r="D38" s="31">
        <v>20</v>
      </c>
      <c r="E38" s="31">
        <v>280</v>
      </c>
      <c r="F38" s="31">
        <v>510</v>
      </c>
      <c r="G38" s="11">
        <v>0.03</v>
      </c>
      <c r="H38" s="11">
        <v>0.35</v>
      </c>
      <c r="I38" s="11">
        <v>0.63</v>
      </c>
    </row>
    <row r="39" spans="1:9" x14ac:dyDescent="0.35">
      <c r="A39" s="30" t="s">
        <v>60</v>
      </c>
      <c r="B39" s="92" t="s">
        <v>97</v>
      </c>
      <c r="C39" s="31">
        <v>900</v>
      </c>
      <c r="D39" s="31">
        <v>35</v>
      </c>
      <c r="E39" s="31">
        <v>270</v>
      </c>
      <c r="F39" s="31">
        <v>595</v>
      </c>
      <c r="G39" s="11">
        <v>0.04</v>
      </c>
      <c r="H39" s="11">
        <v>0.3</v>
      </c>
      <c r="I39" s="11">
        <v>0.66</v>
      </c>
    </row>
    <row r="40" spans="1:9" x14ac:dyDescent="0.35">
      <c r="A40" s="30" t="s">
        <v>60</v>
      </c>
      <c r="B40" s="92" t="s">
        <v>98</v>
      </c>
      <c r="C40" s="31">
        <v>950</v>
      </c>
      <c r="D40" s="31">
        <v>30</v>
      </c>
      <c r="E40" s="31">
        <v>295</v>
      </c>
      <c r="F40" s="31">
        <v>630</v>
      </c>
      <c r="G40" s="11">
        <v>0.03</v>
      </c>
      <c r="H40" s="11">
        <v>0.31</v>
      </c>
      <c r="I40" s="11">
        <v>0.66</v>
      </c>
    </row>
    <row r="41" spans="1:9" x14ac:dyDescent="0.35">
      <c r="A41" s="30" t="s">
        <v>60</v>
      </c>
      <c r="B41" s="92" t="s">
        <v>99</v>
      </c>
      <c r="C41" s="31">
        <v>1195</v>
      </c>
      <c r="D41" s="31">
        <v>45</v>
      </c>
      <c r="E41" s="31">
        <v>325</v>
      </c>
      <c r="F41" s="31">
        <v>825</v>
      </c>
      <c r="G41" s="11">
        <v>0.04</v>
      </c>
      <c r="H41" s="11">
        <v>0.27</v>
      </c>
      <c r="I41" s="11">
        <v>0.69</v>
      </c>
    </row>
    <row r="42" spans="1:9" x14ac:dyDescent="0.35">
      <c r="A42" s="30" t="s">
        <v>60</v>
      </c>
      <c r="B42" s="92" t="s">
        <v>100</v>
      </c>
      <c r="C42" s="31">
        <v>1435</v>
      </c>
      <c r="D42" s="31">
        <v>45</v>
      </c>
      <c r="E42" s="31">
        <v>255</v>
      </c>
      <c r="F42" s="31">
        <v>1135</v>
      </c>
      <c r="G42" s="11">
        <v>0.03</v>
      </c>
      <c r="H42" s="11">
        <v>0.18</v>
      </c>
      <c r="I42" s="11">
        <v>0.79</v>
      </c>
    </row>
    <row r="43" spans="1:9" x14ac:dyDescent="0.35">
      <c r="A43" s="30" t="s">
        <v>60</v>
      </c>
      <c r="B43" s="92" t="s">
        <v>101</v>
      </c>
      <c r="C43" s="31">
        <v>1480</v>
      </c>
      <c r="D43" s="31">
        <v>60</v>
      </c>
      <c r="E43" s="31">
        <v>425</v>
      </c>
      <c r="F43" s="31">
        <v>995</v>
      </c>
      <c r="G43" s="11">
        <v>0.04</v>
      </c>
      <c r="H43" s="11">
        <v>0.28999999999999998</v>
      </c>
      <c r="I43" s="11">
        <v>0.67</v>
      </c>
    </row>
    <row r="44" spans="1:9" x14ac:dyDescent="0.35">
      <c r="A44" s="30" t="s">
        <v>60</v>
      </c>
      <c r="B44" s="92" t="s">
        <v>102</v>
      </c>
      <c r="C44" s="31">
        <v>1650</v>
      </c>
      <c r="D44" s="31">
        <v>60</v>
      </c>
      <c r="E44" s="31">
        <v>445</v>
      </c>
      <c r="F44" s="31">
        <v>1150</v>
      </c>
      <c r="G44" s="11">
        <v>0.04</v>
      </c>
      <c r="H44" s="11">
        <v>0.27</v>
      </c>
      <c r="I44" s="11">
        <v>0.7</v>
      </c>
    </row>
    <row r="45" spans="1:9" x14ac:dyDescent="0.35">
      <c r="A45" s="30" t="s">
        <v>60</v>
      </c>
      <c r="B45" s="92" t="s">
        <v>103</v>
      </c>
      <c r="C45" s="31">
        <v>1545</v>
      </c>
      <c r="D45" s="31">
        <v>55</v>
      </c>
      <c r="E45" s="31">
        <v>475</v>
      </c>
      <c r="F45" s="31">
        <v>1020</v>
      </c>
      <c r="G45" s="11">
        <v>0.03</v>
      </c>
      <c r="H45" s="11">
        <v>0.31</v>
      </c>
      <c r="I45" s="11">
        <v>0.66</v>
      </c>
    </row>
    <row r="46" spans="1:9" x14ac:dyDescent="0.35">
      <c r="A46" s="30" t="s">
        <v>60</v>
      </c>
      <c r="B46" s="92" t="s">
        <v>104</v>
      </c>
      <c r="C46" s="31">
        <v>1935</v>
      </c>
      <c r="D46" s="31">
        <v>70</v>
      </c>
      <c r="E46" s="31">
        <v>575</v>
      </c>
      <c r="F46" s="31">
        <v>1290</v>
      </c>
      <c r="G46" s="11">
        <v>0.04</v>
      </c>
      <c r="H46" s="11">
        <v>0.3</v>
      </c>
      <c r="I46" s="11">
        <v>0.67</v>
      </c>
    </row>
    <row r="47" spans="1:9" x14ac:dyDescent="0.35">
      <c r="A47" s="30" t="s">
        <v>60</v>
      </c>
      <c r="B47" s="92" t="s">
        <v>105</v>
      </c>
      <c r="C47" s="31">
        <v>2080</v>
      </c>
      <c r="D47" s="31">
        <v>100</v>
      </c>
      <c r="E47" s="31">
        <v>580</v>
      </c>
      <c r="F47" s="31">
        <v>1395</v>
      </c>
      <c r="G47" s="11">
        <v>0.05</v>
      </c>
      <c r="H47" s="11">
        <v>0.28000000000000003</v>
      </c>
      <c r="I47" s="11">
        <v>0.67</v>
      </c>
    </row>
    <row r="48" spans="1:9" x14ac:dyDescent="0.35">
      <c r="A48" s="30" t="s">
        <v>60</v>
      </c>
      <c r="B48" s="92" t="s">
        <v>106</v>
      </c>
      <c r="C48" s="31">
        <v>2475</v>
      </c>
      <c r="D48" s="31">
        <v>95</v>
      </c>
      <c r="E48" s="31">
        <v>845</v>
      </c>
      <c r="F48" s="31">
        <v>1535</v>
      </c>
      <c r="G48" s="11">
        <v>0.04</v>
      </c>
      <c r="H48" s="11">
        <v>0.34</v>
      </c>
      <c r="I48" s="11">
        <v>0.62</v>
      </c>
    </row>
    <row r="49" spans="1:9" x14ac:dyDescent="0.35">
      <c r="A49" s="113" t="s">
        <v>400</v>
      </c>
      <c r="B49" s="122" t="s">
        <v>60</v>
      </c>
      <c r="C49" s="123">
        <v>18740</v>
      </c>
      <c r="D49" s="123">
        <v>535</v>
      </c>
      <c r="E49" s="123">
        <v>5490</v>
      </c>
      <c r="F49" s="123">
        <v>12720</v>
      </c>
      <c r="G49" s="124">
        <v>0.03</v>
      </c>
      <c r="H49" s="124">
        <v>0.28999999999999998</v>
      </c>
      <c r="I49" s="124">
        <v>0.68</v>
      </c>
    </row>
    <row r="50" spans="1:9" x14ac:dyDescent="0.35">
      <c r="A50" s="7" t="s">
        <v>400</v>
      </c>
      <c r="B50" s="18" t="s">
        <v>66</v>
      </c>
      <c r="C50" s="10">
        <v>0</v>
      </c>
      <c r="D50" s="10">
        <v>0</v>
      </c>
      <c r="E50" s="10">
        <v>0</v>
      </c>
      <c r="F50" s="10">
        <v>0</v>
      </c>
      <c r="G50" s="11" t="s">
        <v>62</v>
      </c>
      <c r="H50" s="11" t="s">
        <v>62</v>
      </c>
      <c r="I50" s="11" t="s">
        <v>62</v>
      </c>
    </row>
    <row r="51" spans="1:9" x14ac:dyDescent="0.35">
      <c r="A51" s="7" t="s">
        <v>400</v>
      </c>
      <c r="B51" s="18" t="s">
        <v>67</v>
      </c>
      <c r="C51" s="10">
        <v>0</v>
      </c>
      <c r="D51" s="10">
        <v>0</v>
      </c>
      <c r="E51" s="10">
        <v>0</v>
      </c>
      <c r="F51" s="10">
        <v>0</v>
      </c>
      <c r="G51" s="11" t="s">
        <v>62</v>
      </c>
      <c r="H51" s="11" t="s">
        <v>62</v>
      </c>
      <c r="I51" s="11" t="s">
        <v>62</v>
      </c>
    </row>
    <row r="52" spans="1:9" x14ac:dyDescent="0.35">
      <c r="A52" s="7" t="s">
        <v>400</v>
      </c>
      <c r="B52" s="18" t="s">
        <v>68</v>
      </c>
      <c r="C52" s="10" t="s">
        <v>111</v>
      </c>
      <c r="D52" s="10">
        <v>0</v>
      </c>
      <c r="E52" s="10" t="s">
        <v>111</v>
      </c>
      <c r="F52" s="10" t="s">
        <v>111</v>
      </c>
      <c r="G52" s="11">
        <v>0</v>
      </c>
      <c r="H52" s="11" t="s">
        <v>111</v>
      </c>
      <c r="I52" s="11" t="s">
        <v>111</v>
      </c>
    </row>
    <row r="53" spans="1:9" x14ac:dyDescent="0.35">
      <c r="A53" s="7" t="s">
        <v>400</v>
      </c>
      <c r="B53" s="18" t="s">
        <v>69</v>
      </c>
      <c r="C53" s="10">
        <v>0</v>
      </c>
      <c r="D53" s="10">
        <v>0</v>
      </c>
      <c r="E53" s="10">
        <v>0</v>
      </c>
      <c r="F53" s="10">
        <v>0</v>
      </c>
      <c r="G53" s="11" t="s">
        <v>62</v>
      </c>
      <c r="H53" s="11" t="s">
        <v>62</v>
      </c>
      <c r="I53" s="11" t="s">
        <v>62</v>
      </c>
    </row>
    <row r="54" spans="1:9" x14ac:dyDescent="0.35">
      <c r="A54" s="7" t="s">
        <v>400</v>
      </c>
      <c r="B54" s="18" t="s">
        <v>70</v>
      </c>
      <c r="C54" s="10" t="s">
        <v>111</v>
      </c>
      <c r="D54" s="10">
        <v>0</v>
      </c>
      <c r="E54" s="10" t="s">
        <v>111</v>
      </c>
      <c r="F54" s="10" t="s">
        <v>111</v>
      </c>
      <c r="G54" s="11">
        <v>0</v>
      </c>
      <c r="H54" s="11" t="s">
        <v>111</v>
      </c>
      <c r="I54" s="11" t="s">
        <v>111</v>
      </c>
    </row>
    <row r="55" spans="1:9" x14ac:dyDescent="0.35">
      <c r="A55" s="7" t="s">
        <v>400</v>
      </c>
      <c r="B55" s="18" t="s">
        <v>71</v>
      </c>
      <c r="C55" s="10">
        <v>10</v>
      </c>
      <c r="D55" s="10">
        <v>0</v>
      </c>
      <c r="E55" s="10">
        <v>5</v>
      </c>
      <c r="F55" s="10">
        <v>5</v>
      </c>
      <c r="G55" s="11">
        <v>0</v>
      </c>
      <c r="H55" s="11">
        <v>0.63</v>
      </c>
      <c r="I55" s="11">
        <v>0.38</v>
      </c>
    </row>
    <row r="56" spans="1:9" x14ac:dyDescent="0.35">
      <c r="A56" s="7" t="s">
        <v>400</v>
      </c>
      <c r="B56" s="18" t="s">
        <v>72</v>
      </c>
      <c r="C56" s="10">
        <v>15</v>
      </c>
      <c r="D56" s="10" t="s">
        <v>111</v>
      </c>
      <c r="E56" s="10">
        <v>10</v>
      </c>
      <c r="F56" s="10">
        <v>5</v>
      </c>
      <c r="G56" s="11" t="s">
        <v>111</v>
      </c>
      <c r="H56" s="11">
        <v>0.69</v>
      </c>
      <c r="I56" s="11" t="s">
        <v>111</v>
      </c>
    </row>
    <row r="57" spans="1:9" x14ac:dyDescent="0.35">
      <c r="A57" s="7" t="s">
        <v>400</v>
      </c>
      <c r="B57" s="18" t="s">
        <v>73</v>
      </c>
      <c r="C57" s="10">
        <v>15</v>
      </c>
      <c r="D57" s="10">
        <v>0</v>
      </c>
      <c r="E57" s="10">
        <v>10</v>
      </c>
      <c r="F57" s="10">
        <v>5</v>
      </c>
      <c r="G57" s="11">
        <v>0</v>
      </c>
      <c r="H57" s="11">
        <v>0.71</v>
      </c>
      <c r="I57" s="11">
        <v>0.28999999999999998</v>
      </c>
    </row>
    <row r="58" spans="1:9" x14ac:dyDescent="0.35">
      <c r="A58" s="7" t="s">
        <v>400</v>
      </c>
      <c r="B58" s="18" t="s">
        <v>74</v>
      </c>
      <c r="C58" s="10">
        <v>25</v>
      </c>
      <c r="D58" s="10">
        <v>0</v>
      </c>
      <c r="E58" s="10">
        <v>15</v>
      </c>
      <c r="F58" s="10">
        <v>5</v>
      </c>
      <c r="G58" s="11">
        <v>0</v>
      </c>
      <c r="H58" s="11">
        <v>0.71</v>
      </c>
      <c r="I58" s="11">
        <v>0.28999999999999998</v>
      </c>
    </row>
    <row r="59" spans="1:9" x14ac:dyDescent="0.35">
      <c r="A59" s="7" t="s">
        <v>400</v>
      </c>
      <c r="B59" s="18" t="s">
        <v>75</v>
      </c>
      <c r="C59" s="10">
        <v>20</v>
      </c>
      <c r="D59" s="10">
        <v>0</v>
      </c>
      <c r="E59" s="10">
        <v>15</v>
      </c>
      <c r="F59" s="10">
        <v>5</v>
      </c>
      <c r="G59" s="11">
        <v>0</v>
      </c>
      <c r="H59" s="11">
        <v>0.67</v>
      </c>
      <c r="I59" s="11">
        <v>0.33</v>
      </c>
    </row>
    <row r="60" spans="1:9" x14ac:dyDescent="0.35">
      <c r="A60" s="7" t="s">
        <v>400</v>
      </c>
      <c r="B60" s="18" t="s">
        <v>76</v>
      </c>
      <c r="C60" s="10">
        <v>45</v>
      </c>
      <c r="D60" s="10">
        <v>0</v>
      </c>
      <c r="E60" s="10">
        <v>35</v>
      </c>
      <c r="F60" s="10">
        <v>10</v>
      </c>
      <c r="G60" s="11">
        <v>0</v>
      </c>
      <c r="H60" s="11">
        <v>0.76</v>
      </c>
      <c r="I60" s="11">
        <v>0.24</v>
      </c>
    </row>
    <row r="61" spans="1:9" x14ac:dyDescent="0.35">
      <c r="A61" s="7" t="s">
        <v>400</v>
      </c>
      <c r="B61" s="18" t="s">
        <v>77</v>
      </c>
      <c r="C61" s="10">
        <v>45</v>
      </c>
      <c r="D61" s="10" t="s">
        <v>111</v>
      </c>
      <c r="E61" s="10">
        <v>35</v>
      </c>
      <c r="F61" s="10">
        <v>10</v>
      </c>
      <c r="G61" s="11" t="s">
        <v>111</v>
      </c>
      <c r="H61" s="11">
        <v>0.76</v>
      </c>
      <c r="I61" s="11" t="s">
        <v>111</v>
      </c>
    </row>
    <row r="62" spans="1:9" x14ac:dyDescent="0.35">
      <c r="A62" s="7" t="s">
        <v>400</v>
      </c>
      <c r="B62" s="18" t="s">
        <v>78</v>
      </c>
      <c r="C62" s="10">
        <v>45</v>
      </c>
      <c r="D62" s="10">
        <v>0</v>
      </c>
      <c r="E62" s="10">
        <v>35</v>
      </c>
      <c r="F62" s="10">
        <v>10</v>
      </c>
      <c r="G62" s="11">
        <v>0</v>
      </c>
      <c r="H62" s="11">
        <v>0.75</v>
      </c>
      <c r="I62" s="11">
        <v>0.25</v>
      </c>
    </row>
    <row r="63" spans="1:9" x14ac:dyDescent="0.35">
      <c r="A63" s="7" t="s">
        <v>400</v>
      </c>
      <c r="B63" s="18" t="s">
        <v>79</v>
      </c>
      <c r="C63" s="10">
        <v>30</v>
      </c>
      <c r="D63" s="10">
        <v>0</v>
      </c>
      <c r="E63" s="10">
        <v>20</v>
      </c>
      <c r="F63" s="10">
        <v>15</v>
      </c>
      <c r="G63" s="11">
        <v>0</v>
      </c>
      <c r="H63" s="11">
        <v>0.57999999999999996</v>
      </c>
      <c r="I63" s="11">
        <v>0.42</v>
      </c>
    </row>
    <row r="64" spans="1:9" x14ac:dyDescent="0.35">
      <c r="A64" s="7" t="s">
        <v>400</v>
      </c>
      <c r="B64" s="18" t="s">
        <v>80</v>
      </c>
      <c r="C64" s="10">
        <v>40</v>
      </c>
      <c r="D64" s="10">
        <v>0</v>
      </c>
      <c r="E64" s="10">
        <v>25</v>
      </c>
      <c r="F64" s="10">
        <v>10</v>
      </c>
      <c r="G64" s="11">
        <v>0</v>
      </c>
      <c r="H64" s="11">
        <v>0.71</v>
      </c>
      <c r="I64" s="11">
        <v>0.28999999999999998</v>
      </c>
    </row>
    <row r="65" spans="1:9" x14ac:dyDescent="0.35">
      <c r="A65" s="7" t="s">
        <v>400</v>
      </c>
      <c r="B65" s="18" t="s">
        <v>81</v>
      </c>
      <c r="C65" s="10">
        <v>55</v>
      </c>
      <c r="D65" s="10" t="s">
        <v>111</v>
      </c>
      <c r="E65" s="10">
        <v>35</v>
      </c>
      <c r="F65" s="10">
        <v>15</v>
      </c>
      <c r="G65" s="11" t="s">
        <v>111</v>
      </c>
      <c r="H65" s="11">
        <v>0.7</v>
      </c>
      <c r="I65" s="11" t="s">
        <v>111</v>
      </c>
    </row>
    <row r="66" spans="1:9" x14ac:dyDescent="0.35">
      <c r="A66" s="7" t="s">
        <v>400</v>
      </c>
      <c r="B66" s="18" t="s">
        <v>82</v>
      </c>
      <c r="C66" s="10">
        <v>80</v>
      </c>
      <c r="D66" s="10" t="s">
        <v>111</v>
      </c>
      <c r="E66" s="10">
        <v>45</v>
      </c>
      <c r="F66" s="10">
        <v>35</v>
      </c>
      <c r="G66" s="11" t="s">
        <v>111</v>
      </c>
      <c r="H66" s="11">
        <v>0.57999999999999996</v>
      </c>
      <c r="I66" s="11" t="s">
        <v>111</v>
      </c>
    </row>
    <row r="67" spans="1:9" x14ac:dyDescent="0.35">
      <c r="A67" s="7" t="s">
        <v>400</v>
      </c>
      <c r="B67" s="18" t="s">
        <v>83</v>
      </c>
      <c r="C67" s="10">
        <v>110</v>
      </c>
      <c r="D67" s="10">
        <v>0</v>
      </c>
      <c r="E67" s="10">
        <v>45</v>
      </c>
      <c r="F67" s="10">
        <v>65</v>
      </c>
      <c r="G67" s="11">
        <v>0</v>
      </c>
      <c r="H67" s="11">
        <v>0.41</v>
      </c>
      <c r="I67" s="11">
        <v>0.59</v>
      </c>
    </row>
    <row r="68" spans="1:9" x14ac:dyDescent="0.35">
      <c r="A68" s="7" t="s">
        <v>400</v>
      </c>
      <c r="B68" s="18" t="s">
        <v>84</v>
      </c>
      <c r="C68" s="10">
        <v>145</v>
      </c>
      <c r="D68" s="10">
        <v>0</v>
      </c>
      <c r="E68" s="10">
        <v>85</v>
      </c>
      <c r="F68" s="10">
        <v>60</v>
      </c>
      <c r="G68" s="11">
        <v>0</v>
      </c>
      <c r="H68" s="11">
        <v>0.57999999999999996</v>
      </c>
      <c r="I68" s="11">
        <v>0.42</v>
      </c>
    </row>
    <row r="69" spans="1:9" x14ac:dyDescent="0.35">
      <c r="A69" s="7" t="s">
        <v>400</v>
      </c>
      <c r="B69" s="18" t="s">
        <v>85</v>
      </c>
      <c r="C69" s="10">
        <v>280</v>
      </c>
      <c r="D69" s="10" t="s">
        <v>111</v>
      </c>
      <c r="E69" s="10">
        <v>85</v>
      </c>
      <c r="F69" s="10">
        <v>195</v>
      </c>
      <c r="G69" s="11" t="s">
        <v>111</v>
      </c>
      <c r="H69" s="11" t="s">
        <v>111</v>
      </c>
      <c r="I69" s="11">
        <v>0.69</v>
      </c>
    </row>
    <row r="70" spans="1:9" x14ac:dyDescent="0.35">
      <c r="A70" s="7" t="s">
        <v>400</v>
      </c>
      <c r="B70" s="18" t="s">
        <v>86</v>
      </c>
      <c r="C70" s="10">
        <v>245</v>
      </c>
      <c r="D70" s="10" t="s">
        <v>111</v>
      </c>
      <c r="E70" s="10">
        <v>75</v>
      </c>
      <c r="F70" s="10">
        <v>170</v>
      </c>
      <c r="G70" s="11" t="s">
        <v>111</v>
      </c>
      <c r="H70" s="11" t="s">
        <v>111</v>
      </c>
      <c r="I70" s="11">
        <v>0.7</v>
      </c>
    </row>
    <row r="71" spans="1:9" x14ac:dyDescent="0.35">
      <c r="A71" s="7" t="s">
        <v>400</v>
      </c>
      <c r="B71" s="18" t="s">
        <v>87</v>
      </c>
      <c r="C71" s="10">
        <v>125</v>
      </c>
      <c r="D71" s="10" t="s">
        <v>111</v>
      </c>
      <c r="E71" s="10">
        <v>80</v>
      </c>
      <c r="F71" s="10">
        <v>45</v>
      </c>
      <c r="G71" s="11" t="s">
        <v>111</v>
      </c>
      <c r="H71" s="11">
        <v>0.63</v>
      </c>
      <c r="I71" s="11" t="s">
        <v>111</v>
      </c>
    </row>
    <row r="72" spans="1:9" x14ac:dyDescent="0.35">
      <c r="A72" s="7" t="s">
        <v>400</v>
      </c>
      <c r="B72" s="18" t="s">
        <v>88</v>
      </c>
      <c r="C72" s="10">
        <v>195</v>
      </c>
      <c r="D72" s="10" t="s">
        <v>111</v>
      </c>
      <c r="E72" s="10">
        <v>100</v>
      </c>
      <c r="F72" s="10">
        <v>90</v>
      </c>
      <c r="G72" s="11" t="s">
        <v>111</v>
      </c>
      <c r="H72" s="11">
        <v>0.52</v>
      </c>
      <c r="I72" s="11" t="s">
        <v>111</v>
      </c>
    </row>
    <row r="73" spans="1:9" x14ac:dyDescent="0.35">
      <c r="A73" s="7" t="s">
        <v>400</v>
      </c>
      <c r="B73" s="18" t="s">
        <v>89</v>
      </c>
      <c r="C73" s="10">
        <v>330</v>
      </c>
      <c r="D73" s="10">
        <v>5</v>
      </c>
      <c r="E73" s="10">
        <v>240</v>
      </c>
      <c r="F73" s="10">
        <v>85</v>
      </c>
      <c r="G73" s="11">
        <v>0.01</v>
      </c>
      <c r="H73" s="11">
        <v>0.74</v>
      </c>
      <c r="I73" s="11">
        <v>0.26</v>
      </c>
    </row>
    <row r="74" spans="1:9" x14ac:dyDescent="0.35">
      <c r="A74" s="7" t="s">
        <v>400</v>
      </c>
      <c r="B74" s="18" t="s">
        <v>90</v>
      </c>
      <c r="C74" s="10">
        <v>315</v>
      </c>
      <c r="D74" s="10">
        <v>5</v>
      </c>
      <c r="E74" s="10">
        <v>230</v>
      </c>
      <c r="F74" s="10">
        <v>75</v>
      </c>
      <c r="G74" s="11">
        <v>0.01</v>
      </c>
      <c r="H74" s="11">
        <v>0.74</v>
      </c>
      <c r="I74" s="11">
        <v>0.25</v>
      </c>
    </row>
    <row r="75" spans="1:9" x14ac:dyDescent="0.35">
      <c r="A75" s="7" t="s">
        <v>400</v>
      </c>
      <c r="B75" s="18" t="s">
        <v>91</v>
      </c>
      <c r="C75" s="10">
        <v>240</v>
      </c>
      <c r="D75" s="10">
        <v>0</v>
      </c>
      <c r="E75" s="10">
        <v>105</v>
      </c>
      <c r="F75" s="10">
        <v>135</v>
      </c>
      <c r="G75" s="11">
        <v>0</v>
      </c>
      <c r="H75" s="11">
        <v>0.43</v>
      </c>
      <c r="I75" s="11">
        <v>0.56999999999999995</v>
      </c>
    </row>
    <row r="76" spans="1:9" x14ac:dyDescent="0.35">
      <c r="A76" s="7" t="s">
        <v>400</v>
      </c>
      <c r="B76" s="18" t="s">
        <v>92</v>
      </c>
      <c r="C76" s="10">
        <v>590</v>
      </c>
      <c r="D76" s="10">
        <v>5</v>
      </c>
      <c r="E76" s="10">
        <v>180</v>
      </c>
      <c r="F76" s="10">
        <v>410</v>
      </c>
      <c r="G76" s="11">
        <v>0.01</v>
      </c>
      <c r="H76" s="11">
        <v>0.3</v>
      </c>
      <c r="I76" s="11">
        <v>0.69</v>
      </c>
    </row>
    <row r="77" spans="1:9" x14ac:dyDescent="0.35">
      <c r="A77" s="7" t="s">
        <v>400</v>
      </c>
      <c r="B77" s="18" t="s">
        <v>93</v>
      </c>
      <c r="C77" s="10">
        <v>870</v>
      </c>
      <c r="D77" s="10">
        <v>5</v>
      </c>
      <c r="E77" s="10">
        <v>160</v>
      </c>
      <c r="F77" s="10">
        <v>705</v>
      </c>
      <c r="G77" s="11">
        <v>0.01</v>
      </c>
      <c r="H77" s="11">
        <v>0.18</v>
      </c>
      <c r="I77" s="11">
        <v>0.81</v>
      </c>
    </row>
    <row r="78" spans="1:9" x14ac:dyDescent="0.35">
      <c r="A78" s="7" t="s">
        <v>400</v>
      </c>
      <c r="B78" s="18" t="s">
        <v>94</v>
      </c>
      <c r="C78" s="10">
        <v>720</v>
      </c>
      <c r="D78" s="10">
        <v>10</v>
      </c>
      <c r="E78" s="10">
        <v>165</v>
      </c>
      <c r="F78" s="10">
        <v>545</v>
      </c>
      <c r="G78" s="11">
        <v>0.02</v>
      </c>
      <c r="H78" s="11">
        <v>0.23</v>
      </c>
      <c r="I78" s="11">
        <v>0.76</v>
      </c>
    </row>
    <row r="79" spans="1:9" x14ac:dyDescent="0.35">
      <c r="A79" s="7" t="s">
        <v>400</v>
      </c>
      <c r="B79" s="18" t="s">
        <v>95</v>
      </c>
      <c r="C79" s="10">
        <v>640</v>
      </c>
      <c r="D79" s="10">
        <v>5</v>
      </c>
      <c r="E79" s="10">
        <v>165</v>
      </c>
      <c r="F79" s="10">
        <v>475</v>
      </c>
      <c r="G79" s="11">
        <v>0.01</v>
      </c>
      <c r="H79" s="11">
        <v>0.25</v>
      </c>
      <c r="I79" s="11">
        <v>0.74</v>
      </c>
    </row>
    <row r="80" spans="1:9" x14ac:dyDescent="0.35">
      <c r="A80" s="7" t="s">
        <v>400</v>
      </c>
      <c r="B80" s="18" t="s">
        <v>96</v>
      </c>
      <c r="C80" s="10">
        <v>625</v>
      </c>
      <c r="D80" s="10">
        <v>15</v>
      </c>
      <c r="E80" s="10">
        <v>185</v>
      </c>
      <c r="F80" s="10">
        <v>425</v>
      </c>
      <c r="G80" s="11">
        <v>0.03</v>
      </c>
      <c r="H80" s="11">
        <v>0.28999999999999998</v>
      </c>
      <c r="I80" s="11">
        <v>0.68</v>
      </c>
    </row>
    <row r="81" spans="1:9" x14ac:dyDescent="0.35">
      <c r="A81" s="7" t="s">
        <v>400</v>
      </c>
      <c r="B81" s="18" t="s">
        <v>97</v>
      </c>
      <c r="C81" s="10">
        <v>740</v>
      </c>
      <c r="D81" s="10">
        <v>25</v>
      </c>
      <c r="E81" s="10">
        <v>180</v>
      </c>
      <c r="F81" s="10">
        <v>535</v>
      </c>
      <c r="G81" s="11">
        <v>0.03</v>
      </c>
      <c r="H81" s="11">
        <v>0.24</v>
      </c>
      <c r="I81" s="11">
        <v>0.73</v>
      </c>
    </row>
    <row r="82" spans="1:9" x14ac:dyDescent="0.35">
      <c r="A82" s="7" t="s">
        <v>400</v>
      </c>
      <c r="B82" s="18" t="s">
        <v>98</v>
      </c>
      <c r="C82" s="10">
        <v>775</v>
      </c>
      <c r="D82" s="10">
        <v>25</v>
      </c>
      <c r="E82" s="10">
        <v>220</v>
      </c>
      <c r="F82" s="10">
        <v>535</v>
      </c>
      <c r="G82" s="11">
        <v>0.03</v>
      </c>
      <c r="H82" s="11">
        <v>0.28000000000000003</v>
      </c>
      <c r="I82" s="11">
        <v>0.69</v>
      </c>
    </row>
    <row r="83" spans="1:9" x14ac:dyDescent="0.35">
      <c r="A83" s="7" t="s">
        <v>400</v>
      </c>
      <c r="B83" s="18" t="s">
        <v>99</v>
      </c>
      <c r="C83" s="10">
        <v>1020</v>
      </c>
      <c r="D83" s="10">
        <v>40</v>
      </c>
      <c r="E83" s="10">
        <v>230</v>
      </c>
      <c r="F83" s="10">
        <v>745</v>
      </c>
      <c r="G83" s="11">
        <v>0.04</v>
      </c>
      <c r="H83" s="11">
        <v>0.23</v>
      </c>
      <c r="I83" s="11">
        <v>0.73</v>
      </c>
    </row>
    <row r="84" spans="1:9" x14ac:dyDescent="0.35">
      <c r="A84" s="7" t="s">
        <v>400</v>
      </c>
      <c r="B84" s="18" t="s">
        <v>100</v>
      </c>
      <c r="C84" s="10">
        <v>1235</v>
      </c>
      <c r="D84" s="10">
        <v>40</v>
      </c>
      <c r="E84" s="10">
        <v>175</v>
      </c>
      <c r="F84" s="10">
        <v>1020</v>
      </c>
      <c r="G84" s="11">
        <v>0.03</v>
      </c>
      <c r="H84" s="11">
        <v>0.14000000000000001</v>
      </c>
      <c r="I84" s="11">
        <v>0.83</v>
      </c>
    </row>
    <row r="85" spans="1:9" x14ac:dyDescent="0.35">
      <c r="A85" s="7" t="s">
        <v>400</v>
      </c>
      <c r="B85" s="18" t="s">
        <v>101</v>
      </c>
      <c r="C85" s="10">
        <v>1235</v>
      </c>
      <c r="D85" s="10">
        <v>50</v>
      </c>
      <c r="E85" s="10">
        <v>310</v>
      </c>
      <c r="F85" s="10">
        <v>875</v>
      </c>
      <c r="G85" s="11">
        <v>0.04</v>
      </c>
      <c r="H85" s="11">
        <v>0.25</v>
      </c>
      <c r="I85" s="11">
        <v>0.71</v>
      </c>
    </row>
    <row r="86" spans="1:9" x14ac:dyDescent="0.35">
      <c r="A86" s="7" t="s">
        <v>400</v>
      </c>
      <c r="B86" s="18" t="s">
        <v>102</v>
      </c>
      <c r="C86" s="10">
        <v>1355</v>
      </c>
      <c r="D86" s="10">
        <v>50</v>
      </c>
      <c r="E86" s="10">
        <v>315</v>
      </c>
      <c r="F86" s="10">
        <v>990</v>
      </c>
      <c r="G86" s="11">
        <v>0.04</v>
      </c>
      <c r="H86" s="11">
        <v>0.23</v>
      </c>
      <c r="I86" s="11">
        <v>0.73</v>
      </c>
    </row>
    <row r="87" spans="1:9" x14ac:dyDescent="0.35">
      <c r="A87" s="7" t="s">
        <v>400</v>
      </c>
      <c r="B87" s="18" t="s">
        <v>103</v>
      </c>
      <c r="C87" s="10">
        <v>1330</v>
      </c>
      <c r="D87" s="10">
        <v>45</v>
      </c>
      <c r="E87" s="10">
        <v>370</v>
      </c>
      <c r="F87" s="10">
        <v>915</v>
      </c>
      <c r="G87" s="11">
        <v>0.03</v>
      </c>
      <c r="H87" s="11">
        <v>0.28000000000000003</v>
      </c>
      <c r="I87" s="11">
        <v>0.69</v>
      </c>
    </row>
    <row r="88" spans="1:9" x14ac:dyDescent="0.35">
      <c r="A88" s="7" t="s">
        <v>400</v>
      </c>
      <c r="B88" s="18" t="s">
        <v>104</v>
      </c>
      <c r="C88" s="10">
        <v>1600</v>
      </c>
      <c r="D88" s="10">
        <v>50</v>
      </c>
      <c r="E88" s="10">
        <v>445</v>
      </c>
      <c r="F88" s="10">
        <v>1105</v>
      </c>
      <c r="G88" s="11">
        <v>0.03</v>
      </c>
      <c r="H88" s="11">
        <v>0.28000000000000003</v>
      </c>
      <c r="I88" s="11">
        <v>0.69</v>
      </c>
    </row>
    <row r="89" spans="1:9" x14ac:dyDescent="0.35">
      <c r="A89" s="7" t="s">
        <v>400</v>
      </c>
      <c r="B89" s="18" t="s">
        <v>105</v>
      </c>
      <c r="C89" s="10">
        <v>1655</v>
      </c>
      <c r="D89" s="10">
        <v>75</v>
      </c>
      <c r="E89" s="10">
        <v>400</v>
      </c>
      <c r="F89" s="10">
        <v>1180</v>
      </c>
      <c r="G89" s="11">
        <v>0.04</v>
      </c>
      <c r="H89" s="11">
        <v>0.24</v>
      </c>
      <c r="I89" s="11">
        <v>0.71</v>
      </c>
    </row>
    <row r="90" spans="1:9" x14ac:dyDescent="0.35">
      <c r="A90" s="7" t="s">
        <v>400</v>
      </c>
      <c r="B90" s="18" t="s">
        <v>106</v>
      </c>
      <c r="C90" s="10">
        <v>1945</v>
      </c>
      <c r="D90" s="10">
        <v>80</v>
      </c>
      <c r="E90" s="10">
        <v>655</v>
      </c>
      <c r="F90" s="10">
        <v>1215</v>
      </c>
      <c r="G90" s="11">
        <v>0.04</v>
      </c>
      <c r="H90" s="11">
        <v>0.34</v>
      </c>
      <c r="I90" s="11">
        <v>0.62</v>
      </c>
    </row>
    <row r="91" spans="1:9" x14ac:dyDescent="0.35">
      <c r="A91" s="25" t="s">
        <v>401</v>
      </c>
      <c r="B91" s="26" t="s">
        <v>60</v>
      </c>
      <c r="C91" s="27">
        <v>7140</v>
      </c>
      <c r="D91" s="27">
        <v>270</v>
      </c>
      <c r="E91" s="27">
        <v>3725</v>
      </c>
      <c r="F91" s="27">
        <v>3145</v>
      </c>
      <c r="G91" s="124">
        <v>0.04</v>
      </c>
      <c r="H91" s="124">
        <v>0.52</v>
      </c>
      <c r="I91" s="124">
        <v>0.44</v>
      </c>
    </row>
    <row r="92" spans="1:9" x14ac:dyDescent="0.35">
      <c r="A92" s="7" t="s">
        <v>401</v>
      </c>
      <c r="B92" s="18" t="s">
        <v>66</v>
      </c>
      <c r="C92" s="10" t="s">
        <v>111</v>
      </c>
      <c r="D92" s="10">
        <v>0</v>
      </c>
      <c r="E92" s="10" t="s">
        <v>111</v>
      </c>
      <c r="F92" s="10">
        <v>0</v>
      </c>
      <c r="G92" s="11">
        <v>0</v>
      </c>
      <c r="H92" s="11" t="s">
        <v>111</v>
      </c>
      <c r="I92" s="11">
        <v>0</v>
      </c>
    </row>
    <row r="93" spans="1:9" x14ac:dyDescent="0.35">
      <c r="A93" s="7" t="s">
        <v>401</v>
      </c>
      <c r="B93" s="18" t="s">
        <v>67</v>
      </c>
      <c r="C93" s="10" t="s">
        <v>111</v>
      </c>
      <c r="D93" s="10">
        <v>0</v>
      </c>
      <c r="E93" s="10" t="s">
        <v>111</v>
      </c>
      <c r="F93" s="10">
        <v>0</v>
      </c>
      <c r="G93" s="11">
        <v>0</v>
      </c>
      <c r="H93" s="11" t="s">
        <v>111</v>
      </c>
      <c r="I93" s="11">
        <v>0</v>
      </c>
    </row>
    <row r="94" spans="1:9" x14ac:dyDescent="0.35">
      <c r="A94" s="7" t="s">
        <v>401</v>
      </c>
      <c r="B94" s="18" t="s">
        <v>68</v>
      </c>
      <c r="C94" s="10">
        <v>5</v>
      </c>
      <c r="D94" s="10">
        <v>0</v>
      </c>
      <c r="E94" s="10">
        <v>5</v>
      </c>
      <c r="F94" s="10">
        <v>0</v>
      </c>
      <c r="G94" s="11">
        <v>0</v>
      </c>
      <c r="H94" s="11">
        <v>1</v>
      </c>
      <c r="I94" s="11">
        <v>0</v>
      </c>
    </row>
    <row r="95" spans="1:9" x14ac:dyDescent="0.35">
      <c r="A95" s="7" t="s">
        <v>401</v>
      </c>
      <c r="B95" s="18" t="s">
        <v>69</v>
      </c>
      <c r="C95" s="10">
        <v>10</v>
      </c>
      <c r="D95" s="10">
        <v>0</v>
      </c>
      <c r="E95" s="10" t="s">
        <v>111</v>
      </c>
      <c r="F95" s="10">
        <v>5</v>
      </c>
      <c r="G95" s="11">
        <v>0</v>
      </c>
      <c r="H95" s="11" t="s">
        <v>111</v>
      </c>
      <c r="I95" s="11" t="s">
        <v>111</v>
      </c>
    </row>
    <row r="96" spans="1:9" x14ac:dyDescent="0.35">
      <c r="A96" s="7" t="s">
        <v>401</v>
      </c>
      <c r="B96" s="18" t="s">
        <v>70</v>
      </c>
      <c r="C96" s="10">
        <v>5</v>
      </c>
      <c r="D96" s="10">
        <v>0</v>
      </c>
      <c r="E96" s="10">
        <v>5</v>
      </c>
      <c r="F96" s="10" t="s">
        <v>111</v>
      </c>
      <c r="G96" s="11">
        <v>0</v>
      </c>
      <c r="H96" s="11" t="s">
        <v>111</v>
      </c>
      <c r="I96" s="11" t="s">
        <v>111</v>
      </c>
    </row>
    <row r="97" spans="1:9" x14ac:dyDescent="0.35">
      <c r="A97" s="7" t="s">
        <v>401</v>
      </c>
      <c r="B97" s="18" t="s">
        <v>71</v>
      </c>
      <c r="C97" s="10">
        <v>10</v>
      </c>
      <c r="D97" s="10" t="s">
        <v>111</v>
      </c>
      <c r="E97" s="10">
        <v>5</v>
      </c>
      <c r="F97" s="10" t="s">
        <v>111</v>
      </c>
      <c r="G97" s="11" t="s">
        <v>111</v>
      </c>
      <c r="H97" s="11" t="s">
        <v>111</v>
      </c>
      <c r="I97" s="11" t="s">
        <v>111</v>
      </c>
    </row>
    <row r="98" spans="1:9" x14ac:dyDescent="0.35">
      <c r="A98" s="7" t="s">
        <v>401</v>
      </c>
      <c r="B98" s="18" t="s">
        <v>72</v>
      </c>
      <c r="C98" s="10">
        <v>25</v>
      </c>
      <c r="D98" s="10" t="s">
        <v>111</v>
      </c>
      <c r="E98" s="10">
        <v>10</v>
      </c>
      <c r="F98" s="10">
        <v>10</v>
      </c>
      <c r="G98" s="11" t="s">
        <v>111</v>
      </c>
      <c r="H98" s="11">
        <v>0.52</v>
      </c>
      <c r="I98" s="11" t="s">
        <v>111</v>
      </c>
    </row>
    <row r="99" spans="1:9" x14ac:dyDescent="0.35">
      <c r="A99" s="7" t="s">
        <v>401</v>
      </c>
      <c r="B99" s="18" t="s">
        <v>73</v>
      </c>
      <c r="C99" s="10">
        <v>25</v>
      </c>
      <c r="D99" s="10">
        <v>5</v>
      </c>
      <c r="E99" s="10">
        <v>10</v>
      </c>
      <c r="F99" s="10">
        <v>10</v>
      </c>
      <c r="G99" s="11">
        <v>0.17</v>
      </c>
      <c r="H99" s="11">
        <v>0.5</v>
      </c>
      <c r="I99" s="11">
        <v>0.33</v>
      </c>
    </row>
    <row r="100" spans="1:9" x14ac:dyDescent="0.35">
      <c r="A100" s="7" t="s">
        <v>401</v>
      </c>
      <c r="B100" s="18" t="s">
        <v>74</v>
      </c>
      <c r="C100" s="10">
        <v>25</v>
      </c>
      <c r="D100" s="10">
        <v>5</v>
      </c>
      <c r="E100" s="10">
        <v>10</v>
      </c>
      <c r="F100" s="10">
        <v>10</v>
      </c>
      <c r="G100" s="11">
        <v>0.17</v>
      </c>
      <c r="H100" s="11">
        <v>0.5</v>
      </c>
      <c r="I100" s="11">
        <v>0.33</v>
      </c>
    </row>
    <row r="101" spans="1:9" x14ac:dyDescent="0.35">
      <c r="A101" s="7" t="s">
        <v>401</v>
      </c>
      <c r="B101" s="18" t="s">
        <v>75</v>
      </c>
      <c r="C101" s="10">
        <v>40</v>
      </c>
      <c r="D101" s="10" t="s">
        <v>111</v>
      </c>
      <c r="E101" s="10">
        <v>25</v>
      </c>
      <c r="F101" s="10">
        <v>15</v>
      </c>
      <c r="G101" s="11" t="s">
        <v>111</v>
      </c>
      <c r="H101" s="11">
        <v>0.56999999999999995</v>
      </c>
      <c r="I101" s="11" t="s">
        <v>111</v>
      </c>
    </row>
    <row r="102" spans="1:9" x14ac:dyDescent="0.35">
      <c r="A102" s="7" t="s">
        <v>401</v>
      </c>
      <c r="B102" s="18" t="s">
        <v>76</v>
      </c>
      <c r="C102" s="10">
        <v>45</v>
      </c>
      <c r="D102" s="10" t="s">
        <v>111</v>
      </c>
      <c r="E102" s="10">
        <v>25</v>
      </c>
      <c r="F102" s="10">
        <v>15</v>
      </c>
      <c r="G102" s="11" t="s">
        <v>111</v>
      </c>
      <c r="H102" s="11">
        <v>0.56000000000000005</v>
      </c>
      <c r="I102" s="11" t="s">
        <v>111</v>
      </c>
    </row>
    <row r="103" spans="1:9" x14ac:dyDescent="0.35">
      <c r="A103" s="7" t="s">
        <v>401</v>
      </c>
      <c r="B103" s="18" t="s">
        <v>77</v>
      </c>
      <c r="C103" s="10">
        <v>40</v>
      </c>
      <c r="D103" s="10">
        <v>5</v>
      </c>
      <c r="E103" s="10">
        <v>30</v>
      </c>
      <c r="F103" s="10">
        <v>10</v>
      </c>
      <c r="G103" s="11">
        <v>7.0000000000000007E-2</v>
      </c>
      <c r="H103" s="11">
        <v>0.71</v>
      </c>
      <c r="I103" s="11">
        <v>0.22</v>
      </c>
    </row>
    <row r="104" spans="1:9" x14ac:dyDescent="0.35">
      <c r="A104" s="7" t="s">
        <v>401</v>
      </c>
      <c r="B104" s="18" t="s">
        <v>78</v>
      </c>
      <c r="C104" s="10">
        <v>55</v>
      </c>
      <c r="D104" s="10">
        <v>5</v>
      </c>
      <c r="E104" s="10">
        <v>35</v>
      </c>
      <c r="F104" s="10">
        <v>20</v>
      </c>
      <c r="G104" s="11">
        <v>0.05</v>
      </c>
      <c r="H104" s="11">
        <v>0.63</v>
      </c>
      <c r="I104" s="11">
        <v>0.32</v>
      </c>
    </row>
    <row r="105" spans="1:9" x14ac:dyDescent="0.35">
      <c r="A105" s="7" t="s">
        <v>401</v>
      </c>
      <c r="B105" s="18" t="s">
        <v>79</v>
      </c>
      <c r="C105" s="10">
        <v>45</v>
      </c>
      <c r="D105" s="10" t="s">
        <v>111</v>
      </c>
      <c r="E105" s="10">
        <v>25</v>
      </c>
      <c r="F105" s="10">
        <v>15</v>
      </c>
      <c r="G105" s="11" t="s">
        <v>111</v>
      </c>
      <c r="H105" s="11">
        <v>0.59</v>
      </c>
      <c r="I105" s="11" t="s">
        <v>111</v>
      </c>
    </row>
    <row r="106" spans="1:9" x14ac:dyDescent="0.35">
      <c r="A106" s="7" t="s">
        <v>401</v>
      </c>
      <c r="B106" s="18" t="s">
        <v>80</v>
      </c>
      <c r="C106" s="10">
        <v>95</v>
      </c>
      <c r="D106" s="10" t="s">
        <v>111</v>
      </c>
      <c r="E106" s="10">
        <v>70</v>
      </c>
      <c r="F106" s="10">
        <v>25</v>
      </c>
      <c r="G106" s="11" t="s">
        <v>111</v>
      </c>
      <c r="H106" s="11">
        <v>0.7</v>
      </c>
      <c r="I106" s="11" t="s">
        <v>111</v>
      </c>
    </row>
    <row r="107" spans="1:9" x14ac:dyDescent="0.35">
      <c r="A107" s="7" t="s">
        <v>401</v>
      </c>
      <c r="B107" s="18" t="s">
        <v>81</v>
      </c>
      <c r="C107" s="10">
        <v>105</v>
      </c>
      <c r="D107" s="10">
        <v>5</v>
      </c>
      <c r="E107" s="10">
        <v>65</v>
      </c>
      <c r="F107" s="10">
        <v>35</v>
      </c>
      <c r="G107" s="11">
        <v>0.05</v>
      </c>
      <c r="H107" s="11">
        <v>0.63</v>
      </c>
      <c r="I107" s="11">
        <v>0.33</v>
      </c>
    </row>
    <row r="108" spans="1:9" x14ac:dyDescent="0.35">
      <c r="A108" s="7" t="s">
        <v>401</v>
      </c>
      <c r="B108" s="18" t="s">
        <v>82</v>
      </c>
      <c r="C108" s="10">
        <v>190</v>
      </c>
      <c r="D108" s="10">
        <v>5</v>
      </c>
      <c r="E108" s="10">
        <v>125</v>
      </c>
      <c r="F108" s="10">
        <v>60</v>
      </c>
      <c r="G108" s="11">
        <v>0.03</v>
      </c>
      <c r="H108" s="11">
        <v>0.66</v>
      </c>
      <c r="I108" s="11">
        <v>0.31</v>
      </c>
    </row>
    <row r="109" spans="1:9" x14ac:dyDescent="0.35">
      <c r="A109" s="7" t="s">
        <v>401</v>
      </c>
      <c r="B109" s="18" t="s">
        <v>83</v>
      </c>
      <c r="C109" s="10">
        <v>140</v>
      </c>
      <c r="D109" s="10">
        <v>5</v>
      </c>
      <c r="E109" s="10">
        <v>85</v>
      </c>
      <c r="F109" s="10">
        <v>50</v>
      </c>
      <c r="G109" s="11">
        <v>0.03</v>
      </c>
      <c r="H109" s="11">
        <v>0.6</v>
      </c>
      <c r="I109" s="11">
        <v>0.37</v>
      </c>
    </row>
    <row r="110" spans="1:9" x14ac:dyDescent="0.35">
      <c r="A110" s="7" t="s">
        <v>401</v>
      </c>
      <c r="B110" s="18" t="s">
        <v>84</v>
      </c>
      <c r="C110" s="10">
        <v>265</v>
      </c>
      <c r="D110" s="10">
        <v>10</v>
      </c>
      <c r="E110" s="10">
        <v>160</v>
      </c>
      <c r="F110" s="10">
        <v>95</v>
      </c>
      <c r="G110" s="11">
        <v>0.04</v>
      </c>
      <c r="H110" s="11">
        <v>0.61</v>
      </c>
      <c r="I110" s="11">
        <v>0.35</v>
      </c>
    </row>
    <row r="111" spans="1:9" x14ac:dyDescent="0.35">
      <c r="A111" s="7" t="s">
        <v>401</v>
      </c>
      <c r="B111" s="18" t="s">
        <v>85</v>
      </c>
      <c r="C111" s="10">
        <v>250</v>
      </c>
      <c r="D111" s="10">
        <v>5</v>
      </c>
      <c r="E111" s="10">
        <v>175</v>
      </c>
      <c r="F111" s="10">
        <v>70</v>
      </c>
      <c r="G111" s="11">
        <v>0.02</v>
      </c>
      <c r="H111" s="11">
        <v>0.7</v>
      </c>
      <c r="I111" s="11">
        <v>0.28000000000000003</v>
      </c>
    </row>
    <row r="112" spans="1:9" x14ac:dyDescent="0.35">
      <c r="A112" s="7" t="s">
        <v>401</v>
      </c>
      <c r="B112" s="18" t="s">
        <v>86</v>
      </c>
      <c r="C112" s="10">
        <v>240</v>
      </c>
      <c r="D112" s="10">
        <v>5</v>
      </c>
      <c r="E112" s="10">
        <v>150</v>
      </c>
      <c r="F112" s="10">
        <v>85</v>
      </c>
      <c r="G112" s="11">
        <v>0.02</v>
      </c>
      <c r="H112" s="11">
        <v>0.63</v>
      </c>
      <c r="I112" s="11">
        <v>0.35</v>
      </c>
    </row>
    <row r="113" spans="1:9" x14ac:dyDescent="0.35">
      <c r="A113" s="7" t="s">
        <v>401</v>
      </c>
      <c r="B113" s="18" t="s">
        <v>87</v>
      </c>
      <c r="C113" s="10">
        <v>285</v>
      </c>
      <c r="D113" s="10">
        <v>10</v>
      </c>
      <c r="E113" s="10">
        <v>165</v>
      </c>
      <c r="F113" s="10">
        <v>110</v>
      </c>
      <c r="G113" s="11">
        <v>0.03</v>
      </c>
      <c r="H113" s="11">
        <v>0.57999999999999996</v>
      </c>
      <c r="I113" s="11">
        <v>0.39</v>
      </c>
    </row>
    <row r="114" spans="1:9" x14ac:dyDescent="0.35">
      <c r="A114" s="7" t="s">
        <v>401</v>
      </c>
      <c r="B114" s="18" t="s">
        <v>88</v>
      </c>
      <c r="C114" s="10">
        <v>315</v>
      </c>
      <c r="D114" s="10">
        <v>5</v>
      </c>
      <c r="E114" s="10">
        <v>190</v>
      </c>
      <c r="F114" s="10">
        <v>120</v>
      </c>
      <c r="G114" s="11">
        <v>0.02</v>
      </c>
      <c r="H114" s="11">
        <v>0.6</v>
      </c>
      <c r="I114" s="11">
        <v>0.38</v>
      </c>
    </row>
    <row r="115" spans="1:9" x14ac:dyDescent="0.35">
      <c r="A115" s="7" t="s">
        <v>401</v>
      </c>
      <c r="B115" s="18" t="s">
        <v>89</v>
      </c>
      <c r="C115" s="10">
        <v>310</v>
      </c>
      <c r="D115" s="10">
        <v>10</v>
      </c>
      <c r="E115" s="10">
        <v>180</v>
      </c>
      <c r="F115" s="10">
        <v>120</v>
      </c>
      <c r="G115" s="11">
        <v>0.04</v>
      </c>
      <c r="H115" s="11">
        <v>0.56999999999999995</v>
      </c>
      <c r="I115" s="11">
        <v>0.39</v>
      </c>
    </row>
    <row r="116" spans="1:9" x14ac:dyDescent="0.35">
      <c r="A116" s="7" t="s">
        <v>401</v>
      </c>
      <c r="B116" s="18" t="s">
        <v>90</v>
      </c>
      <c r="C116" s="10">
        <v>435</v>
      </c>
      <c r="D116" s="10">
        <v>20</v>
      </c>
      <c r="E116" s="10">
        <v>230</v>
      </c>
      <c r="F116" s="10">
        <v>190</v>
      </c>
      <c r="G116" s="11">
        <v>0.04</v>
      </c>
      <c r="H116" s="11">
        <v>0.53</v>
      </c>
      <c r="I116" s="11">
        <v>0.43</v>
      </c>
    </row>
    <row r="117" spans="1:9" x14ac:dyDescent="0.35">
      <c r="A117" s="7" t="s">
        <v>401</v>
      </c>
      <c r="B117" s="18" t="s">
        <v>91</v>
      </c>
      <c r="C117" s="10">
        <v>325</v>
      </c>
      <c r="D117" s="10">
        <v>10</v>
      </c>
      <c r="E117" s="10">
        <v>160</v>
      </c>
      <c r="F117" s="10">
        <v>155</v>
      </c>
      <c r="G117" s="11">
        <v>0.04</v>
      </c>
      <c r="H117" s="11">
        <v>0.49</v>
      </c>
      <c r="I117" s="11">
        <v>0.47</v>
      </c>
    </row>
    <row r="118" spans="1:9" x14ac:dyDescent="0.35">
      <c r="A118" s="7" t="s">
        <v>401</v>
      </c>
      <c r="B118" s="18" t="s">
        <v>92</v>
      </c>
      <c r="C118" s="10">
        <v>355</v>
      </c>
      <c r="D118" s="10">
        <v>10</v>
      </c>
      <c r="E118" s="10">
        <v>200</v>
      </c>
      <c r="F118" s="10">
        <v>145</v>
      </c>
      <c r="G118" s="11">
        <v>0.03</v>
      </c>
      <c r="H118" s="11">
        <v>0.56000000000000005</v>
      </c>
      <c r="I118" s="11">
        <v>0.41</v>
      </c>
    </row>
    <row r="119" spans="1:9" x14ac:dyDescent="0.35">
      <c r="A119" s="7" t="s">
        <v>401</v>
      </c>
      <c r="B119" s="18" t="s">
        <v>93</v>
      </c>
      <c r="C119" s="10">
        <v>195</v>
      </c>
      <c r="D119" s="10">
        <v>5</v>
      </c>
      <c r="E119" s="10">
        <v>110</v>
      </c>
      <c r="F119" s="10">
        <v>80</v>
      </c>
      <c r="G119" s="11">
        <v>0.03</v>
      </c>
      <c r="H119" s="11">
        <v>0.56000000000000005</v>
      </c>
      <c r="I119" s="11">
        <v>0.41</v>
      </c>
    </row>
    <row r="120" spans="1:9" x14ac:dyDescent="0.35">
      <c r="A120" s="7" t="s">
        <v>401</v>
      </c>
      <c r="B120" s="18" t="s">
        <v>94</v>
      </c>
      <c r="C120" s="10">
        <v>165</v>
      </c>
      <c r="D120" s="10">
        <v>15</v>
      </c>
      <c r="E120" s="10">
        <v>85</v>
      </c>
      <c r="F120" s="10">
        <v>65</v>
      </c>
      <c r="G120" s="11">
        <v>0.08</v>
      </c>
      <c r="H120" s="11">
        <v>0.52</v>
      </c>
      <c r="I120" s="11">
        <v>0.41</v>
      </c>
    </row>
    <row r="121" spans="1:9" x14ac:dyDescent="0.35">
      <c r="A121" s="7" t="s">
        <v>401</v>
      </c>
      <c r="B121" s="18" t="s">
        <v>95</v>
      </c>
      <c r="C121" s="10">
        <v>180</v>
      </c>
      <c r="D121" s="10">
        <v>5</v>
      </c>
      <c r="E121" s="10">
        <v>95</v>
      </c>
      <c r="F121" s="10">
        <v>80</v>
      </c>
      <c r="G121" s="11">
        <v>0.03</v>
      </c>
      <c r="H121" s="11">
        <v>0.53</v>
      </c>
      <c r="I121" s="11">
        <v>0.44</v>
      </c>
    </row>
    <row r="122" spans="1:9" x14ac:dyDescent="0.35">
      <c r="A122" s="7" t="s">
        <v>401</v>
      </c>
      <c r="B122" s="18" t="s">
        <v>96</v>
      </c>
      <c r="C122" s="10">
        <v>190</v>
      </c>
      <c r="D122" s="10">
        <v>5</v>
      </c>
      <c r="E122" s="10">
        <v>100</v>
      </c>
      <c r="F122" s="10">
        <v>90</v>
      </c>
      <c r="G122" s="11">
        <v>0.03</v>
      </c>
      <c r="H122" s="11">
        <v>0.51</v>
      </c>
      <c r="I122" s="11">
        <v>0.46</v>
      </c>
    </row>
    <row r="123" spans="1:9" x14ac:dyDescent="0.35">
      <c r="A123" s="7" t="s">
        <v>401</v>
      </c>
      <c r="B123" s="18" t="s">
        <v>97</v>
      </c>
      <c r="C123" s="10">
        <v>160</v>
      </c>
      <c r="D123" s="10">
        <v>10</v>
      </c>
      <c r="E123" s="10">
        <v>90</v>
      </c>
      <c r="F123" s="10">
        <v>60</v>
      </c>
      <c r="G123" s="11">
        <v>7.0000000000000007E-2</v>
      </c>
      <c r="H123" s="11">
        <v>0.55000000000000004</v>
      </c>
      <c r="I123" s="11">
        <v>0.38</v>
      </c>
    </row>
    <row r="124" spans="1:9" x14ac:dyDescent="0.35">
      <c r="A124" s="7" t="s">
        <v>401</v>
      </c>
      <c r="B124" s="18" t="s">
        <v>98</v>
      </c>
      <c r="C124" s="10">
        <v>175</v>
      </c>
      <c r="D124" s="10">
        <v>5</v>
      </c>
      <c r="E124" s="10">
        <v>75</v>
      </c>
      <c r="F124" s="10">
        <v>95</v>
      </c>
      <c r="G124" s="11">
        <v>0.03</v>
      </c>
      <c r="H124" s="11">
        <v>0.43</v>
      </c>
      <c r="I124" s="11">
        <v>0.54</v>
      </c>
    </row>
    <row r="125" spans="1:9" x14ac:dyDescent="0.35">
      <c r="A125" s="7" t="s">
        <v>401</v>
      </c>
      <c r="B125" s="18" t="s">
        <v>99</v>
      </c>
      <c r="C125" s="10">
        <v>175</v>
      </c>
      <c r="D125" s="10">
        <v>5</v>
      </c>
      <c r="E125" s="10">
        <v>95</v>
      </c>
      <c r="F125" s="10">
        <v>80</v>
      </c>
      <c r="G125" s="11">
        <v>0.03</v>
      </c>
      <c r="H125" s="11">
        <v>0.53</v>
      </c>
      <c r="I125" s="11">
        <v>0.44</v>
      </c>
    </row>
    <row r="126" spans="1:9" x14ac:dyDescent="0.35">
      <c r="A126" s="7" t="s">
        <v>401</v>
      </c>
      <c r="B126" s="18" t="s">
        <v>100</v>
      </c>
      <c r="C126" s="10">
        <v>205</v>
      </c>
      <c r="D126" s="10" t="s">
        <v>111</v>
      </c>
      <c r="E126" s="10">
        <v>85</v>
      </c>
      <c r="F126" s="10">
        <v>120</v>
      </c>
      <c r="G126" s="11" t="s">
        <v>111</v>
      </c>
      <c r="H126" s="11" t="s">
        <v>111</v>
      </c>
      <c r="I126" s="11">
        <v>0.57999999999999996</v>
      </c>
    </row>
    <row r="127" spans="1:9" x14ac:dyDescent="0.35">
      <c r="A127" s="7" t="s">
        <v>401</v>
      </c>
      <c r="B127" s="18" t="s">
        <v>101</v>
      </c>
      <c r="C127" s="10">
        <v>245</v>
      </c>
      <c r="D127" s="10">
        <v>10</v>
      </c>
      <c r="E127" s="10">
        <v>115</v>
      </c>
      <c r="F127" s="10">
        <v>120</v>
      </c>
      <c r="G127" s="11">
        <v>0.04</v>
      </c>
      <c r="H127" s="11">
        <v>0.47</v>
      </c>
      <c r="I127" s="11">
        <v>0.49</v>
      </c>
    </row>
    <row r="128" spans="1:9" x14ac:dyDescent="0.35">
      <c r="A128" s="7" t="s">
        <v>401</v>
      </c>
      <c r="B128" s="18" t="s">
        <v>102</v>
      </c>
      <c r="C128" s="10">
        <v>300</v>
      </c>
      <c r="D128" s="10">
        <v>10</v>
      </c>
      <c r="E128" s="10">
        <v>125</v>
      </c>
      <c r="F128" s="10">
        <v>160</v>
      </c>
      <c r="G128" s="11">
        <v>0.03</v>
      </c>
      <c r="H128" s="11">
        <v>0.43</v>
      </c>
      <c r="I128" s="11">
        <v>0.54</v>
      </c>
    </row>
    <row r="129" spans="1:9" x14ac:dyDescent="0.35">
      <c r="A129" s="7" t="s">
        <v>401</v>
      </c>
      <c r="B129" s="18" t="s">
        <v>103</v>
      </c>
      <c r="C129" s="10">
        <v>215</v>
      </c>
      <c r="D129" s="10">
        <v>10</v>
      </c>
      <c r="E129" s="10">
        <v>105</v>
      </c>
      <c r="F129" s="10">
        <v>105</v>
      </c>
      <c r="G129" s="11">
        <v>0.05</v>
      </c>
      <c r="H129" s="11">
        <v>0.48</v>
      </c>
      <c r="I129" s="11">
        <v>0.48</v>
      </c>
    </row>
    <row r="130" spans="1:9" x14ac:dyDescent="0.35">
      <c r="A130" s="7" t="s">
        <v>401</v>
      </c>
      <c r="B130" s="18" t="s">
        <v>104</v>
      </c>
      <c r="C130" s="10">
        <v>335</v>
      </c>
      <c r="D130" s="10">
        <v>20</v>
      </c>
      <c r="E130" s="10">
        <v>130</v>
      </c>
      <c r="F130" s="10">
        <v>190</v>
      </c>
      <c r="G130" s="11">
        <v>0.05</v>
      </c>
      <c r="H130" s="11">
        <v>0.39</v>
      </c>
      <c r="I130" s="11">
        <v>0.56000000000000005</v>
      </c>
    </row>
    <row r="131" spans="1:9" x14ac:dyDescent="0.35">
      <c r="A131" s="7" t="s">
        <v>401</v>
      </c>
      <c r="B131" s="18" t="s">
        <v>105</v>
      </c>
      <c r="C131" s="10">
        <v>425</v>
      </c>
      <c r="D131" s="10">
        <v>30</v>
      </c>
      <c r="E131" s="10">
        <v>185</v>
      </c>
      <c r="F131" s="10">
        <v>215</v>
      </c>
      <c r="G131" s="11">
        <v>7.0000000000000007E-2</v>
      </c>
      <c r="H131" s="11">
        <v>0.43</v>
      </c>
      <c r="I131" s="11">
        <v>0.5</v>
      </c>
    </row>
    <row r="132" spans="1:9" x14ac:dyDescent="0.35">
      <c r="A132" s="7" t="s">
        <v>401</v>
      </c>
      <c r="B132" s="18" t="s">
        <v>106</v>
      </c>
      <c r="C132" s="10">
        <v>525</v>
      </c>
      <c r="D132" s="10">
        <v>15</v>
      </c>
      <c r="E132" s="10">
        <v>190</v>
      </c>
      <c r="F132" s="10">
        <v>320</v>
      </c>
      <c r="G132" s="11">
        <v>0.03</v>
      </c>
      <c r="H132" s="11">
        <v>0.36</v>
      </c>
      <c r="I132" s="11">
        <v>0.6</v>
      </c>
    </row>
    <row r="133" spans="1:9" x14ac:dyDescent="0.35">
      <c r="A133" s="12" t="s">
        <v>60</v>
      </c>
      <c r="B133" s="20" t="s">
        <v>107</v>
      </c>
      <c r="C133" s="13">
        <v>25</v>
      </c>
      <c r="D133" s="13">
        <v>0</v>
      </c>
      <c r="E133" s="13">
        <v>15</v>
      </c>
      <c r="F133" s="13">
        <v>10</v>
      </c>
      <c r="G133" s="128">
        <v>0</v>
      </c>
      <c r="H133" s="128">
        <v>0.6</v>
      </c>
      <c r="I133" s="128">
        <v>0.4</v>
      </c>
    </row>
    <row r="134" spans="1:9" x14ac:dyDescent="0.35">
      <c r="A134" s="6" t="s">
        <v>60</v>
      </c>
      <c r="B134" s="17" t="s">
        <v>108</v>
      </c>
      <c r="C134" s="9">
        <v>1120</v>
      </c>
      <c r="D134" s="9">
        <v>40</v>
      </c>
      <c r="E134" s="9">
        <v>730</v>
      </c>
      <c r="F134" s="9">
        <v>355</v>
      </c>
      <c r="G134" s="134">
        <v>0.03</v>
      </c>
      <c r="H134" s="134">
        <v>0.65</v>
      </c>
      <c r="I134" s="134">
        <v>0.32</v>
      </c>
    </row>
    <row r="135" spans="1:9" x14ac:dyDescent="0.35">
      <c r="A135" s="6" t="s">
        <v>60</v>
      </c>
      <c r="B135" s="17" t="s">
        <v>109</v>
      </c>
      <c r="C135" s="9">
        <v>7450</v>
      </c>
      <c r="D135" s="9">
        <v>140</v>
      </c>
      <c r="E135" s="9">
        <v>3440</v>
      </c>
      <c r="F135" s="9">
        <v>3870</v>
      </c>
      <c r="G135" s="134">
        <v>0.02</v>
      </c>
      <c r="H135" s="134">
        <v>0.46</v>
      </c>
      <c r="I135" s="134">
        <v>0.52</v>
      </c>
    </row>
    <row r="136" spans="1:9" x14ac:dyDescent="0.35">
      <c r="A136" s="14" t="s">
        <v>60</v>
      </c>
      <c r="B136" s="19" t="s">
        <v>110</v>
      </c>
      <c r="C136" s="15">
        <v>17285</v>
      </c>
      <c r="D136" s="15">
        <v>625</v>
      </c>
      <c r="E136" s="15">
        <v>5030</v>
      </c>
      <c r="F136" s="15">
        <v>11635</v>
      </c>
      <c r="G136" s="134">
        <v>0.04</v>
      </c>
      <c r="H136" s="134">
        <v>0.28999999999999998</v>
      </c>
      <c r="I136" s="134">
        <v>0.67</v>
      </c>
    </row>
    <row r="137" spans="1:9" x14ac:dyDescent="0.35">
      <c r="A137" s="12" t="s">
        <v>400</v>
      </c>
      <c r="B137" s="20" t="s">
        <v>107</v>
      </c>
      <c r="C137" s="13">
        <v>5</v>
      </c>
      <c r="D137" s="13">
        <v>0</v>
      </c>
      <c r="E137" s="13" t="s">
        <v>111</v>
      </c>
      <c r="F137" s="13" t="s">
        <v>111</v>
      </c>
      <c r="G137" s="128">
        <v>0</v>
      </c>
      <c r="H137" s="128" t="s">
        <v>111</v>
      </c>
      <c r="I137" s="128" t="s">
        <v>111</v>
      </c>
    </row>
    <row r="138" spans="1:9" x14ac:dyDescent="0.35">
      <c r="A138" s="6" t="s">
        <v>400</v>
      </c>
      <c r="B138" s="17" t="s">
        <v>108</v>
      </c>
      <c r="C138" s="9">
        <v>420</v>
      </c>
      <c r="D138" s="9">
        <v>5</v>
      </c>
      <c r="E138" s="9">
        <v>290</v>
      </c>
      <c r="F138" s="9">
        <v>130</v>
      </c>
      <c r="G138" s="134">
        <v>0.01</v>
      </c>
      <c r="H138" s="134">
        <v>0.68</v>
      </c>
      <c r="I138" s="134">
        <v>0.31</v>
      </c>
    </row>
    <row r="139" spans="1:9" x14ac:dyDescent="0.35">
      <c r="A139" s="6" t="s">
        <v>400</v>
      </c>
      <c r="B139" s="17" t="s">
        <v>109</v>
      </c>
      <c r="C139" s="9">
        <v>4165</v>
      </c>
      <c r="D139" s="9">
        <v>35</v>
      </c>
      <c r="E139" s="9">
        <v>1550</v>
      </c>
      <c r="F139" s="9">
        <v>2580</v>
      </c>
      <c r="G139" s="134">
        <v>0.01</v>
      </c>
      <c r="H139" s="134">
        <v>0.37</v>
      </c>
      <c r="I139" s="134">
        <v>0.62</v>
      </c>
    </row>
    <row r="140" spans="1:9" x14ac:dyDescent="0.35">
      <c r="A140" s="14" t="s">
        <v>400</v>
      </c>
      <c r="B140" s="19" t="s">
        <v>110</v>
      </c>
      <c r="C140" s="15">
        <v>14150</v>
      </c>
      <c r="D140" s="15">
        <v>495</v>
      </c>
      <c r="E140" s="15">
        <v>3645</v>
      </c>
      <c r="F140" s="15">
        <v>10010</v>
      </c>
      <c r="G140" s="134">
        <v>0.04</v>
      </c>
      <c r="H140" s="134">
        <v>0.26</v>
      </c>
      <c r="I140" s="134">
        <v>0.71</v>
      </c>
    </row>
    <row r="141" spans="1:9" x14ac:dyDescent="0.35">
      <c r="A141" s="6" t="s">
        <v>401</v>
      </c>
      <c r="B141" s="17" t="s">
        <v>107</v>
      </c>
      <c r="C141" s="9">
        <v>20</v>
      </c>
      <c r="D141" s="9">
        <v>0</v>
      </c>
      <c r="E141" s="9">
        <v>15</v>
      </c>
      <c r="F141" s="9">
        <v>10</v>
      </c>
      <c r="G141" s="128">
        <v>0</v>
      </c>
      <c r="H141" s="128">
        <v>0.62</v>
      </c>
      <c r="I141" s="128">
        <v>0.38</v>
      </c>
    </row>
    <row r="142" spans="1:9" x14ac:dyDescent="0.35">
      <c r="A142" s="6" t="s">
        <v>401</v>
      </c>
      <c r="B142" s="17" t="s">
        <v>108</v>
      </c>
      <c r="C142" s="9">
        <v>700</v>
      </c>
      <c r="D142" s="9">
        <v>35</v>
      </c>
      <c r="E142" s="9">
        <v>440</v>
      </c>
      <c r="F142" s="9">
        <v>225</v>
      </c>
      <c r="G142" s="134">
        <v>0.05</v>
      </c>
      <c r="H142" s="134">
        <v>0.63</v>
      </c>
      <c r="I142" s="134">
        <v>0.32</v>
      </c>
    </row>
    <row r="143" spans="1:9" x14ac:dyDescent="0.35">
      <c r="A143" s="6" t="s">
        <v>401</v>
      </c>
      <c r="B143" s="17" t="s">
        <v>109</v>
      </c>
      <c r="C143" s="9">
        <v>3285</v>
      </c>
      <c r="D143" s="9">
        <v>110</v>
      </c>
      <c r="E143" s="9">
        <v>1890</v>
      </c>
      <c r="F143" s="9">
        <v>1285</v>
      </c>
      <c r="G143" s="134">
        <v>0.03</v>
      </c>
      <c r="H143" s="134">
        <v>0.57999999999999996</v>
      </c>
      <c r="I143" s="134">
        <v>0.39</v>
      </c>
    </row>
    <row r="144" spans="1:9" x14ac:dyDescent="0.35">
      <c r="A144" s="6" t="s">
        <v>401</v>
      </c>
      <c r="B144" s="17" t="s">
        <v>110</v>
      </c>
      <c r="C144" s="9">
        <v>3135</v>
      </c>
      <c r="D144" s="9">
        <v>125</v>
      </c>
      <c r="E144" s="9">
        <v>1385</v>
      </c>
      <c r="F144" s="9">
        <v>1625</v>
      </c>
      <c r="G144" s="134">
        <v>0.04</v>
      </c>
      <c r="H144" s="134">
        <v>0.44</v>
      </c>
      <c r="I144" s="134">
        <v>0.52</v>
      </c>
    </row>
    <row r="145" spans="1:2" x14ac:dyDescent="0.35">
      <c r="A145" t="s">
        <v>27</v>
      </c>
      <c r="B145" s="94" t="s">
        <v>422</v>
      </c>
    </row>
    <row r="146" spans="1:2" x14ac:dyDescent="0.35">
      <c r="A146" t="s">
        <v>28</v>
      </c>
      <c r="B146" t="s">
        <v>424</v>
      </c>
    </row>
    <row r="147" spans="1:2" x14ac:dyDescent="0.35">
      <c r="A147" t="s">
        <v>29</v>
      </c>
      <c r="B147" t="s">
        <v>555</v>
      </c>
    </row>
    <row r="148" spans="1:2" x14ac:dyDescent="0.35">
      <c r="A148" t="s">
        <v>30</v>
      </c>
      <c r="B148" s="106" t="s">
        <v>529</v>
      </c>
    </row>
    <row r="149" spans="1:2" x14ac:dyDescent="0.35">
      <c r="A149" t="s">
        <v>31</v>
      </c>
      <c r="B149" s="106" t="s">
        <v>530</v>
      </c>
    </row>
    <row r="150" spans="1:2" x14ac:dyDescent="0.35">
      <c r="A150" t="s">
        <v>32</v>
      </c>
      <c r="B150" s="106" t="s">
        <v>531</v>
      </c>
    </row>
    <row r="151" spans="1:2" x14ac:dyDescent="0.35">
      <c r="A151" t="s">
        <v>33</v>
      </c>
      <c r="B151" s="106" t="s">
        <v>532</v>
      </c>
    </row>
    <row r="152" spans="1:2" x14ac:dyDescent="0.35">
      <c r="A152" t="s">
        <v>34</v>
      </c>
      <c r="B152" s="106" t="s">
        <v>533</v>
      </c>
    </row>
  </sheetData>
  <conditionalFormatting sqref="G133:G144">
    <cfRule type="dataBar" priority="2">
      <dataBar>
        <cfvo type="num" val="0"/>
        <cfvo type="num" val="1"/>
        <color rgb="FFB1A0C7"/>
      </dataBar>
      <extLst>
        <ext xmlns:x14="http://schemas.microsoft.com/office/spreadsheetml/2009/9/main" uri="{B025F937-C7B1-47D3-B67F-A62EFF666E3E}">
          <x14:id>{98E448A1-4077-48C1-8A8E-4A290DB8310F}</x14:id>
        </ext>
      </extLst>
    </cfRule>
  </conditionalFormatting>
  <conditionalFormatting sqref="G8:H48">
    <cfRule type="dataBar" priority="11">
      <dataBar>
        <cfvo type="num" val="0"/>
        <cfvo type="num" val="1"/>
        <color rgb="FFB1A0C7"/>
      </dataBar>
      <extLst>
        <ext xmlns:x14="http://schemas.microsoft.com/office/spreadsheetml/2009/9/main" uri="{B025F937-C7B1-47D3-B67F-A62EFF666E3E}">
          <x14:id>{378592D4-76A6-4F4A-A954-19125ACA216C}</x14:id>
        </ext>
      </extLst>
    </cfRule>
  </conditionalFormatting>
  <conditionalFormatting sqref="G50:H90">
    <cfRule type="dataBar" priority="8">
      <dataBar>
        <cfvo type="num" val="0"/>
        <cfvo type="num" val="1"/>
        <color rgb="FFB1A0C7"/>
      </dataBar>
      <extLst>
        <ext xmlns:x14="http://schemas.microsoft.com/office/spreadsheetml/2009/9/main" uri="{B025F937-C7B1-47D3-B67F-A62EFF666E3E}">
          <x14:id>{87AEC492-778E-4568-AC18-20F3A1F6B789}</x14:id>
        </ext>
      </extLst>
    </cfRule>
  </conditionalFormatting>
  <conditionalFormatting sqref="G92:H132">
    <cfRule type="dataBar" priority="5">
      <dataBar>
        <cfvo type="num" val="0"/>
        <cfvo type="num" val="1"/>
        <color rgb="FFB1A0C7"/>
      </dataBar>
      <extLst>
        <ext xmlns:x14="http://schemas.microsoft.com/office/spreadsheetml/2009/9/main" uri="{B025F937-C7B1-47D3-B67F-A62EFF666E3E}">
          <x14:id>{0AB31D11-6810-4450-93D9-6CAAF70C4E57}</x14:id>
        </ext>
      </extLst>
    </cfRule>
  </conditionalFormatting>
  <conditionalFormatting sqref="G6:I6">
    <cfRule type="dataBar" priority="13">
      <dataBar>
        <cfvo type="num" val="0"/>
        <cfvo type="num" val="1"/>
        <color theme="7" tint="0.39997558519241921"/>
      </dataBar>
      <extLst>
        <ext xmlns:x14="http://schemas.microsoft.com/office/spreadsheetml/2009/9/main" uri="{B025F937-C7B1-47D3-B67F-A62EFF666E3E}">
          <x14:id>{F92B3FC4-5EE0-4A3E-921C-306D5AC2F01C}</x14:id>
        </ext>
      </extLst>
    </cfRule>
  </conditionalFormatting>
  <conditionalFormatting sqref="G7:I7">
    <cfRule type="dataBar" priority="12">
      <dataBar>
        <cfvo type="num" val="0"/>
        <cfvo type="num" val="1"/>
        <color rgb="FFB1A0C7"/>
      </dataBar>
      <extLst>
        <ext xmlns:x14="http://schemas.microsoft.com/office/spreadsheetml/2009/9/main" uri="{B025F937-C7B1-47D3-B67F-A62EFF666E3E}">
          <x14:id>{BD81E7CA-C46E-498C-9201-BD5CBDED3C99}</x14:id>
        </ext>
      </extLst>
    </cfRule>
  </conditionalFormatting>
  <conditionalFormatting sqref="G49:I49">
    <cfRule type="dataBar" priority="9">
      <dataBar>
        <cfvo type="num" val="0"/>
        <cfvo type="num" val="1"/>
        <color rgb="FFB1A0C7"/>
      </dataBar>
      <extLst>
        <ext xmlns:x14="http://schemas.microsoft.com/office/spreadsheetml/2009/9/main" uri="{B025F937-C7B1-47D3-B67F-A62EFF666E3E}">
          <x14:id>{8AF5BF37-EDAC-40D3-B2D0-02699CFF0382}</x14:id>
        </ext>
      </extLst>
    </cfRule>
  </conditionalFormatting>
  <conditionalFormatting sqref="G91:I91">
    <cfRule type="dataBar" priority="6">
      <dataBar>
        <cfvo type="num" val="0"/>
        <cfvo type="num" val="1"/>
        <color rgb="FFB1A0C7"/>
      </dataBar>
      <extLst>
        <ext xmlns:x14="http://schemas.microsoft.com/office/spreadsheetml/2009/9/main" uri="{B025F937-C7B1-47D3-B67F-A62EFF666E3E}">
          <x14:id>{180C566D-1EF9-4463-8159-CA4FF26490E2}</x14:id>
        </ext>
      </extLst>
    </cfRule>
  </conditionalFormatting>
  <conditionalFormatting sqref="H133:H144">
    <cfRule type="dataBar" priority="3">
      <dataBar>
        <cfvo type="num" val="0"/>
        <cfvo type="num" val="1"/>
        <color rgb="FFB1A0C7"/>
      </dataBar>
      <extLst>
        <ext xmlns:x14="http://schemas.microsoft.com/office/spreadsheetml/2009/9/main" uri="{B025F937-C7B1-47D3-B67F-A62EFF666E3E}">
          <x14:id>{04FDED3C-392A-4D5F-B97E-5A660791055B}</x14:id>
        </ext>
      </extLst>
    </cfRule>
  </conditionalFormatting>
  <conditionalFormatting sqref="I8:I48">
    <cfRule type="dataBar" priority="10">
      <dataBar>
        <cfvo type="num" val="0"/>
        <cfvo type="num" val="1"/>
        <color rgb="FFB1A0C7"/>
      </dataBar>
      <extLst>
        <ext xmlns:x14="http://schemas.microsoft.com/office/spreadsheetml/2009/9/main" uri="{B025F937-C7B1-47D3-B67F-A62EFF666E3E}">
          <x14:id>{AAA78C58-686C-4830-8FDC-AE8AAB5DF73B}</x14:id>
        </ext>
      </extLst>
    </cfRule>
  </conditionalFormatting>
  <conditionalFormatting sqref="I50:I90">
    <cfRule type="dataBar" priority="7">
      <dataBar>
        <cfvo type="num" val="0"/>
        <cfvo type="num" val="1"/>
        <color rgb="FFB1A0C7"/>
      </dataBar>
      <extLst>
        <ext xmlns:x14="http://schemas.microsoft.com/office/spreadsheetml/2009/9/main" uri="{B025F937-C7B1-47D3-B67F-A62EFF666E3E}">
          <x14:id>{A52C9CA2-773F-446F-BEFC-BADB24D4C3E2}</x14:id>
        </ext>
      </extLst>
    </cfRule>
  </conditionalFormatting>
  <conditionalFormatting sqref="I92:I132">
    <cfRule type="dataBar" priority="4">
      <dataBar>
        <cfvo type="num" val="0"/>
        <cfvo type="num" val="1"/>
        <color rgb="FFB1A0C7"/>
      </dataBar>
      <extLst>
        <ext xmlns:x14="http://schemas.microsoft.com/office/spreadsheetml/2009/9/main" uri="{B025F937-C7B1-47D3-B67F-A62EFF666E3E}">
          <x14:id>{23CA0775-8B65-4034-8F6D-8CE343A5566C}</x14:id>
        </ext>
      </extLst>
    </cfRule>
  </conditionalFormatting>
  <conditionalFormatting sqref="I133:I144">
    <cfRule type="dataBar" priority="1">
      <dataBar>
        <cfvo type="num" val="0"/>
        <cfvo type="num" val="1"/>
        <color rgb="FFB1A0C7"/>
      </dataBar>
      <extLst>
        <ext xmlns:x14="http://schemas.microsoft.com/office/spreadsheetml/2009/9/main" uri="{B025F937-C7B1-47D3-B67F-A62EFF666E3E}">
          <x14:id>{2BAF269C-98E0-4998-A6F9-B5D71FA21464}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8E448A1-4077-48C1-8A8E-4A290DB8310F}">
            <x14:dataBar minLength="0" maxLength="100" gradient="0">
              <x14:cfvo type="num">
                <xm:f>0</xm:f>
              </x14:cfvo>
              <x14:cfvo type="num">
                <xm:f>1</xm:f>
              </x14:cfvo>
              <x14:negativeFillColor rgb="FFFF0000"/>
              <x14:axisColor rgb="FF000000"/>
            </x14:dataBar>
          </x14:cfRule>
          <xm:sqref>G133:G144</xm:sqref>
        </x14:conditionalFormatting>
        <x14:conditionalFormatting xmlns:xm="http://schemas.microsoft.com/office/excel/2006/main">
          <x14:cfRule type="dataBar" id="{378592D4-76A6-4F4A-A954-19125ACA216C}">
            <x14:dataBar minLength="0" maxLength="100" gradient="0">
              <x14:cfvo type="num">
                <xm:f>0</xm:f>
              </x14:cfvo>
              <x14:cfvo type="num">
                <xm:f>1</xm:f>
              </x14:cfvo>
              <x14:negativeFillColor rgb="FFFF0000"/>
              <x14:axisColor rgb="FF000000"/>
            </x14:dataBar>
          </x14:cfRule>
          <xm:sqref>G8:H48</xm:sqref>
        </x14:conditionalFormatting>
        <x14:conditionalFormatting xmlns:xm="http://schemas.microsoft.com/office/excel/2006/main">
          <x14:cfRule type="dataBar" id="{87AEC492-778E-4568-AC18-20F3A1F6B789}">
            <x14:dataBar minLength="0" maxLength="100" gradient="0">
              <x14:cfvo type="num">
                <xm:f>0</xm:f>
              </x14:cfvo>
              <x14:cfvo type="num">
                <xm:f>1</xm:f>
              </x14:cfvo>
              <x14:negativeFillColor rgb="FFFF0000"/>
              <x14:axisColor rgb="FF000000"/>
            </x14:dataBar>
          </x14:cfRule>
          <xm:sqref>G50:H90</xm:sqref>
        </x14:conditionalFormatting>
        <x14:conditionalFormatting xmlns:xm="http://schemas.microsoft.com/office/excel/2006/main">
          <x14:cfRule type="dataBar" id="{0AB31D11-6810-4450-93D9-6CAAF70C4E57}">
            <x14:dataBar minLength="0" maxLength="100" gradient="0">
              <x14:cfvo type="num">
                <xm:f>0</xm:f>
              </x14:cfvo>
              <x14:cfvo type="num">
                <xm:f>1</xm:f>
              </x14:cfvo>
              <x14:negativeFillColor rgb="FFFF0000"/>
              <x14:axisColor rgb="FF000000"/>
            </x14:dataBar>
          </x14:cfRule>
          <xm:sqref>G92:H132</xm:sqref>
        </x14:conditionalFormatting>
        <x14:conditionalFormatting xmlns:xm="http://schemas.microsoft.com/office/excel/2006/main">
          <x14:cfRule type="dataBar" id="{F92B3FC4-5EE0-4A3E-921C-306D5AC2F01C}">
            <x14:dataBar minLength="0" maxLength="100" gradient="0">
              <x14:cfvo type="num">
                <xm:f>0</xm:f>
              </x14:cfvo>
              <x14:cfvo type="num">
                <xm:f>1</xm:f>
              </x14:cfvo>
              <x14:negativeFillColor rgb="FFFF0000"/>
              <x14:axisColor rgb="FF000000"/>
            </x14:dataBar>
          </x14:cfRule>
          <xm:sqref>G6:I6</xm:sqref>
        </x14:conditionalFormatting>
        <x14:conditionalFormatting xmlns:xm="http://schemas.microsoft.com/office/excel/2006/main">
          <x14:cfRule type="dataBar" id="{BD81E7CA-C46E-498C-9201-BD5CBDED3C99}">
            <x14:dataBar minLength="0" maxLength="100" gradient="0">
              <x14:cfvo type="num">
                <xm:f>0</xm:f>
              </x14:cfvo>
              <x14:cfvo type="num">
                <xm:f>1</xm:f>
              </x14:cfvo>
              <x14:negativeFillColor rgb="FFFF0000"/>
              <x14:axisColor rgb="FF000000"/>
            </x14:dataBar>
          </x14:cfRule>
          <xm:sqref>G7:I7</xm:sqref>
        </x14:conditionalFormatting>
        <x14:conditionalFormatting xmlns:xm="http://schemas.microsoft.com/office/excel/2006/main">
          <x14:cfRule type="dataBar" id="{8AF5BF37-EDAC-40D3-B2D0-02699CFF0382}">
            <x14:dataBar minLength="0" maxLength="100" gradient="0">
              <x14:cfvo type="num">
                <xm:f>0</xm:f>
              </x14:cfvo>
              <x14:cfvo type="num">
                <xm:f>1</xm:f>
              </x14:cfvo>
              <x14:negativeFillColor rgb="FFFF0000"/>
              <x14:axisColor rgb="FF000000"/>
            </x14:dataBar>
          </x14:cfRule>
          <xm:sqref>G49:I49</xm:sqref>
        </x14:conditionalFormatting>
        <x14:conditionalFormatting xmlns:xm="http://schemas.microsoft.com/office/excel/2006/main">
          <x14:cfRule type="dataBar" id="{180C566D-1EF9-4463-8159-CA4FF26490E2}">
            <x14:dataBar minLength="0" maxLength="100" gradient="0">
              <x14:cfvo type="num">
                <xm:f>0</xm:f>
              </x14:cfvo>
              <x14:cfvo type="num">
                <xm:f>1</xm:f>
              </x14:cfvo>
              <x14:negativeFillColor rgb="FFFF0000"/>
              <x14:axisColor rgb="FF000000"/>
            </x14:dataBar>
          </x14:cfRule>
          <xm:sqref>G91:I91</xm:sqref>
        </x14:conditionalFormatting>
        <x14:conditionalFormatting xmlns:xm="http://schemas.microsoft.com/office/excel/2006/main">
          <x14:cfRule type="dataBar" id="{04FDED3C-392A-4D5F-B97E-5A660791055B}">
            <x14:dataBar minLength="0" maxLength="100" gradient="0">
              <x14:cfvo type="num">
                <xm:f>0</xm:f>
              </x14:cfvo>
              <x14:cfvo type="num">
                <xm:f>1</xm:f>
              </x14:cfvo>
              <x14:negativeFillColor rgb="FFFF0000"/>
              <x14:axisColor rgb="FF000000"/>
            </x14:dataBar>
          </x14:cfRule>
          <xm:sqref>H133:H144</xm:sqref>
        </x14:conditionalFormatting>
        <x14:conditionalFormatting xmlns:xm="http://schemas.microsoft.com/office/excel/2006/main">
          <x14:cfRule type="dataBar" id="{AAA78C58-686C-4830-8FDC-AE8AAB5DF73B}">
            <x14:dataBar minLength="0" maxLength="100" gradient="0">
              <x14:cfvo type="num">
                <xm:f>0</xm:f>
              </x14:cfvo>
              <x14:cfvo type="num">
                <xm:f>1</xm:f>
              </x14:cfvo>
              <x14:negativeFillColor rgb="FFFF0000"/>
              <x14:axisColor rgb="FF000000"/>
            </x14:dataBar>
          </x14:cfRule>
          <xm:sqref>I8:I48</xm:sqref>
        </x14:conditionalFormatting>
        <x14:conditionalFormatting xmlns:xm="http://schemas.microsoft.com/office/excel/2006/main">
          <x14:cfRule type="dataBar" id="{A52C9CA2-773F-446F-BEFC-BADB24D4C3E2}">
            <x14:dataBar minLength="0" maxLength="100" gradient="0">
              <x14:cfvo type="num">
                <xm:f>0</xm:f>
              </x14:cfvo>
              <x14:cfvo type="num">
                <xm:f>1</xm:f>
              </x14:cfvo>
              <x14:negativeFillColor rgb="FFFF0000"/>
              <x14:axisColor rgb="FF000000"/>
            </x14:dataBar>
          </x14:cfRule>
          <xm:sqref>I50:I90</xm:sqref>
        </x14:conditionalFormatting>
        <x14:conditionalFormatting xmlns:xm="http://schemas.microsoft.com/office/excel/2006/main">
          <x14:cfRule type="dataBar" id="{23CA0775-8B65-4034-8F6D-8CE343A5566C}">
            <x14:dataBar minLength="0" maxLength="100" gradient="0">
              <x14:cfvo type="num">
                <xm:f>0</xm:f>
              </x14:cfvo>
              <x14:cfvo type="num">
                <xm:f>1</xm:f>
              </x14:cfvo>
              <x14:negativeFillColor rgb="FFFF0000"/>
              <x14:axisColor rgb="FF000000"/>
            </x14:dataBar>
          </x14:cfRule>
          <xm:sqref>I92:I132</xm:sqref>
        </x14:conditionalFormatting>
        <x14:conditionalFormatting xmlns:xm="http://schemas.microsoft.com/office/excel/2006/main">
          <x14:cfRule type="dataBar" id="{2BAF269C-98E0-4998-A6F9-B5D71FA21464}">
            <x14:dataBar minLength="0" maxLength="100" gradient="0">
              <x14:cfvo type="num">
                <xm:f>0</xm:f>
              </x14:cfvo>
              <x14:cfvo type="num">
                <xm:f>1</xm:f>
              </x14:cfvo>
              <x14:negativeFillColor rgb="FFFF0000"/>
              <x14:axisColor rgb="FF000000"/>
            </x14:dataBar>
          </x14:cfRule>
          <xm:sqref>I133:I144</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53"/>
  <sheetViews>
    <sheetView showGridLines="0" zoomScaleNormal="100" workbookViewId="0"/>
  </sheetViews>
  <sheetFormatPr defaultColWidth="11" defaultRowHeight="15.5" x14ac:dyDescent="0.35"/>
  <cols>
    <col min="1" max="1" width="23.33203125" customWidth="1"/>
    <col min="2" max="9" width="20.58203125" customWidth="1"/>
  </cols>
  <sheetData>
    <row r="1" spans="1:9" ht="19.5" x14ac:dyDescent="0.45">
      <c r="A1" s="90" t="s">
        <v>479</v>
      </c>
    </row>
    <row r="2" spans="1:9" x14ac:dyDescent="0.35">
      <c r="A2" t="s">
        <v>44</v>
      </c>
    </row>
    <row r="3" spans="1:9" x14ac:dyDescent="0.35">
      <c r="A3" t="s">
        <v>45</v>
      </c>
    </row>
    <row r="4" spans="1:9" x14ac:dyDescent="0.35">
      <c r="A4" t="s">
        <v>399</v>
      </c>
    </row>
    <row r="5" spans="1:9" x14ac:dyDescent="0.35">
      <c r="A5" t="s">
        <v>47</v>
      </c>
    </row>
    <row r="6" spans="1:9" ht="46.5" x14ac:dyDescent="0.35">
      <c r="A6" s="89" t="s">
        <v>458</v>
      </c>
      <c r="B6" s="88" t="s">
        <v>459</v>
      </c>
      <c r="C6" s="87" t="s">
        <v>467</v>
      </c>
      <c r="D6" s="88" t="s">
        <v>468</v>
      </c>
      <c r="E6" s="87" t="s">
        <v>469</v>
      </c>
      <c r="F6" s="88" t="s">
        <v>470</v>
      </c>
      <c r="G6" s="87" t="s">
        <v>464</v>
      </c>
      <c r="H6" s="88" t="s">
        <v>465</v>
      </c>
      <c r="I6" s="87" t="s">
        <v>466</v>
      </c>
    </row>
    <row r="7" spans="1:9" x14ac:dyDescent="0.35">
      <c r="A7" s="14" t="s">
        <v>60</v>
      </c>
      <c r="B7" s="19" t="s">
        <v>60</v>
      </c>
      <c r="C7" s="15">
        <v>12620</v>
      </c>
      <c r="D7" s="15">
        <v>370</v>
      </c>
      <c r="E7" s="15">
        <v>4845</v>
      </c>
      <c r="F7" s="15">
        <v>7400</v>
      </c>
      <c r="G7" s="82">
        <v>0.03</v>
      </c>
      <c r="H7" s="82">
        <v>0.38</v>
      </c>
      <c r="I7" s="82">
        <v>0.59</v>
      </c>
    </row>
    <row r="8" spans="1:9" x14ac:dyDescent="0.35">
      <c r="A8" s="30" t="s">
        <v>60</v>
      </c>
      <c r="B8" s="92" t="s">
        <v>66</v>
      </c>
      <c r="C8" s="31" t="s">
        <v>111</v>
      </c>
      <c r="D8" s="31">
        <v>0</v>
      </c>
      <c r="E8" s="31" t="s">
        <v>111</v>
      </c>
      <c r="F8" s="31">
        <v>0</v>
      </c>
      <c r="G8" s="11">
        <v>0</v>
      </c>
      <c r="H8" s="11" t="s">
        <v>111</v>
      </c>
      <c r="I8" s="11">
        <v>0</v>
      </c>
    </row>
    <row r="9" spans="1:9" x14ac:dyDescent="0.35">
      <c r="A9" s="30" t="s">
        <v>60</v>
      </c>
      <c r="B9" s="92" t="s">
        <v>67</v>
      </c>
      <c r="C9" s="31" t="s">
        <v>111</v>
      </c>
      <c r="D9" s="31">
        <v>0</v>
      </c>
      <c r="E9" s="31" t="s">
        <v>111</v>
      </c>
      <c r="F9" s="31">
        <v>0</v>
      </c>
      <c r="G9" s="11">
        <v>0</v>
      </c>
      <c r="H9" s="11" t="s">
        <v>111</v>
      </c>
      <c r="I9" s="11">
        <v>0</v>
      </c>
    </row>
    <row r="10" spans="1:9" x14ac:dyDescent="0.35">
      <c r="A10" s="30" t="s">
        <v>60</v>
      </c>
      <c r="B10" s="92" t="s">
        <v>68</v>
      </c>
      <c r="C10" s="31">
        <v>5</v>
      </c>
      <c r="D10" s="31">
        <v>0</v>
      </c>
      <c r="E10" s="31">
        <v>5</v>
      </c>
      <c r="F10" s="31" t="s">
        <v>111</v>
      </c>
      <c r="G10" s="11">
        <v>0</v>
      </c>
      <c r="H10" s="11" t="s">
        <v>111</v>
      </c>
      <c r="I10" s="11" t="s">
        <v>111</v>
      </c>
    </row>
    <row r="11" spans="1:9" x14ac:dyDescent="0.35">
      <c r="A11" s="30" t="s">
        <v>60</v>
      </c>
      <c r="B11" s="92" t="s">
        <v>69</v>
      </c>
      <c r="C11" s="31">
        <v>10</v>
      </c>
      <c r="D11" s="31">
        <v>0</v>
      </c>
      <c r="E11" s="31" t="s">
        <v>111</v>
      </c>
      <c r="F11" s="31">
        <v>5</v>
      </c>
      <c r="G11" s="11">
        <v>0</v>
      </c>
      <c r="H11" s="11" t="s">
        <v>111</v>
      </c>
      <c r="I11" s="11" t="s">
        <v>111</v>
      </c>
    </row>
    <row r="12" spans="1:9" x14ac:dyDescent="0.35">
      <c r="A12" s="30" t="s">
        <v>60</v>
      </c>
      <c r="B12" s="92" t="s">
        <v>70</v>
      </c>
      <c r="C12" s="31">
        <v>5</v>
      </c>
      <c r="D12" s="31">
        <v>0</v>
      </c>
      <c r="E12" s="31">
        <v>5</v>
      </c>
      <c r="F12" s="31" t="s">
        <v>111</v>
      </c>
      <c r="G12" s="11">
        <v>0</v>
      </c>
      <c r="H12" s="11" t="s">
        <v>111</v>
      </c>
      <c r="I12" s="11" t="s">
        <v>111</v>
      </c>
    </row>
    <row r="13" spans="1:9" x14ac:dyDescent="0.35">
      <c r="A13" s="30" t="s">
        <v>60</v>
      </c>
      <c r="B13" s="92" t="s">
        <v>71</v>
      </c>
      <c r="C13" s="31">
        <v>15</v>
      </c>
      <c r="D13" s="31">
        <v>0</v>
      </c>
      <c r="E13" s="31">
        <v>10</v>
      </c>
      <c r="F13" s="31">
        <v>5</v>
      </c>
      <c r="G13" s="11">
        <v>0</v>
      </c>
      <c r="H13" s="11">
        <v>0.69</v>
      </c>
      <c r="I13" s="11">
        <v>0.31</v>
      </c>
    </row>
    <row r="14" spans="1:9" x14ac:dyDescent="0.35">
      <c r="A14" s="30" t="s">
        <v>60</v>
      </c>
      <c r="B14" s="92" t="s">
        <v>72</v>
      </c>
      <c r="C14" s="31">
        <v>25</v>
      </c>
      <c r="D14" s="31">
        <v>5</v>
      </c>
      <c r="E14" s="31">
        <v>15</v>
      </c>
      <c r="F14" s="31">
        <v>5</v>
      </c>
      <c r="G14" s="11">
        <v>0.13</v>
      </c>
      <c r="H14" s="11">
        <v>0.57999999999999996</v>
      </c>
      <c r="I14" s="11">
        <v>0.28999999999999998</v>
      </c>
    </row>
    <row r="15" spans="1:9" x14ac:dyDescent="0.35">
      <c r="A15" s="30" t="s">
        <v>60</v>
      </c>
      <c r="B15" s="92" t="s">
        <v>73</v>
      </c>
      <c r="C15" s="31">
        <v>25</v>
      </c>
      <c r="D15" s="31" t="s">
        <v>111</v>
      </c>
      <c r="E15" s="31">
        <v>15</v>
      </c>
      <c r="F15" s="31">
        <v>10</v>
      </c>
      <c r="G15" s="11" t="s">
        <v>111</v>
      </c>
      <c r="H15" s="11">
        <v>0.56000000000000005</v>
      </c>
      <c r="I15" s="11" t="s">
        <v>111</v>
      </c>
    </row>
    <row r="16" spans="1:9" x14ac:dyDescent="0.35">
      <c r="A16" s="30" t="s">
        <v>60</v>
      </c>
      <c r="B16" s="92" t="s">
        <v>74</v>
      </c>
      <c r="C16" s="31">
        <v>40</v>
      </c>
      <c r="D16" s="31" t="s">
        <v>111</v>
      </c>
      <c r="E16" s="31">
        <v>25</v>
      </c>
      <c r="F16" s="31">
        <v>15</v>
      </c>
      <c r="G16" s="11" t="s">
        <v>111</v>
      </c>
      <c r="H16" s="11">
        <v>0.61</v>
      </c>
      <c r="I16" s="11" t="s">
        <v>111</v>
      </c>
    </row>
    <row r="17" spans="1:9" x14ac:dyDescent="0.35">
      <c r="A17" s="30" t="s">
        <v>60</v>
      </c>
      <c r="B17" s="92" t="s">
        <v>75</v>
      </c>
      <c r="C17" s="31">
        <v>35</v>
      </c>
      <c r="D17" s="31">
        <v>0</v>
      </c>
      <c r="E17" s="31">
        <v>20</v>
      </c>
      <c r="F17" s="31">
        <v>15</v>
      </c>
      <c r="G17" s="11">
        <v>0</v>
      </c>
      <c r="H17" s="11">
        <v>0.62</v>
      </c>
      <c r="I17" s="11">
        <v>0.38</v>
      </c>
    </row>
    <row r="18" spans="1:9" x14ac:dyDescent="0.35">
      <c r="A18" s="30" t="s">
        <v>60</v>
      </c>
      <c r="B18" s="92" t="s">
        <v>76</v>
      </c>
      <c r="C18" s="31">
        <v>65</v>
      </c>
      <c r="D18" s="31">
        <v>0</v>
      </c>
      <c r="E18" s="31">
        <v>45</v>
      </c>
      <c r="F18" s="31">
        <v>25</v>
      </c>
      <c r="G18" s="11">
        <v>0</v>
      </c>
      <c r="H18" s="11">
        <v>0.66</v>
      </c>
      <c r="I18" s="11">
        <v>0.34</v>
      </c>
    </row>
    <row r="19" spans="1:9" x14ac:dyDescent="0.35">
      <c r="A19" s="30" t="s">
        <v>60</v>
      </c>
      <c r="B19" s="92" t="s">
        <v>77</v>
      </c>
      <c r="C19" s="31">
        <v>65</v>
      </c>
      <c r="D19" s="31" t="s">
        <v>111</v>
      </c>
      <c r="E19" s="31">
        <v>45</v>
      </c>
      <c r="F19" s="31">
        <v>15</v>
      </c>
      <c r="G19" s="11" t="s">
        <v>111</v>
      </c>
      <c r="H19" s="11">
        <v>0.73</v>
      </c>
      <c r="I19" s="11" t="s">
        <v>111</v>
      </c>
    </row>
    <row r="20" spans="1:9" x14ac:dyDescent="0.35">
      <c r="A20" s="30" t="s">
        <v>60</v>
      </c>
      <c r="B20" s="92" t="s">
        <v>78</v>
      </c>
      <c r="C20" s="31">
        <v>60</v>
      </c>
      <c r="D20" s="31">
        <v>0</v>
      </c>
      <c r="E20" s="31">
        <v>40</v>
      </c>
      <c r="F20" s="31">
        <v>20</v>
      </c>
      <c r="G20" s="11">
        <v>0</v>
      </c>
      <c r="H20" s="11">
        <v>0.69</v>
      </c>
      <c r="I20" s="11">
        <v>0.31</v>
      </c>
    </row>
    <row r="21" spans="1:9" x14ac:dyDescent="0.35">
      <c r="A21" s="30" t="s">
        <v>60</v>
      </c>
      <c r="B21" s="92" t="s">
        <v>79</v>
      </c>
      <c r="C21" s="31">
        <v>45</v>
      </c>
      <c r="D21" s="31" t="s">
        <v>111</v>
      </c>
      <c r="E21" s="31">
        <v>25</v>
      </c>
      <c r="F21" s="31">
        <v>20</v>
      </c>
      <c r="G21" s="11" t="s">
        <v>111</v>
      </c>
      <c r="H21" s="11">
        <v>0.51</v>
      </c>
      <c r="I21" s="11" t="s">
        <v>111</v>
      </c>
    </row>
    <row r="22" spans="1:9" x14ac:dyDescent="0.35">
      <c r="A22" s="30" t="s">
        <v>60</v>
      </c>
      <c r="B22" s="92" t="s">
        <v>80</v>
      </c>
      <c r="C22" s="31">
        <v>65</v>
      </c>
      <c r="D22" s="31" t="s">
        <v>111</v>
      </c>
      <c r="E22" s="31">
        <v>45</v>
      </c>
      <c r="F22" s="31">
        <v>15</v>
      </c>
      <c r="G22" s="11" t="s">
        <v>111</v>
      </c>
      <c r="H22" s="11">
        <v>0.71</v>
      </c>
      <c r="I22" s="11" t="s">
        <v>111</v>
      </c>
    </row>
    <row r="23" spans="1:9" x14ac:dyDescent="0.35">
      <c r="A23" s="30" t="s">
        <v>60</v>
      </c>
      <c r="B23" s="92" t="s">
        <v>81</v>
      </c>
      <c r="C23" s="31">
        <v>70</v>
      </c>
      <c r="D23" s="31" t="s">
        <v>111</v>
      </c>
      <c r="E23" s="31">
        <v>50</v>
      </c>
      <c r="F23" s="31">
        <v>20</v>
      </c>
      <c r="G23" s="11" t="s">
        <v>111</v>
      </c>
      <c r="H23" s="11">
        <v>0.68</v>
      </c>
      <c r="I23" s="11" t="s">
        <v>111</v>
      </c>
    </row>
    <row r="24" spans="1:9" x14ac:dyDescent="0.35">
      <c r="A24" s="30" t="s">
        <v>60</v>
      </c>
      <c r="B24" s="92" t="s">
        <v>82</v>
      </c>
      <c r="C24" s="31">
        <v>110</v>
      </c>
      <c r="D24" s="31" t="s">
        <v>111</v>
      </c>
      <c r="E24" s="31">
        <v>60</v>
      </c>
      <c r="F24" s="31">
        <v>50</v>
      </c>
      <c r="G24" s="11" t="s">
        <v>111</v>
      </c>
      <c r="H24" s="11">
        <v>0.55000000000000004</v>
      </c>
      <c r="I24" s="11" t="s">
        <v>111</v>
      </c>
    </row>
    <row r="25" spans="1:9" x14ac:dyDescent="0.35">
      <c r="A25" s="30" t="s">
        <v>60</v>
      </c>
      <c r="B25" s="92" t="s">
        <v>83</v>
      </c>
      <c r="C25" s="31">
        <v>140</v>
      </c>
      <c r="D25" s="31">
        <v>5</v>
      </c>
      <c r="E25" s="31">
        <v>60</v>
      </c>
      <c r="F25" s="31">
        <v>80</v>
      </c>
      <c r="G25" s="11">
        <v>0.02</v>
      </c>
      <c r="H25" s="11">
        <v>0.41</v>
      </c>
      <c r="I25" s="11">
        <v>0.56999999999999995</v>
      </c>
    </row>
    <row r="26" spans="1:9" x14ac:dyDescent="0.35">
      <c r="A26" s="30" t="s">
        <v>60</v>
      </c>
      <c r="B26" s="92" t="s">
        <v>84</v>
      </c>
      <c r="C26" s="31">
        <v>160</v>
      </c>
      <c r="D26" s="31">
        <v>5</v>
      </c>
      <c r="E26" s="31">
        <v>70</v>
      </c>
      <c r="F26" s="31">
        <v>90</v>
      </c>
      <c r="G26" s="11">
        <v>0.02</v>
      </c>
      <c r="H26" s="11">
        <v>0.43</v>
      </c>
      <c r="I26" s="11">
        <v>0.56000000000000005</v>
      </c>
    </row>
    <row r="27" spans="1:9" x14ac:dyDescent="0.35">
      <c r="A27" s="30" t="s">
        <v>60</v>
      </c>
      <c r="B27" s="92" t="s">
        <v>85</v>
      </c>
      <c r="C27" s="31">
        <v>300</v>
      </c>
      <c r="D27" s="31" t="s">
        <v>111</v>
      </c>
      <c r="E27" s="31">
        <v>85</v>
      </c>
      <c r="F27" s="31">
        <v>215</v>
      </c>
      <c r="G27" s="11" t="s">
        <v>111</v>
      </c>
      <c r="H27" s="11" t="s">
        <v>111</v>
      </c>
      <c r="I27" s="11">
        <v>0.72</v>
      </c>
    </row>
    <row r="28" spans="1:9" x14ac:dyDescent="0.35">
      <c r="A28" s="30" t="s">
        <v>60</v>
      </c>
      <c r="B28" s="92" t="s">
        <v>86</v>
      </c>
      <c r="C28" s="31">
        <v>275</v>
      </c>
      <c r="D28" s="31">
        <v>5</v>
      </c>
      <c r="E28" s="31">
        <v>75</v>
      </c>
      <c r="F28" s="31">
        <v>195</v>
      </c>
      <c r="G28" s="11">
        <v>0.01</v>
      </c>
      <c r="H28" s="11">
        <v>0.28000000000000003</v>
      </c>
      <c r="I28" s="11">
        <v>0.71</v>
      </c>
    </row>
    <row r="29" spans="1:9" x14ac:dyDescent="0.35">
      <c r="A29" s="30" t="s">
        <v>60</v>
      </c>
      <c r="B29" s="92" t="s">
        <v>87</v>
      </c>
      <c r="C29" s="31">
        <v>190</v>
      </c>
      <c r="D29" s="31">
        <v>5</v>
      </c>
      <c r="E29" s="31">
        <v>95</v>
      </c>
      <c r="F29" s="31">
        <v>90</v>
      </c>
      <c r="G29" s="11">
        <v>0.03</v>
      </c>
      <c r="H29" s="11">
        <v>0.5</v>
      </c>
      <c r="I29" s="11">
        <v>0.47</v>
      </c>
    </row>
    <row r="30" spans="1:9" x14ac:dyDescent="0.35">
      <c r="A30" s="30" t="s">
        <v>60</v>
      </c>
      <c r="B30" s="92" t="s">
        <v>88</v>
      </c>
      <c r="C30" s="31">
        <v>250</v>
      </c>
      <c r="D30" s="31" t="s">
        <v>111</v>
      </c>
      <c r="E30" s="31">
        <v>120</v>
      </c>
      <c r="F30" s="31">
        <v>130</v>
      </c>
      <c r="G30" s="11" t="s">
        <v>111</v>
      </c>
      <c r="H30" s="11" t="s">
        <v>111</v>
      </c>
      <c r="I30" s="11">
        <v>0.52</v>
      </c>
    </row>
    <row r="31" spans="1:9" x14ac:dyDescent="0.35">
      <c r="A31" s="30" t="s">
        <v>60</v>
      </c>
      <c r="B31" s="92" t="s">
        <v>89</v>
      </c>
      <c r="C31" s="31">
        <v>370</v>
      </c>
      <c r="D31" s="31">
        <v>10</v>
      </c>
      <c r="E31" s="31">
        <v>245</v>
      </c>
      <c r="F31" s="31">
        <v>115</v>
      </c>
      <c r="G31" s="11">
        <v>0.02</v>
      </c>
      <c r="H31" s="11">
        <v>0.67</v>
      </c>
      <c r="I31" s="11">
        <v>0.31</v>
      </c>
    </row>
    <row r="32" spans="1:9" x14ac:dyDescent="0.35">
      <c r="A32" s="30" t="s">
        <v>60</v>
      </c>
      <c r="B32" s="92" t="s">
        <v>90</v>
      </c>
      <c r="C32" s="31">
        <v>390</v>
      </c>
      <c r="D32" s="31">
        <v>10</v>
      </c>
      <c r="E32" s="31">
        <v>240</v>
      </c>
      <c r="F32" s="31">
        <v>140</v>
      </c>
      <c r="G32" s="11">
        <v>0.03</v>
      </c>
      <c r="H32" s="11">
        <v>0.61</v>
      </c>
      <c r="I32" s="11">
        <v>0.36</v>
      </c>
    </row>
    <row r="33" spans="1:9" x14ac:dyDescent="0.35">
      <c r="A33" s="30" t="s">
        <v>60</v>
      </c>
      <c r="B33" s="92" t="s">
        <v>91</v>
      </c>
      <c r="C33" s="31">
        <v>275</v>
      </c>
      <c r="D33" s="31">
        <v>5</v>
      </c>
      <c r="E33" s="31">
        <v>120</v>
      </c>
      <c r="F33" s="31">
        <v>150</v>
      </c>
      <c r="G33" s="11">
        <v>0.02</v>
      </c>
      <c r="H33" s="11">
        <v>0.44</v>
      </c>
      <c r="I33" s="11">
        <v>0.54</v>
      </c>
    </row>
    <row r="34" spans="1:9" x14ac:dyDescent="0.35">
      <c r="A34" s="30" t="s">
        <v>60</v>
      </c>
      <c r="B34" s="92" t="s">
        <v>92</v>
      </c>
      <c r="C34" s="31">
        <v>365</v>
      </c>
      <c r="D34" s="31">
        <v>10</v>
      </c>
      <c r="E34" s="31">
        <v>170</v>
      </c>
      <c r="F34" s="31">
        <v>185</v>
      </c>
      <c r="G34" s="11">
        <v>0.02</v>
      </c>
      <c r="H34" s="11">
        <v>0.47</v>
      </c>
      <c r="I34" s="11">
        <v>0.51</v>
      </c>
    </row>
    <row r="35" spans="1:9" x14ac:dyDescent="0.35">
      <c r="A35" s="30" t="s">
        <v>60</v>
      </c>
      <c r="B35" s="92" t="s">
        <v>93</v>
      </c>
      <c r="C35" s="31">
        <v>310</v>
      </c>
      <c r="D35" s="31">
        <v>5</v>
      </c>
      <c r="E35" s="31">
        <v>115</v>
      </c>
      <c r="F35" s="31">
        <v>195</v>
      </c>
      <c r="G35" s="11">
        <v>0.01</v>
      </c>
      <c r="H35" s="11">
        <v>0.37</v>
      </c>
      <c r="I35" s="11">
        <v>0.62</v>
      </c>
    </row>
    <row r="36" spans="1:9" x14ac:dyDescent="0.35">
      <c r="A36" s="30" t="s">
        <v>60</v>
      </c>
      <c r="B36" s="92" t="s">
        <v>94</v>
      </c>
      <c r="C36" s="31">
        <v>250</v>
      </c>
      <c r="D36" s="31">
        <v>10</v>
      </c>
      <c r="E36" s="31">
        <v>120</v>
      </c>
      <c r="F36" s="31">
        <v>120</v>
      </c>
      <c r="G36" s="11">
        <v>0.04</v>
      </c>
      <c r="H36" s="11">
        <v>0.48</v>
      </c>
      <c r="I36" s="11">
        <v>0.48</v>
      </c>
    </row>
    <row r="37" spans="1:9" x14ac:dyDescent="0.35">
      <c r="A37" s="30" t="s">
        <v>60</v>
      </c>
      <c r="B37" s="92" t="s">
        <v>95</v>
      </c>
      <c r="C37" s="31">
        <v>250</v>
      </c>
      <c r="D37" s="31">
        <v>5</v>
      </c>
      <c r="E37" s="31">
        <v>120</v>
      </c>
      <c r="F37" s="31">
        <v>125</v>
      </c>
      <c r="G37" s="11">
        <v>0.01</v>
      </c>
      <c r="H37" s="11">
        <v>0.48</v>
      </c>
      <c r="I37" s="11">
        <v>0.5</v>
      </c>
    </row>
    <row r="38" spans="1:9" x14ac:dyDescent="0.35">
      <c r="A38" s="30" t="s">
        <v>60</v>
      </c>
      <c r="B38" s="92" t="s">
        <v>96</v>
      </c>
      <c r="C38" s="31">
        <v>300</v>
      </c>
      <c r="D38" s="31">
        <v>10</v>
      </c>
      <c r="E38" s="31">
        <v>125</v>
      </c>
      <c r="F38" s="31">
        <v>165</v>
      </c>
      <c r="G38" s="11">
        <v>0.03</v>
      </c>
      <c r="H38" s="11">
        <v>0.42</v>
      </c>
      <c r="I38" s="11">
        <v>0.55000000000000004</v>
      </c>
    </row>
    <row r="39" spans="1:9" x14ac:dyDescent="0.35">
      <c r="A39" s="30" t="s">
        <v>60</v>
      </c>
      <c r="B39" s="92" t="s">
        <v>97</v>
      </c>
      <c r="C39" s="31">
        <v>355</v>
      </c>
      <c r="D39" s="31">
        <v>15</v>
      </c>
      <c r="E39" s="31">
        <v>110</v>
      </c>
      <c r="F39" s="31">
        <v>230</v>
      </c>
      <c r="G39" s="11">
        <v>0.04</v>
      </c>
      <c r="H39" s="11">
        <v>0.31</v>
      </c>
      <c r="I39" s="11">
        <v>0.65</v>
      </c>
    </row>
    <row r="40" spans="1:9" x14ac:dyDescent="0.35">
      <c r="A40" s="30" t="s">
        <v>60</v>
      </c>
      <c r="B40" s="92" t="s">
        <v>98</v>
      </c>
      <c r="C40" s="31">
        <v>390</v>
      </c>
      <c r="D40" s="31">
        <v>10</v>
      </c>
      <c r="E40" s="31">
        <v>150</v>
      </c>
      <c r="F40" s="31">
        <v>230</v>
      </c>
      <c r="G40" s="11">
        <v>0.02</v>
      </c>
      <c r="H40" s="11">
        <v>0.39</v>
      </c>
      <c r="I40" s="11">
        <v>0.59</v>
      </c>
    </row>
    <row r="41" spans="1:9" x14ac:dyDescent="0.35">
      <c r="A41" s="30" t="s">
        <v>60</v>
      </c>
      <c r="B41" s="92" t="s">
        <v>99</v>
      </c>
      <c r="C41" s="31">
        <v>505</v>
      </c>
      <c r="D41" s="31">
        <v>15</v>
      </c>
      <c r="E41" s="31">
        <v>185</v>
      </c>
      <c r="F41" s="31">
        <v>305</v>
      </c>
      <c r="G41" s="11">
        <v>0.03</v>
      </c>
      <c r="H41" s="11">
        <v>0.37</v>
      </c>
      <c r="I41" s="11">
        <v>0.6</v>
      </c>
    </row>
    <row r="42" spans="1:9" x14ac:dyDescent="0.35">
      <c r="A42" s="30" t="s">
        <v>60</v>
      </c>
      <c r="B42" s="92" t="s">
        <v>100</v>
      </c>
      <c r="C42" s="31">
        <v>740</v>
      </c>
      <c r="D42" s="31">
        <v>20</v>
      </c>
      <c r="E42" s="31">
        <v>130</v>
      </c>
      <c r="F42" s="31">
        <v>590</v>
      </c>
      <c r="G42" s="11">
        <v>0.03</v>
      </c>
      <c r="H42" s="11">
        <v>0.18</v>
      </c>
      <c r="I42" s="11">
        <v>0.79</v>
      </c>
    </row>
    <row r="43" spans="1:9" x14ac:dyDescent="0.35">
      <c r="A43" s="30" t="s">
        <v>60</v>
      </c>
      <c r="B43" s="92" t="s">
        <v>101</v>
      </c>
      <c r="C43" s="31">
        <v>685</v>
      </c>
      <c r="D43" s="31">
        <v>25</v>
      </c>
      <c r="E43" s="31">
        <v>245</v>
      </c>
      <c r="F43" s="31">
        <v>415</v>
      </c>
      <c r="G43" s="11">
        <v>0.04</v>
      </c>
      <c r="H43" s="11">
        <v>0.36</v>
      </c>
      <c r="I43" s="11">
        <v>0.61</v>
      </c>
    </row>
    <row r="44" spans="1:9" x14ac:dyDescent="0.35">
      <c r="A44" s="30" t="s">
        <v>60</v>
      </c>
      <c r="B44" s="92" t="s">
        <v>102</v>
      </c>
      <c r="C44" s="31">
        <v>775</v>
      </c>
      <c r="D44" s="31">
        <v>25</v>
      </c>
      <c r="E44" s="31">
        <v>240</v>
      </c>
      <c r="F44" s="31">
        <v>510</v>
      </c>
      <c r="G44" s="11">
        <v>0.03</v>
      </c>
      <c r="H44" s="11">
        <v>0.31</v>
      </c>
      <c r="I44" s="11">
        <v>0.66</v>
      </c>
    </row>
    <row r="45" spans="1:9" x14ac:dyDescent="0.35">
      <c r="A45" s="30" t="s">
        <v>60</v>
      </c>
      <c r="B45" s="92" t="s">
        <v>103</v>
      </c>
      <c r="C45" s="31">
        <v>795</v>
      </c>
      <c r="D45" s="31">
        <v>35</v>
      </c>
      <c r="E45" s="31">
        <v>280</v>
      </c>
      <c r="F45" s="31">
        <v>485</v>
      </c>
      <c r="G45" s="11">
        <v>0.04</v>
      </c>
      <c r="H45" s="11">
        <v>0.35</v>
      </c>
      <c r="I45" s="11">
        <v>0.61</v>
      </c>
    </row>
    <row r="46" spans="1:9" x14ac:dyDescent="0.35">
      <c r="A46" s="30" t="s">
        <v>60</v>
      </c>
      <c r="B46" s="92" t="s">
        <v>104</v>
      </c>
      <c r="C46" s="31">
        <v>1045</v>
      </c>
      <c r="D46" s="31">
        <v>35</v>
      </c>
      <c r="E46" s="31">
        <v>360</v>
      </c>
      <c r="F46" s="31">
        <v>650</v>
      </c>
      <c r="G46" s="11">
        <v>0.03</v>
      </c>
      <c r="H46" s="11">
        <v>0.35</v>
      </c>
      <c r="I46" s="11">
        <v>0.62</v>
      </c>
    </row>
    <row r="47" spans="1:9" x14ac:dyDescent="0.35">
      <c r="A47" s="30" t="s">
        <v>60</v>
      </c>
      <c r="B47" s="92" t="s">
        <v>105</v>
      </c>
      <c r="C47" s="31">
        <v>1180</v>
      </c>
      <c r="D47" s="31">
        <v>55</v>
      </c>
      <c r="E47" s="31">
        <v>360</v>
      </c>
      <c r="F47" s="31">
        <v>765</v>
      </c>
      <c r="G47" s="11">
        <v>0.05</v>
      </c>
      <c r="H47" s="11">
        <v>0.3</v>
      </c>
      <c r="I47" s="11">
        <v>0.65</v>
      </c>
    </row>
    <row r="48" spans="1:9" x14ac:dyDescent="0.35">
      <c r="A48" s="30" t="s">
        <v>60</v>
      </c>
      <c r="B48" s="92" t="s">
        <v>106</v>
      </c>
      <c r="C48" s="31">
        <v>1690</v>
      </c>
      <c r="D48" s="31">
        <v>55</v>
      </c>
      <c r="E48" s="31">
        <v>630</v>
      </c>
      <c r="F48" s="31">
        <v>1005</v>
      </c>
      <c r="G48" s="11">
        <v>0.03</v>
      </c>
      <c r="H48" s="11">
        <v>0.37</v>
      </c>
      <c r="I48" s="11">
        <v>0.6</v>
      </c>
    </row>
    <row r="49" spans="1:9" x14ac:dyDescent="0.35">
      <c r="A49" s="25" t="s">
        <v>400</v>
      </c>
      <c r="B49" s="26" t="s">
        <v>60</v>
      </c>
      <c r="C49" s="27">
        <v>9325</v>
      </c>
      <c r="D49" s="27">
        <v>220</v>
      </c>
      <c r="E49" s="27">
        <v>3375</v>
      </c>
      <c r="F49" s="27">
        <v>5730</v>
      </c>
      <c r="G49" s="124">
        <v>0.02</v>
      </c>
      <c r="H49" s="124">
        <v>0.36</v>
      </c>
      <c r="I49" s="124">
        <v>0.61</v>
      </c>
    </row>
    <row r="50" spans="1:9" x14ac:dyDescent="0.35">
      <c r="A50" s="7" t="s">
        <v>400</v>
      </c>
      <c r="B50" s="18" t="s">
        <v>66</v>
      </c>
      <c r="C50" s="10">
        <v>0</v>
      </c>
      <c r="D50" s="10">
        <v>0</v>
      </c>
      <c r="E50" s="10">
        <v>0</v>
      </c>
      <c r="F50" s="10">
        <v>0</v>
      </c>
      <c r="G50" s="11" t="s">
        <v>62</v>
      </c>
      <c r="H50" s="11" t="s">
        <v>62</v>
      </c>
      <c r="I50" s="11" t="s">
        <v>62</v>
      </c>
    </row>
    <row r="51" spans="1:9" x14ac:dyDescent="0.35">
      <c r="A51" s="7" t="s">
        <v>400</v>
      </c>
      <c r="B51" s="18" t="s">
        <v>67</v>
      </c>
      <c r="C51" s="10">
        <v>0</v>
      </c>
      <c r="D51" s="10">
        <v>0</v>
      </c>
      <c r="E51" s="10">
        <v>0</v>
      </c>
      <c r="F51" s="10">
        <v>0</v>
      </c>
      <c r="G51" s="11" t="s">
        <v>62</v>
      </c>
      <c r="H51" s="11" t="s">
        <v>62</v>
      </c>
      <c r="I51" s="11" t="s">
        <v>62</v>
      </c>
    </row>
    <row r="52" spans="1:9" x14ac:dyDescent="0.35">
      <c r="A52" s="7" t="s">
        <v>400</v>
      </c>
      <c r="B52" s="18" t="s">
        <v>68</v>
      </c>
      <c r="C52" s="10" t="s">
        <v>111</v>
      </c>
      <c r="D52" s="10">
        <v>0</v>
      </c>
      <c r="E52" s="10" t="s">
        <v>111</v>
      </c>
      <c r="F52" s="10" t="s">
        <v>111</v>
      </c>
      <c r="G52" s="11">
        <v>0</v>
      </c>
      <c r="H52" s="11" t="s">
        <v>111</v>
      </c>
      <c r="I52" s="11" t="s">
        <v>111</v>
      </c>
    </row>
    <row r="53" spans="1:9" x14ac:dyDescent="0.35">
      <c r="A53" s="7" t="s">
        <v>400</v>
      </c>
      <c r="B53" s="18" t="s">
        <v>69</v>
      </c>
      <c r="C53" s="10">
        <v>0</v>
      </c>
      <c r="D53" s="10">
        <v>0</v>
      </c>
      <c r="E53" s="10">
        <v>0</v>
      </c>
      <c r="F53" s="10">
        <v>0</v>
      </c>
      <c r="G53" s="11" t="s">
        <v>62</v>
      </c>
      <c r="H53" s="11" t="s">
        <v>62</v>
      </c>
      <c r="I53" s="11" t="s">
        <v>62</v>
      </c>
    </row>
    <row r="54" spans="1:9" x14ac:dyDescent="0.35">
      <c r="A54" s="7" t="s">
        <v>400</v>
      </c>
      <c r="B54" s="18" t="s">
        <v>70</v>
      </c>
      <c r="C54" s="10" t="s">
        <v>111</v>
      </c>
      <c r="D54" s="10">
        <v>0</v>
      </c>
      <c r="E54" s="10" t="s">
        <v>111</v>
      </c>
      <c r="F54" s="10" t="s">
        <v>111</v>
      </c>
      <c r="G54" s="11">
        <v>0</v>
      </c>
      <c r="H54" s="11" t="s">
        <v>111</v>
      </c>
      <c r="I54" s="11" t="s">
        <v>111</v>
      </c>
    </row>
    <row r="55" spans="1:9" x14ac:dyDescent="0.35">
      <c r="A55" s="7" t="s">
        <v>400</v>
      </c>
      <c r="B55" s="18" t="s">
        <v>71</v>
      </c>
      <c r="C55" s="10">
        <v>10</v>
      </c>
      <c r="D55" s="10">
        <v>0</v>
      </c>
      <c r="E55" s="10">
        <v>5</v>
      </c>
      <c r="F55" s="10">
        <v>5</v>
      </c>
      <c r="G55" s="11">
        <v>0</v>
      </c>
      <c r="H55" s="11">
        <v>0.63</v>
      </c>
      <c r="I55" s="11">
        <v>0.38</v>
      </c>
    </row>
    <row r="56" spans="1:9" x14ac:dyDescent="0.35">
      <c r="A56" s="7" t="s">
        <v>400</v>
      </c>
      <c r="B56" s="18" t="s">
        <v>72</v>
      </c>
      <c r="C56" s="10">
        <v>15</v>
      </c>
      <c r="D56" s="10" t="s">
        <v>111</v>
      </c>
      <c r="E56" s="10">
        <v>10</v>
      </c>
      <c r="F56" s="10">
        <v>5</v>
      </c>
      <c r="G56" s="11" t="s">
        <v>111</v>
      </c>
      <c r="H56" s="11">
        <v>0.69</v>
      </c>
      <c r="I56" s="11" t="s">
        <v>111</v>
      </c>
    </row>
    <row r="57" spans="1:9" x14ac:dyDescent="0.35">
      <c r="A57" s="7" t="s">
        <v>400</v>
      </c>
      <c r="B57" s="18" t="s">
        <v>73</v>
      </c>
      <c r="C57" s="10">
        <v>15</v>
      </c>
      <c r="D57" s="10">
        <v>0</v>
      </c>
      <c r="E57" s="10">
        <v>10</v>
      </c>
      <c r="F57" s="10">
        <v>5</v>
      </c>
      <c r="G57" s="11">
        <v>0</v>
      </c>
      <c r="H57" s="11">
        <v>0.67</v>
      </c>
      <c r="I57" s="11">
        <v>0.33</v>
      </c>
    </row>
    <row r="58" spans="1:9" x14ac:dyDescent="0.35">
      <c r="A58" s="7" t="s">
        <v>400</v>
      </c>
      <c r="B58" s="18" t="s">
        <v>74</v>
      </c>
      <c r="C58" s="10">
        <v>25</v>
      </c>
      <c r="D58" s="10">
        <v>0</v>
      </c>
      <c r="E58" s="10">
        <v>15</v>
      </c>
      <c r="F58" s="10">
        <v>5</v>
      </c>
      <c r="G58" s="11">
        <v>0</v>
      </c>
      <c r="H58" s="11">
        <v>0.74</v>
      </c>
      <c r="I58" s="11">
        <v>0.26</v>
      </c>
    </row>
    <row r="59" spans="1:9" x14ac:dyDescent="0.35">
      <c r="A59" s="7" t="s">
        <v>400</v>
      </c>
      <c r="B59" s="18" t="s">
        <v>75</v>
      </c>
      <c r="C59" s="10">
        <v>20</v>
      </c>
      <c r="D59" s="10">
        <v>0</v>
      </c>
      <c r="E59" s="10">
        <v>15</v>
      </c>
      <c r="F59" s="10">
        <v>5</v>
      </c>
      <c r="G59" s="11">
        <v>0</v>
      </c>
      <c r="H59" s="11">
        <v>0.67</v>
      </c>
      <c r="I59" s="11">
        <v>0.33</v>
      </c>
    </row>
    <row r="60" spans="1:9" x14ac:dyDescent="0.35">
      <c r="A60" s="7" t="s">
        <v>400</v>
      </c>
      <c r="B60" s="18" t="s">
        <v>76</v>
      </c>
      <c r="C60" s="10">
        <v>45</v>
      </c>
      <c r="D60" s="10">
        <v>0</v>
      </c>
      <c r="E60" s="10">
        <v>35</v>
      </c>
      <c r="F60" s="10">
        <v>10</v>
      </c>
      <c r="G60" s="11">
        <v>0</v>
      </c>
      <c r="H60" s="11">
        <v>0.76</v>
      </c>
      <c r="I60" s="11">
        <v>0.24</v>
      </c>
    </row>
    <row r="61" spans="1:9" x14ac:dyDescent="0.35">
      <c r="A61" s="7" t="s">
        <v>400</v>
      </c>
      <c r="B61" s="18" t="s">
        <v>77</v>
      </c>
      <c r="C61" s="10">
        <v>45</v>
      </c>
      <c r="D61" s="10" t="s">
        <v>111</v>
      </c>
      <c r="E61" s="10">
        <v>35</v>
      </c>
      <c r="F61" s="10">
        <v>10</v>
      </c>
      <c r="G61" s="11" t="s">
        <v>111</v>
      </c>
      <c r="H61" s="11">
        <v>0.76</v>
      </c>
      <c r="I61" s="11" t="s">
        <v>111</v>
      </c>
    </row>
    <row r="62" spans="1:9" x14ac:dyDescent="0.35">
      <c r="A62" s="7" t="s">
        <v>400</v>
      </c>
      <c r="B62" s="18" t="s">
        <v>78</v>
      </c>
      <c r="C62" s="10">
        <v>45</v>
      </c>
      <c r="D62" s="10">
        <v>0</v>
      </c>
      <c r="E62" s="10">
        <v>35</v>
      </c>
      <c r="F62" s="10">
        <v>10</v>
      </c>
      <c r="G62" s="11">
        <v>0</v>
      </c>
      <c r="H62" s="11">
        <v>0.75</v>
      </c>
      <c r="I62" s="11">
        <v>0.25</v>
      </c>
    </row>
    <row r="63" spans="1:9" x14ac:dyDescent="0.35">
      <c r="A63" s="7" t="s">
        <v>400</v>
      </c>
      <c r="B63" s="18" t="s">
        <v>79</v>
      </c>
      <c r="C63" s="10">
        <v>30</v>
      </c>
      <c r="D63" s="10">
        <v>0</v>
      </c>
      <c r="E63" s="10">
        <v>20</v>
      </c>
      <c r="F63" s="10">
        <v>15</v>
      </c>
      <c r="G63" s="11">
        <v>0</v>
      </c>
      <c r="H63" s="11">
        <v>0.57999999999999996</v>
      </c>
      <c r="I63" s="11">
        <v>0.42</v>
      </c>
    </row>
    <row r="64" spans="1:9" x14ac:dyDescent="0.35">
      <c r="A64" s="7" t="s">
        <v>400</v>
      </c>
      <c r="B64" s="18" t="s">
        <v>80</v>
      </c>
      <c r="C64" s="10">
        <v>35</v>
      </c>
      <c r="D64" s="10">
        <v>0</v>
      </c>
      <c r="E64" s="10">
        <v>25</v>
      </c>
      <c r="F64" s="10">
        <v>10</v>
      </c>
      <c r="G64" s="11">
        <v>0</v>
      </c>
      <c r="H64" s="11">
        <v>0.72</v>
      </c>
      <c r="I64" s="11">
        <v>0.28000000000000003</v>
      </c>
    </row>
    <row r="65" spans="1:9" x14ac:dyDescent="0.35">
      <c r="A65" s="7" t="s">
        <v>400</v>
      </c>
      <c r="B65" s="18" t="s">
        <v>81</v>
      </c>
      <c r="C65" s="10">
        <v>50</v>
      </c>
      <c r="D65" s="10" t="s">
        <v>111</v>
      </c>
      <c r="E65" s="10">
        <v>35</v>
      </c>
      <c r="F65" s="10">
        <v>15</v>
      </c>
      <c r="G65" s="11" t="s">
        <v>111</v>
      </c>
      <c r="H65" s="11">
        <v>0.7</v>
      </c>
      <c r="I65" s="11" t="s">
        <v>111</v>
      </c>
    </row>
    <row r="66" spans="1:9" x14ac:dyDescent="0.35">
      <c r="A66" s="7" t="s">
        <v>400</v>
      </c>
      <c r="B66" s="18" t="s">
        <v>82</v>
      </c>
      <c r="C66" s="10">
        <v>70</v>
      </c>
      <c r="D66" s="10" t="s">
        <v>111</v>
      </c>
      <c r="E66" s="10">
        <v>40</v>
      </c>
      <c r="F66" s="10">
        <v>30</v>
      </c>
      <c r="G66" s="11" t="s">
        <v>111</v>
      </c>
      <c r="H66" s="11">
        <v>0.55000000000000004</v>
      </c>
      <c r="I66" s="11" t="s">
        <v>111</v>
      </c>
    </row>
    <row r="67" spans="1:9" x14ac:dyDescent="0.35">
      <c r="A67" s="7" t="s">
        <v>400</v>
      </c>
      <c r="B67" s="18" t="s">
        <v>83</v>
      </c>
      <c r="C67" s="10">
        <v>100</v>
      </c>
      <c r="D67" s="10">
        <v>0</v>
      </c>
      <c r="E67" s="10">
        <v>35</v>
      </c>
      <c r="F67" s="10">
        <v>65</v>
      </c>
      <c r="G67" s="11">
        <v>0</v>
      </c>
      <c r="H67" s="11">
        <v>0.34</v>
      </c>
      <c r="I67" s="11">
        <v>0.66</v>
      </c>
    </row>
    <row r="68" spans="1:9" x14ac:dyDescent="0.35">
      <c r="A68" s="7" t="s">
        <v>400</v>
      </c>
      <c r="B68" s="18" t="s">
        <v>84</v>
      </c>
      <c r="C68" s="10">
        <v>100</v>
      </c>
      <c r="D68" s="10">
        <v>0</v>
      </c>
      <c r="E68" s="10">
        <v>45</v>
      </c>
      <c r="F68" s="10">
        <v>55</v>
      </c>
      <c r="G68" s="11">
        <v>0</v>
      </c>
      <c r="H68" s="11">
        <v>0.44</v>
      </c>
      <c r="I68" s="11">
        <v>0.56000000000000005</v>
      </c>
    </row>
    <row r="69" spans="1:9" x14ac:dyDescent="0.35">
      <c r="A69" s="7" t="s">
        <v>400</v>
      </c>
      <c r="B69" s="18" t="s">
        <v>85</v>
      </c>
      <c r="C69" s="10">
        <v>245</v>
      </c>
      <c r="D69" s="10" t="s">
        <v>111</v>
      </c>
      <c r="E69" s="10">
        <v>55</v>
      </c>
      <c r="F69" s="10">
        <v>190</v>
      </c>
      <c r="G69" s="11" t="s">
        <v>111</v>
      </c>
      <c r="H69" s="11" t="s">
        <v>111</v>
      </c>
      <c r="I69" s="11">
        <v>0.78</v>
      </c>
    </row>
    <row r="70" spans="1:9" x14ac:dyDescent="0.35">
      <c r="A70" s="7" t="s">
        <v>400</v>
      </c>
      <c r="B70" s="18" t="s">
        <v>86</v>
      </c>
      <c r="C70" s="10">
        <v>215</v>
      </c>
      <c r="D70" s="10" t="s">
        <v>111</v>
      </c>
      <c r="E70" s="10">
        <v>45</v>
      </c>
      <c r="F70" s="10">
        <v>170</v>
      </c>
      <c r="G70" s="11" t="s">
        <v>111</v>
      </c>
      <c r="H70" s="11" t="s">
        <v>111</v>
      </c>
      <c r="I70" s="11">
        <v>0.79</v>
      </c>
    </row>
    <row r="71" spans="1:9" x14ac:dyDescent="0.35">
      <c r="A71" s="7" t="s">
        <v>400</v>
      </c>
      <c r="B71" s="18" t="s">
        <v>87</v>
      </c>
      <c r="C71" s="10">
        <v>100</v>
      </c>
      <c r="D71" s="10" t="s">
        <v>111</v>
      </c>
      <c r="E71" s="10">
        <v>55</v>
      </c>
      <c r="F71" s="10">
        <v>40</v>
      </c>
      <c r="G71" s="11" t="s">
        <v>111</v>
      </c>
      <c r="H71" s="11">
        <v>0.55000000000000004</v>
      </c>
      <c r="I71" s="11" t="s">
        <v>111</v>
      </c>
    </row>
    <row r="72" spans="1:9" x14ac:dyDescent="0.35">
      <c r="A72" s="7" t="s">
        <v>400</v>
      </c>
      <c r="B72" s="18" t="s">
        <v>88</v>
      </c>
      <c r="C72" s="10">
        <v>155</v>
      </c>
      <c r="D72" s="10" t="s">
        <v>111</v>
      </c>
      <c r="E72" s="10">
        <v>65</v>
      </c>
      <c r="F72" s="10">
        <v>90</v>
      </c>
      <c r="G72" s="11" t="s">
        <v>111</v>
      </c>
      <c r="H72" s="11" t="s">
        <v>111</v>
      </c>
      <c r="I72" s="11">
        <v>0.57999999999999996</v>
      </c>
    </row>
    <row r="73" spans="1:9" x14ac:dyDescent="0.35">
      <c r="A73" s="7" t="s">
        <v>400</v>
      </c>
      <c r="B73" s="18" t="s">
        <v>89</v>
      </c>
      <c r="C73" s="10">
        <v>265</v>
      </c>
      <c r="D73" s="10">
        <v>5</v>
      </c>
      <c r="E73" s="10">
        <v>195</v>
      </c>
      <c r="F73" s="10">
        <v>65</v>
      </c>
      <c r="G73" s="11">
        <v>0.01</v>
      </c>
      <c r="H73" s="11">
        <v>0.75</v>
      </c>
      <c r="I73" s="11">
        <v>0.24</v>
      </c>
    </row>
    <row r="74" spans="1:9" x14ac:dyDescent="0.35">
      <c r="A74" s="7" t="s">
        <v>400</v>
      </c>
      <c r="B74" s="18" t="s">
        <v>90</v>
      </c>
      <c r="C74" s="10">
        <v>205</v>
      </c>
      <c r="D74" s="10">
        <v>5</v>
      </c>
      <c r="E74" s="10">
        <v>150</v>
      </c>
      <c r="F74" s="10">
        <v>55</v>
      </c>
      <c r="G74" s="11">
        <v>0.01</v>
      </c>
      <c r="H74" s="11">
        <v>0.72</v>
      </c>
      <c r="I74" s="11">
        <v>0.26</v>
      </c>
    </row>
    <row r="75" spans="1:9" x14ac:dyDescent="0.35">
      <c r="A75" s="7" t="s">
        <v>400</v>
      </c>
      <c r="B75" s="18" t="s">
        <v>91</v>
      </c>
      <c r="C75" s="10">
        <v>130</v>
      </c>
      <c r="D75" s="10">
        <v>0</v>
      </c>
      <c r="E75" s="10">
        <v>60</v>
      </c>
      <c r="F75" s="10">
        <v>70</v>
      </c>
      <c r="G75" s="11">
        <v>0</v>
      </c>
      <c r="H75" s="11">
        <v>0.47</v>
      </c>
      <c r="I75" s="11">
        <v>0.53</v>
      </c>
    </row>
    <row r="76" spans="1:9" x14ac:dyDescent="0.35">
      <c r="A76" s="7" t="s">
        <v>400</v>
      </c>
      <c r="B76" s="18" t="s">
        <v>92</v>
      </c>
      <c r="C76" s="10">
        <v>215</v>
      </c>
      <c r="D76" s="10" t="s">
        <v>111</v>
      </c>
      <c r="E76" s="10">
        <v>100</v>
      </c>
      <c r="F76" s="10">
        <v>115</v>
      </c>
      <c r="G76" s="11" t="s">
        <v>111</v>
      </c>
      <c r="H76" s="11" t="s">
        <v>111</v>
      </c>
      <c r="I76" s="11">
        <v>0.53</v>
      </c>
    </row>
    <row r="77" spans="1:9" x14ac:dyDescent="0.35">
      <c r="A77" s="7" t="s">
        <v>400</v>
      </c>
      <c r="B77" s="18" t="s">
        <v>93</v>
      </c>
      <c r="C77" s="10">
        <v>215</v>
      </c>
      <c r="D77" s="10" t="s">
        <v>111</v>
      </c>
      <c r="E77" s="10">
        <v>65</v>
      </c>
      <c r="F77" s="10">
        <v>155</v>
      </c>
      <c r="G77" s="11" t="s">
        <v>111</v>
      </c>
      <c r="H77" s="11" t="s">
        <v>111</v>
      </c>
      <c r="I77" s="11">
        <v>0.71</v>
      </c>
    </row>
    <row r="78" spans="1:9" x14ac:dyDescent="0.35">
      <c r="A78" s="7" t="s">
        <v>400</v>
      </c>
      <c r="B78" s="18" t="s">
        <v>94</v>
      </c>
      <c r="C78" s="10">
        <v>165</v>
      </c>
      <c r="D78" s="10" t="s">
        <v>111</v>
      </c>
      <c r="E78" s="10">
        <v>80</v>
      </c>
      <c r="F78" s="10">
        <v>85</v>
      </c>
      <c r="G78" s="11" t="s">
        <v>111</v>
      </c>
      <c r="H78" s="11" t="s">
        <v>111</v>
      </c>
      <c r="I78" s="11">
        <v>0.51</v>
      </c>
    </row>
    <row r="79" spans="1:9" x14ac:dyDescent="0.35">
      <c r="A79" s="7" t="s">
        <v>400</v>
      </c>
      <c r="B79" s="18" t="s">
        <v>95</v>
      </c>
      <c r="C79" s="10">
        <v>155</v>
      </c>
      <c r="D79" s="10">
        <v>0</v>
      </c>
      <c r="E79" s="10">
        <v>75</v>
      </c>
      <c r="F79" s="10">
        <v>80</v>
      </c>
      <c r="G79" s="11">
        <v>0</v>
      </c>
      <c r="H79" s="11">
        <v>0.49</v>
      </c>
      <c r="I79" s="11">
        <v>0.51</v>
      </c>
    </row>
    <row r="80" spans="1:9" x14ac:dyDescent="0.35">
      <c r="A80" s="7" t="s">
        <v>400</v>
      </c>
      <c r="B80" s="18" t="s">
        <v>96</v>
      </c>
      <c r="C80" s="10">
        <v>210</v>
      </c>
      <c r="D80" s="10">
        <v>5</v>
      </c>
      <c r="E80" s="10">
        <v>85</v>
      </c>
      <c r="F80" s="10">
        <v>125</v>
      </c>
      <c r="G80" s="11">
        <v>0.02</v>
      </c>
      <c r="H80" s="11">
        <v>0.4</v>
      </c>
      <c r="I80" s="11">
        <v>0.59</v>
      </c>
    </row>
    <row r="81" spans="1:9" x14ac:dyDescent="0.35">
      <c r="A81" s="7" t="s">
        <v>400</v>
      </c>
      <c r="B81" s="18" t="s">
        <v>97</v>
      </c>
      <c r="C81" s="10">
        <v>270</v>
      </c>
      <c r="D81" s="10">
        <v>5</v>
      </c>
      <c r="E81" s="10">
        <v>70</v>
      </c>
      <c r="F81" s="10">
        <v>195</v>
      </c>
      <c r="G81" s="11">
        <v>0.02</v>
      </c>
      <c r="H81" s="11">
        <v>0.26</v>
      </c>
      <c r="I81" s="11">
        <v>0.71</v>
      </c>
    </row>
    <row r="82" spans="1:9" x14ac:dyDescent="0.35">
      <c r="A82" s="7" t="s">
        <v>400</v>
      </c>
      <c r="B82" s="18" t="s">
        <v>98</v>
      </c>
      <c r="C82" s="10">
        <v>295</v>
      </c>
      <c r="D82" s="10">
        <v>5</v>
      </c>
      <c r="E82" s="10">
        <v>110</v>
      </c>
      <c r="F82" s="10">
        <v>180</v>
      </c>
      <c r="G82" s="11">
        <v>0.02</v>
      </c>
      <c r="H82" s="11">
        <v>0.37</v>
      </c>
      <c r="I82" s="11">
        <v>0.61</v>
      </c>
    </row>
    <row r="83" spans="1:9" x14ac:dyDescent="0.35">
      <c r="A83" s="7" t="s">
        <v>400</v>
      </c>
      <c r="B83" s="18" t="s">
        <v>99</v>
      </c>
      <c r="C83" s="10">
        <v>410</v>
      </c>
      <c r="D83" s="10">
        <v>10</v>
      </c>
      <c r="E83" s="10">
        <v>140</v>
      </c>
      <c r="F83" s="10">
        <v>260</v>
      </c>
      <c r="G83" s="11">
        <v>0.03</v>
      </c>
      <c r="H83" s="11">
        <v>0.34</v>
      </c>
      <c r="I83" s="11">
        <v>0.63</v>
      </c>
    </row>
    <row r="84" spans="1:9" x14ac:dyDescent="0.35">
      <c r="A84" s="7" t="s">
        <v>400</v>
      </c>
      <c r="B84" s="18" t="s">
        <v>100</v>
      </c>
      <c r="C84" s="10">
        <v>610</v>
      </c>
      <c r="D84" s="10">
        <v>20</v>
      </c>
      <c r="E84" s="10">
        <v>85</v>
      </c>
      <c r="F84" s="10">
        <v>510</v>
      </c>
      <c r="G84" s="11">
        <v>0.03</v>
      </c>
      <c r="H84" s="11">
        <v>0.14000000000000001</v>
      </c>
      <c r="I84" s="11">
        <v>0.83</v>
      </c>
    </row>
    <row r="85" spans="1:9" x14ac:dyDescent="0.35">
      <c r="A85" s="7" t="s">
        <v>400</v>
      </c>
      <c r="B85" s="18" t="s">
        <v>101</v>
      </c>
      <c r="C85" s="10">
        <v>535</v>
      </c>
      <c r="D85" s="10">
        <v>20</v>
      </c>
      <c r="E85" s="10">
        <v>170</v>
      </c>
      <c r="F85" s="10">
        <v>345</v>
      </c>
      <c r="G85" s="11">
        <v>0.04</v>
      </c>
      <c r="H85" s="11">
        <v>0.32</v>
      </c>
      <c r="I85" s="11">
        <v>0.65</v>
      </c>
    </row>
    <row r="86" spans="1:9" x14ac:dyDescent="0.35">
      <c r="A86" s="7" t="s">
        <v>400</v>
      </c>
      <c r="B86" s="18" t="s">
        <v>102</v>
      </c>
      <c r="C86" s="10">
        <v>605</v>
      </c>
      <c r="D86" s="10">
        <v>20</v>
      </c>
      <c r="E86" s="10">
        <v>170</v>
      </c>
      <c r="F86" s="10">
        <v>415</v>
      </c>
      <c r="G86" s="11">
        <v>0.03</v>
      </c>
      <c r="H86" s="11">
        <v>0.28000000000000003</v>
      </c>
      <c r="I86" s="11">
        <v>0.69</v>
      </c>
    </row>
    <row r="87" spans="1:9" x14ac:dyDescent="0.35">
      <c r="A87" s="7" t="s">
        <v>400</v>
      </c>
      <c r="B87" s="18" t="s">
        <v>103</v>
      </c>
      <c r="C87" s="10">
        <v>680</v>
      </c>
      <c r="D87" s="10">
        <v>25</v>
      </c>
      <c r="E87" s="10">
        <v>225</v>
      </c>
      <c r="F87" s="10">
        <v>430</v>
      </c>
      <c r="G87" s="11">
        <v>0.04</v>
      </c>
      <c r="H87" s="11">
        <v>0.33</v>
      </c>
      <c r="I87" s="11">
        <v>0.63</v>
      </c>
    </row>
    <row r="88" spans="1:9" x14ac:dyDescent="0.35">
      <c r="A88" s="7" t="s">
        <v>400</v>
      </c>
      <c r="B88" s="18" t="s">
        <v>104</v>
      </c>
      <c r="C88" s="10">
        <v>820</v>
      </c>
      <c r="D88" s="10">
        <v>20</v>
      </c>
      <c r="E88" s="10">
        <v>285</v>
      </c>
      <c r="F88" s="10">
        <v>520</v>
      </c>
      <c r="G88" s="11">
        <v>0.02</v>
      </c>
      <c r="H88" s="11">
        <v>0.35</v>
      </c>
      <c r="I88" s="11">
        <v>0.63</v>
      </c>
    </row>
    <row r="89" spans="1:9" x14ac:dyDescent="0.35">
      <c r="A89" s="7" t="s">
        <v>400</v>
      </c>
      <c r="B89" s="18" t="s">
        <v>105</v>
      </c>
      <c r="C89" s="10">
        <v>890</v>
      </c>
      <c r="D89" s="10">
        <v>30</v>
      </c>
      <c r="E89" s="10">
        <v>235</v>
      </c>
      <c r="F89" s="10">
        <v>620</v>
      </c>
      <c r="G89" s="11">
        <v>0.04</v>
      </c>
      <c r="H89" s="11">
        <v>0.27</v>
      </c>
      <c r="I89" s="11">
        <v>0.7</v>
      </c>
    </row>
    <row r="90" spans="1:9" x14ac:dyDescent="0.35">
      <c r="A90" s="7" t="s">
        <v>400</v>
      </c>
      <c r="B90" s="18" t="s">
        <v>106</v>
      </c>
      <c r="C90" s="10">
        <v>1335</v>
      </c>
      <c r="D90" s="10">
        <v>40</v>
      </c>
      <c r="E90" s="10">
        <v>515</v>
      </c>
      <c r="F90" s="10">
        <v>780</v>
      </c>
      <c r="G90" s="11">
        <v>0.03</v>
      </c>
      <c r="H90" s="11">
        <v>0.38</v>
      </c>
      <c r="I90" s="11">
        <v>0.57999999999999996</v>
      </c>
    </row>
    <row r="91" spans="1:9" x14ac:dyDescent="0.35">
      <c r="A91" s="25" t="s">
        <v>401</v>
      </c>
      <c r="B91" s="26" t="s">
        <v>60</v>
      </c>
      <c r="C91" s="27">
        <v>3295</v>
      </c>
      <c r="D91" s="27">
        <v>150</v>
      </c>
      <c r="E91" s="27">
        <v>1470</v>
      </c>
      <c r="F91" s="27">
        <v>1675</v>
      </c>
      <c r="G91" s="124">
        <v>0.05</v>
      </c>
      <c r="H91" s="124">
        <v>0.45</v>
      </c>
      <c r="I91" s="124">
        <v>0.51</v>
      </c>
    </row>
    <row r="92" spans="1:9" x14ac:dyDescent="0.35">
      <c r="A92" s="7" t="s">
        <v>401</v>
      </c>
      <c r="B92" s="18" t="s">
        <v>66</v>
      </c>
      <c r="C92" s="10" t="s">
        <v>111</v>
      </c>
      <c r="D92" s="10">
        <v>0</v>
      </c>
      <c r="E92" s="10" t="s">
        <v>111</v>
      </c>
      <c r="F92" s="10">
        <v>0</v>
      </c>
      <c r="G92" s="11">
        <v>0</v>
      </c>
      <c r="H92" s="11" t="s">
        <v>111</v>
      </c>
      <c r="I92" s="11">
        <v>0</v>
      </c>
    </row>
    <row r="93" spans="1:9" x14ac:dyDescent="0.35">
      <c r="A93" s="7" t="s">
        <v>401</v>
      </c>
      <c r="B93" s="18" t="s">
        <v>67</v>
      </c>
      <c r="C93" s="10" t="s">
        <v>111</v>
      </c>
      <c r="D93" s="10">
        <v>0</v>
      </c>
      <c r="E93" s="10" t="s">
        <v>111</v>
      </c>
      <c r="F93" s="10">
        <v>0</v>
      </c>
      <c r="G93" s="11">
        <v>0</v>
      </c>
      <c r="H93" s="11" t="s">
        <v>111</v>
      </c>
      <c r="I93" s="11">
        <v>0</v>
      </c>
    </row>
    <row r="94" spans="1:9" x14ac:dyDescent="0.35">
      <c r="A94" s="7" t="s">
        <v>401</v>
      </c>
      <c r="B94" s="18" t="s">
        <v>68</v>
      </c>
      <c r="C94" s="10">
        <v>5</v>
      </c>
      <c r="D94" s="10">
        <v>0</v>
      </c>
      <c r="E94" s="10">
        <v>5</v>
      </c>
      <c r="F94" s="10">
        <v>0</v>
      </c>
      <c r="G94" s="11">
        <v>0</v>
      </c>
      <c r="H94" s="11">
        <v>1</v>
      </c>
      <c r="I94" s="11">
        <v>0</v>
      </c>
    </row>
    <row r="95" spans="1:9" x14ac:dyDescent="0.35">
      <c r="A95" s="7" t="s">
        <v>401</v>
      </c>
      <c r="B95" s="18" t="s">
        <v>69</v>
      </c>
      <c r="C95" s="10">
        <v>10</v>
      </c>
      <c r="D95" s="10">
        <v>0</v>
      </c>
      <c r="E95" s="10" t="s">
        <v>111</v>
      </c>
      <c r="F95" s="10">
        <v>5</v>
      </c>
      <c r="G95" s="11">
        <v>0</v>
      </c>
      <c r="H95" s="11" t="s">
        <v>111</v>
      </c>
      <c r="I95" s="11" t="s">
        <v>111</v>
      </c>
    </row>
    <row r="96" spans="1:9" x14ac:dyDescent="0.35">
      <c r="A96" s="7" t="s">
        <v>401</v>
      </c>
      <c r="B96" s="18" t="s">
        <v>70</v>
      </c>
      <c r="C96" s="10">
        <v>5</v>
      </c>
      <c r="D96" s="10">
        <v>0</v>
      </c>
      <c r="E96" s="10" t="s">
        <v>111</v>
      </c>
      <c r="F96" s="10" t="s">
        <v>111</v>
      </c>
      <c r="G96" s="11">
        <v>0</v>
      </c>
      <c r="H96" s="11" t="s">
        <v>111</v>
      </c>
      <c r="I96" s="11" t="s">
        <v>111</v>
      </c>
    </row>
    <row r="97" spans="1:9" x14ac:dyDescent="0.35">
      <c r="A97" s="7" t="s">
        <v>401</v>
      </c>
      <c r="B97" s="18" t="s">
        <v>71</v>
      </c>
      <c r="C97" s="10">
        <v>5</v>
      </c>
      <c r="D97" s="10">
        <v>0</v>
      </c>
      <c r="E97" s="10">
        <v>5</v>
      </c>
      <c r="F97" s="10" t="s">
        <v>111</v>
      </c>
      <c r="G97" s="11">
        <v>0</v>
      </c>
      <c r="H97" s="11" t="s">
        <v>111</v>
      </c>
      <c r="I97" s="11" t="s">
        <v>111</v>
      </c>
    </row>
    <row r="98" spans="1:9" x14ac:dyDescent="0.35">
      <c r="A98" s="7" t="s">
        <v>401</v>
      </c>
      <c r="B98" s="18" t="s">
        <v>72</v>
      </c>
      <c r="C98" s="10">
        <v>10</v>
      </c>
      <c r="D98" s="10" t="s">
        <v>111</v>
      </c>
      <c r="E98" s="10">
        <v>5</v>
      </c>
      <c r="F98" s="10">
        <v>5</v>
      </c>
      <c r="G98" s="11" t="s">
        <v>111</v>
      </c>
      <c r="H98" s="11">
        <v>0.45</v>
      </c>
      <c r="I98" s="11" t="s">
        <v>111</v>
      </c>
    </row>
    <row r="99" spans="1:9" x14ac:dyDescent="0.35">
      <c r="A99" s="7" t="s">
        <v>401</v>
      </c>
      <c r="B99" s="18" t="s">
        <v>73</v>
      </c>
      <c r="C99" s="10">
        <v>10</v>
      </c>
      <c r="D99" s="10" t="s">
        <v>111</v>
      </c>
      <c r="E99" s="10">
        <v>5</v>
      </c>
      <c r="F99" s="10">
        <v>5</v>
      </c>
      <c r="G99" s="11" t="s">
        <v>111</v>
      </c>
      <c r="H99" s="11" t="s">
        <v>111</v>
      </c>
      <c r="I99" s="11" t="s">
        <v>111</v>
      </c>
    </row>
    <row r="100" spans="1:9" x14ac:dyDescent="0.35">
      <c r="A100" s="7" t="s">
        <v>401</v>
      </c>
      <c r="B100" s="18" t="s">
        <v>74</v>
      </c>
      <c r="C100" s="10">
        <v>15</v>
      </c>
      <c r="D100" s="10" t="s">
        <v>111</v>
      </c>
      <c r="E100" s="10">
        <v>5</v>
      </c>
      <c r="F100" s="10">
        <v>5</v>
      </c>
      <c r="G100" s="11" t="s">
        <v>111</v>
      </c>
      <c r="H100" s="11" t="s">
        <v>111</v>
      </c>
      <c r="I100" s="11">
        <v>0.47</v>
      </c>
    </row>
    <row r="101" spans="1:9" x14ac:dyDescent="0.35">
      <c r="A101" s="7" t="s">
        <v>401</v>
      </c>
      <c r="B101" s="18" t="s">
        <v>75</v>
      </c>
      <c r="C101" s="10">
        <v>15</v>
      </c>
      <c r="D101" s="10">
        <v>0</v>
      </c>
      <c r="E101" s="10">
        <v>5</v>
      </c>
      <c r="F101" s="10">
        <v>5</v>
      </c>
      <c r="G101" s="11">
        <v>0</v>
      </c>
      <c r="H101" s="11">
        <v>0.54</v>
      </c>
      <c r="I101" s="11">
        <v>0.46</v>
      </c>
    </row>
    <row r="102" spans="1:9" x14ac:dyDescent="0.35">
      <c r="A102" s="7" t="s">
        <v>401</v>
      </c>
      <c r="B102" s="18" t="s">
        <v>76</v>
      </c>
      <c r="C102" s="10">
        <v>20</v>
      </c>
      <c r="D102" s="10">
        <v>0</v>
      </c>
      <c r="E102" s="10">
        <v>10</v>
      </c>
      <c r="F102" s="10">
        <v>10</v>
      </c>
      <c r="G102" s="11">
        <v>0</v>
      </c>
      <c r="H102" s="11">
        <v>0.45</v>
      </c>
      <c r="I102" s="11">
        <v>0.55000000000000004</v>
      </c>
    </row>
    <row r="103" spans="1:9" x14ac:dyDescent="0.35">
      <c r="A103" s="7" t="s">
        <v>401</v>
      </c>
      <c r="B103" s="18" t="s">
        <v>77</v>
      </c>
      <c r="C103" s="10">
        <v>20</v>
      </c>
      <c r="D103" s="10" t="s">
        <v>111</v>
      </c>
      <c r="E103" s="10">
        <v>10</v>
      </c>
      <c r="F103" s="10">
        <v>5</v>
      </c>
      <c r="G103" s="11" t="s">
        <v>111</v>
      </c>
      <c r="H103" s="11">
        <v>0.67</v>
      </c>
      <c r="I103" s="11" t="s">
        <v>111</v>
      </c>
    </row>
    <row r="104" spans="1:9" x14ac:dyDescent="0.35">
      <c r="A104" s="7" t="s">
        <v>401</v>
      </c>
      <c r="B104" s="18" t="s">
        <v>78</v>
      </c>
      <c r="C104" s="10">
        <v>15</v>
      </c>
      <c r="D104" s="10">
        <v>0</v>
      </c>
      <c r="E104" s="10">
        <v>10</v>
      </c>
      <c r="F104" s="10">
        <v>5</v>
      </c>
      <c r="G104" s="11">
        <v>0</v>
      </c>
      <c r="H104" s="11">
        <v>0.53</v>
      </c>
      <c r="I104" s="11">
        <v>0.47</v>
      </c>
    </row>
    <row r="105" spans="1:9" x14ac:dyDescent="0.35">
      <c r="A105" s="7" t="s">
        <v>401</v>
      </c>
      <c r="B105" s="18" t="s">
        <v>79</v>
      </c>
      <c r="C105" s="10">
        <v>15</v>
      </c>
      <c r="D105" s="10" t="s">
        <v>111</v>
      </c>
      <c r="E105" s="10">
        <v>5</v>
      </c>
      <c r="F105" s="10">
        <v>10</v>
      </c>
      <c r="G105" s="11" t="s">
        <v>111</v>
      </c>
      <c r="H105" s="11" t="s">
        <v>111</v>
      </c>
      <c r="I105" s="11">
        <v>0.56000000000000005</v>
      </c>
    </row>
    <row r="106" spans="1:9" x14ac:dyDescent="0.35">
      <c r="A106" s="7" t="s">
        <v>401</v>
      </c>
      <c r="B106" s="18" t="s">
        <v>80</v>
      </c>
      <c r="C106" s="10">
        <v>25</v>
      </c>
      <c r="D106" s="10" t="s">
        <v>111</v>
      </c>
      <c r="E106" s="10">
        <v>20</v>
      </c>
      <c r="F106" s="10">
        <v>5</v>
      </c>
      <c r="G106" s="11" t="s">
        <v>111</v>
      </c>
      <c r="H106" s="11">
        <v>0.7</v>
      </c>
      <c r="I106" s="11" t="s">
        <v>111</v>
      </c>
    </row>
    <row r="107" spans="1:9" x14ac:dyDescent="0.35">
      <c r="A107" s="7" t="s">
        <v>401</v>
      </c>
      <c r="B107" s="18" t="s">
        <v>81</v>
      </c>
      <c r="C107" s="10">
        <v>20</v>
      </c>
      <c r="D107" s="10" t="s">
        <v>111</v>
      </c>
      <c r="E107" s="10">
        <v>15</v>
      </c>
      <c r="F107" s="10">
        <v>5</v>
      </c>
      <c r="G107" s="11" t="s">
        <v>111</v>
      </c>
      <c r="H107" s="11">
        <v>0.64</v>
      </c>
      <c r="I107" s="11" t="s">
        <v>111</v>
      </c>
    </row>
    <row r="108" spans="1:9" x14ac:dyDescent="0.35">
      <c r="A108" s="7" t="s">
        <v>401</v>
      </c>
      <c r="B108" s="18" t="s">
        <v>82</v>
      </c>
      <c r="C108" s="10">
        <v>40</v>
      </c>
      <c r="D108" s="10" t="s">
        <v>111</v>
      </c>
      <c r="E108" s="10">
        <v>20</v>
      </c>
      <c r="F108" s="10">
        <v>15</v>
      </c>
      <c r="G108" s="11" t="s">
        <v>111</v>
      </c>
      <c r="H108" s="11">
        <v>0.54</v>
      </c>
      <c r="I108" s="11" t="s">
        <v>111</v>
      </c>
    </row>
    <row r="109" spans="1:9" x14ac:dyDescent="0.35">
      <c r="A109" s="7" t="s">
        <v>401</v>
      </c>
      <c r="B109" s="18" t="s">
        <v>83</v>
      </c>
      <c r="C109" s="10">
        <v>45</v>
      </c>
      <c r="D109" s="10">
        <v>5</v>
      </c>
      <c r="E109" s="10">
        <v>25</v>
      </c>
      <c r="F109" s="10">
        <v>15</v>
      </c>
      <c r="G109" s="11">
        <v>7.0000000000000007E-2</v>
      </c>
      <c r="H109" s="11">
        <v>0.56999999999999995</v>
      </c>
      <c r="I109" s="11">
        <v>0.36</v>
      </c>
    </row>
    <row r="110" spans="1:9" x14ac:dyDescent="0.35">
      <c r="A110" s="7" t="s">
        <v>401</v>
      </c>
      <c r="B110" s="18" t="s">
        <v>84</v>
      </c>
      <c r="C110" s="10">
        <v>60</v>
      </c>
      <c r="D110" s="10">
        <v>5</v>
      </c>
      <c r="E110" s="10">
        <v>25</v>
      </c>
      <c r="F110" s="10">
        <v>35</v>
      </c>
      <c r="G110" s="11">
        <v>0.05</v>
      </c>
      <c r="H110" s="11">
        <v>0.41</v>
      </c>
      <c r="I110" s="11">
        <v>0.54</v>
      </c>
    </row>
    <row r="111" spans="1:9" x14ac:dyDescent="0.35">
      <c r="A111" s="7" t="s">
        <v>401</v>
      </c>
      <c r="B111" s="18" t="s">
        <v>85</v>
      </c>
      <c r="C111" s="10">
        <v>55</v>
      </c>
      <c r="D111" s="10" t="s">
        <v>111</v>
      </c>
      <c r="E111" s="10">
        <v>30</v>
      </c>
      <c r="F111" s="10">
        <v>25</v>
      </c>
      <c r="G111" s="11" t="s">
        <v>111</v>
      </c>
      <c r="H111" s="11">
        <v>0.56000000000000005</v>
      </c>
      <c r="I111" s="11" t="s">
        <v>111</v>
      </c>
    </row>
    <row r="112" spans="1:9" x14ac:dyDescent="0.35">
      <c r="A112" s="7" t="s">
        <v>401</v>
      </c>
      <c r="B112" s="18" t="s">
        <v>86</v>
      </c>
      <c r="C112" s="10">
        <v>60</v>
      </c>
      <c r="D112" s="10" t="s">
        <v>111</v>
      </c>
      <c r="E112" s="10">
        <v>30</v>
      </c>
      <c r="F112" s="10">
        <v>30</v>
      </c>
      <c r="G112" s="11" t="s">
        <v>111</v>
      </c>
      <c r="H112" s="11">
        <v>0.51</v>
      </c>
      <c r="I112" s="11" t="s">
        <v>111</v>
      </c>
    </row>
    <row r="113" spans="1:9" x14ac:dyDescent="0.35">
      <c r="A113" s="7" t="s">
        <v>401</v>
      </c>
      <c r="B113" s="18" t="s">
        <v>87</v>
      </c>
      <c r="C113" s="10">
        <v>90</v>
      </c>
      <c r="D113" s="10">
        <v>5</v>
      </c>
      <c r="E113" s="10">
        <v>40</v>
      </c>
      <c r="F113" s="10">
        <v>45</v>
      </c>
      <c r="G113" s="11">
        <v>0.03</v>
      </c>
      <c r="H113" s="11">
        <v>0.44</v>
      </c>
      <c r="I113" s="11">
        <v>0.52</v>
      </c>
    </row>
    <row r="114" spans="1:9" x14ac:dyDescent="0.35">
      <c r="A114" s="7" t="s">
        <v>401</v>
      </c>
      <c r="B114" s="18" t="s">
        <v>88</v>
      </c>
      <c r="C114" s="10">
        <v>95</v>
      </c>
      <c r="D114" s="10">
        <v>0</v>
      </c>
      <c r="E114" s="10">
        <v>55</v>
      </c>
      <c r="F114" s="10">
        <v>40</v>
      </c>
      <c r="G114" s="11">
        <v>0</v>
      </c>
      <c r="H114" s="11">
        <v>0.57999999999999996</v>
      </c>
      <c r="I114" s="11">
        <v>0.42</v>
      </c>
    </row>
    <row r="115" spans="1:9" x14ac:dyDescent="0.35">
      <c r="A115" s="7" t="s">
        <v>401</v>
      </c>
      <c r="B115" s="18" t="s">
        <v>89</v>
      </c>
      <c r="C115" s="10">
        <v>105</v>
      </c>
      <c r="D115" s="10">
        <v>5</v>
      </c>
      <c r="E115" s="10">
        <v>50</v>
      </c>
      <c r="F115" s="10">
        <v>50</v>
      </c>
      <c r="G115" s="11">
        <v>0.05</v>
      </c>
      <c r="H115" s="11">
        <v>0.46</v>
      </c>
      <c r="I115" s="11">
        <v>0.49</v>
      </c>
    </row>
    <row r="116" spans="1:9" x14ac:dyDescent="0.35">
      <c r="A116" s="7" t="s">
        <v>401</v>
      </c>
      <c r="B116" s="18" t="s">
        <v>90</v>
      </c>
      <c r="C116" s="10">
        <v>185</v>
      </c>
      <c r="D116" s="10">
        <v>5</v>
      </c>
      <c r="E116" s="10">
        <v>90</v>
      </c>
      <c r="F116" s="10">
        <v>85</v>
      </c>
      <c r="G116" s="11">
        <v>0.04</v>
      </c>
      <c r="H116" s="11">
        <v>0.49</v>
      </c>
      <c r="I116" s="11">
        <v>0.47</v>
      </c>
    </row>
    <row r="117" spans="1:9" x14ac:dyDescent="0.35">
      <c r="A117" s="7" t="s">
        <v>401</v>
      </c>
      <c r="B117" s="18" t="s">
        <v>91</v>
      </c>
      <c r="C117" s="10">
        <v>145</v>
      </c>
      <c r="D117" s="10">
        <v>5</v>
      </c>
      <c r="E117" s="10">
        <v>60</v>
      </c>
      <c r="F117" s="10">
        <v>80</v>
      </c>
      <c r="G117" s="11">
        <v>0.04</v>
      </c>
      <c r="H117" s="11">
        <v>0.42</v>
      </c>
      <c r="I117" s="11">
        <v>0.54</v>
      </c>
    </row>
    <row r="118" spans="1:9" x14ac:dyDescent="0.35">
      <c r="A118" s="7" t="s">
        <v>401</v>
      </c>
      <c r="B118" s="18" t="s">
        <v>92</v>
      </c>
      <c r="C118" s="10">
        <v>145</v>
      </c>
      <c r="D118" s="10">
        <v>5</v>
      </c>
      <c r="E118" s="10">
        <v>70</v>
      </c>
      <c r="F118" s="10">
        <v>70</v>
      </c>
      <c r="G118" s="11">
        <v>0.04</v>
      </c>
      <c r="H118" s="11">
        <v>0.48</v>
      </c>
      <c r="I118" s="11">
        <v>0.48</v>
      </c>
    </row>
    <row r="119" spans="1:9" x14ac:dyDescent="0.35">
      <c r="A119" s="7" t="s">
        <v>401</v>
      </c>
      <c r="B119" s="18" t="s">
        <v>93</v>
      </c>
      <c r="C119" s="10">
        <v>90</v>
      </c>
      <c r="D119" s="10" t="s">
        <v>111</v>
      </c>
      <c r="E119" s="10">
        <v>50</v>
      </c>
      <c r="F119" s="10">
        <v>40</v>
      </c>
      <c r="G119" s="11" t="s">
        <v>111</v>
      </c>
      <c r="H119" s="11">
        <v>0.54</v>
      </c>
      <c r="I119" s="11" t="s">
        <v>111</v>
      </c>
    </row>
    <row r="120" spans="1:9" x14ac:dyDescent="0.35">
      <c r="A120" s="7" t="s">
        <v>401</v>
      </c>
      <c r="B120" s="18" t="s">
        <v>94</v>
      </c>
      <c r="C120" s="10">
        <v>85</v>
      </c>
      <c r="D120" s="10">
        <v>5</v>
      </c>
      <c r="E120" s="10">
        <v>45</v>
      </c>
      <c r="F120" s="10">
        <v>35</v>
      </c>
      <c r="G120" s="11">
        <v>0.08</v>
      </c>
      <c r="H120" s="11">
        <v>0.5</v>
      </c>
      <c r="I120" s="11">
        <v>0.42</v>
      </c>
    </row>
    <row r="121" spans="1:9" x14ac:dyDescent="0.35">
      <c r="A121" s="7" t="s">
        <v>401</v>
      </c>
      <c r="B121" s="18" t="s">
        <v>95</v>
      </c>
      <c r="C121" s="10">
        <v>95</v>
      </c>
      <c r="D121" s="10">
        <v>5</v>
      </c>
      <c r="E121" s="10">
        <v>45</v>
      </c>
      <c r="F121" s="10">
        <v>45</v>
      </c>
      <c r="G121" s="11">
        <v>0.03</v>
      </c>
      <c r="H121" s="11">
        <v>0.47</v>
      </c>
      <c r="I121" s="11">
        <v>0.49</v>
      </c>
    </row>
    <row r="122" spans="1:9" x14ac:dyDescent="0.35">
      <c r="A122" s="7" t="s">
        <v>401</v>
      </c>
      <c r="B122" s="18" t="s">
        <v>96</v>
      </c>
      <c r="C122" s="10">
        <v>90</v>
      </c>
      <c r="D122" s="10">
        <v>5</v>
      </c>
      <c r="E122" s="10">
        <v>45</v>
      </c>
      <c r="F122" s="10">
        <v>40</v>
      </c>
      <c r="G122" s="11">
        <v>0.04</v>
      </c>
      <c r="H122" s="11">
        <v>0.48</v>
      </c>
      <c r="I122" s="11">
        <v>0.47</v>
      </c>
    </row>
    <row r="123" spans="1:9" x14ac:dyDescent="0.35">
      <c r="A123" s="7" t="s">
        <v>401</v>
      </c>
      <c r="B123" s="18" t="s">
        <v>97</v>
      </c>
      <c r="C123" s="10">
        <v>85</v>
      </c>
      <c r="D123" s="10">
        <v>10</v>
      </c>
      <c r="E123" s="10">
        <v>40</v>
      </c>
      <c r="F123" s="10">
        <v>35</v>
      </c>
      <c r="G123" s="11">
        <v>0.1</v>
      </c>
      <c r="H123" s="11">
        <v>0.48</v>
      </c>
      <c r="I123" s="11">
        <v>0.43</v>
      </c>
    </row>
    <row r="124" spans="1:9" x14ac:dyDescent="0.35">
      <c r="A124" s="7" t="s">
        <v>401</v>
      </c>
      <c r="B124" s="18" t="s">
        <v>98</v>
      </c>
      <c r="C124" s="10">
        <v>95</v>
      </c>
      <c r="D124" s="10">
        <v>5</v>
      </c>
      <c r="E124" s="10">
        <v>40</v>
      </c>
      <c r="F124" s="10">
        <v>50</v>
      </c>
      <c r="G124" s="11">
        <v>0.03</v>
      </c>
      <c r="H124" s="11">
        <v>0.43</v>
      </c>
      <c r="I124" s="11">
        <v>0.54</v>
      </c>
    </row>
    <row r="125" spans="1:9" x14ac:dyDescent="0.35">
      <c r="A125" s="7" t="s">
        <v>401</v>
      </c>
      <c r="B125" s="18" t="s">
        <v>99</v>
      </c>
      <c r="C125" s="10">
        <v>95</v>
      </c>
      <c r="D125" s="10">
        <v>5</v>
      </c>
      <c r="E125" s="10">
        <v>50</v>
      </c>
      <c r="F125" s="10">
        <v>45</v>
      </c>
      <c r="G125" s="11">
        <v>0.03</v>
      </c>
      <c r="H125" s="11">
        <v>0.52</v>
      </c>
      <c r="I125" s="11">
        <v>0.45</v>
      </c>
    </row>
    <row r="126" spans="1:9" x14ac:dyDescent="0.35">
      <c r="A126" s="7" t="s">
        <v>401</v>
      </c>
      <c r="B126" s="18" t="s">
        <v>100</v>
      </c>
      <c r="C126" s="10">
        <v>130</v>
      </c>
      <c r="D126" s="10" t="s">
        <v>111</v>
      </c>
      <c r="E126" s="10">
        <v>45</v>
      </c>
      <c r="F126" s="10">
        <v>80</v>
      </c>
      <c r="G126" s="11" t="s">
        <v>111</v>
      </c>
      <c r="H126" s="11" t="s">
        <v>111</v>
      </c>
      <c r="I126" s="11">
        <v>0.63</v>
      </c>
    </row>
    <row r="127" spans="1:9" x14ac:dyDescent="0.35">
      <c r="A127" s="7" t="s">
        <v>401</v>
      </c>
      <c r="B127" s="18" t="s">
        <v>101</v>
      </c>
      <c r="C127" s="10">
        <v>150</v>
      </c>
      <c r="D127" s="10">
        <v>5</v>
      </c>
      <c r="E127" s="10">
        <v>75</v>
      </c>
      <c r="F127" s="10">
        <v>70</v>
      </c>
      <c r="G127" s="11">
        <v>0.04</v>
      </c>
      <c r="H127" s="11">
        <v>0.49</v>
      </c>
      <c r="I127" s="11">
        <v>0.47</v>
      </c>
    </row>
    <row r="128" spans="1:9" x14ac:dyDescent="0.35">
      <c r="A128" s="7" t="s">
        <v>401</v>
      </c>
      <c r="B128" s="18" t="s">
        <v>102</v>
      </c>
      <c r="C128" s="10">
        <v>170</v>
      </c>
      <c r="D128" s="10">
        <v>5</v>
      </c>
      <c r="E128" s="10">
        <v>70</v>
      </c>
      <c r="F128" s="10">
        <v>95</v>
      </c>
      <c r="G128" s="11">
        <v>0.04</v>
      </c>
      <c r="H128" s="11">
        <v>0.4</v>
      </c>
      <c r="I128" s="11">
        <v>0.56000000000000005</v>
      </c>
    </row>
    <row r="129" spans="1:9" x14ac:dyDescent="0.35">
      <c r="A129" s="7" t="s">
        <v>401</v>
      </c>
      <c r="B129" s="18" t="s">
        <v>103</v>
      </c>
      <c r="C129" s="10">
        <v>120</v>
      </c>
      <c r="D129" s="10">
        <v>10</v>
      </c>
      <c r="E129" s="10">
        <v>55</v>
      </c>
      <c r="F129" s="10">
        <v>55</v>
      </c>
      <c r="G129" s="11">
        <v>0.08</v>
      </c>
      <c r="H129" s="11">
        <v>0.45</v>
      </c>
      <c r="I129" s="11">
        <v>0.47</v>
      </c>
    </row>
    <row r="130" spans="1:9" x14ac:dyDescent="0.35">
      <c r="A130" s="7" t="s">
        <v>401</v>
      </c>
      <c r="B130" s="18" t="s">
        <v>104</v>
      </c>
      <c r="C130" s="10">
        <v>225</v>
      </c>
      <c r="D130" s="10">
        <v>15</v>
      </c>
      <c r="E130" s="10">
        <v>80</v>
      </c>
      <c r="F130" s="10">
        <v>135</v>
      </c>
      <c r="G130" s="11">
        <v>7.0000000000000007E-2</v>
      </c>
      <c r="H130" s="11">
        <v>0.35</v>
      </c>
      <c r="I130" s="11">
        <v>0.59</v>
      </c>
    </row>
    <row r="131" spans="1:9" x14ac:dyDescent="0.35">
      <c r="A131" s="7" t="s">
        <v>401</v>
      </c>
      <c r="B131" s="18" t="s">
        <v>105</v>
      </c>
      <c r="C131" s="10">
        <v>290</v>
      </c>
      <c r="D131" s="10">
        <v>20</v>
      </c>
      <c r="E131" s="10">
        <v>125</v>
      </c>
      <c r="F131" s="10">
        <v>145</v>
      </c>
      <c r="G131" s="11">
        <v>0.08</v>
      </c>
      <c r="H131" s="11">
        <v>0.42</v>
      </c>
      <c r="I131" s="11">
        <v>0.5</v>
      </c>
    </row>
    <row r="132" spans="1:9" x14ac:dyDescent="0.35">
      <c r="A132" s="7" t="s">
        <v>401</v>
      </c>
      <c r="B132" s="18" t="s">
        <v>106</v>
      </c>
      <c r="C132" s="10">
        <v>355</v>
      </c>
      <c r="D132" s="10">
        <v>15</v>
      </c>
      <c r="E132" s="10">
        <v>115</v>
      </c>
      <c r="F132" s="10">
        <v>225</v>
      </c>
      <c r="G132" s="11">
        <v>0.04</v>
      </c>
      <c r="H132" s="11">
        <v>0.33</v>
      </c>
      <c r="I132" s="11">
        <v>0.63</v>
      </c>
    </row>
    <row r="133" spans="1:9" x14ac:dyDescent="0.35">
      <c r="A133" s="12" t="s">
        <v>60</v>
      </c>
      <c r="B133" s="20" t="s">
        <v>107</v>
      </c>
      <c r="C133" s="13">
        <v>20</v>
      </c>
      <c r="D133" s="13">
        <v>0</v>
      </c>
      <c r="E133" s="13">
        <v>10</v>
      </c>
      <c r="F133" s="13">
        <v>10</v>
      </c>
      <c r="G133" s="128">
        <v>0</v>
      </c>
      <c r="H133" s="128">
        <v>0.55000000000000004</v>
      </c>
      <c r="I133" s="128">
        <v>0.45</v>
      </c>
    </row>
    <row r="134" spans="1:9" x14ac:dyDescent="0.35">
      <c r="A134" s="6" t="s">
        <v>60</v>
      </c>
      <c r="B134" s="17" t="s">
        <v>108</v>
      </c>
      <c r="C134" s="9">
        <v>615</v>
      </c>
      <c r="D134" s="9">
        <v>15</v>
      </c>
      <c r="E134" s="9">
        <v>390</v>
      </c>
      <c r="F134" s="9">
        <v>210</v>
      </c>
      <c r="G134" s="134">
        <v>0.02</v>
      </c>
      <c r="H134" s="134">
        <v>0.63</v>
      </c>
      <c r="I134" s="134">
        <v>0.34</v>
      </c>
    </row>
    <row r="135" spans="1:9" x14ac:dyDescent="0.35">
      <c r="A135" s="6" t="s">
        <v>60</v>
      </c>
      <c r="B135" s="17" t="s">
        <v>109</v>
      </c>
      <c r="C135" s="9">
        <v>3270</v>
      </c>
      <c r="D135" s="9">
        <v>60</v>
      </c>
      <c r="E135" s="9">
        <v>1505</v>
      </c>
      <c r="F135" s="9">
        <v>1705</v>
      </c>
      <c r="G135" s="134">
        <v>0.02</v>
      </c>
      <c r="H135" s="134">
        <v>0.46</v>
      </c>
      <c r="I135" s="134">
        <v>0.52</v>
      </c>
    </row>
    <row r="136" spans="1:9" x14ac:dyDescent="0.35">
      <c r="A136" s="14" t="s">
        <v>60</v>
      </c>
      <c r="B136" s="19" t="s">
        <v>110</v>
      </c>
      <c r="C136" s="15">
        <v>8710</v>
      </c>
      <c r="D136" s="15">
        <v>295</v>
      </c>
      <c r="E136" s="15">
        <v>2935</v>
      </c>
      <c r="F136" s="15">
        <v>5475</v>
      </c>
      <c r="G136" s="134">
        <v>0.03</v>
      </c>
      <c r="H136" s="134">
        <v>0.34</v>
      </c>
      <c r="I136" s="134">
        <v>0.63</v>
      </c>
    </row>
    <row r="137" spans="1:9" x14ac:dyDescent="0.35">
      <c r="A137" s="6" t="s">
        <v>400</v>
      </c>
      <c r="B137" s="17" t="s">
        <v>107</v>
      </c>
      <c r="C137" s="9">
        <v>5</v>
      </c>
      <c r="D137" s="9">
        <v>0</v>
      </c>
      <c r="E137" s="9" t="s">
        <v>111</v>
      </c>
      <c r="F137" s="9" t="s">
        <v>111</v>
      </c>
      <c r="G137" s="128">
        <v>0</v>
      </c>
      <c r="H137" s="128" t="s">
        <v>111</v>
      </c>
      <c r="I137" s="128" t="s">
        <v>111</v>
      </c>
    </row>
    <row r="138" spans="1:9" x14ac:dyDescent="0.35">
      <c r="A138" s="6" t="s">
        <v>400</v>
      </c>
      <c r="B138" s="17" t="s">
        <v>108</v>
      </c>
      <c r="C138" s="9">
        <v>400</v>
      </c>
      <c r="D138" s="9">
        <v>5</v>
      </c>
      <c r="E138" s="9">
        <v>275</v>
      </c>
      <c r="F138" s="9">
        <v>125</v>
      </c>
      <c r="G138" s="134">
        <v>0.01</v>
      </c>
      <c r="H138" s="134">
        <v>0.68</v>
      </c>
      <c r="I138" s="134">
        <v>0.31</v>
      </c>
    </row>
    <row r="139" spans="1:9" x14ac:dyDescent="0.35">
      <c r="A139" s="6" t="s">
        <v>400</v>
      </c>
      <c r="B139" s="17" t="s">
        <v>109</v>
      </c>
      <c r="C139" s="9">
        <v>2110</v>
      </c>
      <c r="D139" s="9">
        <v>15</v>
      </c>
      <c r="E139" s="9">
        <v>940</v>
      </c>
      <c r="F139" s="9">
        <v>1155</v>
      </c>
      <c r="G139" s="134">
        <v>0.01</v>
      </c>
      <c r="H139" s="134">
        <v>0.45</v>
      </c>
      <c r="I139" s="134">
        <v>0.55000000000000004</v>
      </c>
    </row>
    <row r="140" spans="1:9" x14ac:dyDescent="0.35">
      <c r="A140" s="14" t="s">
        <v>400</v>
      </c>
      <c r="B140" s="19" t="s">
        <v>110</v>
      </c>
      <c r="C140" s="15">
        <v>6810</v>
      </c>
      <c r="D140" s="15">
        <v>200</v>
      </c>
      <c r="E140" s="15">
        <v>2160</v>
      </c>
      <c r="F140" s="15">
        <v>4450</v>
      </c>
      <c r="G140" s="134">
        <v>0.03</v>
      </c>
      <c r="H140" s="134">
        <v>0.32</v>
      </c>
      <c r="I140" s="134">
        <v>0.65</v>
      </c>
    </row>
    <row r="141" spans="1:9" x14ac:dyDescent="0.35">
      <c r="A141" s="6" t="s">
        <v>401</v>
      </c>
      <c r="B141" s="17" t="s">
        <v>107</v>
      </c>
      <c r="C141" s="9">
        <v>20</v>
      </c>
      <c r="D141" s="9">
        <v>0</v>
      </c>
      <c r="E141" s="9">
        <v>10</v>
      </c>
      <c r="F141" s="9">
        <v>10</v>
      </c>
      <c r="G141" s="128">
        <v>0</v>
      </c>
      <c r="H141" s="128">
        <v>0.56000000000000005</v>
      </c>
      <c r="I141" s="128">
        <v>0.44</v>
      </c>
    </row>
    <row r="142" spans="1:9" x14ac:dyDescent="0.35">
      <c r="A142" s="6" t="s">
        <v>401</v>
      </c>
      <c r="B142" s="17" t="s">
        <v>108</v>
      </c>
      <c r="C142" s="9">
        <v>215</v>
      </c>
      <c r="D142" s="9">
        <v>10</v>
      </c>
      <c r="E142" s="9">
        <v>115</v>
      </c>
      <c r="F142" s="9">
        <v>85</v>
      </c>
      <c r="G142" s="134">
        <v>0.05</v>
      </c>
      <c r="H142" s="134">
        <v>0.54</v>
      </c>
      <c r="I142" s="134">
        <v>0.4</v>
      </c>
    </row>
    <row r="143" spans="1:9" x14ac:dyDescent="0.35">
      <c r="A143" s="6" t="s">
        <v>401</v>
      </c>
      <c r="B143" s="17" t="s">
        <v>109</v>
      </c>
      <c r="C143" s="9">
        <v>1165</v>
      </c>
      <c r="D143" s="9">
        <v>45</v>
      </c>
      <c r="E143" s="9">
        <v>570</v>
      </c>
      <c r="F143" s="9">
        <v>550</v>
      </c>
      <c r="G143" s="134">
        <v>0.04</v>
      </c>
      <c r="H143" s="134">
        <v>0.49</v>
      </c>
      <c r="I143" s="134">
        <v>0.47</v>
      </c>
    </row>
    <row r="144" spans="1:9" x14ac:dyDescent="0.35">
      <c r="A144" s="6" t="s">
        <v>401</v>
      </c>
      <c r="B144" s="17" t="s">
        <v>110</v>
      </c>
      <c r="C144" s="9">
        <v>1900</v>
      </c>
      <c r="D144" s="9">
        <v>95</v>
      </c>
      <c r="E144" s="9">
        <v>775</v>
      </c>
      <c r="F144" s="9">
        <v>1030</v>
      </c>
      <c r="G144" s="134">
        <v>0.05</v>
      </c>
      <c r="H144" s="134">
        <v>0.41</v>
      </c>
      <c r="I144" s="134">
        <v>0.54</v>
      </c>
    </row>
    <row r="145" spans="1:2" x14ac:dyDescent="0.35">
      <c r="A145" t="s">
        <v>27</v>
      </c>
      <c r="B145" s="94" t="s">
        <v>422</v>
      </c>
    </row>
    <row r="146" spans="1:2" x14ac:dyDescent="0.35">
      <c r="A146" t="s">
        <v>28</v>
      </c>
      <c r="B146" t="s">
        <v>424</v>
      </c>
    </row>
    <row r="147" spans="1:2" x14ac:dyDescent="0.35">
      <c r="A147" t="s">
        <v>29</v>
      </c>
      <c r="B147" t="s">
        <v>555</v>
      </c>
    </row>
    <row r="148" spans="1:2" x14ac:dyDescent="0.35">
      <c r="A148" t="s">
        <v>30</v>
      </c>
      <c r="B148" s="106" t="s">
        <v>529</v>
      </c>
    </row>
    <row r="149" spans="1:2" x14ac:dyDescent="0.35">
      <c r="A149" t="s">
        <v>31</v>
      </c>
      <c r="B149" s="106" t="s">
        <v>530</v>
      </c>
    </row>
    <row r="150" spans="1:2" x14ac:dyDescent="0.35">
      <c r="A150" t="s">
        <v>32</v>
      </c>
      <c r="B150" s="106" t="s">
        <v>531</v>
      </c>
    </row>
    <row r="151" spans="1:2" x14ac:dyDescent="0.35">
      <c r="A151" t="s">
        <v>33</v>
      </c>
      <c r="B151" s="106" t="s">
        <v>534</v>
      </c>
    </row>
    <row r="152" spans="1:2" x14ac:dyDescent="0.35">
      <c r="A152" t="s">
        <v>34</v>
      </c>
      <c r="B152" s="106" t="s">
        <v>532</v>
      </c>
    </row>
    <row r="153" spans="1:2" x14ac:dyDescent="0.35">
      <c r="A153" t="s">
        <v>35</v>
      </c>
      <c r="B153" s="106" t="s">
        <v>533</v>
      </c>
    </row>
  </sheetData>
  <conditionalFormatting sqref="G133:G144">
    <cfRule type="dataBar" priority="2">
      <dataBar>
        <cfvo type="num" val="0"/>
        <cfvo type="num" val="1"/>
        <color rgb="FFB1A0C7"/>
      </dataBar>
      <extLst>
        <ext xmlns:x14="http://schemas.microsoft.com/office/spreadsheetml/2009/9/main" uri="{B025F937-C7B1-47D3-B67F-A62EFF666E3E}">
          <x14:id>{EF58287C-F5D8-4991-B916-43E0B72757A6}</x14:id>
        </ext>
      </extLst>
    </cfRule>
  </conditionalFormatting>
  <conditionalFormatting sqref="G8:H48">
    <cfRule type="dataBar" priority="11">
      <dataBar>
        <cfvo type="num" val="0"/>
        <cfvo type="num" val="1"/>
        <color rgb="FFB1A0C7"/>
      </dataBar>
      <extLst>
        <ext xmlns:x14="http://schemas.microsoft.com/office/spreadsheetml/2009/9/main" uri="{B025F937-C7B1-47D3-B67F-A62EFF666E3E}">
          <x14:id>{952D1A2C-418F-4593-979E-8D985BAE2941}</x14:id>
        </ext>
      </extLst>
    </cfRule>
  </conditionalFormatting>
  <conditionalFormatting sqref="G50:H90">
    <cfRule type="dataBar" priority="8">
      <dataBar>
        <cfvo type="num" val="0"/>
        <cfvo type="num" val="1"/>
        <color rgb="FFB1A0C7"/>
      </dataBar>
      <extLst>
        <ext xmlns:x14="http://schemas.microsoft.com/office/spreadsheetml/2009/9/main" uri="{B025F937-C7B1-47D3-B67F-A62EFF666E3E}">
          <x14:id>{58E28297-0B5E-47A6-BF86-11D999A8513D}</x14:id>
        </ext>
      </extLst>
    </cfRule>
  </conditionalFormatting>
  <conditionalFormatting sqref="G92:H132">
    <cfRule type="dataBar" priority="5">
      <dataBar>
        <cfvo type="num" val="0"/>
        <cfvo type="num" val="1"/>
        <color rgb="FFB1A0C7"/>
      </dataBar>
      <extLst>
        <ext xmlns:x14="http://schemas.microsoft.com/office/spreadsheetml/2009/9/main" uri="{B025F937-C7B1-47D3-B67F-A62EFF666E3E}">
          <x14:id>{A0776AD8-809D-43E7-B1D1-59099001A02C}</x14:id>
        </ext>
      </extLst>
    </cfRule>
  </conditionalFormatting>
  <conditionalFormatting sqref="G6:I6">
    <cfRule type="dataBar" priority="13">
      <dataBar>
        <cfvo type="num" val="0"/>
        <cfvo type="num" val="1"/>
        <color theme="7" tint="0.39997558519241921"/>
      </dataBar>
      <extLst>
        <ext xmlns:x14="http://schemas.microsoft.com/office/spreadsheetml/2009/9/main" uri="{B025F937-C7B1-47D3-B67F-A62EFF666E3E}">
          <x14:id>{911E2A48-DF6C-4EFD-B825-30B0F4801C53}</x14:id>
        </ext>
      </extLst>
    </cfRule>
  </conditionalFormatting>
  <conditionalFormatting sqref="G7:I7">
    <cfRule type="dataBar" priority="12">
      <dataBar>
        <cfvo type="num" val="0"/>
        <cfvo type="num" val="1"/>
        <color rgb="FFB1A0C7"/>
      </dataBar>
      <extLst>
        <ext xmlns:x14="http://schemas.microsoft.com/office/spreadsheetml/2009/9/main" uri="{B025F937-C7B1-47D3-B67F-A62EFF666E3E}">
          <x14:id>{972B2D51-689A-403B-8538-65100396596C}</x14:id>
        </ext>
      </extLst>
    </cfRule>
  </conditionalFormatting>
  <conditionalFormatting sqref="G49:I49">
    <cfRule type="dataBar" priority="9">
      <dataBar>
        <cfvo type="num" val="0"/>
        <cfvo type="num" val="1"/>
        <color rgb="FFB1A0C7"/>
      </dataBar>
      <extLst>
        <ext xmlns:x14="http://schemas.microsoft.com/office/spreadsheetml/2009/9/main" uri="{B025F937-C7B1-47D3-B67F-A62EFF666E3E}">
          <x14:id>{83FEAB35-43EA-41A4-9D5C-D18151691D47}</x14:id>
        </ext>
      </extLst>
    </cfRule>
  </conditionalFormatting>
  <conditionalFormatting sqref="G91:I91">
    <cfRule type="dataBar" priority="6">
      <dataBar>
        <cfvo type="num" val="0"/>
        <cfvo type="num" val="1"/>
        <color rgb="FFB1A0C7"/>
      </dataBar>
      <extLst>
        <ext xmlns:x14="http://schemas.microsoft.com/office/spreadsheetml/2009/9/main" uri="{B025F937-C7B1-47D3-B67F-A62EFF666E3E}">
          <x14:id>{E1ED0E9B-3E8B-418A-B450-FA7BD72579D6}</x14:id>
        </ext>
      </extLst>
    </cfRule>
  </conditionalFormatting>
  <conditionalFormatting sqref="H133:H144">
    <cfRule type="dataBar" priority="3">
      <dataBar>
        <cfvo type="num" val="0"/>
        <cfvo type="num" val="1"/>
        <color rgb="FFB1A0C7"/>
      </dataBar>
      <extLst>
        <ext xmlns:x14="http://schemas.microsoft.com/office/spreadsheetml/2009/9/main" uri="{B025F937-C7B1-47D3-B67F-A62EFF666E3E}">
          <x14:id>{FB827320-5B65-4C1E-9093-62FB0A625827}</x14:id>
        </ext>
      </extLst>
    </cfRule>
  </conditionalFormatting>
  <conditionalFormatting sqref="I8:I48">
    <cfRule type="dataBar" priority="10">
      <dataBar>
        <cfvo type="num" val="0"/>
        <cfvo type="num" val="1"/>
        <color rgb="FFB1A0C7"/>
      </dataBar>
      <extLst>
        <ext xmlns:x14="http://schemas.microsoft.com/office/spreadsheetml/2009/9/main" uri="{B025F937-C7B1-47D3-B67F-A62EFF666E3E}">
          <x14:id>{E5CFD5CF-902F-4890-9ACE-A1470F694EED}</x14:id>
        </ext>
      </extLst>
    </cfRule>
  </conditionalFormatting>
  <conditionalFormatting sqref="I50:I90">
    <cfRule type="dataBar" priority="7">
      <dataBar>
        <cfvo type="num" val="0"/>
        <cfvo type="num" val="1"/>
        <color rgb="FFB1A0C7"/>
      </dataBar>
      <extLst>
        <ext xmlns:x14="http://schemas.microsoft.com/office/spreadsheetml/2009/9/main" uri="{B025F937-C7B1-47D3-B67F-A62EFF666E3E}">
          <x14:id>{6DFC3A10-1D56-4CE2-857A-2FD28F343013}</x14:id>
        </ext>
      </extLst>
    </cfRule>
  </conditionalFormatting>
  <conditionalFormatting sqref="I92:I132">
    <cfRule type="dataBar" priority="4">
      <dataBar>
        <cfvo type="num" val="0"/>
        <cfvo type="num" val="1"/>
        <color rgb="FFB1A0C7"/>
      </dataBar>
      <extLst>
        <ext xmlns:x14="http://schemas.microsoft.com/office/spreadsheetml/2009/9/main" uri="{B025F937-C7B1-47D3-B67F-A62EFF666E3E}">
          <x14:id>{AF1174CF-D581-4A42-B8C6-2E0DA4CA50A4}</x14:id>
        </ext>
      </extLst>
    </cfRule>
  </conditionalFormatting>
  <conditionalFormatting sqref="I133:I144">
    <cfRule type="dataBar" priority="1">
      <dataBar>
        <cfvo type="num" val="0"/>
        <cfvo type="num" val="1"/>
        <color rgb="FFB1A0C7"/>
      </dataBar>
      <extLst>
        <ext xmlns:x14="http://schemas.microsoft.com/office/spreadsheetml/2009/9/main" uri="{B025F937-C7B1-47D3-B67F-A62EFF666E3E}">
          <x14:id>{214FCAB2-B67E-4203-A3A9-C1C8E5D263C8}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F58287C-F5D8-4991-B916-43E0B72757A6}">
            <x14:dataBar minLength="0" maxLength="100" gradient="0">
              <x14:cfvo type="num">
                <xm:f>0</xm:f>
              </x14:cfvo>
              <x14:cfvo type="num">
                <xm:f>1</xm:f>
              </x14:cfvo>
              <x14:negativeFillColor rgb="FFFF0000"/>
              <x14:axisColor rgb="FF000000"/>
            </x14:dataBar>
          </x14:cfRule>
          <xm:sqref>G133:G144</xm:sqref>
        </x14:conditionalFormatting>
        <x14:conditionalFormatting xmlns:xm="http://schemas.microsoft.com/office/excel/2006/main">
          <x14:cfRule type="dataBar" id="{952D1A2C-418F-4593-979E-8D985BAE2941}">
            <x14:dataBar minLength="0" maxLength="100" gradient="0">
              <x14:cfvo type="num">
                <xm:f>0</xm:f>
              </x14:cfvo>
              <x14:cfvo type="num">
                <xm:f>1</xm:f>
              </x14:cfvo>
              <x14:negativeFillColor rgb="FFFF0000"/>
              <x14:axisColor rgb="FF000000"/>
            </x14:dataBar>
          </x14:cfRule>
          <xm:sqref>G8:H48</xm:sqref>
        </x14:conditionalFormatting>
        <x14:conditionalFormatting xmlns:xm="http://schemas.microsoft.com/office/excel/2006/main">
          <x14:cfRule type="dataBar" id="{58E28297-0B5E-47A6-BF86-11D999A8513D}">
            <x14:dataBar minLength="0" maxLength="100" gradient="0">
              <x14:cfvo type="num">
                <xm:f>0</xm:f>
              </x14:cfvo>
              <x14:cfvo type="num">
                <xm:f>1</xm:f>
              </x14:cfvo>
              <x14:negativeFillColor rgb="FFFF0000"/>
              <x14:axisColor rgb="FF000000"/>
            </x14:dataBar>
          </x14:cfRule>
          <xm:sqref>G50:H90</xm:sqref>
        </x14:conditionalFormatting>
        <x14:conditionalFormatting xmlns:xm="http://schemas.microsoft.com/office/excel/2006/main">
          <x14:cfRule type="dataBar" id="{A0776AD8-809D-43E7-B1D1-59099001A02C}">
            <x14:dataBar minLength="0" maxLength="100" gradient="0">
              <x14:cfvo type="num">
                <xm:f>0</xm:f>
              </x14:cfvo>
              <x14:cfvo type="num">
                <xm:f>1</xm:f>
              </x14:cfvo>
              <x14:negativeFillColor rgb="FFFF0000"/>
              <x14:axisColor rgb="FF000000"/>
            </x14:dataBar>
          </x14:cfRule>
          <xm:sqref>G92:H132</xm:sqref>
        </x14:conditionalFormatting>
        <x14:conditionalFormatting xmlns:xm="http://schemas.microsoft.com/office/excel/2006/main">
          <x14:cfRule type="dataBar" id="{911E2A48-DF6C-4EFD-B825-30B0F4801C53}">
            <x14:dataBar minLength="0" maxLength="100" gradient="0">
              <x14:cfvo type="num">
                <xm:f>0</xm:f>
              </x14:cfvo>
              <x14:cfvo type="num">
                <xm:f>1</xm:f>
              </x14:cfvo>
              <x14:negativeFillColor rgb="FFFF0000"/>
              <x14:axisColor rgb="FF000000"/>
            </x14:dataBar>
          </x14:cfRule>
          <xm:sqref>G6:I6</xm:sqref>
        </x14:conditionalFormatting>
        <x14:conditionalFormatting xmlns:xm="http://schemas.microsoft.com/office/excel/2006/main">
          <x14:cfRule type="dataBar" id="{972B2D51-689A-403B-8538-65100396596C}">
            <x14:dataBar minLength="0" maxLength="100" gradient="0">
              <x14:cfvo type="num">
                <xm:f>0</xm:f>
              </x14:cfvo>
              <x14:cfvo type="num">
                <xm:f>1</xm:f>
              </x14:cfvo>
              <x14:negativeFillColor rgb="FFFF0000"/>
              <x14:axisColor rgb="FF000000"/>
            </x14:dataBar>
          </x14:cfRule>
          <xm:sqref>G7:I7</xm:sqref>
        </x14:conditionalFormatting>
        <x14:conditionalFormatting xmlns:xm="http://schemas.microsoft.com/office/excel/2006/main">
          <x14:cfRule type="dataBar" id="{83FEAB35-43EA-41A4-9D5C-D18151691D47}">
            <x14:dataBar minLength="0" maxLength="100" gradient="0">
              <x14:cfvo type="num">
                <xm:f>0</xm:f>
              </x14:cfvo>
              <x14:cfvo type="num">
                <xm:f>1</xm:f>
              </x14:cfvo>
              <x14:negativeFillColor rgb="FFFF0000"/>
              <x14:axisColor rgb="FF000000"/>
            </x14:dataBar>
          </x14:cfRule>
          <xm:sqref>G49:I49</xm:sqref>
        </x14:conditionalFormatting>
        <x14:conditionalFormatting xmlns:xm="http://schemas.microsoft.com/office/excel/2006/main">
          <x14:cfRule type="dataBar" id="{E1ED0E9B-3E8B-418A-B450-FA7BD72579D6}">
            <x14:dataBar minLength="0" maxLength="100" gradient="0">
              <x14:cfvo type="num">
                <xm:f>0</xm:f>
              </x14:cfvo>
              <x14:cfvo type="num">
                <xm:f>1</xm:f>
              </x14:cfvo>
              <x14:negativeFillColor rgb="FFFF0000"/>
              <x14:axisColor rgb="FF000000"/>
            </x14:dataBar>
          </x14:cfRule>
          <xm:sqref>G91:I91</xm:sqref>
        </x14:conditionalFormatting>
        <x14:conditionalFormatting xmlns:xm="http://schemas.microsoft.com/office/excel/2006/main">
          <x14:cfRule type="dataBar" id="{FB827320-5B65-4C1E-9093-62FB0A625827}">
            <x14:dataBar minLength="0" maxLength="100" gradient="0">
              <x14:cfvo type="num">
                <xm:f>0</xm:f>
              </x14:cfvo>
              <x14:cfvo type="num">
                <xm:f>1</xm:f>
              </x14:cfvo>
              <x14:negativeFillColor rgb="FFFF0000"/>
              <x14:axisColor rgb="FF000000"/>
            </x14:dataBar>
          </x14:cfRule>
          <xm:sqref>H133:H144</xm:sqref>
        </x14:conditionalFormatting>
        <x14:conditionalFormatting xmlns:xm="http://schemas.microsoft.com/office/excel/2006/main">
          <x14:cfRule type="dataBar" id="{E5CFD5CF-902F-4890-9ACE-A1470F694EED}">
            <x14:dataBar minLength="0" maxLength="100" gradient="0">
              <x14:cfvo type="num">
                <xm:f>0</xm:f>
              </x14:cfvo>
              <x14:cfvo type="num">
                <xm:f>1</xm:f>
              </x14:cfvo>
              <x14:negativeFillColor rgb="FFFF0000"/>
              <x14:axisColor rgb="FF000000"/>
            </x14:dataBar>
          </x14:cfRule>
          <xm:sqref>I8:I48</xm:sqref>
        </x14:conditionalFormatting>
        <x14:conditionalFormatting xmlns:xm="http://schemas.microsoft.com/office/excel/2006/main">
          <x14:cfRule type="dataBar" id="{6DFC3A10-1D56-4CE2-857A-2FD28F343013}">
            <x14:dataBar minLength="0" maxLength="100" gradient="0">
              <x14:cfvo type="num">
                <xm:f>0</xm:f>
              </x14:cfvo>
              <x14:cfvo type="num">
                <xm:f>1</xm:f>
              </x14:cfvo>
              <x14:negativeFillColor rgb="FFFF0000"/>
              <x14:axisColor rgb="FF000000"/>
            </x14:dataBar>
          </x14:cfRule>
          <xm:sqref>I50:I90</xm:sqref>
        </x14:conditionalFormatting>
        <x14:conditionalFormatting xmlns:xm="http://schemas.microsoft.com/office/excel/2006/main">
          <x14:cfRule type="dataBar" id="{AF1174CF-D581-4A42-B8C6-2E0DA4CA50A4}">
            <x14:dataBar minLength="0" maxLength="100" gradient="0">
              <x14:cfvo type="num">
                <xm:f>0</xm:f>
              </x14:cfvo>
              <x14:cfvo type="num">
                <xm:f>1</xm:f>
              </x14:cfvo>
              <x14:negativeFillColor rgb="FFFF0000"/>
              <x14:axisColor rgb="FF000000"/>
            </x14:dataBar>
          </x14:cfRule>
          <xm:sqref>I92:I132</xm:sqref>
        </x14:conditionalFormatting>
        <x14:conditionalFormatting xmlns:xm="http://schemas.microsoft.com/office/excel/2006/main">
          <x14:cfRule type="dataBar" id="{214FCAB2-B67E-4203-A3A9-C1C8E5D263C8}">
            <x14:dataBar minLength="0" maxLength="100" gradient="0">
              <x14:cfvo type="num">
                <xm:f>0</xm:f>
              </x14:cfvo>
              <x14:cfvo type="num">
                <xm:f>1</xm:f>
              </x14:cfvo>
              <x14:negativeFillColor rgb="FFFF0000"/>
              <x14:axisColor rgb="FF000000"/>
            </x14:dataBar>
          </x14:cfRule>
          <xm:sqref>I133:I144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2"/>
  <sheetViews>
    <sheetView showGridLines="0" zoomScaleNormal="100" workbookViewId="0"/>
  </sheetViews>
  <sheetFormatPr defaultColWidth="11" defaultRowHeight="15.5" x14ac:dyDescent="0.35"/>
  <cols>
    <col min="1" max="8" width="20.58203125" customWidth="1"/>
  </cols>
  <sheetData>
    <row r="1" spans="1:8" ht="19.5" x14ac:dyDescent="0.45">
      <c r="A1" s="2" t="s">
        <v>112</v>
      </c>
    </row>
    <row r="2" spans="1:8" x14ac:dyDescent="0.35">
      <c r="A2" t="s">
        <v>44</v>
      </c>
    </row>
    <row r="3" spans="1:8" x14ac:dyDescent="0.35">
      <c r="A3" t="s">
        <v>45</v>
      </c>
    </row>
    <row r="4" spans="1:8" x14ac:dyDescent="0.35">
      <c r="A4" t="s">
        <v>113</v>
      </c>
    </row>
    <row r="5" spans="1:8" x14ac:dyDescent="0.35">
      <c r="A5" t="s">
        <v>47</v>
      </c>
    </row>
    <row r="6" spans="1:8" ht="31" x14ac:dyDescent="0.35">
      <c r="A6" s="86" t="s">
        <v>114</v>
      </c>
      <c r="B6" s="88" t="s">
        <v>115</v>
      </c>
      <c r="C6" s="88" t="s">
        <v>116</v>
      </c>
      <c r="D6" s="88" t="s">
        <v>117</v>
      </c>
      <c r="E6" s="88" t="s">
        <v>118</v>
      </c>
      <c r="F6" s="88" t="s">
        <v>119</v>
      </c>
      <c r="G6" s="88" t="s">
        <v>120</v>
      </c>
      <c r="H6" s="140" t="s">
        <v>121</v>
      </c>
    </row>
    <row r="7" spans="1:8" x14ac:dyDescent="0.35">
      <c r="A7" s="14" t="s">
        <v>60</v>
      </c>
      <c r="B7" s="15">
        <v>52440</v>
      </c>
      <c r="C7" s="15">
        <v>25975</v>
      </c>
      <c r="D7" s="15">
        <v>210</v>
      </c>
      <c r="E7" s="15">
        <v>26250</v>
      </c>
      <c r="F7" s="16">
        <v>0.5</v>
      </c>
      <c r="G7" s="16">
        <v>0</v>
      </c>
      <c r="H7" s="16">
        <v>0.5</v>
      </c>
    </row>
    <row r="8" spans="1:8" x14ac:dyDescent="0.35">
      <c r="A8" s="7" t="s">
        <v>63</v>
      </c>
      <c r="B8" s="10">
        <v>15</v>
      </c>
      <c r="C8" s="10">
        <v>5</v>
      </c>
      <c r="D8" s="10">
        <v>0</v>
      </c>
      <c r="E8" s="10">
        <v>5</v>
      </c>
      <c r="F8" s="11">
        <v>0.46</v>
      </c>
      <c r="G8" s="11">
        <v>0</v>
      </c>
      <c r="H8" s="11">
        <v>0.54</v>
      </c>
    </row>
    <row r="9" spans="1:8" x14ac:dyDescent="0.35">
      <c r="A9" s="7" t="s">
        <v>64</v>
      </c>
      <c r="B9" s="10">
        <v>35</v>
      </c>
      <c r="C9" s="10">
        <v>20</v>
      </c>
      <c r="D9" s="10" t="s">
        <v>111</v>
      </c>
      <c r="E9" s="10">
        <v>15</v>
      </c>
      <c r="F9" s="11">
        <v>0.5</v>
      </c>
      <c r="G9" s="11" t="s">
        <v>111</v>
      </c>
      <c r="H9" s="11" t="s">
        <v>111</v>
      </c>
    </row>
    <row r="10" spans="1:8" x14ac:dyDescent="0.35">
      <c r="A10" s="7" t="s">
        <v>65</v>
      </c>
      <c r="B10" s="10">
        <v>60</v>
      </c>
      <c r="C10" s="10">
        <v>25</v>
      </c>
      <c r="D10" s="10" t="s">
        <v>111</v>
      </c>
      <c r="E10" s="10">
        <v>30</v>
      </c>
      <c r="F10" s="11" t="s">
        <v>111</v>
      </c>
      <c r="G10" s="11" t="s">
        <v>111</v>
      </c>
      <c r="H10" s="11">
        <v>0.53</v>
      </c>
    </row>
    <row r="11" spans="1:8" x14ac:dyDescent="0.35">
      <c r="A11" s="7" t="s">
        <v>66</v>
      </c>
      <c r="B11" s="10">
        <v>85</v>
      </c>
      <c r="C11" s="10">
        <v>40</v>
      </c>
      <c r="D11" s="10" t="s">
        <v>111</v>
      </c>
      <c r="E11" s="10">
        <v>40</v>
      </c>
      <c r="F11" s="11">
        <v>0.5</v>
      </c>
      <c r="G11" s="11" t="s">
        <v>111</v>
      </c>
      <c r="H11" s="11" t="s">
        <v>111</v>
      </c>
    </row>
    <row r="12" spans="1:8" x14ac:dyDescent="0.35">
      <c r="A12" s="7" t="s">
        <v>67</v>
      </c>
      <c r="B12" s="10">
        <v>280</v>
      </c>
      <c r="C12" s="10">
        <v>130</v>
      </c>
      <c r="D12" s="10" t="s">
        <v>111</v>
      </c>
      <c r="E12" s="10">
        <v>150</v>
      </c>
      <c r="F12" s="11" t="s">
        <v>111</v>
      </c>
      <c r="G12" s="11" t="s">
        <v>111</v>
      </c>
      <c r="H12" s="11">
        <v>0.54</v>
      </c>
    </row>
    <row r="13" spans="1:8" x14ac:dyDescent="0.35">
      <c r="A13" s="7" t="s">
        <v>68</v>
      </c>
      <c r="B13" s="10">
        <v>435</v>
      </c>
      <c r="C13" s="10">
        <v>230</v>
      </c>
      <c r="D13" s="10">
        <v>5</v>
      </c>
      <c r="E13" s="10">
        <v>205</v>
      </c>
      <c r="F13" s="11">
        <v>0.53</v>
      </c>
      <c r="G13" s="11">
        <v>0.01</v>
      </c>
      <c r="H13" s="11">
        <v>0.46</v>
      </c>
    </row>
    <row r="14" spans="1:8" x14ac:dyDescent="0.35">
      <c r="A14" s="7" t="s">
        <v>69</v>
      </c>
      <c r="B14" s="10">
        <v>685</v>
      </c>
      <c r="C14" s="10">
        <v>340</v>
      </c>
      <c r="D14" s="10">
        <v>10</v>
      </c>
      <c r="E14" s="10">
        <v>330</v>
      </c>
      <c r="F14" s="11">
        <v>0.5</v>
      </c>
      <c r="G14" s="11">
        <v>0.02</v>
      </c>
      <c r="H14" s="11">
        <v>0.48</v>
      </c>
    </row>
    <row r="15" spans="1:8" x14ac:dyDescent="0.35">
      <c r="A15" s="7" t="s">
        <v>70</v>
      </c>
      <c r="B15" s="10">
        <v>1090</v>
      </c>
      <c r="C15" s="10">
        <v>535</v>
      </c>
      <c r="D15" s="10">
        <v>5</v>
      </c>
      <c r="E15" s="10">
        <v>555</v>
      </c>
      <c r="F15" s="11">
        <v>0.49</v>
      </c>
      <c r="G15" s="11">
        <v>0</v>
      </c>
      <c r="H15" s="11">
        <v>0.51</v>
      </c>
    </row>
    <row r="16" spans="1:8" x14ac:dyDescent="0.35">
      <c r="A16" s="7" t="s">
        <v>71</v>
      </c>
      <c r="B16" s="10">
        <v>1010</v>
      </c>
      <c r="C16" s="10">
        <v>495</v>
      </c>
      <c r="D16" s="10">
        <v>5</v>
      </c>
      <c r="E16" s="10">
        <v>510</v>
      </c>
      <c r="F16" s="11">
        <v>0.49</v>
      </c>
      <c r="G16" s="11">
        <v>0.01</v>
      </c>
      <c r="H16" s="11">
        <v>0.51</v>
      </c>
    </row>
    <row r="17" spans="1:8" x14ac:dyDescent="0.35">
      <c r="A17" s="7" t="s">
        <v>72</v>
      </c>
      <c r="B17" s="10">
        <v>1120</v>
      </c>
      <c r="C17" s="10">
        <v>500</v>
      </c>
      <c r="D17" s="10">
        <v>5</v>
      </c>
      <c r="E17" s="10">
        <v>610</v>
      </c>
      <c r="F17" s="11">
        <v>0.45</v>
      </c>
      <c r="G17" s="11">
        <v>0.01</v>
      </c>
      <c r="H17" s="11">
        <v>0.55000000000000004</v>
      </c>
    </row>
    <row r="18" spans="1:8" x14ac:dyDescent="0.35">
      <c r="A18" s="7" t="s">
        <v>73</v>
      </c>
      <c r="B18" s="10">
        <v>1290</v>
      </c>
      <c r="C18" s="10">
        <v>625</v>
      </c>
      <c r="D18" s="10">
        <v>5</v>
      </c>
      <c r="E18" s="10">
        <v>660</v>
      </c>
      <c r="F18" s="11">
        <v>0.48</v>
      </c>
      <c r="G18" s="11">
        <v>0</v>
      </c>
      <c r="H18" s="11">
        <v>0.51</v>
      </c>
    </row>
    <row r="19" spans="1:8" x14ac:dyDescent="0.35">
      <c r="A19" s="7" t="s">
        <v>74</v>
      </c>
      <c r="B19" s="10">
        <v>1255</v>
      </c>
      <c r="C19" s="10">
        <v>570</v>
      </c>
      <c r="D19" s="10">
        <v>5</v>
      </c>
      <c r="E19" s="10">
        <v>680</v>
      </c>
      <c r="F19" s="11">
        <v>0.45</v>
      </c>
      <c r="G19" s="11">
        <v>0</v>
      </c>
      <c r="H19" s="11">
        <v>0.54</v>
      </c>
    </row>
    <row r="20" spans="1:8" x14ac:dyDescent="0.35">
      <c r="A20" s="7" t="s">
        <v>75</v>
      </c>
      <c r="B20" s="10">
        <v>1315</v>
      </c>
      <c r="C20" s="10">
        <v>625</v>
      </c>
      <c r="D20" s="10">
        <v>5</v>
      </c>
      <c r="E20" s="10">
        <v>685</v>
      </c>
      <c r="F20" s="11">
        <v>0.48</v>
      </c>
      <c r="G20" s="11">
        <v>0</v>
      </c>
      <c r="H20" s="11">
        <v>0.52</v>
      </c>
    </row>
    <row r="21" spans="1:8" x14ac:dyDescent="0.35">
      <c r="A21" s="7" t="s">
        <v>76</v>
      </c>
      <c r="B21" s="10">
        <v>1220</v>
      </c>
      <c r="C21" s="10">
        <v>610</v>
      </c>
      <c r="D21" s="10">
        <v>5</v>
      </c>
      <c r="E21" s="10">
        <v>605</v>
      </c>
      <c r="F21" s="11">
        <v>0.5</v>
      </c>
      <c r="G21" s="11">
        <v>0</v>
      </c>
      <c r="H21" s="11">
        <v>0.5</v>
      </c>
    </row>
    <row r="22" spans="1:8" x14ac:dyDescent="0.35">
      <c r="A22" s="7" t="s">
        <v>77</v>
      </c>
      <c r="B22" s="10">
        <v>1015</v>
      </c>
      <c r="C22" s="10">
        <v>465</v>
      </c>
      <c r="D22" s="10">
        <v>5</v>
      </c>
      <c r="E22" s="10">
        <v>545</v>
      </c>
      <c r="F22" s="11">
        <v>0.46</v>
      </c>
      <c r="G22" s="11">
        <v>0</v>
      </c>
      <c r="H22" s="11">
        <v>0.54</v>
      </c>
    </row>
    <row r="23" spans="1:8" x14ac:dyDescent="0.35">
      <c r="A23" s="7" t="s">
        <v>78</v>
      </c>
      <c r="B23" s="10">
        <v>1110</v>
      </c>
      <c r="C23" s="10">
        <v>480</v>
      </c>
      <c r="D23" s="10">
        <v>5</v>
      </c>
      <c r="E23" s="10">
        <v>625</v>
      </c>
      <c r="F23" s="11">
        <v>0.43</v>
      </c>
      <c r="G23" s="11">
        <v>0</v>
      </c>
      <c r="H23" s="11">
        <v>0.56000000000000005</v>
      </c>
    </row>
    <row r="24" spans="1:8" x14ac:dyDescent="0.35">
      <c r="A24" s="7" t="s">
        <v>79</v>
      </c>
      <c r="B24" s="10">
        <v>960</v>
      </c>
      <c r="C24" s="10">
        <v>425</v>
      </c>
      <c r="D24" s="10" t="s">
        <v>111</v>
      </c>
      <c r="E24" s="10">
        <v>530</v>
      </c>
      <c r="F24" s="11" t="s">
        <v>111</v>
      </c>
      <c r="G24" s="11" t="s">
        <v>111</v>
      </c>
      <c r="H24" s="11">
        <v>0.55000000000000004</v>
      </c>
    </row>
    <row r="25" spans="1:8" x14ac:dyDescent="0.35">
      <c r="A25" s="7" t="s">
        <v>80</v>
      </c>
      <c r="B25" s="10">
        <v>1000</v>
      </c>
      <c r="C25" s="10">
        <v>465</v>
      </c>
      <c r="D25" s="10" t="s">
        <v>111</v>
      </c>
      <c r="E25" s="10">
        <v>535</v>
      </c>
      <c r="F25" s="11" t="s">
        <v>111</v>
      </c>
      <c r="G25" s="11" t="s">
        <v>111</v>
      </c>
      <c r="H25" s="11">
        <v>0.53</v>
      </c>
    </row>
    <row r="26" spans="1:8" x14ac:dyDescent="0.35">
      <c r="A26" s="7" t="s">
        <v>81</v>
      </c>
      <c r="B26" s="10">
        <v>1120</v>
      </c>
      <c r="C26" s="10">
        <v>500</v>
      </c>
      <c r="D26" s="10">
        <v>5</v>
      </c>
      <c r="E26" s="10">
        <v>610</v>
      </c>
      <c r="F26" s="11">
        <v>0.45</v>
      </c>
      <c r="G26" s="11">
        <v>0.01</v>
      </c>
      <c r="H26" s="11">
        <v>0.55000000000000004</v>
      </c>
    </row>
    <row r="27" spans="1:8" x14ac:dyDescent="0.35">
      <c r="A27" s="7" t="s">
        <v>82</v>
      </c>
      <c r="B27" s="10">
        <v>1525</v>
      </c>
      <c r="C27" s="10">
        <v>725</v>
      </c>
      <c r="D27" s="10">
        <v>5</v>
      </c>
      <c r="E27" s="10">
        <v>800</v>
      </c>
      <c r="F27" s="11">
        <v>0.47</v>
      </c>
      <c r="G27" s="11">
        <v>0</v>
      </c>
      <c r="H27" s="11">
        <v>0.52</v>
      </c>
    </row>
    <row r="28" spans="1:8" x14ac:dyDescent="0.35">
      <c r="A28" s="7" t="s">
        <v>83</v>
      </c>
      <c r="B28" s="10">
        <v>1150</v>
      </c>
      <c r="C28" s="10">
        <v>555</v>
      </c>
      <c r="D28" s="10" t="s">
        <v>111</v>
      </c>
      <c r="E28" s="10">
        <v>595</v>
      </c>
      <c r="F28" s="11" t="s">
        <v>111</v>
      </c>
      <c r="G28" s="11" t="s">
        <v>111</v>
      </c>
      <c r="H28" s="11">
        <v>0.52</v>
      </c>
    </row>
    <row r="29" spans="1:8" x14ac:dyDescent="0.35">
      <c r="A29" s="7" t="s">
        <v>84</v>
      </c>
      <c r="B29" s="10">
        <v>1430</v>
      </c>
      <c r="C29" s="10">
        <v>695</v>
      </c>
      <c r="D29" s="10">
        <v>5</v>
      </c>
      <c r="E29" s="10">
        <v>730</v>
      </c>
      <c r="F29" s="11">
        <v>0.49</v>
      </c>
      <c r="G29" s="11">
        <v>0</v>
      </c>
      <c r="H29" s="11">
        <v>0.51</v>
      </c>
    </row>
    <row r="30" spans="1:8" x14ac:dyDescent="0.35">
      <c r="A30" s="7" t="s">
        <v>85</v>
      </c>
      <c r="B30" s="10">
        <v>1695</v>
      </c>
      <c r="C30" s="10">
        <v>810</v>
      </c>
      <c r="D30" s="10">
        <v>5</v>
      </c>
      <c r="E30" s="10">
        <v>880</v>
      </c>
      <c r="F30" s="11">
        <v>0.48</v>
      </c>
      <c r="G30" s="11">
        <v>0</v>
      </c>
      <c r="H30" s="11">
        <v>0.52</v>
      </c>
    </row>
    <row r="31" spans="1:8" x14ac:dyDescent="0.35">
      <c r="A31" s="7" t="s">
        <v>86</v>
      </c>
      <c r="B31" s="10">
        <v>1300</v>
      </c>
      <c r="C31" s="10">
        <v>615</v>
      </c>
      <c r="D31" s="10">
        <v>5</v>
      </c>
      <c r="E31" s="10">
        <v>680</v>
      </c>
      <c r="F31" s="11">
        <v>0.47</v>
      </c>
      <c r="G31" s="11">
        <v>0</v>
      </c>
      <c r="H31" s="11">
        <v>0.52</v>
      </c>
    </row>
    <row r="32" spans="1:8" x14ac:dyDescent="0.35">
      <c r="A32" s="7" t="s">
        <v>87</v>
      </c>
      <c r="B32" s="10">
        <v>1600</v>
      </c>
      <c r="C32" s="10">
        <v>815</v>
      </c>
      <c r="D32" s="10">
        <v>10</v>
      </c>
      <c r="E32" s="10">
        <v>780</v>
      </c>
      <c r="F32" s="11">
        <v>0.51</v>
      </c>
      <c r="G32" s="11">
        <v>0.01</v>
      </c>
      <c r="H32" s="11">
        <v>0.49</v>
      </c>
    </row>
    <row r="33" spans="1:8" x14ac:dyDescent="0.35">
      <c r="A33" s="7" t="s">
        <v>88</v>
      </c>
      <c r="B33" s="10">
        <v>1560</v>
      </c>
      <c r="C33" s="10">
        <v>780</v>
      </c>
      <c r="D33" s="10">
        <v>5</v>
      </c>
      <c r="E33" s="10">
        <v>775</v>
      </c>
      <c r="F33" s="11">
        <v>0.5</v>
      </c>
      <c r="G33" s="11">
        <v>0</v>
      </c>
      <c r="H33" s="11">
        <v>0.5</v>
      </c>
    </row>
    <row r="34" spans="1:8" x14ac:dyDescent="0.35">
      <c r="A34" s="7" t="s">
        <v>89</v>
      </c>
      <c r="B34" s="10">
        <v>1780</v>
      </c>
      <c r="C34" s="10">
        <v>895</v>
      </c>
      <c r="D34" s="10">
        <v>5</v>
      </c>
      <c r="E34" s="10">
        <v>880</v>
      </c>
      <c r="F34" s="11">
        <v>0.5</v>
      </c>
      <c r="G34" s="11">
        <v>0</v>
      </c>
      <c r="H34" s="11">
        <v>0.49</v>
      </c>
    </row>
    <row r="35" spans="1:8" x14ac:dyDescent="0.35">
      <c r="A35" s="7" t="s">
        <v>90</v>
      </c>
      <c r="B35" s="10">
        <v>1915</v>
      </c>
      <c r="C35" s="10">
        <v>980</v>
      </c>
      <c r="D35" s="10">
        <v>10</v>
      </c>
      <c r="E35" s="10">
        <v>930</v>
      </c>
      <c r="F35" s="11">
        <v>0.51</v>
      </c>
      <c r="G35" s="11">
        <v>0</v>
      </c>
      <c r="H35" s="11">
        <v>0.48</v>
      </c>
    </row>
    <row r="36" spans="1:8" x14ac:dyDescent="0.35">
      <c r="A36" s="7" t="s">
        <v>91</v>
      </c>
      <c r="B36" s="10">
        <v>1675</v>
      </c>
      <c r="C36" s="10">
        <v>835</v>
      </c>
      <c r="D36" s="10">
        <v>5</v>
      </c>
      <c r="E36" s="10">
        <v>835</v>
      </c>
      <c r="F36" s="11">
        <v>0.5</v>
      </c>
      <c r="G36" s="11">
        <v>0</v>
      </c>
      <c r="H36" s="11">
        <v>0.5</v>
      </c>
    </row>
    <row r="37" spans="1:8" x14ac:dyDescent="0.35">
      <c r="A37" s="7" t="s">
        <v>92</v>
      </c>
      <c r="B37" s="10">
        <v>1790</v>
      </c>
      <c r="C37" s="10">
        <v>940</v>
      </c>
      <c r="D37" s="10">
        <v>10</v>
      </c>
      <c r="E37" s="10">
        <v>840</v>
      </c>
      <c r="F37" s="11">
        <v>0.52</v>
      </c>
      <c r="G37" s="11">
        <v>0.01</v>
      </c>
      <c r="H37" s="11">
        <v>0.47</v>
      </c>
    </row>
    <row r="38" spans="1:8" x14ac:dyDescent="0.35">
      <c r="A38" s="7" t="s">
        <v>93</v>
      </c>
      <c r="B38" s="10">
        <v>2180</v>
      </c>
      <c r="C38" s="10">
        <v>1170</v>
      </c>
      <c r="D38" s="10">
        <v>5</v>
      </c>
      <c r="E38" s="10">
        <v>1005</v>
      </c>
      <c r="F38" s="11">
        <v>0.54</v>
      </c>
      <c r="G38" s="11">
        <v>0</v>
      </c>
      <c r="H38" s="11">
        <v>0.46</v>
      </c>
    </row>
    <row r="39" spans="1:8" x14ac:dyDescent="0.35">
      <c r="A39" s="7" t="s">
        <v>94</v>
      </c>
      <c r="B39" s="10">
        <v>2010</v>
      </c>
      <c r="C39" s="10">
        <v>1050</v>
      </c>
      <c r="D39" s="10">
        <v>10</v>
      </c>
      <c r="E39" s="10">
        <v>950</v>
      </c>
      <c r="F39" s="11">
        <v>0.52</v>
      </c>
      <c r="G39" s="11">
        <v>0</v>
      </c>
      <c r="H39" s="11">
        <v>0.47</v>
      </c>
    </row>
    <row r="40" spans="1:8" x14ac:dyDescent="0.35">
      <c r="A40" s="7" t="s">
        <v>95</v>
      </c>
      <c r="B40" s="10">
        <v>2015</v>
      </c>
      <c r="C40" s="10">
        <v>1100</v>
      </c>
      <c r="D40" s="10">
        <v>10</v>
      </c>
      <c r="E40" s="10">
        <v>910</v>
      </c>
      <c r="F40" s="11">
        <v>0.54</v>
      </c>
      <c r="G40" s="11">
        <v>0</v>
      </c>
      <c r="H40" s="11">
        <v>0.45</v>
      </c>
    </row>
    <row r="41" spans="1:8" x14ac:dyDescent="0.35">
      <c r="A41" s="7" t="s">
        <v>96</v>
      </c>
      <c r="B41" s="10">
        <v>1880</v>
      </c>
      <c r="C41" s="10">
        <v>995</v>
      </c>
      <c r="D41" s="10">
        <v>5</v>
      </c>
      <c r="E41" s="10">
        <v>875</v>
      </c>
      <c r="F41" s="11">
        <v>0.53</v>
      </c>
      <c r="G41" s="11">
        <v>0</v>
      </c>
      <c r="H41" s="11">
        <v>0.47</v>
      </c>
    </row>
    <row r="42" spans="1:8" x14ac:dyDescent="0.35">
      <c r="A42" s="7" t="s">
        <v>97</v>
      </c>
      <c r="B42" s="10">
        <v>1685</v>
      </c>
      <c r="C42" s="10">
        <v>905</v>
      </c>
      <c r="D42" s="10">
        <v>5</v>
      </c>
      <c r="E42" s="10">
        <v>780</v>
      </c>
      <c r="F42" s="11">
        <v>0.54</v>
      </c>
      <c r="G42" s="11">
        <v>0</v>
      </c>
      <c r="H42" s="11">
        <v>0.46</v>
      </c>
    </row>
    <row r="43" spans="1:8" x14ac:dyDescent="0.35">
      <c r="A43" s="7" t="s">
        <v>98</v>
      </c>
      <c r="B43" s="10">
        <v>1380</v>
      </c>
      <c r="C43" s="10">
        <v>680</v>
      </c>
      <c r="D43" s="10">
        <v>5</v>
      </c>
      <c r="E43" s="10">
        <v>695</v>
      </c>
      <c r="F43" s="11">
        <v>0.49</v>
      </c>
      <c r="G43" s="11">
        <v>0</v>
      </c>
      <c r="H43" s="11">
        <v>0.5</v>
      </c>
    </row>
    <row r="44" spans="1:8" x14ac:dyDescent="0.35">
      <c r="A44" s="7" t="s">
        <v>99</v>
      </c>
      <c r="B44" s="10">
        <v>1495</v>
      </c>
      <c r="C44" s="10">
        <v>770</v>
      </c>
      <c r="D44" s="10">
        <v>10</v>
      </c>
      <c r="E44" s="10">
        <v>715</v>
      </c>
      <c r="F44" s="11">
        <v>0.52</v>
      </c>
      <c r="G44" s="11">
        <v>0.01</v>
      </c>
      <c r="H44" s="11">
        <v>0.48</v>
      </c>
    </row>
    <row r="45" spans="1:8" x14ac:dyDescent="0.35">
      <c r="A45" s="7" t="s">
        <v>100</v>
      </c>
      <c r="B45" s="10">
        <v>980</v>
      </c>
      <c r="C45" s="10">
        <v>490</v>
      </c>
      <c r="D45" s="10">
        <v>5</v>
      </c>
      <c r="E45" s="10">
        <v>490</v>
      </c>
      <c r="F45" s="11">
        <v>0.5</v>
      </c>
      <c r="G45" s="11">
        <v>0.01</v>
      </c>
      <c r="H45" s="11">
        <v>0.5</v>
      </c>
    </row>
    <row r="46" spans="1:8" x14ac:dyDescent="0.35">
      <c r="A46" s="7" t="s">
        <v>101</v>
      </c>
      <c r="B46" s="10">
        <v>965</v>
      </c>
      <c r="C46" s="10">
        <v>475</v>
      </c>
      <c r="D46" s="10">
        <v>5</v>
      </c>
      <c r="E46" s="10">
        <v>485</v>
      </c>
      <c r="F46" s="11">
        <v>0.49</v>
      </c>
      <c r="G46" s="11">
        <v>0.01</v>
      </c>
      <c r="H46" s="11">
        <v>0.5</v>
      </c>
    </row>
    <row r="47" spans="1:8" x14ac:dyDescent="0.35">
      <c r="A47" s="7" t="s">
        <v>102</v>
      </c>
      <c r="B47" s="10">
        <v>945</v>
      </c>
      <c r="C47" s="10">
        <v>465</v>
      </c>
      <c r="D47" s="10">
        <v>5</v>
      </c>
      <c r="E47" s="10">
        <v>480</v>
      </c>
      <c r="F47" s="11">
        <v>0.49</v>
      </c>
      <c r="G47" s="11">
        <v>0</v>
      </c>
      <c r="H47" s="11">
        <v>0.51</v>
      </c>
    </row>
    <row r="48" spans="1:8" x14ac:dyDescent="0.35">
      <c r="A48" s="7" t="s">
        <v>103</v>
      </c>
      <c r="B48" s="10">
        <v>730</v>
      </c>
      <c r="C48" s="10">
        <v>360</v>
      </c>
      <c r="D48" s="10" t="s">
        <v>111</v>
      </c>
      <c r="E48" s="10">
        <v>365</v>
      </c>
      <c r="F48" s="11" t="s">
        <v>111</v>
      </c>
      <c r="G48" s="11" t="s">
        <v>111</v>
      </c>
      <c r="H48" s="11">
        <v>0.5</v>
      </c>
    </row>
    <row r="49" spans="1:8" x14ac:dyDescent="0.35">
      <c r="A49" s="7" t="s">
        <v>104</v>
      </c>
      <c r="B49" s="10">
        <v>1000</v>
      </c>
      <c r="C49" s="10">
        <v>500</v>
      </c>
      <c r="D49" s="10" t="s">
        <v>111</v>
      </c>
      <c r="E49" s="10">
        <v>495</v>
      </c>
      <c r="F49" s="11">
        <v>0.5</v>
      </c>
      <c r="G49" s="11" t="s">
        <v>111</v>
      </c>
      <c r="H49" s="11" t="s">
        <v>111</v>
      </c>
    </row>
    <row r="50" spans="1:8" x14ac:dyDescent="0.35">
      <c r="A50" s="7" t="s">
        <v>105</v>
      </c>
      <c r="B50" s="10">
        <v>1230</v>
      </c>
      <c r="C50" s="10">
        <v>600</v>
      </c>
      <c r="D50" s="10">
        <v>5</v>
      </c>
      <c r="E50" s="10">
        <v>625</v>
      </c>
      <c r="F50" s="11">
        <v>0.49</v>
      </c>
      <c r="G50" s="11">
        <v>0</v>
      </c>
      <c r="H50" s="11">
        <v>0.51</v>
      </c>
    </row>
    <row r="51" spans="1:8" x14ac:dyDescent="0.35">
      <c r="A51" s="7" t="s">
        <v>106</v>
      </c>
      <c r="B51" s="10">
        <v>1400</v>
      </c>
      <c r="C51" s="10">
        <v>685</v>
      </c>
      <c r="D51" s="10">
        <v>5</v>
      </c>
      <c r="E51" s="10">
        <v>710</v>
      </c>
      <c r="F51" s="11">
        <v>0.49</v>
      </c>
      <c r="G51" s="11">
        <v>0</v>
      </c>
      <c r="H51" s="11">
        <v>0.51</v>
      </c>
    </row>
    <row r="52" spans="1:8" x14ac:dyDescent="0.35">
      <c r="A52" s="12" t="s">
        <v>107</v>
      </c>
      <c r="B52" s="13">
        <v>2690</v>
      </c>
      <c r="C52" s="13">
        <v>1325</v>
      </c>
      <c r="D52" s="13">
        <v>25</v>
      </c>
      <c r="E52" s="13">
        <v>1335</v>
      </c>
      <c r="F52" s="11">
        <v>0.49</v>
      </c>
      <c r="G52" s="11">
        <v>0.01</v>
      </c>
      <c r="H52" s="11">
        <v>0.5</v>
      </c>
    </row>
    <row r="53" spans="1:8" x14ac:dyDescent="0.35">
      <c r="A53" s="6" t="s">
        <v>108</v>
      </c>
      <c r="B53" s="9">
        <v>13945</v>
      </c>
      <c r="C53" s="9">
        <v>6485</v>
      </c>
      <c r="D53" s="9">
        <v>55</v>
      </c>
      <c r="E53" s="9">
        <v>7400</v>
      </c>
      <c r="F53" s="128">
        <v>0.46</v>
      </c>
      <c r="G53" s="128">
        <v>0</v>
      </c>
      <c r="H53" s="128">
        <v>0.53</v>
      </c>
    </row>
    <row r="54" spans="1:8" x14ac:dyDescent="0.35">
      <c r="A54" s="6" t="s">
        <v>109</v>
      </c>
      <c r="B54" s="9">
        <v>20095</v>
      </c>
      <c r="C54" s="9">
        <v>10140</v>
      </c>
      <c r="D54" s="9">
        <v>70</v>
      </c>
      <c r="E54" s="9">
        <v>9885</v>
      </c>
      <c r="F54" s="134">
        <v>0.5</v>
      </c>
      <c r="G54" s="134">
        <v>0</v>
      </c>
      <c r="H54" s="134">
        <v>0.49</v>
      </c>
    </row>
    <row r="55" spans="1:8" x14ac:dyDescent="0.35">
      <c r="A55" s="6" t="s">
        <v>110</v>
      </c>
      <c r="B55" s="9">
        <v>15710</v>
      </c>
      <c r="C55" s="9">
        <v>8025</v>
      </c>
      <c r="D55" s="9">
        <v>55</v>
      </c>
      <c r="E55" s="9">
        <v>7625</v>
      </c>
      <c r="F55" s="134">
        <v>0.51</v>
      </c>
      <c r="G55" s="134">
        <v>0</v>
      </c>
      <c r="H55" s="134">
        <v>0.49</v>
      </c>
    </row>
    <row r="56" spans="1:8" x14ac:dyDescent="0.35">
      <c r="A56" t="s">
        <v>27</v>
      </c>
      <c r="B56" s="94" t="s">
        <v>422</v>
      </c>
    </row>
    <row r="57" spans="1:8" x14ac:dyDescent="0.35">
      <c r="A57" t="s">
        <v>28</v>
      </c>
      <c r="B57" s="93" t="s">
        <v>424</v>
      </c>
    </row>
    <row r="58" spans="1:8" x14ac:dyDescent="0.35">
      <c r="A58" t="s">
        <v>29</v>
      </c>
      <c r="B58" s="93" t="s">
        <v>423</v>
      </c>
    </row>
    <row r="59" spans="1:8" x14ac:dyDescent="0.35">
      <c r="A59" t="s">
        <v>30</v>
      </c>
      <c r="B59" s="93" t="s">
        <v>486</v>
      </c>
    </row>
    <row r="60" spans="1:8" x14ac:dyDescent="0.35">
      <c r="A60" t="s">
        <v>31</v>
      </c>
      <c r="B60" s="93" t="s">
        <v>545</v>
      </c>
    </row>
    <row r="61" spans="1:8" x14ac:dyDescent="0.35">
      <c r="A61" t="s">
        <v>32</v>
      </c>
      <c r="B61" s="93" t="s">
        <v>487</v>
      </c>
    </row>
    <row r="62" spans="1:8" x14ac:dyDescent="0.35">
      <c r="A62" t="s">
        <v>33</v>
      </c>
      <c r="B62" s="93" t="s">
        <v>488</v>
      </c>
    </row>
  </sheetData>
  <conditionalFormatting sqref="F7:F55">
    <cfRule type="dataBar" priority="2">
      <dataBar>
        <cfvo type="num" val="0"/>
        <cfvo type="num" val="1"/>
        <color rgb="FFB1A0C7"/>
      </dataBar>
      <extLst>
        <ext xmlns:x14="http://schemas.microsoft.com/office/spreadsheetml/2009/9/main" uri="{B025F937-C7B1-47D3-B67F-A62EFF666E3E}">
          <x14:id>{FEC2C376-C964-4EC2-BA9A-0201DC2D1F70}</x14:id>
        </ext>
      </extLst>
    </cfRule>
  </conditionalFormatting>
  <conditionalFormatting sqref="G7:H55">
    <cfRule type="dataBar" priority="1">
      <dataBar>
        <cfvo type="num" val="0"/>
        <cfvo type="num" val="1"/>
        <color rgb="FFB1A0C7"/>
      </dataBar>
      <extLst>
        <ext xmlns:x14="http://schemas.microsoft.com/office/spreadsheetml/2009/9/main" uri="{B025F937-C7B1-47D3-B67F-A62EFF666E3E}">
          <x14:id>{51741751-8630-449E-9B6B-C39D986E767B}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EC2C376-C964-4EC2-BA9A-0201DC2D1F70}">
            <x14:dataBar minLength="0" maxLength="100" gradient="0">
              <x14:cfvo type="num">
                <xm:f>0</xm:f>
              </x14:cfvo>
              <x14:cfvo type="num">
                <xm:f>1</xm:f>
              </x14:cfvo>
              <x14:negativeFillColor rgb="FFFF0000"/>
              <x14:axisColor rgb="FF000000"/>
            </x14:dataBar>
          </x14:cfRule>
          <xm:sqref>F7:F55</xm:sqref>
        </x14:conditionalFormatting>
        <x14:conditionalFormatting xmlns:xm="http://schemas.microsoft.com/office/excel/2006/main">
          <x14:cfRule type="dataBar" id="{51741751-8630-449E-9B6B-C39D986E767B}">
            <x14:dataBar minLength="0" maxLength="100" gradient="0">
              <x14:cfvo type="num">
                <xm:f>0</xm:f>
              </x14:cfvo>
              <x14:cfvo type="num">
                <xm:f>1</xm:f>
              </x14:cfvo>
              <x14:negativeFillColor rgb="FFFF0000"/>
              <x14:axisColor rgb="FF000000"/>
            </x14:dataBar>
          </x14:cfRule>
          <xm:sqref>G7:H55</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53"/>
  <sheetViews>
    <sheetView showGridLines="0" zoomScaleNormal="100" workbookViewId="0"/>
  </sheetViews>
  <sheetFormatPr defaultColWidth="11" defaultRowHeight="15.5" x14ac:dyDescent="0.35"/>
  <cols>
    <col min="1" max="1" width="22.33203125" customWidth="1"/>
    <col min="2" max="2" width="20.75" customWidth="1"/>
    <col min="3" max="9" width="20.58203125" customWidth="1"/>
  </cols>
  <sheetData>
    <row r="1" spans="1:9" ht="19.5" x14ac:dyDescent="0.45">
      <c r="A1" s="90" t="s">
        <v>480</v>
      </c>
    </row>
    <row r="2" spans="1:9" x14ac:dyDescent="0.35">
      <c r="A2" t="s">
        <v>44</v>
      </c>
    </row>
    <row r="3" spans="1:9" x14ac:dyDescent="0.35">
      <c r="A3" t="s">
        <v>45</v>
      </c>
    </row>
    <row r="4" spans="1:9" x14ac:dyDescent="0.35">
      <c r="A4" t="s">
        <v>399</v>
      </c>
    </row>
    <row r="5" spans="1:9" x14ac:dyDescent="0.35">
      <c r="A5" t="s">
        <v>47</v>
      </c>
    </row>
    <row r="6" spans="1:9" ht="46.5" x14ac:dyDescent="0.35">
      <c r="A6" s="87" t="s">
        <v>458</v>
      </c>
      <c r="B6" s="88" t="s">
        <v>459</v>
      </c>
      <c r="C6" s="87" t="s">
        <v>467</v>
      </c>
      <c r="D6" s="88" t="s">
        <v>471</v>
      </c>
      <c r="E6" s="87" t="s">
        <v>469</v>
      </c>
      <c r="F6" s="88" t="s">
        <v>470</v>
      </c>
      <c r="G6" s="87" t="s">
        <v>464</v>
      </c>
      <c r="H6" s="88" t="s">
        <v>465</v>
      </c>
      <c r="I6" s="87" t="s">
        <v>466</v>
      </c>
    </row>
    <row r="7" spans="1:9" x14ac:dyDescent="0.35">
      <c r="A7" s="14" t="s">
        <v>60</v>
      </c>
      <c r="B7" s="19" t="s">
        <v>60</v>
      </c>
      <c r="C7" s="15">
        <v>13265</v>
      </c>
      <c r="D7" s="15">
        <v>430</v>
      </c>
      <c r="E7" s="15">
        <v>4370</v>
      </c>
      <c r="F7" s="15">
        <v>8465</v>
      </c>
      <c r="G7" s="82">
        <v>0.03</v>
      </c>
      <c r="H7" s="82">
        <v>0.33</v>
      </c>
      <c r="I7" s="82">
        <v>0.64</v>
      </c>
    </row>
    <row r="8" spans="1:9" x14ac:dyDescent="0.35">
      <c r="A8" s="30" t="s">
        <v>60</v>
      </c>
      <c r="B8" s="92" t="s">
        <v>66</v>
      </c>
      <c r="C8" s="31">
        <v>0</v>
      </c>
      <c r="D8" s="31">
        <v>0</v>
      </c>
      <c r="E8" s="31">
        <v>0</v>
      </c>
      <c r="F8" s="31">
        <v>0</v>
      </c>
      <c r="G8" s="11">
        <v>0</v>
      </c>
      <c r="H8" s="11">
        <v>0</v>
      </c>
      <c r="I8" s="11" t="s">
        <v>62</v>
      </c>
    </row>
    <row r="9" spans="1:9" x14ac:dyDescent="0.35">
      <c r="A9" s="30" t="s">
        <v>60</v>
      </c>
      <c r="B9" s="92" t="s">
        <v>67</v>
      </c>
      <c r="C9" s="31">
        <v>0</v>
      </c>
      <c r="D9" s="31">
        <v>0</v>
      </c>
      <c r="E9" s="31">
        <v>0</v>
      </c>
      <c r="F9" s="31">
        <v>0</v>
      </c>
      <c r="G9" s="11">
        <v>0</v>
      </c>
      <c r="H9" s="11">
        <v>0</v>
      </c>
      <c r="I9" s="11" t="s">
        <v>62</v>
      </c>
    </row>
    <row r="10" spans="1:9" x14ac:dyDescent="0.35">
      <c r="A10" s="30" t="s">
        <v>60</v>
      </c>
      <c r="B10" s="92" t="s">
        <v>68</v>
      </c>
      <c r="C10" s="31">
        <v>0</v>
      </c>
      <c r="D10" s="31">
        <v>0</v>
      </c>
      <c r="E10" s="31">
        <v>0</v>
      </c>
      <c r="F10" s="31">
        <v>0</v>
      </c>
      <c r="G10" s="11">
        <v>0</v>
      </c>
      <c r="H10" s="11">
        <v>0</v>
      </c>
      <c r="I10" s="11" t="s">
        <v>62</v>
      </c>
    </row>
    <row r="11" spans="1:9" x14ac:dyDescent="0.35">
      <c r="A11" s="30" t="s">
        <v>60</v>
      </c>
      <c r="B11" s="92" t="s">
        <v>69</v>
      </c>
      <c r="C11" s="31">
        <v>0</v>
      </c>
      <c r="D11" s="31">
        <v>0</v>
      </c>
      <c r="E11" s="31">
        <v>0</v>
      </c>
      <c r="F11" s="31">
        <v>0</v>
      </c>
      <c r="G11" s="11">
        <v>0</v>
      </c>
      <c r="H11" s="11">
        <v>0</v>
      </c>
      <c r="I11" s="11" t="s">
        <v>62</v>
      </c>
    </row>
    <row r="12" spans="1:9" x14ac:dyDescent="0.35">
      <c r="A12" s="30" t="s">
        <v>60</v>
      </c>
      <c r="B12" s="92" t="s">
        <v>70</v>
      </c>
      <c r="C12" s="31">
        <v>5</v>
      </c>
      <c r="D12" s="31">
        <v>0</v>
      </c>
      <c r="E12" s="31">
        <v>5</v>
      </c>
      <c r="F12" s="31">
        <v>0</v>
      </c>
      <c r="G12" s="11">
        <v>0</v>
      </c>
      <c r="H12" s="11">
        <v>1</v>
      </c>
      <c r="I12" s="11">
        <v>0</v>
      </c>
    </row>
    <row r="13" spans="1:9" x14ac:dyDescent="0.35">
      <c r="A13" s="30" t="s">
        <v>60</v>
      </c>
      <c r="B13" s="92" t="s">
        <v>71</v>
      </c>
      <c r="C13" s="31">
        <v>5</v>
      </c>
      <c r="D13" s="31" t="s">
        <v>111</v>
      </c>
      <c r="E13" s="31" t="s">
        <v>111</v>
      </c>
      <c r="F13" s="31" t="s">
        <v>111</v>
      </c>
      <c r="G13" s="11" t="s">
        <v>111</v>
      </c>
      <c r="H13" s="11" t="s">
        <v>111</v>
      </c>
      <c r="I13" s="11" t="s">
        <v>111</v>
      </c>
    </row>
    <row r="14" spans="1:9" x14ac:dyDescent="0.35">
      <c r="A14" s="30" t="s">
        <v>60</v>
      </c>
      <c r="B14" s="92" t="s">
        <v>72</v>
      </c>
      <c r="C14" s="31">
        <v>10</v>
      </c>
      <c r="D14" s="31">
        <v>0</v>
      </c>
      <c r="E14" s="31">
        <v>5</v>
      </c>
      <c r="F14" s="31">
        <v>5</v>
      </c>
      <c r="G14" s="11">
        <v>0</v>
      </c>
      <c r="H14" s="11">
        <v>0.57999999999999996</v>
      </c>
      <c r="I14" s="11">
        <v>0.42</v>
      </c>
    </row>
    <row r="15" spans="1:9" x14ac:dyDescent="0.35">
      <c r="A15" s="30" t="s">
        <v>60</v>
      </c>
      <c r="B15" s="92" t="s">
        <v>73</v>
      </c>
      <c r="C15" s="31">
        <v>15</v>
      </c>
      <c r="D15" s="31" t="s">
        <v>111</v>
      </c>
      <c r="E15" s="31">
        <v>10</v>
      </c>
      <c r="F15" s="31">
        <v>5</v>
      </c>
      <c r="G15" s="11" t="s">
        <v>111</v>
      </c>
      <c r="H15" s="11">
        <v>0.64</v>
      </c>
      <c r="I15" s="11" t="s">
        <v>111</v>
      </c>
    </row>
    <row r="16" spans="1:9" x14ac:dyDescent="0.35">
      <c r="A16" s="30" t="s">
        <v>60</v>
      </c>
      <c r="B16" s="92" t="s">
        <v>74</v>
      </c>
      <c r="C16" s="31">
        <v>10</v>
      </c>
      <c r="D16" s="31" t="s">
        <v>111</v>
      </c>
      <c r="E16" s="31">
        <v>5</v>
      </c>
      <c r="F16" s="31" t="s">
        <v>111</v>
      </c>
      <c r="G16" s="11" t="s">
        <v>111</v>
      </c>
      <c r="H16" s="11" t="s">
        <v>111</v>
      </c>
      <c r="I16" s="11" t="s">
        <v>111</v>
      </c>
    </row>
    <row r="17" spans="1:9" x14ac:dyDescent="0.35">
      <c r="A17" s="30" t="s">
        <v>60</v>
      </c>
      <c r="B17" s="92" t="s">
        <v>75</v>
      </c>
      <c r="C17" s="31">
        <v>30</v>
      </c>
      <c r="D17" s="31" t="s">
        <v>111</v>
      </c>
      <c r="E17" s="31">
        <v>15</v>
      </c>
      <c r="F17" s="31">
        <v>10</v>
      </c>
      <c r="G17" s="11" t="s">
        <v>111</v>
      </c>
      <c r="H17" s="11">
        <v>0.59</v>
      </c>
      <c r="I17" s="11" t="s">
        <v>111</v>
      </c>
    </row>
    <row r="18" spans="1:9" x14ac:dyDescent="0.35">
      <c r="A18" s="30" t="s">
        <v>60</v>
      </c>
      <c r="B18" s="92" t="s">
        <v>76</v>
      </c>
      <c r="C18" s="31">
        <v>20</v>
      </c>
      <c r="D18" s="31" t="s">
        <v>111</v>
      </c>
      <c r="E18" s="31">
        <v>15</v>
      </c>
      <c r="F18" s="31">
        <v>5</v>
      </c>
      <c r="G18" s="11" t="s">
        <v>111</v>
      </c>
      <c r="H18" s="11">
        <v>0.67</v>
      </c>
      <c r="I18" s="11" t="s">
        <v>111</v>
      </c>
    </row>
    <row r="19" spans="1:9" x14ac:dyDescent="0.35">
      <c r="A19" s="30" t="s">
        <v>60</v>
      </c>
      <c r="B19" s="92" t="s">
        <v>77</v>
      </c>
      <c r="C19" s="31">
        <v>25</v>
      </c>
      <c r="D19" s="31" t="s">
        <v>111</v>
      </c>
      <c r="E19" s="31">
        <v>20</v>
      </c>
      <c r="F19" s="31">
        <v>5</v>
      </c>
      <c r="G19" s="11" t="s">
        <v>111</v>
      </c>
      <c r="H19" s="11">
        <v>0.75</v>
      </c>
      <c r="I19" s="11" t="s">
        <v>111</v>
      </c>
    </row>
    <row r="20" spans="1:9" x14ac:dyDescent="0.35">
      <c r="A20" s="30" t="s">
        <v>60</v>
      </c>
      <c r="B20" s="92" t="s">
        <v>78</v>
      </c>
      <c r="C20" s="31">
        <v>40</v>
      </c>
      <c r="D20" s="31">
        <v>5</v>
      </c>
      <c r="E20" s="31">
        <v>30</v>
      </c>
      <c r="F20" s="31">
        <v>10</v>
      </c>
      <c r="G20" s="11">
        <v>7.0000000000000007E-2</v>
      </c>
      <c r="H20" s="11">
        <v>0.67</v>
      </c>
      <c r="I20" s="11">
        <v>0.26</v>
      </c>
    </row>
    <row r="21" spans="1:9" x14ac:dyDescent="0.35">
      <c r="A21" s="30" t="s">
        <v>60</v>
      </c>
      <c r="B21" s="92" t="s">
        <v>79</v>
      </c>
      <c r="C21" s="31">
        <v>30</v>
      </c>
      <c r="D21" s="31" t="s">
        <v>111</v>
      </c>
      <c r="E21" s="31">
        <v>20</v>
      </c>
      <c r="F21" s="31">
        <v>5</v>
      </c>
      <c r="G21" s="11" t="s">
        <v>111</v>
      </c>
      <c r="H21" s="11">
        <v>0.71</v>
      </c>
      <c r="I21" s="11" t="s">
        <v>111</v>
      </c>
    </row>
    <row r="22" spans="1:9" x14ac:dyDescent="0.35">
      <c r="A22" s="30" t="s">
        <v>60</v>
      </c>
      <c r="B22" s="92" t="s">
        <v>80</v>
      </c>
      <c r="C22" s="31">
        <v>70</v>
      </c>
      <c r="D22" s="31" t="s">
        <v>111</v>
      </c>
      <c r="E22" s="31">
        <v>50</v>
      </c>
      <c r="F22" s="31">
        <v>20</v>
      </c>
      <c r="G22" s="11" t="s">
        <v>111</v>
      </c>
      <c r="H22" s="11">
        <v>0.69</v>
      </c>
      <c r="I22" s="11" t="s">
        <v>111</v>
      </c>
    </row>
    <row r="23" spans="1:9" x14ac:dyDescent="0.35">
      <c r="A23" s="30" t="s">
        <v>60</v>
      </c>
      <c r="B23" s="92" t="s">
        <v>81</v>
      </c>
      <c r="C23" s="31">
        <v>85</v>
      </c>
      <c r="D23" s="31">
        <v>5</v>
      </c>
      <c r="E23" s="31">
        <v>55</v>
      </c>
      <c r="F23" s="31">
        <v>30</v>
      </c>
      <c r="G23" s="11">
        <v>0.05</v>
      </c>
      <c r="H23" s="11">
        <v>0.62</v>
      </c>
      <c r="I23" s="11">
        <v>0.33</v>
      </c>
    </row>
    <row r="24" spans="1:9" x14ac:dyDescent="0.35">
      <c r="A24" s="30" t="s">
        <v>60</v>
      </c>
      <c r="B24" s="92" t="s">
        <v>82</v>
      </c>
      <c r="C24" s="31">
        <v>165</v>
      </c>
      <c r="D24" s="31">
        <v>5</v>
      </c>
      <c r="E24" s="31">
        <v>115</v>
      </c>
      <c r="F24" s="31">
        <v>45</v>
      </c>
      <c r="G24" s="11">
        <v>0.02</v>
      </c>
      <c r="H24" s="11">
        <v>0.7</v>
      </c>
      <c r="I24" s="11">
        <v>0.28000000000000003</v>
      </c>
    </row>
    <row r="25" spans="1:9" x14ac:dyDescent="0.35">
      <c r="A25" s="30" t="s">
        <v>60</v>
      </c>
      <c r="B25" s="92" t="s">
        <v>83</v>
      </c>
      <c r="C25" s="31">
        <v>110</v>
      </c>
      <c r="D25" s="31" t="s">
        <v>111</v>
      </c>
      <c r="E25" s="31">
        <v>70</v>
      </c>
      <c r="F25" s="31">
        <v>35</v>
      </c>
      <c r="G25" s="11" t="s">
        <v>111</v>
      </c>
      <c r="H25" s="11">
        <v>0.65</v>
      </c>
      <c r="I25" s="11" t="s">
        <v>111</v>
      </c>
    </row>
    <row r="26" spans="1:9" x14ac:dyDescent="0.35">
      <c r="A26" s="30" t="s">
        <v>60</v>
      </c>
      <c r="B26" s="92" t="s">
        <v>84</v>
      </c>
      <c r="C26" s="31">
        <v>245</v>
      </c>
      <c r="D26" s="31">
        <v>5</v>
      </c>
      <c r="E26" s="31">
        <v>175</v>
      </c>
      <c r="F26" s="31">
        <v>65</v>
      </c>
      <c r="G26" s="11">
        <v>0.03</v>
      </c>
      <c r="H26" s="11">
        <v>0.71</v>
      </c>
      <c r="I26" s="11">
        <v>0.26</v>
      </c>
    </row>
    <row r="27" spans="1:9" x14ac:dyDescent="0.35">
      <c r="A27" s="30" t="s">
        <v>60</v>
      </c>
      <c r="B27" s="92" t="s">
        <v>85</v>
      </c>
      <c r="C27" s="31">
        <v>230</v>
      </c>
      <c r="D27" s="31">
        <v>5</v>
      </c>
      <c r="E27" s="31">
        <v>175</v>
      </c>
      <c r="F27" s="31">
        <v>50</v>
      </c>
      <c r="G27" s="11">
        <v>0.02</v>
      </c>
      <c r="H27" s="11">
        <v>0.77</v>
      </c>
      <c r="I27" s="11">
        <v>0.22</v>
      </c>
    </row>
    <row r="28" spans="1:9" x14ac:dyDescent="0.35">
      <c r="A28" s="30" t="s">
        <v>60</v>
      </c>
      <c r="B28" s="92" t="s">
        <v>86</v>
      </c>
      <c r="C28" s="31">
        <v>210</v>
      </c>
      <c r="D28" s="31">
        <v>5</v>
      </c>
      <c r="E28" s="31">
        <v>150</v>
      </c>
      <c r="F28" s="31">
        <v>60</v>
      </c>
      <c r="G28" s="11">
        <v>0.01</v>
      </c>
      <c r="H28" s="11">
        <v>0.7</v>
      </c>
      <c r="I28" s="11">
        <v>0.28000000000000003</v>
      </c>
    </row>
    <row r="29" spans="1:9" x14ac:dyDescent="0.35">
      <c r="A29" s="30" t="s">
        <v>60</v>
      </c>
      <c r="B29" s="92" t="s">
        <v>87</v>
      </c>
      <c r="C29" s="31">
        <v>225</v>
      </c>
      <c r="D29" s="31">
        <v>5</v>
      </c>
      <c r="E29" s="31">
        <v>155</v>
      </c>
      <c r="F29" s="31">
        <v>70</v>
      </c>
      <c r="G29" s="11">
        <v>0.02</v>
      </c>
      <c r="H29" s="11">
        <v>0.68</v>
      </c>
      <c r="I29" s="11">
        <v>0.3</v>
      </c>
    </row>
    <row r="30" spans="1:9" x14ac:dyDescent="0.35">
      <c r="A30" s="30" t="s">
        <v>60</v>
      </c>
      <c r="B30" s="92" t="s">
        <v>88</v>
      </c>
      <c r="C30" s="31">
        <v>260</v>
      </c>
      <c r="D30" s="31">
        <v>5</v>
      </c>
      <c r="E30" s="31">
        <v>170</v>
      </c>
      <c r="F30" s="31">
        <v>80</v>
      </c>
      <c r="G30" s="11">
        <v>0.02</v>
      </c>
      <c r="H30" s="11">
        <v>0.67</v>
      </c>
      <c r="I30" s="11">
        <v>0.31</v>
      </c>
    </row>
    <row r="31" spans="1:9" x14ac:dyDescent="0.35">
      <c r="A31" s="30" t="s">
        <v>60</v>
      </c>
      <c r="B31" s="92" t="s">
        <v>89</v>
      </c>
      <c r="C31" s="31">
        <v>270</v>
      </c>
      <c r="D31" s="31">
        <v>5</v>
      </c>
      <c r="E31" s="31">
        <v>175</v>
      </c>
      <c r="F31" s="31">
        <v>90</v>
      </c>
      <c r="G31" s="11">
        <v>0.02</v>
      </c>
      <c r="H31" s="11">
        <v>0.64</v>
      </c>
      <c r="I31" s="11">
        <v>0.33</v>
      </c>
    </row>
    <row r="32" spans="1:9" x14ac:dyDescent="0.35">
      <c r="A32" s="30" t="s">
        <v>60</v>
      </c>
      <c r="B32" s="92" t="s">
        <v>90</v>
      </c>
      <c r="C32" s="31">
        <v>360</v>
      </c>
      <c r="D32" s="31">
        <v>10</v>
      </c>
      <c r="E32" s="31">
        <v>225</v>
      </c>
      <c r="F32" s="31">
        <v>125</v>
      </c>
      <c r="G32" s="11">
        <v>0.03</v>
      </c>
      <c r="H32" s="11">
        <v>0.62</v>
      </c>
      <c r="I32" s="11">
        <v>0.35</v>
      </c>
    </row>
    <row r="33" spans="1:9" x14ac:dyDescent="0.35">
      <c r="A33" s="30" t="s">
        <v>60</v>
      </c>
      <c r="B33" s="92" t="s">
        <v>91</v>
      </c>
      <c r="C33" s="31">
        <v>290</v>
      </c>
      <c r="D33" s="31">
        <v>5</v>
      </c>
      <c r="E33" s="31">
        <v>145</v>
      </c>
      <c r="F33" s="31">
        <v>140</v>
      </c>
      <c r="G33" s="11">
        <v>0.02</v>
      </c>
      <c r="H33" s="11">
        <v>0.49</v>
      </c>
      <c r="I33" s="11">
        <v>0.48</v>
      </c>
    </row>
    <row r="34" spans="1:9" x14ac:dyDescent="0.35">
      <c r="A34" s="30" t="s">
        <v>60</v>
      </c>
      <c r="B34" s="92" t="s">
        <v>92</v>
      </c>
      <c r="C34" s="31">
        <v>585</v>
      </c>
      <c r="D34" s="31">
        <v>5</v>
      </c>
      <c r="E34" s="31">
        <v>210</v>
      </c>
      <c r="F34" s="31">
        <v>370</v>
      </c>
      <c r="G34" s="11">
        <v>0.01</v>
      </c>
      <c r="H34" s="11">
        <v>0.36</v>
      </c>
      <c r="I34" s="11">
        <v>0.63</v>
      </c>
    </row>
    <row r="35" spans="1:9" x14ac:dyDescent="0.35">
      <c r="A35" s="30" t="s">
        <v>60</v>
      </c>
      <c r="B35" s="92" t="s">
        <v>93</v>
      </c>
      <c r="C35" s="31">
        <v>760</v>
      </c>
      <c r="D35" s="31">
        <v>10</v>
      </c>
      <c r="E35" s="31">
        <v>155</v>
      </c>
      <c r="F35" s="31">
        <v>590</v>
      </c>
      <c r="G35" s="11">
        <v>0.01</v>
      </c>
      <c r="H35" s="11">
        <v>0.21</v>
      </c>
      <c r="I35" s="11">
        <v>0.78</v>
      </c>
    </row>
    <row r="36" spans="1:9" x14ac:dyDescent="0.35">
      <c r="A36" s="30" t="s">
        <v>60</v>
      </c>
      <c r="B36" s="92" t="s">
        <v>94</v>
      </c>
      <c r="C36" s="31">
        <v>635</v>
      </c>
      <c r="D36" s="31">
        <v>15</v>
      </c>
      <c r="E36" s="31">
        <v>130</v>
      </c>
      <c r="F36" s="31">
        <v>490</v>
      </c>
      <c r="G36" s="11">
        <v>0.02</v>
      </c>
      <c r="H36" s="11">
        <v>0.2</v>
      </c>
      <c r="I36" s="11">
        <v>0.77</v>
      </c>
    </row>
    <row r="37" spans="1:9" x14ac:dyDescent="0.35">
      <c r="A37" s="30" t="s">
        <v>60</v>
      </c>
      <c r="B37" s="92" t="s">
        <v>95</v>
      </c>
      <c r="C37" s="31">
        <v>570</v>
      </c>
      <c r="D37" s="31">
        <v>5</v>
      </c>
      <c r="E37" s="31">
        <v>140</v>
      </c>
      <c r="F37" s="31">
        <v>425</v>
      </c>
      <c r="G37" s="11">
        <v>0.01</v>
      </c>
      <c r="H37" s="11">
        <v>0.24</v>
      </c>
      <c r="I37" s="11">
        <v>0.75</v>
      </c>
    </row>
    <row r="38" spans="1:9" x14ac:dyDescent="0.35">
      <c r="A38" s="30" t="s">
        <v>60</v>
      </c>
      <c r="B38" s="92" t="s">
        <v>96</v>
      </c>
      <c r="C38" s="31">
        <v>515</v>
      </c>
      <c r="D38" s="31">
        <v>15</v>
      </c>
      <c r="E38" s="31">
        <v>155</v>
      </c>
      <c r="F38" s="31">
        <v>345</v>
      </c>
      <c r="G38" s="11">
        <v>0.03</v>
      </c>
      <c r="H38" s="11">
        <v>0.3</v>
      </c>
      <c r="I38" s="11">
        <v>0.67</v>
      </c>
    </row>
    <row r="39" spans="1:9" x14ac:dyDescent="0.35">
      <c r="A39" s="30" t="s">
        <v>60</v>
      </c>
      <c r="B39" s="92" t="s">
        <v>97</v>
      </c>
      <c r="C39" s="31">
        <v>545</v>
      </c>
      <c r="D39" s="31">
        <v>20</v>
      </c>
      <c r="E39" s="31">
        <v>155</v>
      </c>
      <c r="F39" s="31">
        <v>365</v>
      </c>
      <c r="G39" s="11">
        <v>0.04</v>
      </c>
      <c r="H39" s="11">
        <v>0.28999999999999998</v>
      </c>
      <c r="I39" s="11">
        <v>0.67</v>
      </c>
    </row>
    <row r="40" spans="1:9" x14ac:dyDescent="0.35">
      <c r="A40" s="30" t="s">
        <v>60</v>
      </c>
      <c r="B40" s="92" t="s">
        <v>98</v>
      </c>
      <c r="C40" s="31">
        <v>565</v>
      </c>
      <c r="D40" s="31">
        <v>20</v>
      </c>
      <c r="E40" s="31">
        <v>145</v>
      </c>
      <c r="F40" s="31">
        <v>400</v>
      </c>
      <c r="G40" s="11">
        <v>0.04</v>
      </c>
      <c r="H40" s="11">
        <v>0.25</v>
      </c>
      <c r="I40" s="11">
        <v>0.71</v>
      </c>
    </row>
    <row r="41" spans="1:9" x14ac:dyDescent="0.35">
      <c r="A41" s="30" t="s">
        <v>60</v>
      </c>
      <c r="B41" s="92" t="s">
        <v>99</v>
      </c>
      <c r="C41" s="31">
        <v>690</v>
      </c>
      <c r="D41" s="31">
        <v>30</v>
      </c>
      <c r="E41" s="31">
        <v>140</v>
      </c>
      <c r="F41" s="31">
        <v>520</v>
      </c>
      <c r="G41" s="11">
        <v>0.05</v>
      </c>
      <c r="H41" s="11">
        <v>0.2</v>
      </c>
      <c r="I41" s="11">
        <v>0.75</v>
      </c>
    </row>
    <row r="42" spans="1:9" x14ac:dyDescent="0.35">
      <c r="A42" s="30" t="s">
        <v>60</v>
      </c>
      <c r="B42" s="92" t="s">
        <v>100</v>
      </c>
      <c r="C42" s="31">
        <v>695</v>
      </c>
      <c r="D42" s="31">
        <v>25</v>
      </c>
      <c r="E42" s="31">
        <v>125</v>
      </c>
      <c r="F42" s="31">
        <v>550</v>
      </c>
      <c r="G42" s="11">
        <v>0.03</v>
      </c>
      <c r="H42" s="11">
        <v>0.18</v>
      </c>
      <c r="I42" s="11">
        <v>0.79</v>
      </c>
    </row>
    <row r="43" spans="1:9" x14ac:dyDescent="0.35">
      <c r="A43" s="30" t="s">
        <v>60</v>
      </c>
      <c r="B43" s="92" t="s">
        <v>101</v>
      </c>
      <c r="C43" s="31">
        <v>795</v>
      </c>
      <c r="D43" s="31">
        <v>35</v>
      </c>
      <c r="E43" s="31">
        <v>185</v>
      </c>
      <c r="F43" s="31">
        <v>575</v>
      </c>
      <c r="G43" s="11">
        <v>0.05</v>
      </c>
      <c r="H43" s="11">
        <v>0.23</v>
      </c>
      <c r="I43" s="11">
        <v>0.72</v>
      </c>
    </row>
    <row r="44" spans="1:9" x14ac:dyDescent="0.35">
      <c r="A44" s="30" t="s">
        <v>60</v>
      </c>
      <c r="B44" s="92" t="s">
        <v>102</v>
      </c>
      <c r="C44" s="31">
        <v>875</v>
      </c>
      <c r="D44" s="31">
        <v>30</v>
      </c>
      <c r="E44" s="31">
        <v>205</v>
      </c>
      <c r="F44" s="31">
        <v>640</v>
      </c>
      <c r="G44" s="11">
        <v>0.04</v>
      </c>
      <c r="H44" s="11">
        <v>0.23</v>
      </c>
      <c r="I44" s="11">
        <v>0.73</v>
      </c>
    </row>
    <row r="45" spans="1:9" x14ac:dyDescent="0.35">
      <c r="A45" s="30" t="s">
        <v>60</v>
      </c>
      <c r="B45" s="92" t="s">
        <v>103</v>
      </c>
      <c r="C45" s="31">
        <v>750</v>
      </c>
      <c r="D45" s="31">
        <v>20</v>
      </c>
      <c r="E45" s="31">
        <v>195</v>
      </c>
      <c r="F45" s="31">
        <v>535</v>
      </c>
      <c r="G45" s="11">
        <v>0.03</v>
      </c>
      <c r="H45" s="11">
        <v>0.26</v>
      </c>
      <c r="I45" s="11">
        <v>0.71</v>
      </c>
    </row>
    <row r="46" spans="1:9" x14ac:dyDescent="0.35">
      <c r="A46" s="30" t="s">
        <v>60</v>
      </c>
      <c r="B46" s="92" t="s">
        <v>104</v>
      </c>
      <c r="C46" s="31">
        <v>890</v>
      </c>
      <c r="D46" s="31">
        <v>35</v>
      </c>
      <c r="E46" s="31">
        <v>215</v>
      </c>
      <c r="F46" s="31">
        <v>640</v>
      </c>
      <c r="G46" s="11">
        <v>0.04</v>
      </c>
      <c r="H46" s="11">
        <v>0.24</v>
      </c>
      <c r="I46" s="11">
        <v>0.72</v>
      </c>
    </row>
    <row r="47" spans="1:9" x14ac:dyDescent="0.35">
      <c r="A47" s="30" t="s">
        <v>60</v>
      </c>
      <c r="B47" s="92" t="s">
        <v>105</v>
      </c>
      <c r="C47" s="31">
        <v>900</v>
      </c>
      <c r="D47" s="31">
        <v>50</v>
      </c>
      <c r="E47" s="31">
        <v>225</v>
      </c>
      <c r="F47" s="31">
        <v>630</v>
      </c>
      <c r="G47" s="11">
        <v>0.05</v>
      </c>
      <c r="H47" s="11">
        <v>0.25</v>
      </c>
      <c r="I47" s="11">
        <v>0.7</v>
      </c>
    </row>
    <row r="48" spans="1:9" x14ac:dyDescent="0.35">
      <c r="A48" s="30" t="s">
        <v>60</v>
      </c>
      <c r="B48" s="92" t="s">
        <v>106</v>
      </c>
      <c r="C48" s="31">
        <v>785</v>
      </c>
      <c r="D48" s="31">
        <v>40</v>
      </c>
      <c r="E48" s="31">
        <v>215</v>
      </c>
      <c r="F48" s="31">
        <v>525</v>
      </c>
      <c r="G48" s="11">
        <v>0.05</v>
      </c>
      <c r="H48" s="11">
        <v>0.27</v>
      </c>
      <c r="I48" s="11">
        <v>0.67</v>
      </c>
    </row>
    <row r="49" spans="1:9" x14ac:dyDescent="0.35">
      <c r="A49" s="25" t="s">
        <v>400</v>
      </c>
      <c r="B49" s="26" t="s">
        <v>60</v>
      </c>
      <c r="C49" s="27">
        <v>9420</v>
      </c>
      <c r="D49" s="27">
        <v>310</v>
      </c>
      <c r="E49" s="27">
        <v>2115</v>
      </c>
      <c r="F49" s="27">
        <v>6995</v>
      </c>
      <c r="G49" s="124">
        <v>0.03</v>
      </c>
      <c r="H49" s="124">
        <v>0.22</v>
      </c>
      <c r="I49" s="124">
        <v>0.74</v>
      </c>
    </row>
    <row r="50" spans="1:9" x14ac:dyDescent="0.35">
      <c r="A50" s="7" t="s">
        <v>400</v>
      </c>
      <c r="B50" s="18" t="s">
        <v>66</v>
      </c>
      <c r="C50" s="10">
        <v>0</v>
      </c>
      <c r="D50" s="10">
        <v>0</v>
      </c>
      <c r="E50" s="10">
        <v>0</v>
      </c>
      <c r="F50" s="10">
        <v>0</v>
      </c>
      <c r="G50" s="11" t="s">
        <v>62</v>
      </c>
      <c r="H50" s="11" t="s">
        <v>62</v>
      </c>
      <c r="I50" s="11" t="s">
        <v>62</v>
      </c>
    </row>
    <row r="51" spans="1:9" x14ac:dyDescent="0.35">
      <c r="A51" s="7" t="s">
        <v>400</v>
      </c>
      <c r="B51" s="18" t="s">
        <v>67</v>
      </c>
      <c r="C51" s="10">
        <v>0</v>
      </c>
      <c r="D51" s="10">
        <v>0</v>
      </c>
      <c r="E51" s="10">
        <v>0</v>
      </c>
      <c r="F51" s="10">
        <v>0</v>
      </c>
      <c r="G51" s="11" t="s">
        <v>62</v>
      </c>
      <c r="H51" s="11" t="s">
        <v>62</v>
      </c>
      <c r="I51" s="11" t="s">
        <v>62</v>
      </c>
    </row>
    <row r="52" spans="1:9" x14ac:dyDescent="0.35">
      <c r="A52" s="7" t="s">
        <v>400</v>
      </c>
      <c r="B52" s="18" t="s">
        <v>68</v>
      </c>
      <c r="C52" s="10">
        <v>0</v>
      </c>
      <c r="D52" s="10">
        <v>0</v>
      </c>
      <c r="E52" s="10">
        <v>0</v>
      </c>
      <c r="F52" s="10">
        <v>0</v>
      </c>
      <c r="G52" s="11" t="s">
        <v>62</v>
      </c>
      <c r="H52" s="11" t="s">
        <v>62</v>
      </c>
      <c r="I52" s="11" t="s">
        <v>62</v>
      </c>
    </row>
    <row r="53" spans="1:9" x14ac:dyDescent="0.35">
      <c r="A53" s="7" t="s">
        <v>400</v>
      </c>
      <c r="B53" s="18" t="s">
        <v>69</v>
      </c>
      <c r="C53" s="10">
        <v>0</v>
      </c>
      <c r="D53" s="10">
        <v>0</v>
      </c>
      <c r="E53" s="10">
        <v>0</v>
      </c>
      <c r="F53" s="10">
        <v>0</v>
      </c>
      <c r="G53" s="11" t="s">
        <v>62</v>
      </c>
      <c r="H53" s="11" t="s">
        <v>62</v>
      </c>
      <c r="I53" s="11" t="s">
        <v>62</v>
      </c>
    </row>
    <row r="54" spans="1:9" x14ac:dyDescent="0.35">
      <c r="A54" s="7" t="s">
        <v>400</v>
      </c>
      <c r="B54" s="18" t="s">
        <v>70</v>
      </c>
      <c r="C54" s="10">
        <v>0</v>
      </c>
      <c r="D54" s="10">
        <v>0</v>
      </c>
      <c r="E54" s="10">
        <v>0</v>
      </c>
      <c r="F54" s="10">
        <v>0</v>
      </c>
      <c r="G54" s="11" t="s">
        <v>62</v>
      </c>
      <c r="H54" s="11" t="s">
        <v>62</v>
      </c>
      <c r="I54" s="11" t="s">
        <v>62</v>
      </c>
    </row>
    <row r="55" spans="1:9" x14ac:dyDescent="0.35">
      <c r="A55" s="7" t="s">
        <v>400</v>
      </c>
      <c r="B55" s="18" t="s">
        <v>71</v>
      </c>
      <c r="C55" s="10">
        <v>0</v>
      </c>
      <c r="D55" s="10">
        <v>0</v>
      </c>
      <c r="E55" s="10">
        <v>0</v>
      </c>
      <c r="F55" s="10">
        <v>0</v>
      </c>
      <c r="G55" s="11" t="s">
        <v>62</v>
      </c>
      <c r="H55" s="11" t="s">
        <v>62</v>
      </c>
      <c r="I55" s="11" t="s">
        <v>62</v>
      </c>
    </row>
    <row r="56" spans="1:9" x14ac:dyDescent="0.35">
      <c r="A56" s="7" t="s">
        <v>400</v>
      </c>
      <c r="B56" s="18" t="s">
        <v>72</v>
      </c>
      <c r="C56" s="10">
        <v>0</v>
      </c>
      <c r="D56" s="10">
        <v>0</v>
      </c>
      <c r="E56" s="10">
        <v>0</v>
      </c>
      <c r="F56" s="10">
        <v>0</v>
      </c>
      <c r="G56" s="11" t="s">
        <v>62</v>
      </c>
      <c r="H56" s="11" t="s">
        <v>62</v>
      </c>
      <c r="I56" s="11" t="s">
        <v>62</v>
      </c>
    </row>
    <row r="57" spans="1:9" x14ac:dyDescent="0.35">
      <c r="A57" s="7" t="s">
        <v>400</v>
      </c>
      <c r="B57" s="18" t="s">
        <v>73</v>
      </c>
      <c r="C57" s="10" t="s">
        <v>111</v>
      </c>
      <c r="D57" s="10">
        <v>0</v>
      </c>
      <c r="E57" s="10" t="s">
        <v>111</v>
      </c>
      <c r="F57" s="10">
        <v>0</v>
      </c>
      <c r="G57" s="11">
        <v>0</v>
      </c>
      <c r="H57" s="11" t="s">
        <v>111</v>
      </c>
      <c r="I57" s="11">
        <v>0</v>
      </c>
    </row>
    <row r="58" spans="1:9" x14ac:dyDescent="0.35">
      <c r="A58" s="7" t="s">
        <v>400</v>
      </c>
      <c r="B58" s="18" t="s">
        <v>74</v>
      </c>
      <c r="C58" s="10" t="s">
        <v>111</v>
      </c>
      <c r="D58" s="10">
        <v>0</v>
      </c>
      <c r="E58" s="10">
        <v>0</v>
      </c>
      <c r="F58" s="10" t="s">
        <v>111</v>
      </c>
      <c r="G58" s="11">
        <v>0</v>
      </c>
      <c r="H58" s="11">
        <v>0</v>
      </c>
      <c r="I58" s="11" t="s">
        <v>111</v>
      </c>
    </row>
    <row r="59" spans="1:9" x14ac:dyDescent="0.35">
      <c r="A59" s="7" t="s">
        <v>400</v>
      </c>
      <c r="B59" s="18" t="s">
        <v>75</v>
      </c>
      <c r="C59" s="10">
        <v>0</v>
      </c>
      <c r="D59" s="10">
        <v>0</v>
      </c>
      <c r="E59" s="10">
        <v>0</v>
      </c>
      <c r="F59" s="10">
        <v>0</v>
      </c>
      <c r="G59" s="11" t="s">
        <v>62</v>
      </c>
      <c r="H59" s="11" t="s">
        <v>62</v>
      </c>
      <c r="I59" s="11" t="s">
        <v>62</v>
      </c>
    </row>
    <row r="60" spans="1:9" x14ac:dyDescent="0.35">
      <c r="A60" s="7" t="s">
        <v>400</v>
      </c>
      <c r="B60" s="18" t="s">
        <v>76</v>
      </c>
      <c r="C60" s="10">
        <v>0</v>
      </c>
      <c r="D60" s="10">
        <v>0</v>
      </c>
      <c r="E60" s="10">
        <v>0</v>
      </c>
      <c r="F60" s="10">
        <v>0</v>
      </c>
      <c r="G60" s="11" t="s">
        <v>62</v>
      </c>
      <c r="H60" s="11" t="s">
        <v>62</v>
      </c>
      <c r="I60" s="11" t="s">
        <v>62</v>
      </c>
    </row>
    <row r="61" spans="1:9" x14ac:dyDescent="0.35">
      <c r="A61" s="7" t="s">
        <v>400</v>
      </c>
      <c r="B61" s="18" t="s">
        <v>77</v>
      </c>
      <c r="C61" s="10" t="s">
        <v>111</v>
      </c>
      <c r="D61" s="10">
        <v>0</v>
      </c>
      <c r="E61" s="10" t="s">
        <v>111</v>
      </c>
      <c r="F61" s="10">
        <v>0</v>
      </c>
      <c r="G61" s="11">
        <v>0</v>
      </c>
      <c r="H61" s="11" t="s">
        <v>111</v>
      </c>
      <c r="I61" s="11">
        <v>0</v>
      </c>
    </row>
    <row r="62" spans="1:9" x14ac:dyDescent="0.35">
      <c r="A62" s="7" t="s">
        <v>400</v>
      </c>
      <c r="B62" s="18" t="s">
        <v>78</v>
      </c>
      <c r="C62" s="10">
        <v>0</v>
      </c>
      <c r="D62" s="10">
        <v>0</v>
      </c>
      <c r="E62" s="10">
        <v>0</v>
      </c>
      <c r="F62" s="10">
        <v>0</v>
      </c>
      <c r="G62" s="11" t="s">
        <v>62</v>
      </c>
      <c r="H62" s="11" t="s">
        <v>62</v>
      </c>
      <c r="I62" s="11" t="s">
        <v>62</v>
      </c>
    </row>
    <row r="63" spans="1:9" x14ac:dyDescent="0.35">
      <c r="A63" s="7" t="s">
        <v>400</v>
      </c>
      <c r="B63" s="18" t="s">
        <v>79</v>
      </c>
      <c r="C63" s="10">
        <v>0</v>
      </c>
      <c r="D63" s="10">
        <v>0</v>
      </c>
      <c r="E63" s="10">
        <v>0</v>
      </c>
      <c r="F63" s="10">
        <v>0</v>
      </c>
      <c r="G63" s="11" t="s">
        <v>62</v>
      </c>
      <c r="H63" s="11" t="s">
        <v>62</v>
      </c>
      <c r="I63" s="11" t="s">
        <v>62</v>
      </c>
    </row>
    <row r="64" spans="1:9" x14ac:dyDescent="0.35">
      <c r="A64" s="7" t="s">
        <v>400</v>
      </c>
      <c r="B64" s="18" t="s">
        <v>80</v>
      </c>
      <c r="C64" s="10" t="s">
        <v>111</v>
      </c>
      <c r="D64" s="10">
        <v>0</v>
      </c>
      <c r="E64" s="10" t="s">
        <v>111</v>
      </c>
      <c r="F64" s="10" t="s">
        <v>111</v>
      </c>
      <c r="G64" s="11">
        <v>0</v>
      </c>
      <c r="H64" s="11" t="s">
        <v>111</v>
      </c>
      <c r="I64" s="11" t="s">
        <v>111</v>
      </c>
    </row>
    <row r="65" spans="1:9" x14ac:dyDescent="0.35">
      <c r="A65" s="7" t="s">
        <v>400</v>
      </c>
      <c r="B65" s="18" t="s">
        <v>81</v>
      </c>
      <c r="C65" s="10">
        <v>5</v>
      </c>
      <c r="D65" s="10">
        <v>0</v>
      </c>
      <c r="E65" s="10" t="s">
        <v>111</v>
      </c>
      <c r="F65" s="10" t="s">
        <v>111</v>
      </c>
      <c r="G65" s="11">
        <v>0</v>
      </c>
      <c r="H65" s="11" t="s">
        <v>111</v>
      </c>
      <c r="I65" s="11" t="s">
        <v>111</v>
      </c>
    </row>
    <row r="66" spans="1:9" x14ac:dyDescent="0.35">
      <c r="A66" s="7" t="s">
        <v>400</v>
      </c>
      <c r="B66" s="18" t="s">
        <v>82</v>
      </c>
      <c r="C66" s="10">
        <v>10</v>
      </c>
      <c r="D66" s="10">
        <v>0</v>
      </c>
      <c r="E66" s="10">
        <v>10</v>
      </c>
      <c r="F66" s="10" t="s">
        <v>111</v>
      </c>
      <c r="G66" s="11">
        <v>0</v>
      </c>
      <c r="H66" s="11" t="s">
        <v>111</v>
      </c>
      <c r="I66" s="11" t="s">
        <v>111</v>
      </c>
    </row>
    <row r="67" spans="1:9" x14ac:dyDescent="0.35">
      <c r="A67" s="7" t="s">
        <v>400</v>
      </c>
      <c r="B67" s="18" t="s">
        <v>83</v>
      </c>
      <c r="C67" s="10">
        <v>15</v>
      </c>
      <c r="D67" s="10">
        <v>0</v>
      </c>
      <c r="E67" s="10">
        <v>15</v>
      </c>
      <c r="F67" s="10" t="s">
        <v>111</v>
      </c>
      <c r="G67" s="11">
        <v>0</v>
      </c>
      <c r="H67" s="11" t="s">
        <v>111</v>
      </c>
      <c r="I67" s="11" t="s">
        <v>111</v>
      </c>
    </row>
    <row r="68" spans="1:9" x14ac:dyDescent="0.35">
      <c r="A68" s="7" t="s">
        <v>400</v>
      </c>
      <c r="B68" s="18" t="s">
        <v>84</v>
      </c>
      <c r="C68" s="10">
        <v>40</v>
      </c>
      <c r="D68" s="10">
        <v>0</v>
      </c>
      <c r="E68" s="10">
        <v>40</v>
      </c>
      <c r="F68" s="10">
        <v>5</v>
      </c>
      <c r="G68" s="11">
        <v>0</v>
      </c>
      <c r="H68" s="11">
        <v>0.93</v>
      </c>
      <c r="I68" s="11">
        <v>7.0000000000000007E-2</v>
      </c>
    </row>
    <row r="69" spans="1:9" x14ac:dyDescent="0.35">
      <c r="A69" s="7" t="s">
        <v>400</v>
      </c>
      <c r="B69" s="18" t="s">
        <v>85</v>
      </c>
      <c r="C69" s="10">
        <v>35</v>
      </c>
      <c r="D69" s="10">
        <v>0</v>
      </c>
      <c r="E69" s="10">
        <v>35</v>
      </c>
      <c r="F69" s="10" t="s">
        <v>111</v>
      </c>
      <c r="G69" s="11">
        <v>0</v>
      </c>
      <c r="H69" s="11" t="s">
        <v>111</v>
      </c>
      <c r="I69" s="11" t="s">
        <v>111</v>
      </c>
    </row>
    <row r="70" spans="1:9" x14ac:dyDescent="0.35">
      <c r="A70" s="7" t="s">
        <v>400</v>
      </c>
      <c r="B70" s="18" t="s">
        <v>86</v>
      </c>
      <c r="C70" s="10">
        <v>30</v>
      </c>
      <c r="D70" s="10">
        <v>0</v>
      </c>
      <c r="E70" s="10">
        <v>30</v>
      </c>
      <c r="F70" s="10">
        <v>5</v>
      </c>
      <c r="G70" s="11">
        <v>0</v>
      </c>
      <c r="H70" s="11">
        <v>0.9</v>
      </c>
      <c r="I70" s="11">
        <v>0.1</v>
      </c>
    </row>
    <row r="71" spans="1:9" x14ac:dyDescent="0.35">
      <c r="A71" s="7" t="s">
        <v>400</v>
      </c>
      <c r="B71" s="18" t="s">
        <v>87</v>
      </c>
      <c r="C71" s="10">
        <v>30</v>
      </c>
      <c r="D71" s="10">
        <v>0</v>
      </c>
      <c r="E71" s="10">
        <v>25</v>
      </c>
      <c r="F71" s="10">
        <v>5</v>
      </c>
      <c r="G71" s="11">
        <v>0</v>
      </c>
      <c r="H71" s="11">
        <v>0.9</v>
      </c>
      <c r="I71" s="11">
        <v>0.1</v>
      </c>
    </row>
    <row r="72" spans="1:9" x14ac:dyDescent="0.35">
      <c r="A72" s="7" t="s">
        <v>400</v>
      </c>
      <c r="B72" s="18" t="s">
        <v>88</v>
      </c>
      <c r="C72" s="10">
        <v>40</v>
      </c>
      <c r="D72" s="10">
        <v>0</v>
      </c>
      <c r="E72" s="10">
        <v>40</v>
      </c>
      <c r="F72" s="10" t="s">
        <v>111</v>
      </c>
      <c r="G72" s="11">
        <v>0</v>
      </c>
      <c r="H72" s="11" t="s">
        <v>111</v>
      </c>
      <c r="I72" s="11" t="s">
        <v>111</v>
      </c>
    </row>
    <row r="73" spans="1:9" x14ac:dyDescent="0.35">
      <c r="A73" s="7" t="s">
        <v>400</v>
      </c>
      <c r="B73" s="18" t="s">
        <v>89</v>
      </c>
      <c r="C73" s="10">
        <v>65</v>
      </c>
      <c r="D73" s="10">
        <v>0</v>
      </c>
      <c r="E73" s="10">
        <v>45</v>
      </c>
      <c r="F73" s="10">
        <v>20</v>
      </c>
      <c r="G73" s="11">
        <v>0</v>
      </c>
      <c r="H73" s="11">
        <v>0.69</v>
      </c>
      <c r="I73" s="11">
        <v>0.31</v>
      </c>
    </row>
    <row r="74" spans="1:9" x14ac:dyDescent="0.35">
      <c r="A74" s="7" t="s">
        <v>400</v>
      </c>
      <c r="B74" s="18" t="s">
        <v>90</v>
      </c>
      <c r="C74" s="10">
        <v>105</v>
      </c>
      <c r="D74" s="10" t="s">
        <v>111</v>
      </c>
      <c r="E74" s="10">
        <v>85</v>
      </c>
      <c r="F74" s="10">
        <v>25</v>
      </c>
      <c r="G74" s="11" t="s">
        <v>111</v>
      </c>
      <c r="H74" s="11">
        <v>0.78</v>
      </c>
      <c r="I74" s="11" t="s">
        <v>111</v>
      </c>
    </row>
    <row r="75" spans="1:9" x14ac:dyDescent="0.35">
      <c r="A75" s="7" t="s">
        <v>400</v>
      </c>
      <c r="B75" s="18" t="s">
        <v>91</v>
      </c>
      <c r="C75" s="10">
        <v>110</v>
      </c>
      <c r="D75" s="10">
        <v>0</v>
      </c>
      <c r="E75" s="10">
        <v>45</v>
      </c>
      <c r="F75" s="10">
        <v>65</v>
      </c>
      <c r="G75" s="11">
        <v>0</v>
      </c>
      <c r="H75" s="11">
        <v>0.4</v>
      </c>
      <c r="I75" s="11">
        <v>0.6</v>
      </c>
    </row>
    <row r="76" spans="1:9" x14ac:dyDescent="0.35">
      <c r="A76" s="7" t="s">
        <v>400</v>
      </c>
      <c r="B76" s="18" t="s">
        <v>92</v>
      </c>
      <c r="C76" s="10">
        <v>375</v>
      </c>
      <c r="D76" s="10" t="s">
        <v>111</v>
      </c>
      <c r="E76" s="10">
        <v>80</v>
      </c>
      <c r="F76" s="10">
        <v>295</v>
      </c>
      <c r="G76" s="11" t="s">
        <v>111</v>
      </c>
      <c r="H76" s="11" t="s">
        <v>111</v>
      </c>
      <c r="I76" s="11">
        <v>0.78</v>
      </c>
    </row>
    <row r="77" spans="1:9" x14ac:dyDescent="0.35">
      <c r="A77" s="7" t="s">
        <v>400</v>
      </c>
      <c r="B77" s="18" t="s">
        <v>93</v>
      </c>
      <c r="C77" s="10">
        <v>655</v>
      </c>
      <c r="D77" s="10">
        <v>5</v>
      </c>
      <c r="E77" s="10">
        <v>95</v>
      </c>
      <c r="F77" s="10">
        <v>550</v>
      </c>
      <c r="G77" s="11">
        <v>0.01</v>
      </c>
      <c r="H77" s="11">
        <v>0.15</v>
      </c>
      <c r="I77" s="11">
        <v>0.84</v>
      </c>
    </row>
    <row r="78" spans="1:9" x14ac:dyDescent="0.35">
      <c r="A78" s="7" t="s">
        <v>400</v>
      </c>
      <c r="B78" s="18" t="s">
        <v>94</v>
      </c>
      <c r="C78" s="10">
        <v>555</v>
      </c>
      <c r="D78" s="10">
        <v>10</v>
      </c>
      <c r="E78" s="10">
        <v>85</v>
      </c>
      <c r="F78" s="10">
        <v>460</v>
      </c>
      <c r="G78" s="11">
        <v>0.02</v>
      </c>
      <c r="H78" s="11">
        <v>0.16</v>
      </c>
      <c r="I78" s="11">
        <v>0.83</v>
      </c>
    </row>
    <row r="79" spans="1:9" x14ac:dyDescent="0.35">
      <c r="A79" s="7" t="s">
        <v>400</v>
      </c>
      <c r="B79" s="18" t="s">
        <v>95</v>
      </c>
      <c r="C79" s="10">
        <v>485</v>
      </c>
      <c r="D79" s="10">
        <v>5</v>
      </c>
      <c r="E79" s="10">
        <v>85</v>
      </c>
      <c r="F79" s="10">
        <v>395</v>
      </c>
      <c r="G79" s="11">
        <v>0.01</v>
      </c>
      <c r="H79" s="11">
        <v>0.18</v>
      </c>
      <c r="I79" s="11">
        <v>0.81</v>
      </c>
    </row>
    <row r="80" spans="1:9" x14ac:dyDescent="0.35">
      <c r="A80" s="7" t="s">
        <v>400</v>
      </c>
      <c r="B80" s="18" t="s">
        <v>96</v>
      </c>
      <c r="C80" s="10">
        <v>415</v>
      </c>
      <c r="D80" s="10">
        <v>15</v>
      </c>
      <c r="E80" s="10">
        <v>100</v>
      </c>
      <c r="F80" s="10">
        <v>300</v>
      </c>
      <c r="G80" s="11">
        <v>0.03</v>
      </c>
      <c r="H80" s="11">
        <v>0.24</v>
      </c>
      <c r="I80" s="11">
        <v>0.72</v>
      </c>
    </row>
    <row r="81" spans="1:9" x14ac:dyDescent="0.35">
      <c r="A81" s="7" t="s">
        <v>400</v>
      </c>
      <c r="B81" s="18" t="s">
        <v>97</v>
      </c>
      <c r="C81" s="10">
        <v>470</v>
      </c>
      <c r="D81" s="10">
        <v>15</v>
      </c>
      <c r="E81" s="10">
        <v>110</v>
      </c>
      <c r="F81" s="10">
        <v>345</v>
      </c>
      <c r="G81" s="11">
        <v>0.04</v>
      </c>
      <c r="H81" s="11">
        <v>0.23</v>
      </c>
      <c r="I81" s="11">
        <v>0.73</v>
      </c>
    </row>
    <row r="82" spans="1:9" x14ac:dyDescent="0.35">
      <c r="A82" s="7" t="s">
        <v>400</v>
      </c>
      <c r="B82" s="18" t="s">
        <v>98</v>
      </c>
      <c r="C82" s="10">
        <v>480</v>
      </c>
      <c r="D82" s="10">
        <v>20</v>
      </c>
      <c r="E82" s="10">
        <v>110</v>
      </c>
      <c r="F82" s="10">
        <v>355</v>
      </c>
      <c r="G82" s="11">
        <v>0.04</v>
      </c>
      <c r="H82" s="11">
        <v>0.23</v>
      </c>
      <c r="I82" s="11">
        <v>0.74</v>
      </c>
    </row>
    <row r="83" spans="1:9" x14ac:dyDescent="0.35">
      <c r="A83" s="7" t="s">
        <v>400</v>
      </c>
      <c r="B83" s="18" t="s">
        <v>99</v>
      </c>
      <c r="C83" s="10">
        <v>610</v>
      </c>
      <c r="D83" s="10">
        <v>30</v>
      </c>
      <c r="E83" s="10">
        <v>95</v>
      </c>
      <c r="F83" s="10">
        <v>485</v>
      </c>
      <c r="G83" s="11">
        <v>0.05</v>
      </c>
      <c r="H83" s="11">
        <v>0.15</v>
      </c>
      <c r="I83" s="11">
        <v>0.8</v>
      </c>
    </row>
    <row r="84" spans="1:9" x14ac:dyDescent="0.35">
      <c r="A84" s="7" t="s">
        <v>400</v>
      </c>
      <c r="B84" s="18" t="s">
        <v>100</v>
      </c>
      <c r="C84" s="10">
        <v>620</v>
      </c>
      <c r="D84" s="10">
        <v>25</v>
      </c>
      <c r="E84" s="10">
        <v>85</v>
      </c>
      <c r="F84" s="10">
        <v>510</v>
      </c>
      <c r="G84" s="11">
        <v>0.04</v>
      </c>
      <c r="H84" s="11">
        <v>0.14000000000000001</v>
      </c>
      <c r="I84" s="11">
        <v>0.82</v>
      </c>
    </row>
    <row r="85" spans="1:9" x14ac:dyDescent="0.35">
      <c r="A85" s="7" t="s">
        <v>400</v>
      </c>
      <c r="B85" s="18" t="s">
        <v>101</v>
      </c>
      <c r="C85" s="10">
        <v>700</v>
      </c>
      <c r="D85" s="10">
        <v>30</v>
      </c>
      <c r="E85" s="10">
        <v>140</v>
      </c>
      <c r="F85" s="10">
        <v>530</v>
      </c>
      <c r="G85" s="11">
        <v>0.04</v>
      </c>
      <c r="H85" s="11">
        <v>0.2</v>
      </c>
      <c r="I85" s="11">
        <v>0.75</v>
      </c>
    </row>
    <row r="86" spans="1:9" x14ac:dyDescent="0.35">
      <c r="A86" s="7" t="s">
        <v>400</v>
      </c>
      <c r="B86" s="18" t="s">
        <v>102</v>
      </c>
      <c r="C86" s="10">
        <v>745</v>
      </c>
      <c r="D86" s="10">
        <v>30</v>
      </c>
      <c r="E86" s="10">
        <v>145</v>
      </c>
      <c r="F86" s="10">
        <v>570</v>
      </c>
      <c r="G86" s="11">
        <v>0.04</v>
      </c>
      <c r="H86" s="11">
        <v>0.2</v>
      </c>
      <c r="I86" s="11">
        <v>0.77</v>
      </c>
    </row>
    <row r="87" spans="1:9" x14ac:dyDescent="0.35">
      <c r="A87" s="7" t="s">
        <v>400</v>
      </c>
      <c r="B87" s="18" t="s">
        <v>103</v>
      </c>
      <c r="C87" s="10">
        <v>650</v>
      </c>
      <c r="D87" s="10">
        <v>20</v>
      </c>
      <c r="E87" s="10">
        <v>145</v>
      </c>
      <c r="F87" s="10">
        <v>490</v>
      </c>
      <c r="G87" s="11">
        <v>0.03</v>
      </c>
      <c r="H87" s="11">
        <v>0.22</v>
      </c>
      <c r="I87" s="11">
        <v>0.75</v>
      </c>
    </row>
    <row r="88" spans="1:9" x14ac:dyDescent="0.35">
      <c r="A88" s="7" t="s">
        <v>400</v>
      </c>
      <c r="B88" s="18" t="s">
        <v>104</v>
      </c>
      <c r="C88" s="10">
        <v>780</v>
      </c>
      <c r="D88" s="10">
        <v>30</v>
      </c>
      <c r="E88" s="10">
        <v>165</v>
      </c>
      <c r="F88" s="10">
        <v>585</v>
      </c>
      <c r="G88" s="11">
        <v>0.04</v>
      </c>
      <c r="H88" s="11">
        <v>0.21</v>
      </c>
      <c r="I88" s="11">
        <v>0.75</v>
      </c>
    </row>
    <row r="89" spans="1:9" x14ac:dyDescent="0.35">
      <c r="A89" s="7" t="s">
        <v>400</v>
      </c>
      <c r="B89" s="18" t="s">
        <v>105</v>
      </c>
      <c r="C89" s="10">
        <v>765</v>
      </c>
      <c r="D89" s="10">
        <v>40</v>
      </c>
      <c r="E89" s="10">
        <v>160</v>
      </c>
      <c r="F89" s="10">
        <v>560</v>
      </c>
      <c r="G89" s="11">
        <v>0.05</v>
      </c>
      <c r="H89" s="11">
        <v>0.21</v>
      </c>
      <c r="I89" s="11">
        <v>0.73</v>
      </c>
    </row>
    <row r="90" spans="1:9" x14ac:dyDescent="0.35">
      <c r="A90" s="7" t="s">
        <v>400</v>
      </c>
      <c r="B90" s="18" t="s">
        <v>106</v>
      </c>
      <c r="C90" s="10">
        <v>615</v>
      </c>
      <c r="D90" s="10">
        <v>35</v>
      </c>
      <c r="E90" s="10">
        <v>140</v>
      </c>
      <c r="F90" s="10">
        <v>435</v>
      </c>
      <c r="G90" s="11">
        <v>0.06</v>
      </c>
      <c r="H90" s="11">
        <v>0.23</v>
      </c>
      <c r="I90" s="11">
        <v>0.71</v>
      </c>
    </row>
    <row r="91" spans="1:9" x14ac:dyDescent="0.35">
      <c r="A91" s="25" t="s">
        <v>401</v>
      </c>
      <c r="B91" s="26" t="s">
        <v>60</v>
      </c>
      <c r="C91" s="27">
        <v>3845</v>
      </c>
      <c r="D91" s="27">
        <v>120</v>
      </c>
      <c r="E91" s="27">
        <v>2255</v>
      </c>
      <c r="F91" s="27">
        <v>1470</v>
      </c>
      <c r="G91" s="124">
        <v>0.03</v>
      </c>
      <c r="H91" s="124">
        <v>0.59</v>
      </c>
      <c r="I91" s="124">
        <v>0.38</v>
      </c>
    </row>
    <row r="92" spans="1:9" x14ac:dyDescent="0.35">
      <c r="A92" s="7" t="s">
        <v>401</v>
      </c>
      <c r="B92" s="18" t="s">
        <v>66</v>
      </c>
      <c r="C92" s="10">
        <v>0</v>
      </c>
      <c r="D92" s="10">
        <v>0</v>
      </c>
      <c r="E92" s="10">
        <v>0</v>
      </c>
      <c r="F92" s="10">
        <v>0</v>
      </c>
      <c r="G92" s="11" t="s">
        <v>62</v>
      </c>
      <c r="H92" s="11" t="s">
        <v>62</v>
      </c>
      <c r="I92" s="11" t="s">
        <v>62</v>
      </c>
    </row>
    <row r="93" spans="1:9" x14ac:dyDescent="0.35">
      <c r="A93" s="7" t="s">
        <v>401</v>
      </c>
      <c r="B93" s="18" t="s">
        <v>67</v>
      </c>
      <c r="C93" s="10">
        <v>0</v>
      </c>
      <c r="D93" s="10">
        <v>0</v>
      </c>
      <c r="E93" s="10">
        <v>0</v>
      </c>
      <c r="F93" s="10">
        <v>0</v>
      </c>
      <c r="G93" s="11" t="s">
        <v>62</v>
      </c>
      <c r="H93" s="11" t="s">
        <v>62</v>
      </c>
      <c r="I93" s="11" t="s">
        <v>62</v>
      </c>
    </row>
    <row r="94" spans="1:9" x14ac:dyDescent="0.35">
      <c r="A94" s="7" t="s">
        <v>401</v>
      </c>
      <c r="B94" s="18" t="s">
        <v>68</v>
      </c>
      <c r="C94" s="10">
        <v>0</v>
      </c>
      <c r="D94" s="10">
        <v>0</v>
      </c>
      <c r="E94" s="10">
        <v>0</v>
      </c>
      <c r="F94" s="10">
        <v>0</v>
      </c>
      <c r="G94" s="11" t="s">
        <v>62</v>
      </c>
      <c r="H94" s="11" t="s">
        <v>62</v>
      </c>
      <c r="I94" s="11" t="s">
        <v>62</v>
      </c>
    </row>
    <row r="95" spans="1:9" x14ac:dyDescent="0.35">
      <c r="A95" s="7" t="s">
        <v>401</v>
      </c>
      <c r="B95" s="18" t="s">
        <v>69</v>
      </c>
      <c r="C95" s="10">
        <v>0</v>
      </c>
      <c r="D95" s="10">
        <v>0</v>
      </c>
      <c r="E95" s="10">
        <v>0</v>
      </c>
      <c r="F95" s="10">
        <v>0</v>
      </c>
      <c r="G95" s="11" t="s">
        <v>62</v>
      </c>
      <c r="H95" s="11" t="s">
        <v>62</v>
      </c>
      <c r="I95" s="11" t="s">
        <v>62</v>
      </c>
    </row>
    <row r="96" spans="1:9" x14ac:dyDescent="0.35">
      <c r="A96" s="7" t="s">
        <v>401</v>
      </c>
      <c r="B96" s="18" t="s">
        <v>70</v>
      </c>
      <c r="C96" s="10">
        <v>5</v>
      </c>
      <c r="D96" s="10">
        <v>0</v>
      </c>
      <c r="E96" s="10">
        <v>5</v>
      </c>
      <c r="F96" s="10">
        <v>0</v>
      </c>
      <c r="G96" s="11">
        <v>0</v>
      </c>
      <c r="H96" s="11">
        <v>1</v>
      </c>
      <c r="I96" s="11">
        <v>0</v>
      </c>
    </row>
    <row r="97" spans="1:9" x14ac:dyDescent="0.35">
      <c r="A97" s="7" t="s">
        <v>401</v>
      </c>
      <c r="B97" s="18" t="s">
        <v>71</v>
      </c>
      <c r="C97" s="10">
        <v>5</v>
      </c>
      <c r="D97" s="10" t="s">
        <v>111</v>
      </c>
      <c r="E97" s="10" t="s">
        <v>111</v>
      </c>
      <c r="F97" s="10" t="s">
        <v>111</v>
      </c>
      <c r="G97" s="11" t="s">
        <v>111</v>
      </c>
      <c r="H97" s="11" t="s">
        <v>111</v>
      </c>
      <c r="I97" s="11" t="s">
        <v>111</v>
      </c>
    </row>
    <row r="98" spans="1:9" x14ac:dyDescent="0.35">
      <c r="A98" s="7" t="s">
        <v>401</v>
      </c>
      <c r="B98" s="18" t="s">
        <v>72</v>
      </c>
      <c r="C98" s="10">
        <v>10</v>
      </c>
      <c r="D98" s="10">
        <v>0</v>
      </c>
      <c r="E98" s="10">
        <v>5</v>
      </c>
      <c r="F98" s="10">
        <v>5</v>
      </c>
      <c r="G98" s="11">
        <v>0</v>
      </c>
      <c r="H98" s="11">
        <v>0.57999999999999996</v>
      </c>
      <c r="I98" s="11">
        <v>0.42</v>
      </c>
    </row>
    <row r="99" spans="1:9" x14ac:dyDescent="0.35">
      <c r="A99" s="7" t="s">
        <v>401</v>
      </c>
      <c r="B99" s="18" t="s">
        <v>73</v>
      </c>
      <c r="C99" s="10">
        <v>10</v>
      </c>
      <c r="D99" s="10" t="s">
        <v>111</v>
      </c>
      <c r="E99" s="10">
        <v>5</v>
      </c>
      <c r="F99" s="10">
        <v>5</v>
      </c>
      <c r="G99" s="11" t="s">
        <v>111</v>
      </c>
      <c r="H99" s="11">
        <v>0.57999999999999996</v>
      </c>
      <c r="I99" s="11" t="s">
        <v>111</v>
      </c>
    </row>
    <row r="100" spans="1:9" x14ac:dyDescent="0.35">
      <c r="A100" s="7" t="s">
        <v>401</v>
      </c>
      <c r="B100" s="18" t="s">
        <v>74</v>
      </c>
      <c r="C100" s="10">
        <v>10</v>
      </c>
      <c r="D100" s="10" t="s">
        <v>111</v>
      </c>
      <c r="E100" s="10">
        <v>5</v>
      </c>
      <c r="F100" s="10" t="s">
        <v>111</v>
      </c>
      <c r="G100" s="11" t="s">
        <v>111</v>
      </c>
      <c r="H100" s="11" t="s">
        <v>111</v>
      </c>
      <c r="I100" s="11" t="s">
        <v>111</v>
      </c>
    </row>
    <row r="101" spans="1:9" x14ac:dyDescent="0.35">
      <c r="A101" s="7" t="s">
        <v>401</v>
      </c>
      <c r="B101" s="18" t="s">
        <v>75</v>
      </c>
      <c r="C101" s="10">
        <v>30</v>
      </c>
      <c r="D101" s="10" t="s">
        <v>111</v>
      </c>
      <c r="E101" s="10">
        <v>15</v>
      </c>
      <c r="F101" s="10">
        <v>10</v>
      </c>
      <c r="G101" s="11" t="s">
        <v>111</v>
      </c>
      <c r="H101" s="11">
        <v>0.59</v>
      </c>
      <c r="I101" s="11" t="s">
        <v>111</v>
      </c>
    </row>
    <row r="102" spans="1:9" x14ac:dyDescent="0.35">
      <c r="A102" s="7" t="s">
        <v>401</v>
      </c>
      <c r="B102" s="18" t="s">
        <v>76</v>
      </c>
      <c r="C102" s="10">
        <v>20</v>
      </c>
      <c r="D102" s="10" t="s">
        <v>111</v>
      </c>
      <c r="E102" s="10">
        <v>15</v>
      </c>
      <c r="F102" s="10">
        <v>5</v>
      </c>
      <c r="G102" s="11" t="s">
        <v>111</v>
      </c>
      <c r="H102" s="11">
        <v>0.67</v>
      </c>
      <c r="I102" s="11" t="s">
        <v>111</v>
      </c>
    </row>
    <row r="103" spans="1:9" x14ac:dyDescent="0.35">
      <c r="A103" s="7" t="s">
        <v>401</v>
      </c>
      <c r="B103" s="18" t="s">
        <v>77</v>
      </c>
      <c r="C103" s="10">
        <v>25</v>
      </c>
      <c r="D103" s="10" t="s">
        <v>111</v>
      </c>
      <c r="E103" s="10">
        <v>15</v>
      </c>
      <c r="F103" s="10">
        <v>5</v>
      </c>
      <c r="G103" s="11" t="s">
        <v>111</v>
      </c>
      <c r="H103" s="11">
        <v>0.74</v>
      </c>
      <c r="I103" s="11" t="s">
        <v>111</v>
      </c>
    </row>
    <row r="104" spans="1:9" x14ac:dyDescent="0.35">
      <c r="A104" s="7" t="s">
        <v>401</v>
      </c>
      <c r="B104" s="18" t="s">
        <v>78</v>
      </c>
      <c r="C104" s="10">
        <v>40</v>
      </c>
      <c r="D104" s="10">
        <v>5</v>
      </c>
      <c r="E104" s="10">
        <v>30</v>
      </c>
      <c r="F104" s="10">
        <v>10</v>
      </c>
      <c r="G104" s="11">
        <v>7.0000000000000007E-2</v>
      </c>
      <c r="H104" s="11">
        <v>0.67</v>
      </c>
      <c r="I104" s="11">
        <v>0.26</v>
      </c>
    </row>
    <row r="105" spans="1:9" x14ac:dyDescent="0.35">
      <c r="A105" s="7" t="s">
        <v>401</v>
      </c>
      <c r="B105" s="18" t="s">
        <v>79</v>
      </c>
      <c r="C105" s="10">
        <v>30</v>
      </c>
      <c r="D105" s="10" t="s">
        <v>111</v>
      </c>
      <c r="E105" s="10">
        <v>20</v>
      </c>
      <c r="F105" s="10">
        <v>5</v>
      </c>
      <c r="G105" s="11" t="s">
        <v>111</v>
      </c>
      <c r="H105" s="11">
        <v>0.71</v>
      </c>
      <c r="I105" s="11" t="s">
        <v>111</v>
      </c>
    </row>
    <row r="106" spans="1:9" x14ac:dyDescent="0.35">
      <c r="A106" s="7" t="s">
        <v>401</v>
      </c>
      <c r="B106" s="18" t="s">
        <v>80</v>
      </c>
      <c r="C106" s="10">
        <v>70</v>
      </c>
      <c r="D106" s="10" t="s">
        <v>111</v>
      </c>
      <c r="E106" s="10">
        <v>50</v>
      </c>
      <c r="F106" s="10">
        <v>20</v>
      </c>
      <c r="G106" s="11" t="s">
        <v>111</v>
      </c>
      <c r="H106" s="11">
        <v>0.7</v>
      </c>
      <c r="I106" s="11" t="s">
        <v>111</v>
      </c>
    </row>
    <row r="107" spans="1:9" x14ac:dyDescent="0.35">
      <c r="A107" s="7" t="s">
        <v>401</v>
      </c>
      <c r="B107" s="18" t="s">
        <v>81</v>
      </c>
      <c r="C107" s="10">
        <v>80</v>
      </c>
      <c r="D107" s="10">
        <v>5</v>
      </c>
      <c r="E107" s="10">
        <v>50</v>
      </c>
      <c r="F107" s="10">
        <v>25</v>
      </c>
      <c r="G107" s="11">
        <v>0.05</v>
      </c>
      <c r="H107" s="11">
        <v>0.62</v>
      </c>
      <c r="I107" s="11">
        <v>0.33</v>
      </c>
    </row>
    <row r="108" spans="1:9" x14ac:dyDescent="0.35">
      <c r="A108" s="7" t="s">
        <v>401</v>
      </c>
      <c r="B108" s="18" t="s">
        <v>82</v>
      </c>
      <c r="C108" s="10">
        <v>155</v>
      </c>
      <c r="D108" s="10">
        <v>5</v>
      </c>
      <c r="E108" s="10">
        <v>105</v>
      </c>
      <c r="F108" s="10">
        <v>45</v>
      </c>
      <c r="G108" s="11">
        <v>0.03</v>
      </c>
      <c r="H108" s="11">
        <v>0.69</v>
      </c>
      <c r="I108" s="11">
        <v>0.28000000000000003</v>
      </c>
    </row>
    <row r="109" spans="1:9" x14ac:dyDescent="0.35">
      <c r="A109" s="7" t="s">
        <v>401</v>
      </c>
      <c r="B109" s="18" t="s">
        <v>83</v>
      </c>
      <c r="C109" s="10">
        <v>95</v>
      </c>
      <c r="D109" s="10" t="s">
        <v>111</v>
      </c>
      <c r="E109" s="10">
        <v>60</v>
      </c>
      <c r="F109" s="10">
        <v>35</v>
      </c>
      <c r="G109" s="11" t="s">
        <v>111</v>
      </c>
      <c r="H109" s="11">
        <v>0.61</v>
      </c>
      <c r="I109" s="11" t="s">
        <v>111</v>
      </c>
    </row>
    <row r="110" spans="1:9" x14ac:dyDescent="0.35">
      <c r="A110" s="7" t="s">
        <v>401</v>
      </c>
      <c r="B110" s="18" t="s">
        <v>84</v>
      </c>
      <c r="C110" s="10">
        <v>205</v>
      </c>
      <c r="D110" s="10">
        <v>5</v>
      </c>
      <c r="E110" s="10">
        <v>135</v>
      </c>
      <c r="F110" s="10">
        <v>60</v>
      </c>
      <c r="G110" s="11">
        <v>0.03</v>
      </c>
      <c r="H110" s="11">
        <v>0.67</v>
      </c>
      <c r="I110" s="11">
        <v>0.3</v>
      </c>
    </row>
    <row r="111" spans="1:9" x14ac:dyDescent="0.35">
      <c r="A111" s="7" t="s">
        <v>401</v>
      </c>
      <c r="B111" s="18" t="s">
        <v>85</v>
      </c>
      <c r="C111" s="10">
        <v>195</v>
      </c>
      <c r="D111" s="10">
        <v>5</v>
      </c>
      <c r="E111" s="10">
        <v>145</v>
      </c>
      <c r="F111" s="10">
        <v>50</v>
      </c>
      <c r="G111" s="11">
        <v>0.02</v>
      </c>
      <c r="H111" s="11">
        <v>0.73</v>
      </c>
      <c r="I111" s="11">
        <v>0.24</v>
      </c>
    </row>
    <row r="112" spans="1:9" x14ac:dyDescent="0.35">
      <c r="A112" s="7" t="s">
        <v>401</v>
      </c>
      <c r="B112" s="18" t="s">
        <v>86</v>
      </c>
      <c r="C112" s="10">
        <v>180</v>
      </c>
      <c r="D112" s="10">
        <v>5</v>
      </c>
      <c r="E112" s="10">
        <v>120</v>
      </c>
      <c r="F112" s="10">
        <v>55</v>
      </c>
      <c r="G112" s="11">
        <v>0.02</v>
      </c>
      <c r="H112" s="11">
        <v>0.67</v>
      </c>
      <c r="I112" s="11">
        <v>0.31</v>
      </c>
    </row>
    <row r="113" spans="1:9" x14ac:dyDescent="0.35">
      <c r="A113" s="7" t="s">
        <v>401</v>
      </c>
      <c r="B113" s="18" t="s">
        <v>87</v>
      </c>
      <c r="C113" s="10">
        <v>195</v>
      </c>
      <c r="D113" s="10">
        <v>5</v>
      </c>
      <c r="E113" s="10">
        <v>125</v>
      </c>
      <c r="F113" s="10">
        <v>65</v>
      </c>
      <c r="G113" s="11">
        <v>0.03</v>
      </c>
      <c r="H113" s="11">
        <v>0.64</v>
      </c>
      <c r="I113" s="11">
        <v>0.33</v>
      </c>
    </row>
    <row r="114" spans="1:9" x14ac:dyDescent="0.35">
      <c r="A114" s="7" t="s">
        <v>401</v>
      </c>
      <c r="B114" s="18" t="s">
        <v>88</v>
      </c>
      <c r="C114" s="10">
        <v>220</v>
      </c>
      <c r="D114" s="10">
        <v>5</v>
      </c>
      <c r="E114" s="10">
        <v>135</v>
      </c>
      <c r="F114" s="10">
        <v>80</v>
      </c>
      <c r="G114" s="11">
        <v>0.03</v>
      </c>
      <c r="H114" s="11">
        <v>0.61</v>
      </c>
      <c r="I114" s="11">
        <v>0.36</v>
      </c>
    </row>
    <row r="115" spans="1:9" x14ac:dyDescent="0.35">
      <c r="A115" s="7" t="s">
        <v>401</v>
      </c>
      <c r="B115" s="18" t="s">
        <v>89</v>
      </c>
      <c r="C115" s="10">
        <v>205</v>
      </c>
      <c r="D115" s="10">
        <v>5</v>
      </c>
      <c r="E115" s="10">
        <v>130</v>
      </c>
      <c r="F115" s="10">
        <v>70</v>
      </c>
      <c r="G115" s="11">
        <v>0.03</v>
      </c>
      <c r="H115" s="11">
        <v>0.63</v>
      </c>
      <c r="I115" s="11">
        <v>0.34</v>
      </c>
    </row>
    <row r="116" spans="1:9" x14ac:dyDescent="0.35">
      <c r="A116" s="7" t="s">
        <v>401</v>
      </c>
      <c r="B116" s="18" t="s">
        <v>90</v>
      </c>
      <c r="C116" s="10">
        <v>255</v>
      </c>
      <c r="D116" s="10">
        <v>10</v>
      </c>
      <c r="E116" s="10">
        <v>140</v>
      </c>
      <c r="F116" s="10">
        <v>100</v>
      </c>
      <c r="G116" s="11">
        <v>0.04</v>
      </c>
      <c r="H116" s="11">
        <v>0.56000000000000005</v>
      </c>
      <c r="I116" s="11">
        <v>0.4</v>
      </c>
    </row>
    <row r="117" spans="1:9" x14ac:dyDescent="0.35">
      <c r="A117" s="7" t="s">
        <v>401</v>
      </c>
      <c r="B117" s="18" t="s">
        <v>91</v>
      </c>
      <c r="C117" s="10">
        <v>180</v>
      </c>
      <c r="D117" s="10">
        <v>5</v>
      </c>
      <c r="E117" s="10">
        <v>100</v>
      </c>
      <c r="F117" s="10">
        <v>75</v>
      </c>
      <c r="G117" s="11">
        <v>0.03</v>
      </c>
      <c r="H117" s="11">
        <v>0.56000000000000005</v>
      </c>
      <c r="I117" s="11">
        <v>0.41</v>
      </c>
    </row>
    <row r="118" spans="1:9" x14ac:dyDescent="0.35">
      <c r="A118" s="7" t="s">
        <v>401</v>
      </c>
      <c r="B118" s="18" t="s">
        <v>92</v>
      </c>
      <c r="C118" s="10">
        <v>210</v>
      </c>
      <c r="D118" s="10">
        <v>5</v>
      </c>
      <c r="E118" s="10">
        <v>130</v>
      </c>
      <c r="F118" s="10">
        <v>75</v>
      </c>
      <c r="G118" s="11">
        <v>0.02</v>
      </c>
      <c r="H118" s="11">
        <v>0.62</v>
      </c>
      <c r="I118" s="11">
        <v>0.35</v>
      </c>
    </row>
    <row r="119" spans="1:9" x14ac:dyDescent="0.35">
      <c r="A119" s="7" t="s">
        <v>401</v>
      </c>
      <c r="B119" s="18" t="s">
        <v>93</v>
      </c>
      <c r="C119" s="10">
        <v>105</v>
      </c>
      <c r="D119" s="10">
        <v>5</v>
      </c>
      <c r="E119" s="10">
        <v>60</v>
      </c>
      <c r="F119" s="10">
        <v>40</v>
      </c>
      <c r="G119" s="11">
        <v>0.03</v>
      </c>
      <c r="H119" s="11">
        <v>0.57999999999999996</v>
      </c>
      <c r="I119" s="11">
        <v>0.39</v>
      </c>
    </row>
    <row r="120" spans="1:9" x14ac:dyDescent="0.35">
      <c r="A120" s="7" t="s">
        <v>401</v>
      </c>
      <c r="B120" s="18" t="s">
        <v>94</v>
      </c>
      <c r="C120" s="10">
        <v>80</v>
      </c>
      <c r="D120" s="10">
        <v>5</v>
      </c>
      <c r="E120" s="10">
        <v>40</v>
      </c>
      <c r="F120" s="10">
        <v>30</v>
      </c>
      <c r="G120" s="11">
        <v>0.08</v>
      </c>
      <c r="H120" s="11">
        <v>0.53</v>
      </c>
      <c r="I120" s="11">
        <v>0.39</v>
      </c>
    </row>
    <row r="121" spans="1:9" x14ac:dyDescent="0.35">
      <c r="A121" s="7" t="s">
        <v>401</v>
      </c>
      <c r="B121" s="18" t="s">
        <v>95</v>
      </c>
      <c r="C121" s="10">
        <v>85</v>
      </c>
      <c r="D121" s="10" t="s">
        <v>111</v>
      </c>
      <c r="E121" s="10">
        <v>50</v>
      </c>
      <c r="F121" s="10">
        <v>30</v>
      </c>
      <c r="G121" s="11" t="s">
        <v>111</v>
      </c>
      <c r="H121" s="11">
        <v>0.6</v>
      </c>
      <c r="I121" s="11" t="s">
        <v>111</v>
      </c>
    </row>
    <row r="122" spans="1:9" x14ac:dyDescent="0.35">
      <c r="A122" s="7" t="s">
        <v>401</v>
      </c>
      <c r="B122" s="18" t="s">
        <v>96</v>
      </c>
      <c r="C122" s="10">
        <v>105</v>
      </c>
      <c r="D122" s="10" t="s">
        <v>111</v>
      </c>
      <c r="E122" s="10">
        <v>55</v>
      </c>
      <c r="F122" s="10">
        <v>45</v>
      </c>
      <c r="G122" s="11" t="s">
        <v>111</v>
      </c>
      <c r="H122" s="11">
        <v>0.53</v>
      </c>
      <c r="I122" s="11" t="s">
        <v>111</v>
      </c>
    </row>
    <row r="123" spans="1:9" x14ac:dyDescent="0.35">
      <c r="A123" s="7" t="s">
        <v>401</v>
      </c>
      <c r="B123" s="18" t="s">
        <v>97</v>
      </c>
      <c r="C123" s="10">
        <v>75</v>
      </c>
      <c r="D123" s="10">
        <v>5</v>
      </c>
      <c r="E123" s="10">
        <v>50</v>
      </c>
      <c r="F123" s="10">
        <v>25</v>
      </c>
      <c r="G123" s="11">
        <v>0.04</v>
      </c>
      <c r="H123" s="11">
        <v>0.64</v>
      </c>
      <c r="I123" s="11">
        <v>0.32</v>
      </c>
    </row>
    <row r="124" spans="1:9" x14ac:dyDescent="0.35">
      <c r="A124" s="7" t="s">
        <v>401</v>
      </c>
      <c r="B124" s="18" t="s">
        <v>98</v>
      </c>
      <c r="C124" s="10">
        <v>80</v>
      </c>
      <c r="D124" s="10">
        <v>5</v>
      </c>
      <c r="E124" s="10">
        <v>35</v>
      </c>
      <c r="F124" s="10">
        <v>45</v>
      </c>
      <c r="G124" s="11">
        <v>0.04</v>
      </c>
      <c r="H124" s="11">
        <v>0.42</v>
      </c>
      <c r="I124" s="11">
        <v>0.54</v>
      </c>
    </row>
    <row r="125" spans="1:9" x14ac:dyDescent="0.35">
      <c r="A125" s="7" t="s">
        <v>401</v>
      </c>
      <c r="B125" s="18" t="s">
        <v>99</v>
      </c>
      <c r="C125" s="10">
        <v>80</v>
      </c>
      <c r="D125" s="10" t="s">
        <v>111</v>
      </c>
      <c r="E125" s="10">
        <v>45</v>
      </c>
      <c r="F125" s="10">
        <v>35</v>
      </c>
      <c r="G125" s="11" t="s">
        <v>111</v>
      </c>
      <c r="H125" s="11">
        <v>0.55000000000000004</v>
      </c>
      <c r="I125" s="11" t="s">
        <v>111</v>
      </c>
    </row>
    <row r="126" spans="1:9" x14ac:dyDescent="0.35">
      <c r="A126" s="7" t="s">
        <v>401</v>
      </c>
      <c r="B126" s="18" t="s">
        <v>100</v>
      </c>
      <c r="C126" s="10">
        <v>75</v>
      </c>
      <c r="D126" s="10">
        <v>0</v>
      </c>
      <c r="E126" s="10">
        <v>35</v>
      </c>
      <c r="F126" s="10">
        <v>35</v>
      </c>
      <c r="G126" s="11">
        <v>0</v>
      </c>
      <c r="H126" s="11">
        <v>0.5</v>
      </c>
      <c r="I126" s="11">
        <v>0.5</v>
      </c>
    </row>
    <row r="127" spans="1:9" x14ac:dyDescent="0.35">
      <c r="A127" s="7" t="s">
        <v>401</v>
      </c>
      <c r="B127" s="18" t="s">
        <v>101</v>
      </c>
      <c r="C127" s="10">
        <v>95</v>
      </c>
      <c r="D127" s="10">
        <v>5</v>
      </c>
      <c r="E127" s="10">
        <v>40</v>
      </c>
      <c r="F127" s="10">
        <v>50</v>
      </c>
      <c r="G127" s="11">
        <v>0.05</v>
      </c>
      <c r="H127" s="11">
        <v>0.44</v>
      </c>
      <c r="I127" s="11">
        <v>0.51</v>
      </c>
    </row>
    <row r="128" spans="1:9" x14ac:dyDescent="0.35">
      <c r="A128" s="7" t="s">
        <v>401</v>
      </c>
      <c r="B128" s="18" t="s">
        <v>102</v>
      </c>
      <c r="C128" s="10">
        <v>125</v>
      </c>
      <c r="D128" s="10">
        <v>5</v>
      </c>
      <c r="E128" s="10">
        <v>60</v>
      </c>
      <c r="F128" s="10">
        <v>65</v>
      </c>
      <c r="G128" s="11">
        <v>0.02</v>
      </c>
      <c r="H128" s="11">
        <v>0.46</v>
      </c>
      <c r="I128" s="11">
        <v>0.52</v>
      </c>
    </row>
    <row r="129" spans="1:9" x14ac:dyDescent="0.35">
      <c r="A129" s="7" t="s">
        <v>401</v>
      </c>
      <c r="B129" s="18" t="s">
        <v>103</v>
      </c>
      <c r="C129" s="10">
        <v>95</v>
      </c>
      <c r="D129" s="10">
        <v>0</v>
      </c>
      <c r="E129" s="10">
        <v>50</v>
      </c>
      <c r="F129" s="10">
        <v>45</v>
      </c>
      <c r="G129" s="11">
        <v>0</v>
      </c>
      <c r="H129" s="11">
        <v>0.52</v>
      </c>
      <c r="I129" s="11">
        <v>0.48</v>
      </c>
    </row>
    <row r="130" spans="1:9" x14ac:dyDescent="0.35">
      <c r="A130" s="7" t="s">
        <v>401</v>
      </c>
      <c r="B130" s="18" t="s">
        <v>104</v>
      </c>
      <c r="C130" s="10">
        <v>110</v>
      </c>
      <c r="D130" s="10">
        <v>5</v>
      </c>
      <c r="E130" s="10">
        <v>50</v>
      </c>
      <c r="F130" s="10">
        <v>55</v>
      </c>
      <c r="G130" s="11">
        <v>0.03</v>
      </c>
      <c r="H130" s="11">
        <v>0.47</v>
      </c>
      <c r="I130" s="11">
        <v>0.5</v>
      </c>
    </row>
    <row r="131" spans="1:9" x14ac:dyDescent="0.35">
      <c r="A131" s="7" t="s">
        <v>401</v>
      </c>
      <c r="B131" s="18" t="s">
        <v>105</v>
      </c>
      <c r="C131" s="10">
        <v>135</v>
      </c>
      <c r="D131" s="10">
        <v>5</v>
      </c>
      <c r="E131" s="10">
        <v>60</v>
      </c>
      <c r="F131" s="10">
        <v>70</v>
      </c>
      <c r="G131" s="11">
        <v>0.04</v>
      </c>
      <c r="H131" s="11">
        <v>0.45</v>
      </c>
      <c r="I131" s="11">
        <v>0.51</v>
      </c>
    </row>
    <row r="132" spans="1:9" x14ac:dyDescent="0.35">
      <c r="A132" s="7" t="s">
        <v>401</v>
      </c>
      <c r="B132" s="18" t="s">
        <v>106</v>
      </c>
      <c r="C132" s="10">
        <v>170</v>
      </c>
      <c r="D132" s="10">
        <v>5</v>
      </c>
      <c r="E132" s="10">
        <v>75</v>
      </c>
      <c r="F132" s="10">
        <v>90</v>
      </c>
      <c r="G132" s="11">
        <v>0.02</v>
      </c>
      <c r="H132" s="11">
        <v>0.44</v>
      </c>
      <c r="I132" s="11">
        <v>0.54</v>
      </c>
    </row>
    <row r="133" spans="1:9" x14ac:dyDescent="0.35">
      <c r="A133" s="12" t="s">
        <v>60</v>
      </c>
      <c r="B133" s="20" t="s">
        <v>107</v>
      </c>
      <c r="C133" s="13">
        <v>5</v>
      </c>
      <c r="D133" s="13">
        <v>0</v>
      </c>
      <c r="E133" s="13">
        <v>5</v>
      </c>
      <c r="F133" s="13">
        <v>0</v>
      </c>
      <c r="G133" s="128">
        <v>0</v>
      </c>
      <c r="H133" s="128">
        <v>1</v>
      </c>
      <c r="I133" s="128">
        <v>0</v>
      </c>
    </row>
    <row r="134" spans="1:9" x14ac:dyDescent="0.35">
      <c r="A134" s="6" t="s">
        <v>60</v>
      </c>
      <c r="B134" s="17" t="s">
        <v>108</v>
      </c>
      <c r="C134" s="9">
        <v>505</v>
      </c>
      <c r="D134" s="9">
        <v>25</v>
      </c>
      <c r="E134" s="9">
        <v>335</v>
      </c>
      <c r="F134" s="9">
        <v>145</v>
      </c>
      <c r="G134" s="134">
        <v>0.05</v>
      </c>
      <c r="H134" s="134">
        <v>0.67</v>
      </c>
      <c r="I134" s="134">
        <v>0.28000000000000003</v>
      </c>
    </row>
    <row r="135" spans="1:9" x14ac:dyDescent="0.35">
      <c r="A135" s="6" t="s">
        <v>60</v>
      </c>
      <c r="B135" s="17" t="s">
        <v>109</v>
      </c>
      <c r="C135" s="9">
        <v>4180</v>
      </c>
      <c r="D135" s="9">
        <v>80</v>
      </c>
      <c r="E135" s="9">
        <v>1935</v>
      </c>
      <c r="F135" s="9">
        <v>2165</v>
      </c>
      <c r="G135" s="134">
        <v>0.02</v>
      </c>
      <c r="H135" s="134">
        <v>0.46</v>
      </c>
      <c r="I135" s="134">
        <v>0.52</v>
      </c>
    </row>
    <row r="136" spans="1:9" x14ac:dyDescent="0.35">
      <c r="A136" s="14" t="s">
        <v>60</v>
      </c>
      <c r="B136" s="19" t="s">
        <v>110</v>
      </c>
      <c r="C136" s="15">
        <v>8575</v>
      </c>
      <c r="D136" s="15">
        <v>325</v>
      </c>
      <c r="E136" s="15">
        <v>2095</v>
      </c>
      <c r="F136" s="15">
        <v>6155</v>
      </c>
      <c r="G136" s="134">
        <v>0.04</v>
      </c>
      <c r="H136" s="134">
        <v>0.24</v>
      </c>
      <c r="I136" s="134">
        <v>0.72</v>
      </c>
    </row>
    <row r="137" spans="1:9" x14ac:dyDescent="0.35">
      <c r="A137" s="125" t="s">
        <v>400</v>
      </c>
      <c r="B137" s="126" t="s">
        <v>107</v>
      </c>
      <c r="C137" s="127">
        <v>0</v>
      </c>
      <c r="D137" s="127">
        <v>0</v>
      </c>
      <c r="E137" s="127">
        <v>0</v>
      </c>
      <c r="F137" s="127">
        <v>0</v>
      </c>
      <c r="G137" s="128" t="s">
        <v>62</v>
      </c>
      <c r="H137" s="128" t="s">
        <v>62</v>
      </c>
      <c r="I137" s="128" t="s">
        <v>62</v>
      </c>
    </row>
    <row r="138" spans="1:9" x14ac:dyDescent="0.35">
      <c r="A138" s="6" t="s">
        <v>400</v>
      </c>
      <c r="B138" s="17" t="s">
        <v>108</v>
      </c>
      <c r="C138" s="9">
        <v>20</v>
      </c>
      <c r="D138" s="9">
        <v>0</v>
      </c>
      <c r="E138" s="9">
        <v>15</v>
      </c>
      <c r="F138" s="9">
        <v>5</v>
      </c>
      <c r="G138" s="134">
        <v>0</v>
      </c>
      <c r="H138" s="134">
        <v>0.74</v>
      </c>
      <c r="I138" s="134">
        <v>0.26</v>
      </c>
    </row>
    <row r="139" spans="1:9" x14ac:dyDescent="0.35">
      <c r="A139" s="6" t="s">
        <v>400</v>
      </c>
      <c r="B139" s="17" t="s">
        <v>109</v>
      </c>
      <c r="C139" s="9">
        <v>2055</v>
      </c>
      <c r="D139" s="9">
        <v>15</v>
      </c>
      <c r="E139" s="9">
        <v>610</v>
      </c>
      <c r="F139" s="9">
        <v>1430</v>
      </c>
      <c r="G139" s="134">
        <v>0.01</v>
      </c>
      <c r="H139" s="134">
        <v>0.3</v>
      </c>
      <c r="I139" s="134">
        <v>0.69</v>
      </c>
    </row>
    <row r="140" spans="1:9" x14ac:dyDescent="0.35">
      <c r="A140" s="6" t="s">
        <v>400</v>
      </c>
      <c r="B140" s="17" t="s">
        <v>110</v>
      </c>
      <c r="C140" s="9">
        <v>7340</v>
      </c>
      <c r="D140" s="9">
        <v>295</v>
      </c>
      <c r="E140" s="9">
        <v>1485</v>
      </c>
      <c r="F140" s="9">
        <v>5560</v>
      </c>
      <c r="G140" s="134">
        <v>0.04</v>
      </c>
      <c r="H140" s="134">
        <v>0.2</v>
      </c>
      <c r="I140" s="134">
        <v>0.76</v>
      </c>
    </row>
    <row r="141" spans="1:9" x14ac:dyDescent="0.35">
      <c r="A141" s="6" t="s">
        <v>401</v>
      </c>
      <c r="B141" s="17" t="s">
        <v>107</v>
      </c>
      <c r="C141" s="9">
        <v>5</v>
      </c>
      <c r="D141" s="9">
        <v>0</v>
      </c>
      <c r="E141" s="9">
        <v>5</v>
      </c>
      <c r="F141" s="9">
        <v>0</v>
      </c>
      <c r="G141" s="128">
        <v>0</v>
      </c>
      <c r="H141" s="128">
        <v>1</v>
      </c>
      <c r="I141" s="128">
        <v>0</v>
      </c>
    </row>
    <row r="142" spans="1:9" x14ac:dyDescent="0.35">
      <c r="A142" s="6" t="s">
        <v>401</v>
      </c>
      <c r="B142" s="17" t="s">
        <v>108</v>
      </c>
      <c r="C142" s="9">
        <v>485</v>
      </c>
      <c r="D142" s="9">
        <v>25</v>
      </c>
      <c r="E142" s="9">
        <v>325</v>
      </c>
      <c r="F142" s="9">
        <v>140</v>
      </c>
      <c r="G142" s="134">
        <v>0.05</v>
      </c>
      <c r="H142" s="134">
        <v>0.67</v>
      </c>
      <c r="I142" s="134">
        <v>0.28000000000000003</v>
      </c>
    </row>
    <row r="143" spans="1:9" x14ac:dyDescent="0.35">
      <c r="A143" s="6" t="s">
        <v>401</v>
      </c>
      <c r="B143" s="17" t="s">
        <v>109</v>
      </c>
      <c r="C143" s="9">
        <v>2125</v>
      </c>
      <c r="D143" s="9">
        <v>65</v>
      </c>
      <c r="E143" s="9">
        <v>1325</v>
      </c>
      <c r="F143" s="9">
        <v>735</v>
      </c>
      <c r="G143" s="134">
        <v>0.03</v>
      </c>
      <c r="H143" s="134">
        <v>0.62</v>
      </c>
      <c r="I143" s="134">
        <v>0.35</v>
      </c>
    </row>
    <row r="144" spans="1:9" x14ac:dyDescent="0.35">
      <c r="A144" s="6" t="s">
        <v>401</v>
      </c>
      <c r="B144" s="17" t="s">
        <v>110</v>
      </c>
      <c r="C144" s="9">
        <v>1235</v>
      </c>
      <c r="D144" s="9">
        <v>30</v>
      </c>
      <c r="E144" s="9">
        <v>605</v>
      </c>
      <c r="F144" s="9">
        <v>595</v>
      </c>
      <c r="G144" s="134">
        <v>0.03</v>
      </c>
      <c r="H144" s="134">
        <v>0.49</v>
      </c>
      <c r="I144" s="134">
        <v>0.48</v>
      </c>
    </row>
    <row r="145" spans="1:2" x14ac:dyDescent="0.35">
      <c r="A145" t="s">
        <v>27</v>
      </c>
      <c r="B145" s="94" t="s">
        <v>422</v>
      </c>
    </row>
    <row r="146" spans="1:2" x14ac:dyDescent="0.35">
      <c r="A146" t="s">
        <v>28</v>
      </c>
      <c r="B146" t="s">
        <v>424</v>
      </c>
    </row>
    <row r="147" spans="1:2" x14ac:dyDescent="0.35">
      <c r="A147" t="s">
        <v>29</v>
      </c>
      <c r="B147" t="s">
        <v>555</v>
      </c>
    </row>
    <row r="148" spans="1:2" x14ac:dyDescent="0.35">
      <c r="A148" t="s">
        <v>30</v>
      </c>
      <c r="B148" s="106" t="s">
        <v>529</v>
      </c>
    </row>
    <row r="149" spans="1:2" x14ac:dyDescent="0.35">
      <c r="A149" t="s">
        <v>31</v>
      </c>
      <c r="B149" s="106" t="s">
        <v>530</v>
      </c>
    </row>
    <row r="150" spans="1:2" x14ac:dyDescent="0.35">
      <c r="A150" t="s">
        <v>32</v>
      </c>
      <c r="B150" s="106" t="s">
        <v>531</v>
      </c>
    </row>
    <row r="151" spans="1:2" x14ac:dyDescent="0.35">
      <c r="A151" t="s">
        <v>33</v>
      </c>
      <c r="B151" s="106" t="s">
        <v>535</v>
      </c>
    </row>
    <row r="152" spans="1:2" x14ac:dyDescent="0.35">
      <c r="A152" t="s">
        <v>34</v>
      </c>
      <c r="B152" s="106" t="s">
        <v>532</v>
      </c>
    </row>
    <row r="153" spans="1:2" x14ac:dyDescent="0.35">
      <c r="A153" t="s">
        <v>35</v>
      </c>
      <c r="B153" s="106" t="s">
        <v>533</v>
      </c>
    </row>
  </sheetData>
  <conditionalFormatting sqref="G133:G144">
    <cfRule type="dataBar" priority="2">
      <dataBar>
        <cfvo type="num" val="0"/>
        <cfvo type="num" val="1"/>
        <color rgb="FFB1A0C7"/>
      </dataBar>
      <extLst>
        <ext xmlns:x14="http://schemas.microsoft.com/office/spreadsheetml/2009/9/main" uri="{B025F937-C7B1-47D3-B67F-A62EFF666E3E}">
          <x14:id>{BEABA355-7475-4DA8-9EFC-A0B8D71E2EF3}</x14:id>
        </ext>
      </extLst>
    </cfRule>
  </conditionalFormatting>
  <conditionalFormatting sqref="G8:H48">
    <cfRule type="dataBar" priority="11">
      <dataBar>
        <cfvo type="num" val="0"/>
        <cfvo type="num" val="1"/>
        <color rgb="FFB1A0C7"/>
      </dataBar>
      <extLst>
        <ext xmlns:x14="http://schemas.microsoft.com/office/spreadsheetml/2009/9/main" uri="{B025F937-C7B1-47D3-B67F-A62EFF666E3E}">
          <x14:id>{36FC00E4-0BAA-422A-AF3F-A8872A4936CC}</x14:id>
        </ext>
      </extLst>
    </cfRule>
  </conditionalFormatting>
  <conditionalFormatting sqref="G50:H90">
    <cfRule type="dataBar" priority="8">
      <dataBar>
        <cfvo type="num" val="0"/>
        <cfvo type="num" val="1"/>
        <color rgb="FFB1A0C7"/>
      </dataBar>
      <extLst>
        <ext xmlns:x14="http://schemas.microsoft.com/office/spreadsheetml/2009/9/main" uri="{B025F937-C7B1-47D3-B67F-A62EFF666E3E}">
          <x14:id>{19B21F64-2775-4ECE-9F10-EF38F8CBB003}</x14:id>
        </ext>
      </extLst>
    </cfRule>
  </conditionalFormatting>
  <conditionalFormatting sqref="G92:H132">
    <cfRule type="dataBar" priority="5">
      <dataBar>
        <cfvo type="num" val="0"/>
        <cfvo type="num" val="1"/>
        <color rgb="FFB1A0C7"/>
      </dataBar>
      <extLst>
        <ext xmlns:x14="http://schemas.microsoft.com/office/spreadsheetml/2009/9/main" uri="{B025F937-C7B1-47D3-B67F-A62EFF666E3E}">
          <x14:id>{43175E25-A6BC-4816-8787-2D8030D1212A}</x14:id>
        </ext>
      </extLst>
    </cfRule>
  </conditionalFormatting>
  <conditionalFormatting sqref="G6:I6">
    <cfRule type="dataBar" priority="19">
      <dataBar>
        <cfvo type="num" val="0"/>
        <cfvo type="num" val="1"/>
        <color theme="7" tint="0.39997558519241921"/>
      </dataBar>
      <extLst>
        <ext xmlns:x14="http://schemas.microsoft.com/office/spreadsheetml/2009/9/main" uri="{B025F937-C7B1-47D3-B67F-A62EFF666E3E}">
          <x14:id>{D8E9845F-2098-44A5-AED1-4F17CD591907}</x14:id>
        </ext>
      </extLst>
    </cfRule>
  </conditionalFormatting>
  <conditionalFormatting sqref="G7:I7">
    <cfRule type="dataBar" priority="12">
      <dataBar>
        <cfvo type="num" val="0"/>
        <cfvo type="num" val="1"/>
        <color rgb="FFB1A0C7"/>
      </dataBar>
      <extLst>
        <ext xmlns:x14="http://schemas.microsoft.com/office/spreadsheetml/2009/9/main" uri="{B025F937-C7B1-47D3-B67F-A62EFF666E3E}">
          <x14:id>{DE86ED46-63C5-4E10-9673-FBCB694B7247}</x14:id>
        </ext>
      </extLst>
    </cfRule>
  </conditionalFormatting>
  <conditionalFormatting sqref="G49:I49">
    <cfRule type="dataBar" priority="9">
      <dataBar>
        <cfvo type="num" val="0"/>
        <cfvo type="num" val="1"/>
        <color rgb="FFB1A0C7"/>
      </dataBar>
      <extLst>
        <ext xmlns:x14="http://schemas.microsoft.com/office/spreadsheetml/2009/9/main" uri="{B025F937-C7B1-47D3-B67F-A62EFF666E3E}">
          <x14:id>{7F501377-4EA2-439E-ACB7-ED6107AFE9A9}</x14:id>
        </ext>
      </extLst>
    </cfRule>
  </conditionalFormatting>
  <conditionalFormatting sqref="G91:I91">
    <cfRule type="dataBar" priority="6">
      <dataBar>
        <cfvo type="num" val="0"/>
        <cfvo type="num" val="1"/>
        <color rgb="FFB1A0C7"/>
      </dataBar>
      <extLst>
        <ext xmlns:x14="http://schemas.microsoft.com/office/spreadsheetml/2009/9/main" uri="{B025F937-C7B1-47D3-B67F-A62EFF666E3E}">
          <x14:id>{68E7DA66-D5F8-499D-8D72-1ADD5740D8C0}</x14:id>
        </ext>
      </extLst>
    </cfRule>
  </conditionalFormatting>
  <conditionalFormatting sqref="H133:H144">
    <cfRule type="dataBar" priority="3">
      <dataBar>
        <cfvo type="num" val="0"/>
        <cfvo type="num" val="1"/>
        <color rgb="FFB1A0C7"/>
      </dataBar>
      <extLst>
        <ext xmlns:x14="http://schemas.microsoft.com/office/spreadsheetml/2009/9/main" uri="{B025F937-C7B1-47D3-B67F-A62EFF666E3E}">
          <x14:id>{39575813-5ACC-445B-A866-E5F756E732A1}</x14:id>
        </ext>
      </extLst>
    </cfRule>
  </conditionalFormatting>
  <conditionalFormatting sqref="I8:I48">
    <cfRule type="dataBar" priority="10">
      <dataBar>
        <cfvo type="num" val="0"/>
        <cfvo type="num" val="1"/>
        <color rgb="FFB1A0C7"/>
      </dataBar>
      <extLst>
        <ext xmlns:x14="http://schemas.microsoft.com/office/spreadsheetml/2009/9/main" uri="{B025F937-C7B1-47D3-B67F-A62EFF666E3E}">
          <x14:id>{78F08FDE-D92B-4B80-875E-51B5DB8B753C}</x14:id>
        </ext>
      </extLst>
    </cfRule>
  </conditionalFormatting>
  <conditionalFormatting sqref="I50:I90">
    <cfRule type="dataBar" priority="7">
      <dataBar>
        <cfvo type="num" val="0"/>
        <cfvo type="num" val="1"/>
        <color rgb="FFB1A0C7"/>
      </dataBar>
      <extLst>
        <ext xmlns:x14="http://schemas.microsoft.com/office/spreadsheetml/2009/9/main" uri="{B025F937-C7B1-47D3-B67F-A62EFF666E3E}">
          <x14:id>{FA626810-3E89-4F91-912E-CC5EAC3CB73F}</x14:id>
        </ext>
      </extLst>
    </cfRule>
  </conditionalFormatting>
  <conditionalFormatting sqref="I92:I132">
    <cfRule type="dataBar" priority="4">
      <dataBar>
        <cfvo type="num" val="0"/>
        <cfvo type="num" val="1"/>
        <color rgb="FFB1A0C7"/>
      </dataBar>
      <extLst>
        <ext xmlns:x14="http://schemas.microsoft.com/office/spreadsheetml/2009/9/main" uri="{B025F937-C7B1-47D3-B67F-A62EFF666E3E}">
          <x14:id>{0C1ADCE0-E808-4751-BBA9-8E8D5BB0019A}</x14:id>
        </ext>
      </extLst>
    </cfRule>
  </conditionalFormatting>
  <conditionalFormatting sqref="I133:I144">
    <cfRule type="dataBar" priority="1">
      <dataBar>
        <cfvo type="num" val="0"/>
        <cfvo type="num" val="1"/>
        <color rgb="FFB1A0C7"/>
      </dataBar>
      <extLst>
        <ext xmlns:x14="http://schemas.microsoft.com/office/spreadsheetml/2009/9/main" uri="{B025F937-C7B1-47D3-B67F-A62EFF666E3E}">
          <x14:id>{6111CDB7-130E-43BD-9C5F-608EC6AC6576}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EABA355-7475-4DA8-9EFC-A0B8D71E2EF3}">
            <x14:dataBar minLength="0" maxLength="100" gradient="0">
              <x14:cfvo type="num">
                <xm:f>0</xm:f>
              </x14:cfvo>
              <x14:cfvo type="num">
                <xm:f>1</xm:f>
              </x14:cfvo>
              <x14:negativeFillColor rgb="FFFF0000"/>
              <x14:axisColor rgb="FF000000"/>
            </x14:dataBar>
          </x14:cfRule>
          <xm:sqref>G133:G144</xm:sqref>
        </x14:conditionalFormatting>
        <x14:conditionalFormatting xmlns:xm="http://schemas.microsoft.com/office/excel/2006/main">
          <x14:cfRule type="dataBar" id="{36FC00E4-0BAA-422A-AF3F-A8872A4936CC}">
            <x14:dataBar minLength="0" maxLength="100" gradient="0">
              <x14:cfvo type="num">
                <xm:f>0</xm:f>
              </x14:cfvo>
              <x14:cfvo type="num">
                <xm:f>1</xm:f>
              </x14:cfvo>
              <x14:negativeFillColor rgb="FFFF0000"/>
              <x14:axisColor rgb="FF000000"/>
            </x14:dataBar>
          </x14:cfRule>
          <xm:sqref>G8:H48</xm:sqref>
        </x14:conditionalFormatting>
        <x14:conditionalFormatting xmlns:xm="http://schemas.microsoft.com/office/excel/2006/main">
          <x14:cfRule type="dataBar" id="{19B21F64-2775-4ECE-9F10-EF38F8CBB003}">
            <x14:dataBar minLength="0" maxLength="100" gradient="0">
              <x14:cfvo type="num">
                <xm:f>0</xm:f>
              </x14:cfvo>
              <x14:cfvo type="num">
                <xm:f>1</xm:f>
              </x14:cfvo>
              <x14:negativeFillColor rgb="FFFF0000"/>
              <x14:axisColor rgb="FF000000"/>
            </x14:dataBar>
          </x14:cfRule>
          <xm:sqref>G50:H90</xm:sqref>
        </x14:conditionalFormatting>
        <x14:conditionalFormatting xmlns:xm="http://schemas.microsoft.com/office/excel/2006/main">
          <x14:cfRule type="dataBar" id="{43175E25-A6BC-4816-8787-2D8030D1212A}">
            <x14:dataBar minLength="0" maxLength="100" gradient="0">
              <x14:cfvo type="num">
                <xm:f>0</xm:f>
              </x14:cfvo>
              <x14:cfvo type="num">
                <xm:f>1</xm:f>
              </x14:cfvo>
              <x14:negativeFillColor rgb="FFFF0000"/>
              <x14:axisColor rgb="FF000000"/>
            </x14:dataBar>
          </x14:cfRule>
          <xm:sqref>G92:H132</xm:sqref>
        </x14:conditionalFormatting>
        <x14:conditionalFormatting xmlns:xm="http://schemas.microsoft.com/office/excel/2006/main">
          <x14:cfRule type="dataBar" id="{D8E9845F-2098-44A5-AED1-4F17CD591907}">
            <x14:dataBar minLength="0" maxLength="100" gradient="0">
              <x14:cfvo type="num">
                <xm:f>0</xm:f>
              </x14:cfvo>
              <x14:cfvo type="num">
                <xm:f>1</xm:f>
              </x14:cfvo>
              <x14:negativeFillColor rgb="FFFF0000"/>
              <x14:axisColor rgb="FF000000"/>
            </x14:dataBar>
          </x14:cfRule>
          <xm:sqref>G6:I6</xm:sqref>
        </x14:conditionalFormatting>
        <x14:conditionalFormatting xmlns:xm="http://schemas.microsoft.com/office/excel/2006/main">
          <x14:cfRule type="dataBar" id="{DE86ED46-63C5-4E10-9673-FBCB694B7247}">
            <x14:dataBar minLength="0" maxLength="100" gradient="0">
              <x14:cfvo type="num">
                <xm:f>0</xm:f>
              </x14:cfvo>
              <x14:cfvo type="num">
                <xm:f>1</xm:f>
              </x14:cfvo>
              <x14:negativeFillColor rgb="FFFF0000"/>
              <x14:axisColor rgb="FF000000"/>
            </x14:dataBar>
          </x14:cfRule>
          <xm:sqref>G7:I7</xm:sqref>
        </x14:conditionalFormatting>
        <x14:conditionalFormatting xmlns:xm="http://schemas.microsoft.com/office/excel/2006/main">
          <x14:cfRule type="dataBar" id="{7F501377-4EA2-439E-ACB7-ED6107AFE9A9}">
            <x14:dataBar minLength="0" maxLength="100" gradient="0">
              <x14:cfvo type="num">
                <xm:f>0</xm:f>
              </x14:cfvo>
              <x14:cfvo type="num">
                <xm:f>1</xm:f>
              </x14:cfvo>
              <x14:negativeFillColor rgb="FFFF0000"/>
              <x14:axisColor rgb="FF000000"/>
            </x14:dataBar>
          </x14:cfRule>
          <xm:sqref>G49:I49</xm:sqref>
        </x14:conditionalFormatting>
        <x14:conditionalFormatting xmlns:xm="http://schemas.microsoft.com/office/excel/2006/main">
          <x14:cfRule type="dataBar" id="{68E7DA66-D5F8-499D-8D72-1ADD5740D8C0}">
            <x14:dataBar minLength="0" maxLength="100" gradient="0">
              <x14:cfvo type="num">
                <xm:f>0</xm:f>
              </x14:cfvo>
              <x14:cfvo type="num">
                <xm:f>1</xm:f>
              </x14:cfvo>
              <x14:negativeFillColor rgb="FFFF0000"/>
              <x14:axisColor rgb="FF000000"/>
            </x14:dataBar>
          </x14:cfRule>
          <xm:sqref>G91:I91</xm:sqref>
        </x14:conditionalFormatting>
        <x14:conditionalFormatting xmlns:xm="http://schemas.microsoft.com/office/excel/2006/main">
          <x14:cfRule type="dataBar" id="{39575813-5ACC-445B-A866-E5F756E732A1}">
            <x14:dataBar minLength="0" maxLength="100" gradient="0">
              <x14:cfvo type="num">
                <xm:f>0</xm:f>
              </x14:cfvo>
              <x14:cfvo type="num">
                <xm:f>1</xm:f>
              </x14:cfvo>
              <x14:negativeFillColor rgb="FFFF0000"/>
              <x14:axisColor rgb="FF000000"/>
            </x14:dataBar>
          </x14:cfRule>
          <xm:sqref>H133:H144</xm:sqref>
        </x14:conditionalFormatting>
        <x14:conditionalFormatting xmlns:xm="http://schemas.microsoft.com/office/excel/2006/main">
          <x14:cfRule type="dataBar" id="{78F08FDE-D92B-4B80-875E-51B5DB8B753C}">
            <x14:dataBar minLength="0" maxLength="100" gradient="0">
              <x14:cfvo type="num">
                <xm:f>0</xm:f>
              </x14:cfvo>
              <x14:cfvo type="num">
                <xm:f>1</xm:f>
              </x14:cfvo>
              <x14:negativeFillColor rgb="FFFF0000"/>
              <x14:axisColor rgb="FF000000"/>
            </x14:dataBar>
          </x14:cfRule>
          <xm:sqref>I8:I48</xm:sqref>
        </x14:conditionalFormatting>
        <x14:conditionalFormatting xmlns:xm="http://schemas.microsoft.com/office/excel/2006/main">
          <x14:cfRule type="dataBar" id="{FA626810-3E89-4F91-912E-CC5EAC3CB73F}">
            <x14:dataBar minLength="0" maxLength="100" gradient="0">
              <x14:cfvo type="num">
                <xm:f>0</xm:f>
              </x14:cfvo>
              <x14:cfvo type="num">
                <xm:f>1</xm:f>
              </x14:cfvo>
              <x14:negativeFillColor rgb="FFFF0000"/>
              <x14:axisColor rgb="FF000000"/>
            </x14:dataBar>
          </x14:cfRule>
          <xm:sqref>I50:I90</xm:sqref>
        </x14:conditionalFormatting>
        <x14:conditionalFormatting xmlns:xm="http://schemas.microsoft.com/office/excel/2006/main">
          <x14:cfRule type="dataBar" id="{0C1ADCE0-E808-4751-BBA9-8E8D5BB0019A}">
            <x14:dataBar minLength="0" maxLength="100" gradient="0">
              <x14:cfvo type="num">
                <xm:f>0</xm:f>
              </x14:cfvo>
              <x14:cfvo type="num">
                <xm:f>1</xm:f>
              </x14:cfvo>
              <x14:negativeFillColor rgb="FFFF0000"/>
              <x14:axisColor rgb="FF000000"/>
            </x14:dataBar>
          </x14:cfRule>
          <xm:sqref>I92:I132</xm:sqref>
        </x14:conditionalFormatting>
        <x14:conditionalFormatting xmlns:xm="http://schemas.microsoft.com/office/excel/2006/main">
          <x14:cfRule type="dataBar" id="{6111CDB7-130E-43BD-9C5F-608EC6AC6576}">
            <x14:dataBar minLength="0" maxLength="100" gradient="0">
              <x14:cfvo type="num">
                <xm:f>0</xm:f>
              </x14:cfvo>
              <x14:cfvo type="num">
                <xm:f>1</xm:f>
              </x14:cfvo>
              <x14:negativeFillColor rgb="FFFF0000"/>
              <x14:axisColor rgb="FF000000"/>
            </x14:dataBar>
          </x14:cfRule>
          <xm:sqref>I133:I144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762F-A299-49FF-B19A-115C4CFFB66A}">
  <dimension ref="A1:A4"/>
  <sheetViews>
    <sheetView showGridLines="0" zoomScaleNormal="100" workbookViewId="0"/>
  </sheetViews>
  <sheetFormatPr defaultColWidth="8.58203125" defaultRowHeight="14.5" x14ac:dyDescent="0.35"/>
  <cols>
    <col min="1" max="16384" width="8.58203125" style="85"/>
  </cols>
  <sheetData>
    <row r="1" spans="1:1" ht="21" x14ac:dyDescent="0.5">
      <c r="A1" s="84" t="s">
        <v>455</v>
      </c>
    </row>
    <row r="2" spans="1:1" x14ac:dyDescent="0.35">
      <c r="A2" s="85" t="s">
        <v>454</v>
      </c>
    </row>
    <row r="3" spans="1:1" x14ac:dyDescent="0.35">
      <c r="A3" s="85" t="s">
        <v>457</v>
      </c>
    </row>
    <row r="4" spans="1:1" x14ac:dyDescent="0.35">
      <c r="A4" s="85" t="s">
        <v>456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1"/>
  <sheetViews>
    <sheetView showGridLines="0" zoomScaleNormal="100" workbookViewId="0"/>
  </sheetViews>
  <sheetFormatPr defaultColWidth="11" defaultRowHeight="15.5" x14ac:dyDescent="0.35"/>
  <cols>
    <col min="1" max="8" width="20.58203125" customWidth="1"/>
  </cols>
  <sheetData>
    <row r="1" spans="1:8" ht="19.5" x14ac:dyDescent="0.45">
      <c r="A1" s="2" t="s">
        <v>122</v>
      </c>
    </row>
    <row r="2" spans="1:8" x14ac:dyDescent="0.35">
      <c r="A2" t="s">
        <v>44</v>
      </c>
    </row>
    <row r="3" spans="1:8" x14ac:dyDescent="0.35">
      <c r="A3" t="s">
        <v>45</v>
      </c>
    </row>
    <row r="4" spans="1:8" x14ac:dyDescent="0.35">
      <c r="A4" t="s">
        <v>113</v>
      </c>
    </row>
    <row r="5" spans="1:8" x14ac:dyDescent="0.35">
      <c r="A5" t="s">
        <v>47</v>
      </c>
    </row>
    <row r="6" spans="1:8" ht="31" x14ac:dyDescent="0.35">
      <c r="A6" s="86" t="s">
        <v>123</v>
      </c>
      <c r="B6" s="88" t="s">
        <v>124</v>
      </c>
      <c r="C6" s="88" t="s">
        <v>125</v>
      </c>
      <c r="D6" s="88" t="s">
        <v>126</v>
      </c>
      <c r="E6" s="88" t="s">
        <v>127</v>
      </c>
      <c r="F6" s="88" t="s">
        <v>128</v>
      </c>
      <c r="G6" s="88" t="s">
        <v>129</v>
      </c>
      <c r="H6" s="140" t="s">
        <v>130</v>
      </c>
    </row>
    <row r="7" spans="1:8" x14ac:dyDescent="0.35">
      <c r="A7" s="14" t="s">
        <v>60</v>
      </c>
      <c r="B7" s="15">
        <v>52225</v>
      </c>
      <c r="C7" s="15">
        <v>18330</v>
      </c>
      <c r="D7" s="15">
        <v>22020</v>
      </c>
      <c r="E7" s="15">
        <v>11875</v>
      </c>
      <c r="F7" s="16">
        <v>0.35</v>
      </c>
      <c r="G7" s="16">
        <v>0.42</v>
      </c>
      <c r="H7" s="16">
        <v>0.23</v>
      </c>
    </row>
    <row r="8" spans="1:8" x14ac:dyDescent="0.35">
      <c r="A8" s="7" t="s">
        <v>63</v>
      </c>
      <c r="B8" s="10">
        <v>15</v>
      </c>
      <c r="C8" s="10">
        <v>5</v>
      </c>
      <c r="D8" s="10">
        <v>5</v>
      </c>
      <c r="E8" s="10">
        <v>5</v>
      </c>
      <c r="F8" s="11">
        <v>0.31</v>
      </c>
      <c r="G8" s="11">
        <v>0.38</v>
      </c>
      <c r="H8" s="11">
        <v>0.31</v>
      </c>
    </row>
    <row r="9" spans="1:8" x14ac:dyDescent="0.35">
      <c r="A9" s="7" t="s">
        <v>64</v>
      </c>
      <c r="B9" s="10">
        <v>35</v>
      </c>
      <c r="C9" s="10">
        <v>10</v>
      </c>
      <c r="D9" s="10">
        <v>15</v>
      </c>
      <c r="E9" s="10">
        <v>10</v>
      </c>
      <c r="F9" s="11">
        <v>0.28999999999999998</v>
      </c>
      <c r="G9" s="11">
        <v>0.44</v>
      </c>
      <c r="H9" s="11">
        <v>0.26</v>
      </c>
    </row>
    <row r="10" spans="1:8" x14ac:dyDescent="0.35">
      <c r="A10" s="7" t="s">
        <v>65</v>
      </c>
      <c r="B10" s="10">
        <v>60</v>
      </c>
      <c r="C10" s="10">
        <v>20</v>
      </c>
      <c r="D10" s="10">
        <v>20</v>
      </c>
      <c r="E10" s="10">
        <v>15</v>
      </c>
      <c r="F10" s="11">
        <v>0.38</v>
      </c>
      <c r="G10" s="11">
        <v>0.36</v>
      </c>
      <c r="H10" s="11">
        <v>0.26</v>
      </c>
    </row>
    <row r="11" spans="1:8" x14ac:dyDescent="0.35">
      <c r="A11" s="7" t="s">
        <v>66</v>
      </c>
      <c r="B11" s="10">
        <v>80</v>
      </c>
      <c r="C11" s="10">
        <v>30</v>
      </c>
      <c r="D11" s="10">
        <v>35</v>
      </c>
      <c r="E11" s="10">
        <v>15</v>
      </c>
      <c r="F11" s="11">
        <v>0.37</v>
      </c>
      <c r="G11" s="11">
        <v>0.45</v>
      </c>
      <c r="H11" s="11">
        <v>0.18</v>
      </c>
    </row>
    <row r="12" spans="1:8" x14ac:dyDescent="0.35">
      <c r="A12" s="7" t="s">
        <v>67</v>
      </c>
      <c r="B12" s="10">
        <v>280</v>
      </c>
      <c r="C12" s="10">
        <v>130</v>
      </c>
      <c r="D12" s="10">
        <v>110</v>
      </c>
      <c r="E12" s="10">
        <v>40</v>
      </c>
      <c r="F12" s="11">
        <v>0.47</v>
      </c>
      <c r="G12" s="11">
        <v>0.39</v>
      </c>
      <c r="H12" s="11">
        <v>0.14000000000000001</v>
      </c>
    </row>
    <row r="13" spans="1:8" x14ac:dyDescent="0.35">
      <c r="A13" s="7" t="s">
        <v>68</v>
      </c>
      <c r="B13" s="10">
        <v>435</v>
      </c>
      <c r="C13" s="10">
        <v>165</v>
      </c>
      <c r="D13" s="10">
        <v>170</v>
      </c>
      <c r="E13" s="10">
        <v>95</v>
      </c>
      <c r="F13" s="11">
        <v>0.38</v>
      </c>
      <c r="G13" s="11">
        <v>0.4</v>
      </c>
      <c r="H13" s="11">
        <v>0.22</v>
      </c>
    </row>
    <row r="14" spans="1:8" x14ac:dyDescent="0.35">
      <c r="A14" s="7" t="s">
        <v>69</v>
      </c>
      <c r="B14" s="10">
        <v>675</v>
      </c>
      <c r="C14" s="10">
        <v>255</v>
      </c>
      <c r="D14" s="10">
        <v>250</v>
      </c>
      <c r="E14" s="10">
        <v>170</v>
      </c>
      <c r="F14" s="11">
        <v>0.38</v>
      </c>
      <c r="G14" s="11">
        <v>0.37</v>
      </c>
      <c r="H14" s="11">
        <v>0.25</v>
      </c>
    </row>
    <row r="15" spans="1:8" x14ac:dyDescent="0.35">
      <c r="A15" s="7" t="s">
        <v>70</v>
      </c>
      <c r="B15" s="10">
        <v>1085</v>
      </c>
      <c r="C15" s="10">
        <v>445</v>
      </c>
      <c r="D15" s="10">
        <v>450</v>
      </c>
      <c r="E15" s="10">
        <v>195</v>
      </c>
      <c r="F15" s="11">
        <v>0.41</v>
      </c>
      <c r="G15" s="11">
        <v>0.41</v>
      </c>
      <c r="H15" s="11">
        <v>0.18</v>
      </c>
    </row>
    <row r="16" spans="1:8" x14ac:dyDescent="0.35">
      <c r="A16" s="7" t="s">
        <v>71</v>
      </c>
      <c r="B16" s="10">
        <v>1005</v>
      </c>
      <c r="C16" s="10">
        <v>415</v>
      </c>
      <c r="D16" s="10">
        <v>395</v>
      </c>
      <c r="E16" s="10">
        <v>195</v>
      </c>
      <c r="F16" s="11">
        <v>0.41</v>
      </c>
      <c r="G16" s="11">
        <v>0.39</v>
      </c>
      <c r="H16" s="11">
        <v>0.19</v>
      </c>
    </row>
    <row r="17" spans="1:8" x14ac:dyDescent="0.35">
      <c r="A17" s="7" t="s">
        <v>72</v>
      </c>
      <c r="B17" s="10">
        <v>1115</v>
      </c>
      <c r="C17" s="10">
        <v>450</v>
      </c>
      <c r="D17" s="10">
        <v>450</v>
      </c>
      <c r="E17" s="10">
        <v>215</v>
      </c>
      <c r="F17" s="11">
        <v>0.41</v>
      </c>
      <c r="G17" s="11">
        <v>0.4</v>
      </c>
      <c r="H17" s="11">
        <v>0.19</v>
      </c>
    </row>
    <row r="18" spans="1:8" x14ac:dyDescent="0.35">
      <c r="A18" s="7" t="s">
        <v>73</v>
      </c>
      <c r="B18" s="10">
        <v>1285</v>
      </c>
      <c r="C18" s="10">
        <v>510</v>
      </c>
      <c r="D18" s="10">
        <v>545</v>
      </c>
      <c r="E18" s="10">
        <v>230</v>
      </c>
      <c r="F18" s="11">
        <v>0.4</v>
      </c>
      <c r="G18" s="11">
        <v>0.42</v>
      </c>
      <c r="H18" s="11">
        <v>0.18</v>
      </c>
    </row>
    <row r="19" spans="1:8" x14ac:dyDescent="0.35">
      <c r="A19" s="7" t="s">
        <v>74</v>
      </c>
      <c r="B19" s="10">
        <v>1250</v>
      </c>
      <c r="C19" s="10">
        <v>455</v>
      </c>
      <c r="D19" s="10">
        <v>560</v>
      </c>
      <c r="E19" s="10">
        <v>240</v>
      </c>
      <c r="F19" s="11">
        <v>0.36</v>
      </c>
      <c r="G19" s="11">
        <v>0.45</v>
      </c>
      <c r="H19" s="11">
        <v>0.19</v>
      </c>
    </row>
    <row r="20" spans="1:8" x14ac:dyDescent="0.35">
      <c r="A20" s="7" t="s">
        <v>75</v>
      </c>
      <c r="B20" s="10">
        <v>1315</v>
      </c>
      <c r="C20" s="10">
        <v>475</v>
      </c>
      <c r="D20" s="10">
        <v>575</v>
      </c>
      <c r="E20" s="10">
        <v>260</v>
      </c>
      <c r="F20" s="11">
        <v>0.36</v>
      </c>
      <c r="G20" s="11">
        <v>0.44</v>
      </c>
      <c r="H20" s="11">
        <v>0.2</v>
      </c>
    </row>
    <row r="21" spans="1:8" x14ac:dyDescent="0.35">
      <c r="A21" s="7" t="s">
        <v>76</v>
      </c>
      <c r="B21" s="10">
        <v>1215</v>
      </c>
      <c r="C21" s="10">
        <v>455</v>
      </c>
      <c r="D21" s="10">
        <v>520</v>
      </c>
      <c r="E21" s="10">
        <v>235</v>
      </c>
      <c r="F21" s="11">
        <v>0.37</v>
      </c>
      <c r="G21" s="11">
        <v>0.43</v>
      </c>
      <c r="H21" s="11">
        <v>0.2</v>
      </c>
    </row>
    <row r="22" spans="1:8" x14ac:dyDescent="0.35">
      <c r="A22" s="7" t="s">
        <v>77</v>
      </c>
      <c r="B22" s="10">
        <v>1010</v>
      </c>
      <c r="C22" s="10">
        <v>360</v>
      </c>
      <c r="D22" s="10">
        <v>425</v>
      </c>
      <c r="E22" s="10">
        <v>225</v>
      </c>
      <c r="F22" s="11">
        <v>0.36</v>
      </c>
      <c r="G22" s="11">
        <v>0.42</v>
      </c>
      <c r="H22" s="11">
        <v>0.22</v>
      </c>
    </row>
    <row r="23" spans="1:8" x14ac:dyDescent="0.35">
      <c r="A23" s="7" t="s">
        <v>78</v>
      </c>
      <c r="B23" s="10">
        <v>1105</v>
      </c>
      <c r="C23" s="10">
        <v>435</v>
      </c>
      <c r="D23" s="10">
        <v>455</v>
      </c>
      <c r="E23" s="10">
        <v>210</v>
      </c>
      <c r="F23" s="11">
        <v>0.39</v>
      </c>
      <c r="G23" s="11">
        <v>0.41</v>
      </c>
      <c r="H23" s="11">
        <v>0.19</v>
      </c>
    </row>
    <row r="24" spans="1:8" x14ac:dyDescent="0.35">
      <c r="A24" s="7" t="s">
        <v>79</v>
      </c>
      <c r="B24" s="10">
        <v>955</v>
      </c>
      <c r="C24" s="10">
        <v>380</v>
      </c>
      <c r="D24" s="10">
        <v>390</v>
      </c>
      <c r="E24" s="10">
        <v>185</v>
      </c>
      <c r="F24" s="11">
        <v>0.4</v>
      </c>
      <c r="G24" s="11">
        <v>0.41</v>
      </c>
      <c r="H24" s="11">
        <v>0.19</v>
      </c>
    </row>
    <row r="25" spans="1:8" x14ac:dyDescent="0.35">
      <c r="A25" s="7" t="s">
        <v>80</v>
      </c>
      <c r="B25" s="10">
        <v>1000</v>
      </c>
      <c r="C25" s="10">
        <v>375</v>
      </c>
      <c r="D25" s="10">
        <v>435</v>
      </c>
      <c r="E25" s="10">
        <v>190</v>
      </c>
      <c r="F25" s="11">
        <v>0.37</v>
      </c>
      <c r="G25" s="11">
        <v>0.44</v>
      </c>
      <c r="H25" s="11">
        <v>0.19</v>
      </c>
    </row>
    <row r="26" spans="1:8" x14ac:dyDescent="0.35">
      <c r="A26" s="7" t="s">
        <v>81</v>
      </c>
      <c r="B26" s="10">
        <v>1110</v>
      </c>
      <c r="C26" s="10">
        <v>440</v>
      </c>
      <c r="D26" s="10">
        <v>460</v>
      </c>
      <c r="E26" s="10">
        <v>210</v>
      </c>
      <c r="F26" s="11">
        <v>0.4</v>
      </c>
      <c r="G26" s="11">
        <v>0.42</v>
      </c>
      <c r="H26" s="11">
        <v>0.19</v>
      </c>
    </row>
    <row r="27" spans="1:8" x14ac:dyDescent="0.35">
      <c r="A27" s="7" t="s">
        <v>82</v>
      </c>
      <c r="B27" s="10">
        <v>1520</v>
      </c>
      <c r="C27" s="10">
        <v>560</v>
      </c>
      <c r="D27" s="10">
        <v>640</v>
      </c>
      <c r="E27" s="10">
        <v>320</v>
      </c>
      <c r="F27" s="11">
        <v>0.37</v>
      </c>
      <c r="G27" s="11">
        <v>0.42</v>
      </c>
      <c r="H27" s="11">
        <v>0.21</v>
      </c>
    </row>
    <row r="28" spans="1:8" x14ac:dyDescent="0.35">
      <c r="A28" s="7" t="s">
        <v>83</v>
      </c>
      <c r="B28" s="10">
        <v>1150</v>
      </c>
      <c r="C28" s="10">
        <v>420</v>
      </c>
      <c r="D28" s="10">
        <v>495</v>
      </c>
      <c r="E28" s="10">
        <v>235</v>
      </c>
      <c r="F28" s="11">
        <v>0.36</v>
      </c>
      <c r="G28" s="11">
        <v>0.43</v>
      </c>
      <c r="H28" s="11">
        <v>0.2</v>
      </c>
    </row>
    <row r="29" spans="1:8" x14ac:dyDescent="0.35">
      <c r="A29" s="7" t="s">
        <v>84</v>
      </c>
      <c r="B29" s="10">
        <v>1425</v>
      </c>
      <c r="C29" s="10">
        <v>560</v>
      </c>
      <c r="D29" s="10">
        <v>605</v>
      </c>
      <c r="E29" s="10">
        <v>265</v>
      </c>
      <c r="F29" s="11">
        <v>0.39</v>
      </c>
      <c r="G29" s="11">
        <v>0.42</v>
      </c>
      <c r="H29" s="11">
        <v>0.18</v>
      </c>
    </row>
    <row r="30" spans="1:8" x14ac:dyDescent="0.35">
      <c r="A30" s="7" t="s">
        <v>85</v>
      </c>
      <c r="B30" s="10">
        <v>1690</v>
      </c>
      <c r="C30" s="10">
        <v>655</v>
      </c>
      <c r="D30" s="10">
        <v>725</v>
      </c>
      <c r="E30" s="10">
        <v>310</v>
      </c>
      <c r="F30" s="11">
        <v>0.39</v>
      </c>
      <c r="G30" s="11">
        <v>0.43</v>
      </c>
      <c r="H30" s="11">
        <v>0.18</v>
      </c>
    </row>
    <row r="31" spans="1:8" x14ac:dyDescent="0.35">
      <c r="A31" s="7" t="s">
        <v>86</v>
      </c>
      <c r="B31" s="10">
        <v>1295</v>
      </c>
      <c r="C31" s="10">
        <v>490</v>
      </c>
      <c r="D31" s="10">
        <v>550</v>
      </c>
      <c r="E31" s="10">
        <v>255</v>
      </c>
      <c r="F31" s="11">
        <v>0.38</v>
      </c>
      <c r="G31" s="11">
        <v>0.42</v>
      </c>
      <c r="H31" s="11">
        <v>0.2</v>
      </c>
    </row>
    <row r="32" spans="1:8" x14ac:dyDescent="0.35">
      <c r="A32" s="7" t="s">
        <v>87</v>
      </c>
      <c r="B32" s="10">
        <v>1595</v>
      </c>
      <c r="C32" s="10">
        <v>580</v>
      </c>
      <c r="D32" s="10">
        <v>695</v>
      </c>
      <c r="E32" s="10">
        <v>320</v>
      </c>
      <c r="F32" s="11">
        <v>0.36</v>
      </c>
      <c r="G32" s="11">
        <v>0.44</v>
      </c>
      <c r="H32" s="11">
        <v>0.2</v>
      </c>
    </row>
    <row r="33" spans="1:8" x14ac:dyDescent="0.35">
      <c r="A33" s="7" t="s">
        <v>88</v>
      </c>
      <c r="B33" s="10">
        <v>1555</v>
      </c>
      <c r="C33" s="10">
        <v>520</v>
      </c>
      <c r="D33" s="10">
        <v>635</v>
      </c>
      <c r="E33" s="10">
        <v>400</v>
      </c>
      <c r="F33" s="11">
        <v>0.33</v>
      </c>
      <c r="G33" s="11">
        <v>0.41</v>
      </c>
      <c r="H33" s="11">
        <v>0.26</v>
      </c>
    </row>
    <row r="34" spans="1:8" x14ac:dyDescent="0.35">
      <c r="A34" s="7" t="s">
        <v>89</v>
      </c>
      <c r="B34" s="10">
        <v>1780</v>
      </c>
      <c r="C34" s="10">
        <v>605</v>
      </c>
      <c r="D34" s="10">
        <v>730</v>
      </c>
      <c r="E34" s="10">
        <v>445</v>
      </c>
      <c r="F34" s="11">
        <v>0.34</v>
      </c>
      <c r="G34" s="11">
        <v>0.41</v>
      </c>
      <c r="H34" s="11">
        <v>0.25</v>
      </c>
    </row>
    <row r="35" spans="1:8" x14ac:dyDescent="0.35">
      <c r="A35" s="7" t="s">
        <v>90</v>
      </c>
      <c r="B35" s="10">
        <v>1905</v>
      </c>
      <c r="C35" s="10">
        <v>660</v>
      </c>
      <c r="D35" s="10">
        <v>775</v>
      </c>
      <c r="E35" s="10">
        <v>470</v>
      </c>
      <c r="F35" s="11">
        <v>0.35</v>
      </c>
      <c r="G35" s="11">
        <v>0.41</v>
      </c>
      <c r="H35" s="11">
        <v>0.25</v>
      </c>
    </row>
    <row r="36" spans="1:8" x14ac:dyDescent="0.35">
      <c r="A36" s="7" t="s">
        <v>91</v>
      </c>
      <c r="B36" s="10">
        <v>1670</v>
      </c>
      <c r="C36" s="10">
        <v>575</v>
      </c>
      <c r="D36" s="10">
        <v>675</v>
      </c>
      <c r="E36" s="10">
        <v>420</v>
      </c>
      <c r="F36" s="11">
        <v>0.34</v>
      </c>
      <c r="G36" s="11">
        <v>0.4</v>
      </c>
      <c r="H36" s="11">
        <v>0.25</v>
      </c>
    </row>
    <row r="37" spans="1:8" x14ac:dyDescent="0.35">
      <c r="A37" s="7" t="s">
        <v>92</v>
      </c>
      <c r="B37" s="10">
        <v>1780</v>
      </c>
      <c r="C37" s="10">
        <v>560</v>
      </c>
      <c r="D37" s="10">
        <v>725</v>
      </c>
      <c r="E37" s="10">
        <v>495</v>
      </c>
      <c r="F37" s="11">
        <v>0.32</v>
      </c>
      <c r="G37" s="11">
        <v>0.41</v>
      </c>
      <c r="H37" s="11">
        <v>0.28000000000000003</v>
      </c>
    </row>
    <row r="38" spans="1:8" x14ac:dyDescent="0.35">
      <c r="A38" s="7" t="s">
        <v>93</v>
      </c>
      <c r="B38" s="10">
        <v>2175</v>
      </c>
      <c r="C38" s="10">
        <v>695</v>
      </c>
      <c r="D38" s="10">
        <v>900</v>
      </c>
      <c r="E38" s="10">
        <v>580</v>
      </c>
      <c r="F38" s="11">
        <v>0.32</v>
      </c>
      <c r="G38" s="11">
        <v>0.41</v>
      </c>
      <c r="H38" s="11">
        <v>0.27</v>
      </c>
    </row>
    <row r="39" spans="1:8" x14ac:dyDescent="0.35">
      <c r="A39" s="7" t="s">
        <v>94</v>
      </c>
      <c r="B39" s="10">
        <v>2000</v>
      </c>
      <c r="C39" s="10">
        <v>620</v>
      </c>
      <c r="D39" s="10">
        <v>855</v>
      </c>
      <c r="E39" s="10">
        <v>525</v>
      </c>
      <c r="F39" s="11">
        <v>0.31</v>
      </c>
      <c r="G39" s="11">
        <v>0.43</v>
      </c>
      <c r="H39" s="11">
        <v>0.26</v>
      </c>
    </row>
    <row r="40" spans="1:8" x14ac:dyDescent="0.35">
      <c r="A40" s="7" t="s">
        <v>95</v>
      </c>
      <c r="B40" s="10">
        <v>2010</v>
      </c>
      <c r="C40" s="10">
        <v>650</v>
      </c>
      <c r="D40" s="10">
        <v>830</v>
      </c>
      <c r="E40" s="10">
        <v>525</v>
      </c>
      <c r="F40" s="11">
        <v>0.32</v>
      </c>
      <c r="G40" s="11">
        <v>0.41</v>
      </c>
      <c r="H40" s="11">
        <v>0.26</v>
      </c>
    </row>
    <row r="41" spans="1:8" x14ac:dyDescent="0.35">
      <c r="A41" s="7" t="s">
        <v>96</v>
      </c>
      <c r="B41" s="10">
        <v>1875</v>
      </c>
      <c r="C41" s="10">
        <v>555</v>
      </c>
      <c r="D41" s="10">
        <v>795</v>
      </c>
      <c r="E41" s="10">
        <v>520</v>
      </c>
      <c r="F41" s="11">
        <v>0.3</v>
      </c>
      <c r="G41" s="11">
        <v>0.43</v>
      </c>
      <c r="H41" s="11">
        <v>0.28000000000000003</v>
      </c>
    </row>
    <row r="42" spans="1:8" x14ac:dyDescent="0.35">
      <c r="A42" s="7" t="s">
        <v>97</v>
      </c>
      <c r="B42" s="10">
        <v>1685</v>
      </c>
      <c r="C42" s="10">
        <v>505</v>
      </c>
      <c r="D42" s="10">
        <v>720</v>
      </c>
      <c r="E42" s="10">
        <v>460</v>
      </c>
      <c r="F42" s="11">
        <v>0.3</v>
      </c>
      <c r="G42" s="11">
        <v>0.43</v>
      </c>
      <c r="H42" s="11">
        <v>0.27</v>
      </c>
    </row>
    <row r="43" spans="1:8" x14ac:dyDescent="0.35">
      <c r="A43" s="7" t="s">
        <v>98</v>
      </c>
      <c r="B43" s="10">
        <v>1375</v>
      </c>
      <c r="C43" s="10">
        <v>435</v>
      </c>
      <c r="D43" s="10">
        <v>585</v>
      </c>
      <c r="E43" s="10">
        <v>355</v>
      </c>
      <c r="F43" s="11">
        <v>0.32</v>
      </c>
      <c r="G43" s="11">
        <v>0.43</v>
      </c>
      <c r="H43" s="11">
        <v>0.26</v>
      </c>
    </row>
    <row r="44" spans="1:8" x14ac:dyDescent="0.35">
      <c r="A44" s="7" t="s">
        <v>99</v>
      </c>
      <c r="B44" s="10">
        <v>1490</v>
      </c>
      <c r="C44" s="10">
        <v>475</v>
      </c>
      <c r="D44" s="10">
        <v>660</v>
      </c>
      <c r="E44" s="10">
        <v>355</v>
      </c>
      <c r="F44" s="11">
        <v>0.32</v>
      </c>
      <c r="G44" s="11">
        <v>0.44</v>
      </c>
      <c r="H44" s="11">
        <v>0.24</v>
      </c>
    </row>
    <row r="45" spans="1:8" x14ac:dyDescent="0.35">
      <c r="A45" s="7" t="s">
        <v>100</v>
      </c>
      <c r="B45" s="10">
        <v>975</v>
      </c>
      <c r="C45" s="10">
        <v>330</v>
      </c>
      <c r="D45" s="10">
        <v>400</v>
      </c>
      <c r="E45" s="10">
        <v>245</v>
      </c>
      <c r="F45" s="11">
        <v>0.34</v>
      </c>
      <c r="G45" s="11">
        <v>0.41</v>
      </c>
      <c r="H45" s="11">
        <v>0.25</v>
      </c>
    </row>
    <row r="46" spans="1:8" x14ac:dyDescent="0.35">
      <c r="A46" s="7" t="s">
        <v>101</v>
      </c>
      <c r="B46" s="10">
        <v>960</v>
      </c>
      <c r="C46" s="10">
        <v>320</v>
      </c>
      <c r="D46" s="10">
        <v>420</v>
      </c>
      <c r="E46" s="10">
        <v>220</v>
      </c>
      <c r="F46" s="11">
        <v>0.33</v>
      </c>
      <c r="G46" s="11">
        <v>0.43</v>
      </c>
      <c r="H46" s="11">
        <v>0.23</v>
      </c>
    </row>
    <row r="47" spans="1:8" x14ac:dyDescent="0.35">
      <c r="A47" s="7" t="s">
        <v>102</v>
      </c>
      <c r="B47" s="10">
        <v>945</v>
      </c>
      <c r="C47" s="10">
        <v>315</v>
      </c>
      <c r="D47" s="10">
        <v>405</v>
      </c>
      <c r="E47" s="10">
        <v>225</v>
      </c>
      <c r="F47" s="11">
        <v>0.33</v>
      </c>
      <c r="G47" s="11">
        <v>0.43</v>
      </c>
      <c r="H47" s="11">
        <v>0.24</v>
      </c>
    </row>
    <row r="48" spans="1:8" x14ac:dyDescent="0.35">
      <c r="A48" s="7" t="s">
        <v>103</v>
      </c>
      <c r="B48" s="10">
        <v>725</v>
      </c>
      <c r="C48" s="10">
        <v>270</v>
      </c>
      <c r="D48" s="10">
        <v>295</v>
      </c>
      <c r="E48" s="10">
        <v>160</v>
      </c>
      <c r="F48" s="11">
        <v>0.37</v>
      </c>
      <c r="G48" s="11">
        <v>0.41</v>
      </c>
      <c r="H48" s="11">
        <v>0.22</v>
      </c>
    </row>
    <row r="49" spans="1:8" x14ac:dyDescent="0.35">
      <c r="A49" s="7" t="s">
        <v>104</v>
      </c>
      <c r="B49" s="10">
        <v>1000</v>
      </c>
      <c r="C49" s="10">
        <v>350</v>
      </c>
      <c r="D49" s="10">
        <v>435</v>
      </c>
      <c r="E49" s="10">
        <v>215</v>
      </c>
      <c r="F49" s="11">
        <v>0.35</v>
      </c>
      <c r="G49" s="11">
        <v>0.43</v>
      </c>
      <c r="H49" s="11">
        <v>0.22</v>
      </c>
    </row>
    <row r="50" spans="1:8" x14ac:dyDescent="0.35">
      <c r="A50" s="7" t="s">
        <v>105</v>
      </c>
      <c r="B50" s="10">
        <v>1225</v>
      </c>
      <c r="C50" s="10">
        <v>380</v>
      </c>
      <c r="D50" s="10">
        <v>550</v>
      </c>
      <c r="E50" s="10">
        <v>295</v>
      </c>
      <c r="F50" s="11">
        <v>0.31</v>
      </c>
      <c r="G50" s="11">
        <v>0.45</v>
      </c>
      <c r="H50" s="11">
        <v>0.24</v>
      </c>
    </row>
    <row r="51" spans="1:8" x14ac:dyDescent="0.35">
      <c r="A51" s="7" t="s">
        <v>106</v>
      </c>
      <c r="B51" s="10">
        <v>1395</v>
      </c>
      <c r="C51" s="10">
        <v>435</v>
      </c>
      <c r="D51" s="10">
        <v>650</v>
      </c>
      <c r="E51" s="10">
        <v>310</v>
      </c>
      <c r="F51" s="11">
        <v>0.31</v>
      </c>
      <c r="G51" s="11">
        <v>0.46</v>
      </c>
      <c r="H51" s="11">
        <v>0.22</v>
      </c>
    </row>
    <row r="52" spans="1:8" x14ac:dyDescent="0.35">
      <c r="A52" s="12" t="s">
        <v>107</v>
      </c>
      <c r="B52" s="13">
        <v>2660</v>
      </c>
      <c r="C52" s="13">
        <v>1060</v>
      </c>
      <c r="D52" s="13">
        <v>1060</v>
      </c>
      <c r="E52" s="13">
        <v>540</v>
      </c>
      <c r="F52" s="11">
        <v>0.4</v>
      </c>
      <c r="G52" s="11">
        <v>0.4</v>
      </c>
      <c r="H52" s="11">
        <v>0.2</v>
      </c>
    </row>
    <row r="53" spans="1:8" x14ac:dyDescent="0.35">
      <c r="A53" s="6" t="s">
        <v>108</v>
      </c>
      <c r="B53" s="9">
        <v>13885</v>
      </c>
      <c r="C53" s="9">
        <v>5310</v>
      </c>
      <c r="D53" s="9">
        <v>5855</v>
      </c>
      <c r="E53" s="9">
        <v>2720</v>
      </c>
      <c r="F53" s="128">
        <v>0.38</v>
      </c>
      <c r="G53" s="128">
        <v>0.42</v>
      </c>
      <c r="H53" s="128">
        <v>0.2</v>
      </c>
    </row>
    <row r="54" spans="1:8" x14ac:dyDescent="0.35">
      <c r="A54" s="6" t="s">
        <v>109</v>
      </c>
      <c r="B54" s="9">
        <v>20025</v>
      </c>
      <c r="C54" s="9">
        <v>6940</v>
      </c>
      <c r="D54" s="9">
        <v>8360</v>
      </c>
      <c r="E54" s="9">
        <v>4725</v>
      </c>
      <c r="F54" s="134">
        <v>0.35</v>
      </c>
      <c r="G54" s="134">
        <v>0.42</v>
      </c>
      <c r="H54" s="134">
        <v>0.24</v>
      </c>
    </row>
    <row r="55" spans="1:8" x14ac:dyDescent="0.35">
      <c r="A55" s="6" t="s">
        <v>110</v>
      </c>
      <c r="B55" s="9">
        <v>15655</v>
      </c>
      <c r="C55" s="9">
        <v>5020</v>
      </c>
      <c r="D55" s="9">
        <v>6745</v>
      </c>
      <c r="E55" s="9">
        <v>3890</v>
      </c>
      <c r="F55" s="134">
        <v>0.32</v>
      </c>
      <c r="G55" s="134">
        <v>0.43</v>
      </c>
      <c r="H55" s="134">
        <v>0.25</v>
      </c>
    </row>
    <row r="56" spans="1:8" x14ac:dyDescent="0.35">
      <c r="A56" t="s">
        <v>27</v>
      </c>
      <c r="B56" s="94" t="s">
        <v>422</v>
      </c>
    </row>
    <row r="57" spans="1:8" x14ac:dyDescent="0.35">
      <c r="A57" t="s">
        <v>28</v>
      </c>
      <c r="B57" s="93" t="s">
        <v>423</v>
      </c>
    </row>
    <row r="58" spans="1:8" x14ac:dyDescent="0.35">
      <c r="A58" t="s">
        <v>29</v>
      </c>
      <c r="B58" s="93" t="s">
        <v>486</v>
      </c>
    </row>
    <row r="59" spans="1:8" x14ac:dyDescent="0.35">
      <c r="A59" t="s">
        <v>30</v>
      </c>
      <c r="B59" s="93" t="s">
        <v>545</v>
      </c>
    </row>
    <row r="60" spans="1:8" x14ac:dyDescent="0.35">
      <c r="A60" t="s">
        <v>31</v>
      </c>
      <c r="B60" s="93" t="s">
        <v>487</v>
      </c>
    </row>
    <row r="61" spans="1:8" x14ac:dyDescent="0.35">
      <c r="A61" t="s">
        <v>32</v>
      </c>
      <c r="B61" s="93" t="s">
        <v>489</v>
      </c>
    </row>
  </sheetData>
  <conditionalFormatting sqref="F7:F55">
    <cfRule type="dataBar" priority="2">
      <dataBar>
        <cfvo type="num" val="0"/>
        <cfvo type="num" val="1"/>
        <color rgb="FFB1A0C7"/>
      </dataBar>
      <extLst>
        <ext xmlns:x14="http://schemas.microsoft.com/office/spreadsheetml/2009/9/main" uri="{B025F937-C7B1-47D3-B67F-A62EFF666E3E}">
          <x14:id>{72F10E6B-84CB-48F8-BCFD-5677D788BE37}</x14:id>
        </ext>
      </extLst>
    </cfRule>
  </conditionalFormatting>
  <conditionalFormatting sqref="G7:H55">
    <cfRule type="dataBar" priority="1">
      <dataBar>
        <cfvo type="num" val="0"/>
        <cfvo type="num" val="1"/>
        <color rgb="FFB1A0C7"/>
      </dataBar>
      <extLst>
        <ext xmlns:x14="http://schemas.microsoft.com/office/spreadsheetml/2009/9/main" uri="{B025F937-C7B1-47D3-B67F-A62EFF666E3E}">
          <x14:id>{C3535B99-6344-45E0-B24B-069B58E3AD7F}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2F10E6B-84CB-48F8-BCFD-5677D788BE37}">
            <x14:dataBar minLength="0" maxLength="100" gradient="0">
              <x14:cfvo type="num">
                <xm:f>0</xm:f>
              </x14:cfvo>
              <x14:cfvo type="num">
                <xm:f>1</xm:f>
              </x14:cfvo>
              <x14:negativeFillColor rgb="FFFF0000"/>
              <x14:axisColor rgb="FF000000"/>
            </x14:dataBar>
          </x14:cfRule>
          <xm:sqref>F7:F55</xm:sqref>
        </x14:conditionalFormatting>
        <x14:conditionalFormatting xmlns:xm="http://schemas.microsoft.com/office/excel/2006/main">
          <x14:cfRule type="dataBar" id="{C3535B99-6344-45E0-B24B-069B58E3AD7F}">
            <x14:dataBar minLength="0" maxLength="100" gradient="0">
              <x14:cfvo type="num">
                <xm:f>0</xm:f>
              </x14:cfvo>
              <x14:cfvo type="num">
                <xm:f>1</xm:f>
              </x14:cfvo>
              <x14:negativeFillColor rgb="FFFF0000"/>
              <x14:axisColor rgb="FF000000"/>
            </x14:dataBar>
          </x14:cfRule>
          <xm:sqref>G7:H55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2"/>
  <sheetViews>
    <sheetView showGridLines="0" zoomScaleNormal="100" workbookViewId="0"/>
  </sheetViews>
  <sheetFormatPr defaultColWidth="11" defaultRowHeight="15.5" x14ac:dyDescent="0.35"/>
  <cols>
    <col min="1" max="6" width="20.58203125" customWidth="1"/>
  </cols>
  <sheetData>
    <row r="1" spans="1:6" ht="19.5" x14ac:dyDescent="0.45">
      <c r="A1" s="2" t="s">
        <v>131</v>
      </c>
    </row>
    <row r="2" spans="1:6" x14ac:dyDescent="0.35">
      <c r="A2" t="s">
        <v>44</v>
      </c>
    </row>
    <row r="3" spans="1:6" x14ac:dyDescent="0.35">
      <c r="A3" t="s">
        <v>45</v>
      </c>
    </row>
    <row r="4" spans="1:6" x14ac:dyDescent="0.35">
      <c r="A4" t="s">
        <v>113</v>
      </c>
    </row>
    <row r="5" spans="1:6" x14ac:dyDescent="0.35">
      <c r="A5" t="s">
        <v>47</v>
      </c>
    </row>
    <row r="6" spans="1:6" ht="31" x14ac:dyDescent="0.35">
      <c r="A6" s="86" t="s">
        <v>114</v>
      </c>
      <c r="B6" s="88" t="s">
        <v>115</v>
      </c>
      <c r="C6" s="88" t="s">
        <v>132</v>
      </c>
      <c r="D6" s="88" t="s">
        <v>133</v>
      </c>
      <c r="E6" s="88" t="s">
        <v>134</v>
      </c>
      <c r="F6" s="88" t="s">
        <v>135</v>
      </c>
    </row>
    <row r="7" spans="1:6" x14ac:dyDescent="0.35">
      <c r="A7" s="14" t="s">
        <v>60</v>
      </c>
      <c r="B7" s="15">
        <v>26455</v>
      </c>
      <c r="C7" s="15">
        <v>2935</v>
      </c>
      <c r="D7" s="15">
        <v>23520</v>
      </c>
      <c r="E7" s="16">
        <v>0.11</v>
      </c>
      <c r="F7" s="16">
        <v>0.89</v>
      </c>
    </row>
    <row r="8" spans="1:6" x14ac:dyDescent="0.35">
      <c r="A8" s="7" t="s">
        <v>63</v>
      </c>
      <c r="B8" s="10">
        <v>5</v>
      </c>
      <c r="C8" s="10" t="s">
        <v>111</v>
      </c>
      <c r="D8" s="10">
        <v>5</v>
      </c>
      <c r="E8" s="11" t="s">
        <v>111</v>
      </c>
      <c r="F8" s="11" t="s">
        <v>111</v>
      </c>
    </row>
    <row r="9" spans="1:6" x14ac:dyDescent="0.35">
      <c r="A9" s="7" t="s">
        <v>64</v>
      </c>
      <c r="B9" s="10">
        <v>20</v>
      </c>
      <c r="C9" s="10" t="s">
        <v>111</v>
      </c>
      <c r="D9" s="10">
        <v>15</v>
      </c>
      <c r="E9" s="11" t="s">
        <v>111</v>
      </c>
      <c r="F9" s="11" t="s">
        <v>111</v>
      </c>
    </row>
    <row r="10" spans="1:6" x14ac:dyDescent="0.35">
      <c r="A10" s="7" t="s">
        <v>65</v>
      </c>
      <c r="B10" s="10">
        <v>30</v>
      </c>
      <c r="C10" s="10">
        <v>5</v>
      </c>
      <c r="D10" s="10">
        <v>30</v>
      </c>
      <c r="E10" s="11">
        <v>0.13</v>
      </c>
      <c r="F10" s="11">
        <v>0.88</v>
      </c>
    </row>
    <row r="11" spans="1:6" x14ac:dyDescent="0.35">
      <c r="A11" s="7" t="s">
        <v>66</v>
      </c>
      <c r="B11" s="10">
        <v>40</v>
      </c>
      <c r="C11" s="10">
        <v>5</v>
      </c>
      <c r="D11" s="10">
        <v>35</v>
      </c>
      <c r="E11" s="11">
        <v>0.14000000000000001</v>
      </c>
      <c r="F11" s="11">
        <v>0.86</v>
      </c>
    </row>
    <row r="12" spans="1:6" x14ac:dyDescent="0.35">
      <c r="A12" s="7" t="s">
        <v>67</v>
      </c>
      <c r="B12" s="10">
        <v>155</v>
      </c>
      <c r="C12" s="10">
        <v>10</v>
      </c>
      <c r="D12" s="10">
        <v>145</v>
      </c>
      <c r="E12" s="11">
        <v>7.0000000000000007E-2</v>
      </c>
      <c r="F12" s="11">
        <v>0.93</v>
      </c>
    </row>
    <row r="13" spans="1:6" x14ac:dyDescent="0.35">
      <c r="A13" s="7" t="s">
        <v>68</v>
      </c>
      <c r="B13" s="10">
        <v>205</v>
      </c>
      <c r="C13" s="10">
        <v>15</v>
      </c>
      <c r="D13" s="10">
        <v>195</v>
      </c>
      <c r="E13" s="11">
        <v>7.0000000000000007E-2</v>
      </c>
      <c r="F13" s="11">
        <v>0.93</v>
      </c>
    </row>
    <row r="14" spans="1:6" x14ac:dyDescent="0.35">
      <c r="A14" s="7" t="s">
        <v>69</v>
      </c>
      <c r="B14" s="10">
        <v>345</v>
      </c>
      <c r="C14" s="10">
        <v>30</v>
      </c>
      <c r="D14" s="10">
        <v>310</v>
      </c>
      <c r="E14" s="11">
        <v>0.09</v>
      </c>
      <c r="F14" s="11">
        <v>0.91</v>
      </c>
    </row>
    <row r="15" spans="1:6" x14ac:dyDescent="0.35">
      <c r="A15" s="7" t="s">
        <v>70</v>
      </c>
      <c r="B15" s="10">
        <v>560</v>
      </c>
      <c r="C15" s="10">
        <v>65</v>
      </c>
      <c r="D15" s="10">
        <v>495</v>
      </c>
      <c r="E15" s="11">
        <v>0.12</v>
      </c>
      <c r="F15" s="11">
        <v>0.88</v>
      </c>
    </row>
    <row r="16" spans="1:6" x14ac:dyDescent="0.35">
      <c r="A16" s="7" t="s">
        <v>71</v>
      </c>
      <c r="B16" s="10">
        <v>520</v>
      </c>
      <c r="C16" s="10">
        <v>50</v>
      </c>
      <c r="D16" s="10">
        <v>470</v>
      </c>
      <c r="E16" s="11">
        <v>0.09</v>
      </c>
      <c r="F16" s="11">
        <v>0.91</v>
      </c>
    </row>
    <row r="17" spans="1:6" x14ac:dyDescent="0.35">
      <c r="A17" s="7" t="s">
        <v>72</v>
      </c>
      <c r="B17" s="10">
        <v>615</v>
      </c>
      <c r="C17" s="10">
        <v>75</v>
      </c>
      <c r="D17" s="10">
        <v>540</v>
      </c>
      <c r="E17" s="11">
        <v>0.12</v>
      </c>
      <c r="F17" s="11">
        <v>0.88</v>
      </c>
    </row>
    <row r="18" spans="1:6" x14ac:dyDescent="0.35">
      <c r="A18" s="7" t="s">
        <v>73</v>
      </c>
      <c r="B18" s="10">
        <v>665</v>
      </c>
      <c r="C18" s="10">
        <v>85</v>
      </c>
      <c r="D18" s="10">
        <v>580</v>
      </c>
      <c r="E18" s="11">
        <v>0.13</v>
      </c>
      <c r="F18" s="11">
        <v>0.87</v>
      </c>
    </row>
    <row r="19" spans="1:6" x14ac:dyDescent="0.35">
      <c r="A19" s="7" t="s">
        <v>74</v>
      </c>
      <c r="B19" s="10">
        <v>685</v>
      </c>
      <c r="C19" s="10">
        <v>90</v>
      </c>
      <c r="D19" s="10">
        <v>595</v>
      </c>
      <c r="E19" s="11">
        <v>0.13</v>
      </c>
      <c r="F19" s="11">
        <v>0.87</v>
      </c>
    </row>
    <row r="20" spans="1:6" x14ac:dyDescent="0.35">
      <c r="A20" s="7" t="s">
        <v>75</v>
      </c>
      <c r="B20" s="10">
        <v>690</v>
      </c>
      <c r="C20" s="10">
        <v>85</v>
      </c>
      <c r="D20" s="10">
        <v>605</v>
      </c>
      <c r="E20" s="11">
        <v>0.12</v>
      </c>
      <c r="F20" s="11">
        <v>0.88</v>
      </c>
    </row>
    <row r="21" spans="1:6" x14ac:dyDescent="0.35">
      <c r="A21" s="7" t="s">
        <v>76</v>
      </c>
      <c r="B21" s="10">
        <v>610</v>
      </c>
      <c r="C21" s="10">
        <v>75</v>
      </c>
      <c r="D21" s="10">
        <v>535</v>
      </c>
      <c r="E21" s="11">
        <v>0.12</v>
      </c>
      <c r="F21" s="11">
        <v>0.88</v>
      </c>
    </row>
    <row r="22" spans="1:6" x14ac:dyDescent="0.35">
      <c r="A22" s="7" t="s">
        <v>77</v>
      </c>
      <c r="B22" s="10">
        <v>550</v>
      </c>
      <c r="C22" s="10">
        <v>75</v>
      </c>
      <c r="D22" s="10">
        <v>475</v>
      </c>
      <c r="E22" s="11">
        <v>0.14000000000000001</v>
      </c>
      <c r="F22" s="11">
        <v>0.86</v>
      </c>
    </row>
    <row r="23" spans="1:6" x14ac:dyDescent="0.35">
      <c r="A23" s="7" t="s">
        <v>78</v>
      </c>
      <c r="B23" s="10">
        <v>630</v>
      </c>
      <c r="C23" s="10">
        <v>80</v>
      </c>
      <c r="D23" s="10">
        <v>550</v>
      </c>
      <c r="E23" s="11">
        <v>0.12</v>
      </c>
      <c r="F23" s="11">
        <v>0.88</v>
      </c>
    </row>
    <row r="24" spans="1:6" x14ac:dyDescent="0.35">
      <c r="A24" s="7" t="s">
        <v>79</v>
      </c>
      <c r="B24" s="10">
        <v>530</v>
      </c>
      <c r="C24" s="10">
        <v>60</v>
      </c>
      <c r="D24" s="10">
        <v>470</v>
      </c>
      <c r="E24" s="11">
        <v>0.11</v>
      </c>
      <c r="F24" s="11">
        <v>0.89</v>
      </c>
    </row>
    <row r="25" spans="1:6" x14ac:dyDescent="0.35">
      <c r="A25" s="7" t="s">
        <v>80</v>
      </c>
      <c r="B25" s="10">
        <v>535</v>
      </c>
      <c r="C25" s="10">
        <v>55</v>
      </c>
      <c r="D25" s="10">
        <v>485</v>
      </c>
      <c r="E25" s="11">
        <v>0.1</v>
      </c>
      <c r="F25" s="11">
        <v>0.9</v>
      </c>
    </row>
    <row r="26" spans="1:6" x14ac:dyDescent="0.35">
      <c r="A26" s="7" t="s">
        <v>81</v>
      </c>
      <c r="B26" s="10">
        <v>620</v>
      </c>
      <c r="C26" s="10">
        <v>75</v>
      </c>
      <c r="D26" s="10">
        <v>545</v>
      </c>
      <c r="E26" s="11">
        <v>0.12</v>
      </c>
      <c r="F26" s="11">
        <v>0.88</v>
      </c>
    </row>
    <row r="27" spans="1:6" x14ac:dyDescent="0.35">
      <c r="A27" s="7" t="s">
        <v>82</v>
      </c>
      <c r="B27" s="10">
        <v>805</v>
      </c>
      <c r="C27" s="10">
        <v>90</v>
      </c>
      <c r="D27" s="10">
        <v>715</v>
      </c>
      <c r="E27" s="11">
        <v>0.11</v>
      </c>
      <c r="F27" s="11">
        <v>0.89</v>
      </c>
    </row>
    <row r="28" spans="1:6" x14ac:dyDescent="0.35">
      <c r="A28" s="7" t="s">
        <v>83</v>
      </c>
      <c r="B28" s="10">
        <v>595</v>
      </c>
      <c r="C28" s="10">
        <v>75</v>
      </c>
      <c r="D28" s="10">
        <v>525</v>
      </c>
      <c r="E28" s="11">
        <v>0.12</v>
      </c>
      <c r="F28" s="11">
        <v>0.88</v>
      </c>
    </row>
    <row r="29" spans="1:6" x14ac:dyDescent="0.35">
      <c r="A29" s="7" t="s">
        <v>84</v>
      </c>
      <c r="B29" s="10">
        <v>735</v>
      </c>
      <c r="C29" s="10">
        <v>75</v>
      </c>
      <c r="D29" s="10">
        <v>660</v>
      </c>
      <c r="E29" s="11">
        <v>0.1</v>
      </c>
      <c r="F29" s="11">
        <v>0.9</v>
      </c>
    </row>
    <row r="30" spans="1:6" x14ac:dyDescent="0.35">
      <c r="A30" s="7" t="s">
        <v>85</v>
      </c>
      <c r="B30" s="10">
        <v>885</v>
      </c>
      <c r="C30" s="10">
        <v>135</v>
      </c>
      <c r="D30" s="10">
        <v>750</v>
      </c>
      <c r="E30" s="11">
        <v>0.15</v>
      </c>
      <c r="F30" s="11">
        <v>0.85</v>
      </c>
    </row>
    <row r="31" spans="1:6" x14ac:dyDescent="0.35">
      <c r="A31" s="7" t="s">
        <v>86</v>
      </c>
      <c r="B31" s="10">
        <v>685</v>
      </c>
      <c r="C31" s="10">
        <v>115</v>
      </c>
      <c r="D31" s="10">
        <v>575</v>
      </c>
      <c r="E31" s="11">
        <v>0.16</v>
      </c>
      <c r="F31" s="11">
        <v>0.84</v>
      </c>
    </row>
    <row r="32" spans="1:6" x14ac:dyDescent="0.35">
      <c r="A32" s="7" t="s">
        <v>87</v>
      </c>
      <c r="B32" s="10">
        <v>790</v>
      </c>
      <c r="C32" s="10">
        <v>110</v>
      </c>
      <c r="D32" s="10">
        <v>680</v>
      </c>
      <c r="E32" s="11">
        <v>0.14000000000000001</v>
      </c>
      <c r="F32" s="11">
        <v>0.86</v>
      </c>
    </row>
    <row r="33" spans="1:6" x14ac:dyDescent="0.35">
      <c r="A33" s="7" t="s">
        <v>88</v>
      </c>
      <c r="B33" s="10">
        <v>780</v>
      </c>
      <c r="C33" s="10">
        <v>85</v>
      </c>
      <c r="D33" s="10">
        <v>695</v>
      </c>
      <c r="E33" s="11">
        <v>0.11</v>
      </c>
      <c r="F33" s="11">
        <v>0.89</v>
      </c>
    </row>
    <row r="34" spans="1:6" x14ac:dyDescent="0.35">
      <c r="A34" s="7" t="s">
        <v>89</v>
      </c>
      <c r="B34" s="10">
        <v>885</v>
      </c>
      <c r="C34" s="10">
        <v>95</v>
      </c>
      <c r="D34" s="10">
        <v>790</v>
      </c>
      <c r="E34" s="11">
        <v>0.11</v>
      </c>
      <c r="F34" s="11">
        <v>0.89</v>
      </c>
    </row>
    <row r="35" spans="1:6" x14ac:dyDescent="0.35">
      <c r="A35" s="7" t="s">
        <v>90</v>
      </c>
      <c r="B35" s="10">
        <v>940</v>
      </c>
      <c r="C35" s="10">
        <v>100</v>
      </c>
      <c r="D35" s="10">
        <v>835</v>
      </c>
      <c r="E35" s="11">
        <v>0.11</v>
      </c>
      <c r="F35" s="11">
        <v>0.89</v>
      </c>
    </row>
    <row r="36" spans="1:6" x14ac:dyDescent="0.35">
      <c r="A36" s="7" t="s">
        <v>91</v>
      </c>
      <c r="B36" s="10">
        <v>840</v>
      </c>
      <c r="C36" s="10">
        <v>75</v>
      </c>
      <c r="D36" s="10">
        <v>765</v>
      </c>
      <c r="E36" s="11">
        <v>0.09</v>
      </c>
      <c r="F36" s="11">
        <v>0.91</v>
      </c>
    </row>
    <row r="37" spans="1:6" x14ac:dyDescent="0.35">
      <c r="A37" s="7" t="s">
        <v>92</v>
      </c>
      <c r="B37" s="10">
        <v>850</v>
      </c>
      <c r="C37" s="10">
        <v>85</v>
      </c>
      <c r="D37" s="10">
        <v>765</v>
      </c>
      <c r="E37" s="11">
        <v>0.1</v>
      </c>
      <c r="F37" s="11">
        <v>0.9</v>
      </c>
    </row>
    <row r="38" spans="1:6" x14ac:dyDescent="0.35">
      <c r="A38" s="7" t="s">
        <v>93</v>
      </c>
      <c r="B38" s="10">
        <v>1010</v>
      </c>
      <c r="C38" s="10">
        <v>115</v>
      </c>
      <c r="D38" s="10">
        <v>895</v>
      </c>
      <c r="E38" s="11">
        <v>0.12</v>
      </c>
      <c r="F38" s="11">
        <v>0.88</v>
      </c>
    </row>
    <row r="39" spans="1:6" x14ac:dyDescent="0.35">
      <c r="A39" s="7" t="s">
        <v>94</v>
      </c>
      <c r="B39" s="10">
        <v>960</v>
      </c>
      <c r="C39" s="10">
        <v>90</v>
      </c>
      <c r="D39" s="10">
        <v>870</v>
      </c>
      <c r="E39" s="11">
        <v>0.1</v>
      </c>
      <c r="F39" s="11">
        <v>0.9</v>
      </c>
    </row>
    <row r="40" spans="1:6" x14ac:dyDescent="0.35">
      <c r="A40" s="7" t="s">
        <v>95</v>
      </c>
      <c r="B40" s="10">
        <v>920</v>
      </c>
      <c r="C40" s="10">
        <v>85</v>
      </c>
      <c r="D40" s="10">
        <v>830</v>
      </c>
      <c r="E40" s="11">
        <v>0.09</v>
      </c>
      <c r="F40" s="11">
        <v>0.91</v>
      </c>
    </row>
    <row r="41" spans="1:6" x14ac:dyDescent="0.35">
      <c r="A41" s="7" t="s">
        <v>96</v>
      </c>
      <c r="B41" s="10">
        <v>885</v>
      </c>
      <c r="C41" s="10">
        <v>95</v>
      </c>
      <c r="D41" s="10">
        <v>790</v>
      </c>
      <c r="E41" s="11">
        <v>0.11</v>
      </c>
      <c r="F41" s="11">
        <v>0.89</v>
      </c>
    </row>
    <row r="42" spans="1:6" x14ac:dyDescent="0.35">
      <c r="A42" s="7" t="s">
        <v>97</v>
      </c>
      <c r="B42" s="10">
        <v>780</v>
      </c>
      <c r="C42" s="10">
        <v>80</v>
      </c>
      <c r="D42" s="10">
        <v>700</v>
      </c>
      <c r="E42" s="11">
        <v>0.1</v>
      </c>
      <c r="F42" s="11">
        <v>0.9</v>
      </c>
    </row>
    <row r="43" spans="1:6" x14ac:dyDescent="0.35">
      <c r="A43" s="7" t="s">
        <v>98</v>
      </c>
      <c r="B43" s="10">
        <v>695</v>
      </c>
      <c r="C43" s="10">
        <v>70</v>
      </c>
      <c r="D43" s="10">
        <v>630</v>
      </c>
      <c r="E43" s="11">
        <v>0.1</v>
      </c>
      <c r="F43" s="11">
        <v>0.9</v>
      </c>
    </row>
    <row r="44" spans="1:6" x14ac:dyDescent="0.35">
      <c r="A44" s="7" t="s">
        <v>99</v>
      </c>
      <c r="B44" s="10">
        <v>725</v>
      </c>
      <c r="C44" s="10">
        <v>75</v>
      </c>
      <c r="D44" s="10">
        <v>650</v>
      </c>
      <c r="E44" s="11">
        <v>0.1</v>
      </c>
      <c r="F44" s="11">
        <v>0.9</v>
      </c>
    </row>
    <row r="45" spans="1:6" x14ac:dyDescent="0.35">
      <c r="A45" s="7" t="s">
        <v>100</v>
      </c>
      <c r="B45" s="10">
        <v>495</v>
      </c>
      <c r="C45" s="10">
        <v>55</v>
      </c>
      <c r="D45" s="10">
        <v>440</v>
      </c>
      <c r="E45" s="11">
        <v>0.11</v>
      </c>
      <c r="F45" s="11">
        <v>0.89</v>
      </c>
    </row>
    <row r="46" spans="1:6" x14ac:dyDescent="0.35">
      <c r="A46" s="7" t="s">
        <v>101</v>
      </c>
      <c r="B46" s="10">
        <v>490</v>
      </c>
      <c r="C46" s="10">
        <v>55</v>
      </c>
      <c r="D46" s="10">
        <v>435</v>
      </c>
      <c r="E46" s="11">
        <v>0.11</v>
      </c>
      <c r="F46" s="11">
        <v>0.89</v>
      </c>
    </row>
    <row r="47" spans="1:6" x14ac:dyDescent="0.35">
      <c r="A47" s="7" t="s">
        <v>102</v>
      </c>
      <c r="B47" s="10">
        <v>485</v>
      </c>
      <c r="C47" s="10">
        <v>45</v>
      </c>
      <c r="D47" s="10">
        <v>440</v>
      </c>
      <c r="E47" s="11">
        <v>0.09</v>
      </c>
      <c r="F47" s="11">
        <v>0.91</v>
      </c>
    </row>
    <row r="48" spans="1:6" x14ac:dyDescent="0.35">
      <c r="A48" s="7" t="s">
        <v>103</v>
      </c>
      <c r="B48" s="10">
        <v>370</v>
      </c>
      <c r="C48" s="10">
        <v>45</v>
      </c>
      <c r="D48" s="10">
        <v>325</v>
      </c>
      <c r="E48" s="11">
        <v>0.12</v>
      </c>
      <c r="F48" s="11">
        <v>0.88</v>
      </c>
    </row>
    <row r="49" spans="1:6" x14ac:dyDescent="0.35">
      <c r="A49" s="7" t="s">
        <v>104</v>
      </c>
      <c r="B49" s="10">
        <v>500</v>
      </c>
      <c r="C49" s="10">
        <v>50</v>
      </c>
      <c r="D49" s="10">
        <v>450</v>
      </c>
      <c r="E49" s="11">
        <v>0.1</v>
      </c>
      <c r="F49" s="11">
        <v>0.9</v>
      </c>
    </row>
    <row r="50" spans="1:6" x14ac:dyDescent="0.35">
      <c r="A50" s="7" t="s">
        <v>105</v>
      </c>
      <c r="B50" s="10">
        <v>630</v>
      </c>
      <c r="C50" s="10">
        <v>40</v>
      </c>
      <c r="D50" s="10">
        <v>590</v>
      </c>
      <c r="E50" s="11">
        <v>0.06</v>
      </c>
      <c r="F50" s="11">
        <v>0.94</v>
      </c>
    </row>
    <row r="51" spans="1:6" x14ac:dyDescent="0.35">
      <c r="A51" s="7" t="s">
        <v>106</v>
      </c>
      <c r="B51" s="10">
        <v>715</v>
      </c>
      <c r="C51" s="10">
        <v>60</v>
      </c>
      <c r="D51" s="10">
        <v>655</v>
      </c>
      <c r="E51" s="11">
        <v>0.09</v>
      </c>
      <c r="F51" s="11">
        <v>0.91</v>
      </c>
    </row>
    <row r="52" spans="1:6" x14ac:dyDescent="0.35">
      <c r="A52" s="12" t="s">
        <v>107</v>
      </c>
      <c r="B52" s="13">
        <v>1360</v>
      </c>
      <c r="C52" s="13">
        <v>135</v>
      </c>
      <c r="D52" s="13">
        <v>1225</v>
      </c>
      <c r="E52" s="128">
        <v>0.1</v>
      </c>
      <c r="F52" s="128">
        <v>0.9</v>
      </c>
    </row>
    <row r="53" spans="1:6" x14ac:dyDescent="0.35">
      <c r="A53" s="6" t="s">
        <v>108</v>
      </c>
      <c r="B53" s="9">
        <v>7460</v>
      </c>
      <c r="C53" s="9">
        <v>890</v>
      </c>
      <c r="D53" s="9">
        <v>6565</v>
      </c>
      <c r="E53" s="134">
        <v>0.12</v>
      </c>
      <c r="F53" s="134">
        <v>0.88</v>
      </c>
    </row>
    <row r="54" spans="1:6" x14ac:dyDescent="0.35">
      <c r="A54" s="6" t="s">
        <v>109</v>
      </c>
      <c r="B54" s="9">
        <v>9955</v>
      </c>
      <c r="C54" s="9">
        <v>1160</v>
      </c>
      <c r="D54" s="9">
        <v>8795</v>
      </c>
      <c r="E54" s="134">
        <v>0.12</v>
      </c>
      <c r="F54" s="134">
        <v>0.88</v>
      </c>
    </row>
    <row r="55" spans="1:6" x14ac:dyDescent="0.35">
      <c r="A55" s="6" t="s">
        <v>110</v>
      </c>
      <c r="B55" s="9">
        <v>7680</v>
      </c>
      <c r="C55" s="9">
        <v>745</v>
      </c>
      <c r="D55" s="9">
        <v>6935</v>
      </c>
      <c r="E55" s="134">
        <v>0.1</v>
      </c>
      <c r="F55" s="134">
        <v>0.9</v>
      </c>
    </row>
    <row r="56" spans="1:6" x14ac:dyDescent="0.35">
      <c r="A56" t="s">
        <v>27</v>
      </c>
      <c r="B56" s="94" t="s">
        <v>422</v>
      </c>
    </row>
    <row r="57" spans="1:6" x14ac:dyDescent="0.35">
      <c r="A57" t="s">
        <v>28</v>
      </c>
      <c r="B57" s="93" t="s">
        <v>424</v>
      </c>
    </row>
    <row r="58" spans="1:6" x14ac:dyDescent="0.35">
      <c r="A58" t="s">
        <v>29</v>
      </c>
      <c r="B58" s="93" t="s">
        <v>423</v>
      </c>
    </row>
    <row r="59" spans="1:6" x14ac:dyDescent="0.35">
      <c r="A59" t="s">
        <v>30</v>
      </c>
      <c r="B59" s="93" t="s">
        <v>486</v>
      </c>
    </row>
    <row r="60" spans="1:6" x14ac:dyDescent="0.35">
      <c r="A60" t="s">
        <v>31</v>
      </c>
      <c r="B60" s="93" t="s">
        <v>545</v>
      </c>
    </row>
    <row r="61" spans="1:6" x14ac:dyDescent="0.35">
      <c r="A61" t="s">
        <v>32</v>
      </c>
      <c r="B61" s="93" t="s">
        <v>487</v>
      </c>
    </row>
    <row r="62" spans="1:6" x14ac:dyDescent="0.35">
      <c r="A62" t="s">
        <v>33</v>
      </c>
      <c r="B62" s="93" t="s">
        <v>490</v>
      </c>
    </row>
  </sheetData>
  <conditionalFormatting sqref="E7:E55">
    <cfRule type="dataBar" priority="2">
      <dataBar>
        <cfvo type="num" val="0"/>
        <cfvo type="num" val="1"/>
        <color rgb="FFB1A0C7"/>
      </dataBar>
      <extLst>
        <ext xmlns:x14="http://schemas.microsoft.com/office/spreadsheetml/2009/9/main" uri="{B025F937-C7B1-47D3-B67F-A62EFF666E3E}">
          <x14:id>{9ED0E54A-68B6-48B9-9044-932D48269C04}</x14:id>
        </ext>
      </extLst>
    </cfRule>
  </conditionalFormatting>
  <conditionalFormatting sqref="F7:F55">
    <cfRule type="dataBar" priority="1">
      <dataBar>
        <cfvo type="num" val="0"/>
        <cfvo type="num" val="1"/>
        <color rgb="FFB1A0C7"/>
      </dataBar>
      <extLst>
        <ext xmlns:x14="http://schemas.microsoft.com/office/spreadsheetml/2009/9/main" uri="{B025F937-C7B1-47D3-B67F-A62EFF666E3E}">
          <x14:id>{FF4C8B58-52E6-4243-971E-48FA3B084AA3}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ED0E54A-68B6-48B9-9044-932D48269C04}">
            <x14:dataBar minLength="0" maxLength="100" gradient="0">
              <x14:cfvo type="num">
                <xm:f>0</xm:f>
              </x14:cfvo>
              <x14:cfvo type="num">
                <xm:f>1</xm:f>
              </x14:cfvo>
              <x14:negativeFillColor rgb="FFFF0000"/>
              <x14:axisColor rgb="FF000000"/>
            </x14:dataBar>
          </x14:cfRule>
          <xm:sqref>E7:E55</xm:sqref>
        </x14:conditionalFormatting>
        <x14:conditionalFormatting xmlns:xm="http://schemas.microsoft.com/office/excel/2006/main">
          <x14:cfRule type="dataBar" id="{FF4C8B58-52E6-4243-971E-48FA3B084AA3}">
            <x14:dataBar minLength="0" maxLength="100" gradient="0">
              <x14:cfvo type="num">
                <xm:f>0</xm:f>
              </x14:cfvo>
              <x14:cfvo type="num">
                <xm:f>1</xm:f>
              </x14:cfvo>
              <x14:negativeFillColor rgb="FFFF0000"/>
              <x14:axisColor rgb="FF000000"/>
            </x14:dataBar>
          </x14:cfRule>
          <xm:sqref>F7:F55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4"/>
  <sheetViews>
    <sheetView showGridLines="0" zoomScaleNormal="100" workbookViewId="0"/>
  </sheetViews>
  <sheetFormatPr defaultColWidth="11" defaultRowHeight="15.5" x14ac:dyDescent="0.35"/>
  <cols>
    <col min="1" max="1" width="96" customWidth="1"/>
    <col min="2" max="12" width="20.58203125" customWidth="1"/>
  </cols>
  <sheetData>
    <row r="1" spans="1:12" ht="19.5" x14ac:dyDescent="0.45">
      <c r="A1" s="2" t="s">
        <v>136</v>
      </c>
    </row>
    <row r="2" spans="1:12" x14ac:dyDescent="0.35">
      <c r="A2" t="s">
        <v>44</v>
      </c>
    </row>
    <row r="3" spans="1:12" x14ac:dyDescent="0.35">
      <c r="A3" t="s">
        <v>45</v>
      </c>
    </row>
    <row r="4" spans="1:12" x14ac:dyDescent="0.35">
      <c r="A4" t="s">
        <v>137</v>
      </c>
    </row>
    <row r="5" spans="1:12" x14ac:dyDescent="0.35">
      <c r="A5" t="s">
        <v>47</v>
      </c>
    </row>
    <row r="6" spans="1:12" ht="46.5" x14ac:dyDescent="0.35">
      <c r="A6" s="86" t="s">
        <v>138</v>
      </c>
      <c r="B6" s="88" t="s">
        <v>139</v>
      </c>
      <c r="C6" s="88" t="s">
        <v>50</v>
      </c>
      <c r="D6" s="88" t="s">
        <v>140</v>
      </c>
      <c r="E6" s="88" t="s">
        <v>52</v>
      </c>
      <c r="F6" s="88" t="s">
        <v>141</v>
      </c>
      <c r="G6" s="88" t="s">
        <v>142</v>
      </c>
      <c r="H6" s="88" t="s">
        <v>143</v>
      </c>
      <c r="I6" s="88" t="s">
        <v>144</v>
      </c>
      <c r="J6" s="88" t="s">
        <v>57</v>
      </c>
      <c r="K6" s="88" t="s">
        <v>58</v>
      </c>
      <c r="L6" s="88" t="s">
        <v>59</v>
      </c>
    </row>
    <row r="7" spans="1:12" x14ac:dyDescent="0.35">
      <c r="A7" s="14" t="s">
        <v>60</v>
      </c>
      <c r="B7" s="15">
        <v>79985</v>
      </c>
      <c r="C7" s="82">
        <v>1</v>
      </c>
      <c r="D7" s="15">
        <v>66365</v>
      </c>
      <c r="E7" s="82">
        <v>1</v>
      </c>
      <c r="F7" s="15">
        <v>70545</v>
      </c>
      <c r="G7" s="15">
        <v>52440</v>
      </c>
      <c r="H7" s="15">
        <v>15625</v>
      </c>
      <c r="I7" s="15">
        <v>2480</v>
      </c>
      <c r="J7" s="82">
        <v>0.74</v>
      </c>
      <c r="K7" s="82">
        <v>0.22</v>
      </c>
      <c r="L7" s="82">
        <v>0.04</v>
      </c>
    </row>
    <row r="8" spans="1:12" x14ac:dyDescent="0.35">
      <c r="A8" s="7" t="s">
        <v>145</v>
      </c>
      <c r="B8" s="10">
        <v>20</v>
      </c>
      <c r="C8" s="11">
        <v>0</v>
      </c>
      <c r="D8" s="10">
        <v>15</v>
      </c>
      <c r="E8" s="11">
        <v>0</v>
      </c>
      <c r="F8" s="10">
        <v>20</v>
      </c>
      <c r="G8" s="10">
        <v>15</v>
      </c>
      <c r="H8" s="10">
        <v>5</v>
      </c>
      <c r="I8" s="10">
        <v>0</v>
      </c>
      <c r="J8" s="11">
        <v>0.83</v>
      </c>
      <c r="K8" s="11">
        <v>0.17</v>
      </c>
      <c r="L8" s="11">
        <v>0</v>
      </c>
    </row>
    <row r="9" spans="1:12" x14ac:dyDescent="0.35">
      <c r="A9" s="7" t="s">
        <v>146</v>
      </c>
      <c r="B9" s="10">
        <v>320</v>
      </c>
      <c r="C9" s="11">
        <v>0</v>
      </c>
      <c r="D9" s="10">
        <v>295</v>
      </c>
      <c r="E9" s="11">
        <v>0</v>
      </c>
      <c r="F9" s="10">
        <v>320</v>
      </c>
      <c r="G9" s="10">
        <v>310</v>
      </c>
      <c r="H9" s="10">
        <v>10</v>
      </c>
      <c r="I9" s="10">
        <v>0</v>
      </c>
      <c r="J9" s="11">
        <v>0.97</v>
      </c>
      <c r="K9" s="11">
        <v>0.03</v>
      </c>
      <c r="L9" s="11">
        <v>0</v>
      </c>
    </row>
    <row r="10" spans="1:12" x14ac:dyDescent="0.35">
      <c r="A10" s="7" t="s">
        <v>147</v>
      </c>
      <c r="B10" s="10">
        <v>185</v>
      </c>
      <c r="C10" s="11">
        <v>0</v>
      </c>
      <c r="D10" s="10">
        <v>180</v>
      </c>
      <c r="E10" s="11">
        <v>0</v>
      </c>
      <c r="F10" s="10">
        <v>180</v>
      </c>
      <c r="G10" s="10">
        <v>135</v>
      </c>
      <c r="H10" s="10">
        <v>45</v>
      </c>
      <c r="I10" s="10" t="s">
        <v>111</v>
      </c>
      <c r="J10" s="11">
        <v>0.75</v>
      </c>
      <c r="K10" s="11" t="s">
        <v>111</v>
      </c>
      <c r="L10" s="11" t="s">
        <v>111</v>
      </c>
    </row>
    <row r="11" spans="1:12" x14ac:dyDescent="0.35">
      <c r="A11" s="7" t="s">
        <v>148</v>
      </c>
      <c r="B11" s="10">
        <v>1430</v>
      </c>
      <c r="C11" s="11">
        <v>0.02</v>
      </c>
      <c r="D11" s="10">
        <v>1330</v>
      </c>
      <c r="E11" s="11">
        <v>0.02</v>
      </c>
      <c r="F11" s="10">
        <v>1415</v>
      </c>
      <c r="G11" s="10">
        <v>1345</v>
      </c>
      <c r="H11" s="10">
        <v>70</v>
      </c>
      <c r="I11" s="10">
        <v>0</v>
      </c>
      <c r="J11" s="11">
        <v>0.95</v>
      </c>
      <c r="K11" s="11">
        <v>0.05</v>
      </c>
      <c r="L11" s="11">
        <v>0</v>
      </c>
    </row>
    <row r="12" spans="1:12" x14ac:dyDescent="0.35">
      <c r="A12" s="7" t="s">
        <v>149</v>
      </c>
      <c r="B12" s="10">
        <v>42355</v>
      </c>
      <c r="C12" s="11">
        <v>0.53</v>
      </c>
      <c r="D12" s="10">
        <v>40275</v>
      </c>
      <c r="E12" s="11">
        <v>0.61</v>
      </c>
      <c r="F12" s="10">
        <v>41725</v>
      </c>
      <c r="G12" s="10">
        <v>37720</v>
      </c>
      <c r="H12" s="10">
        <v>3960</v>
      </c>
      <c r="I12" s="10">
        <v>45</v>
      </c>
      <c r="J12" s="11">
        <v>0.9</v>
      </c>
      <c r="K12" s="11">
        <v>0.09</v>
      </c>
      <c r="L12" s="11">
        <v>0</v>
      </c>
    </row>
    <row r="13" spans="1:12" x14ac:dyDescent="0.35">
      <c r="A13" s="7" t="s">
        <v>150</v>
      </c>
      <c r="B13" s="10">
        <v>1555</v>
      </c>
      <c r="C13" s="11">
        <v>0.02</v>
      </c>
      <c r="D13" s="10">
        <v>1435</v>
      </c>
      <c r="E13" s="11">
        <v>0.02</v>
      </c>
      <c r="F13" s="10">
        <v>1535</v>
      </c>
      <c r="G13" s="10">
        <v>1345</v>
      </c>
      <c r="H13" s="10">
        <v>190</v>
      </c>
      <c r="I13" s="10" t="s">
        <v>111</v>
      </c>
      <c r="J13" s="11">
        <v>0.88</v>
      </c>
      <c r="K13" s="11" t="s">
        <v>111</v>
      </c>
      <c r="L13" s="11" t="s">
        <v>111</v>
      </c>
    </row>
    <row r="14" spans="1:12" x14ac:dyDescent="0.35">
      <c r="A14" s="7" t="s">
        <v>151</v>
      </c>
      <c r="B14" s="10">
        <v>630</v>
      </c>
      <c r="C14" s="11">
        <v>0.01</v>
      </c>
      <c r="D14" s="10">
        <v>590</v>
      </c>
      <c r="E14" s="11">
        <v>0.01</v>
      </c>
      <c r="F14" s="10">
        <v>630</v>
      </c>
      <c r="G14" s="10">
        <v>475</v>
      </c>
      <c r="H14" s="10">
        <v>150</v>
      </c>
      <c r="I14" s="10">
        <v>0</v>
      </c>
      <c r="J14" s="11">
        <v>0.76</v>
      </c>
      <c r="K14" s="11">
        <v>0.24</v>
      </c>
      <c r="L14" s="11">
        <v>0</v>
      </c>
    </row>
    <row r="15" spans="1:12" x14ac:dyDescent="0.35">
      <c r="A15" s="7" t="s">
        <v>152</v>
      </c>
      <c r="B15" s="10">
        <v>965</v>
      </c>
      <c r="C15" s="11">
        <v>0.01</v>
      </c>
      <c r="D15" s="10">
        <v>915</v>
      </c>
      <c r="E15" s="11">
        <v>0.01</v>
      </c>
      <c r="F15" s="10">
        <v>950</v>
      </c>
      <c r="G15" s="10">
        <v>750</v>
      </c>
      <c r="H15" s="10">
        <v>200</v>
      </c>
      <c r="I15" s="10">
        <v>0</v>
      </c>
      <c r="J15" s="11">
        <v>0.79</v>
      </c>
      <c r="K15" s="11">
        <v>0.21</v>
      </c>
      <c r="L15" s="11">
        <v>0</v>
      </c>
    </row>
    <row r="16" spans="1:12" x14ac:dyDescent="0.35">
      <c r="A16" s="7" t="s">
        <v>153</v>
      </c>
      <c r="B16" s="10">
        <v>290</v>
      </c>
      <c r="C16" s="11">
        <v>0</v>
      </c>
      <c r="D16" s="10">
        <v>280</v>
      </c>
      <c r="E16" s="11">
        <v>0</v>
      </c>
      <c r="F16" s="10">
        <v>285</v>
      </c>
      <c r="G16" s="10">
        <v>215</v>
      </c>
      <c r="H16" s="10">
        <v>75</v>
      </c>
      <c r="I16" s="10" t="s">
        <v>111</v>
      </c>
      <c r="J16" s="11">
        <v>0.74</v>
      </c>
      <c r="K16" s="11" t="s">
        <v>111</v>
      </c>
      <c r="L16" s="11" t="s">
        <v>111</v>
      </c>
    </row>
    <row r="17" spans="1:12" x14ac:dyDescent="0.35">
      <c r="A17" s="7" t="s">
        <v>154</v>
      </c>
      <c r="B17" s="10">
        <v>1355</v>
      </c>
      <c r="C17" s="11">
        <v>0.02</v>
      </c>
      <c r="D17" s="10">
        <v>1290</v>
      </c>
      <c r="E17" s="11">
        <v>0.02</v>
      </c>
      <c r="F17" s="10">
        <v>1335</v>
      </c>
      <c r="G17" s="10">
        <v>820</v>
      </c>
      <c r="H17" s="10">
        <v>515</v>
      </c>
      <c r="I17" s="10" t="s">
        <v>111</v>
      </c>
      <c r="J17" s="11">
        <v>0.61</v>
      </c>
      <c r="K17" s="11" t="s">
        <v>111</v>
      </c>
      <c r="L17" s="11" t="s">
        <v>111</v>
      </c>
    </row>
    <row r="18" spans="1:12" x14ac:dyDescent="0.35">
      <c r="A18" s="7" t="s">
        <v>155</v>
      </c>
      <c r="B18" s="10">
        <v>955</v>
      </c>
      <c r="C18" s="11">
        <v>0.01</v>
      </c>
      <c r="D18" s="10">
        <v>905</v>
      </c>
      <c r="E18" s="11">
        <v>0.01</v>
      </c>
      <c r="F18" s="10">
        <v>940</v>
      </c>
      <c r="G18" s="10">
        <v>715</v>
      </c>
      <c r="H18" s="10">
        <v>225</v>
      </c>
      <c r="I18" s="10" t="s">
        <v>111</v>
      </c>
      <c r="J18" s="11">
        <v>0.76</v>
      </c>
      <c r="K18" s="11" t="s">
        <v>111</v>
      </c>
      <c r="L18" s="11" t="s">
        <v>111</v>
      </c>
    </row>
    <row r="19" spans="1:12" x14ac:dyDescent="0.35">
      <c r="A19" s="7" t="s">
        <v>156</v>
      </c>
      <c r="B19" s="10">
        <v>425</v>
      </c>
      <c r="C19" s="11">
        <v>0.01</v>
      </c>
      <c r="D19" s="10">
        <v>400</v>
      </c>
      <c r="E19" s="11">
        <v>0.01</v>
      </c>
      <c r="F19" s="10">
        <v>420</v>
      </c>
      <c r="G19" s="10">
        <v>310</v>
      </c>
      <c r="H19" s="10">
        <v>110</v>
      </c>
      <c r="I19" s="10">
        <v>0</v>
      </c>
      <c r="J19" s="11">
        <v>0.74</v>
      </c>
      <c r="K19" s="11">
        <v>0.26</v>
      </c>
      <c r="L19" s="11">
        <v>0</v>
      </c>
    </row>
    <row r="20" spans="1:12" x14ac:dyDescent="0.35">
      <c r="A20" s="7" t="s">
        <v>157</v>
      </c>
      <c r="B20" s="10">
        <v>990</v>
      </c>
      <c r="C20" s="11">
        <v>0.01</v>
      </c>
      <c r="D20" s="10">
        <v>945</v>
      </c>
      <c r="E20" s="11">
        <v>0.01</v>
      </c>
      <c r="F20" s="10">
        <v>980</v>
      </c>
      <c r="G20" s="10">
        <v>785</v>
      </c>
      <c r="H20" s="10">
        <v>195</v>
      </c>
      <c r="I20" s="10" t="s">
        <v>111</v>
      </c>
      <c r="J20" s="11">
        <v>0.8</v>
      </c>
      <c r="K20" s="11" t="s">
        <v>111</v>
      </c>
      <c r="L20" s="11" t="s">
        <v>111</v>
      </c>
    </row>
    <row r="21" spans="1:12" x14ac:dyDescent="0.35">
      <c r="A21" s="7" t="s">
        <v>158</v>
      </c>
      <c r="B21" s="10">
        <v>415</v>
      </c>
      <c r="C21" s="11">
        <v>0.01</v>
      </c>
      <c r="D21" s="10">
        <v>400</v>
      </c>
      <c r="E21" s="11">
        <v>0.01</v>
      </c>
      <c r="F21" s="10">
        <v>410</v>
      </c>
      <c r="G21" s="10">
        <v>315</v>
      </c>
      <c r="H21" s="10">
        <v>95</v>
      </c>
      <c r="I21" s="10" t="s">
        <v>111</v>
      </c>
      <c r="J21" s="11">
        <v>0.76</v>
      </c>
      <c r="K21" s="11" t="s">
        <v>111</v>
      </c>
      <c r="L21" s="11" t="s">
        <v>111</v>
      </c>
    </row>
    <row r="22" spans="1:12" x14ac:dyDescent="0.35">
      <c r="A22" s="7" t="s">
        <v>159</v>
      </c>
      <c r="B22" s="10">
        <v>75</v>
      </c>
      <c r="C22" s="11">
        <v>0</v>
      </c>
      <c r="D22" s="10">
        <v>70</v>
      </c>
      <c r="E22" s="11">
        <v>0</v>
      </c>
      <c r="F22" s="10">
        <v>70</v>
      </c>
      <c r="G22" s="10">
        <v>65</v>
      </c>
      <c r="H22" s="10">
        <v>5</v>
      </c>
      <c r="I22" s="10">
        <v>0</v>
      </c>
      <c r="J22" s="11">
        <v>0.91</v>
      </c>
      <c r="K22" s="11">
        <v>0.09</v>
      </c>
      <c r="L22" s="11">
        <v>0</v>
      </c>
    </row>
    <row r="23" spans="1:12" x14ac:dyDescent="0.35">
      <c r="A23" s="7" t="s">
        <v>160</v>
      </c>
      <c r="B23" s="10">
        <v>1245</v>
      </c>
      <c r="C23" s="11">
        <v>0.02</v>
      </c>
      <c r="D23" s="10">
        <v>1160</v>
      </c>
      <c r="E23" s="11">
        <v>0.02</v>
      </c>
      <c r="F23" s="10">
        <v>1220</v>
      </c>
      <c r="G23" s="10">
        <v>1000</v>
      </c>
      <c r="H23" s="10">
        <v>215</v>
      </c>
      <c r="I23" s="10">
        <v>5</v>
      </c>
      <c r="J23" s="11">
        <v>0.82</v>
      </c>
      <c r="K23" s="11">
        <v>0.18</v>
      </c>
      <c r="L23" s="11">
        <v>0</v>
      </c>
    </row>
    <row r="24" spans="1:12" x14ac:dyDescent="0.35">
      <c r="A24" s="7" t="s">
        <v>161</v>
      </c>
      <c r="B24" s="10">
        <v>4740</v>
      </c>
      <c r="C24" s="11">
        <v>0.06</v>
      </c>
      <c r="D24" s="10">
        <v>4590</v>
      </c>
      <c r="E24" s="11">
        <v>7.0000000000000007E-2</v>
      </c>
      <c r="F24" s="10">
        <v>4670</v>
      </c>
      <c r="G24" s="10">
        <v>3955</v>
      </c>
      <c r="H24" s="10">
        <v>715</v>
      </c>
      <c r="I24" s="10" t="s">
        <v>111</v>
      </c>
      <c r="J24" s="11">
        <v>0.85</v>
      </c>
      <c r="K24" s="11" t="s">
        <v>111</v>
      </c>
      <c r="L24" s="11" t="s">
        <v>111</v>
      </c>
    </row>
    <row r="25" spans="1:12" x14ac:dyDescent="0.35">
      <c r="A25" s="7" t="s">
        <v>162</v>
      </c>
      <c r="B25" s="10">
        <v>365</v>
      </c>
      <c r="C25" s="11">
        <v>0</v>
      </c>
      <c r="D25" s="10">
        <v>350</v>
      </c>
      <c r="E25" s="11">
        <v>0.01</v>
      </c>
      <c r="F25" s="10">
        <v>360</v>
      </c>
      <c r="G25" s="10">
        <v>235</v>
      </c>
      <c r="H25" s="10">
        <v>125</v>
      </c>
      <c r="I25" s="10" t="s">
        <v>111</v>
      </c>
      <c r="J25" s="11">
        <v>0.66</v>
      </c>
      <c r="K25" s="11" t="s">
        <v>111</v>
      </c>
      <c r="L25" s="11" t="s">
        <v>111</v>
      </c>
    </row>
    <row r="26" spans="1:12" x14ac:dyDescent="0.35">
      <c r="A26" s="7" t="s">
        <v>163</v>
      </c>
      <c r="B26" s="10">
        <v>50</v>
      </c>
      <c r="C26" s="11">
        <v>0</v>
      </c>
      <c r="D26" s="10">
        <v>45</v>
      </c>
      <c r="E26" s="11">
        <v>0</v>
      </c>
      <c r="F26" s="10">
        <v>50</v>
      </c>
      <c r="G26" s="10">
        <v>40</v>
      </c>
      <c r="H26" s="10">
        <v>10</v>
      </c>
      <c r="I26" s="10">
        <v>0</v>
      </c>
      <c r="J26" s="11">
        <v>0.77</v>
      </c>
      <c r="K26" s="11">
        <v>0.23</v>
      </c>
      <c r="L26" s="11">
        <v>0</v>
      </c>
    </row>
    <row r="27" spans="1:12" x14ac:dyDescent="0.35">
      <c r="A27" s="7" t="s">
        <v>164</v>
      </c>
      <c r="B27" s="10">
        <v>285</v>
      </c>
      <c r="C27" s="11">
        <v>0</v>
      </c>
      <c r="D27" s="10">
        <v>210</v>
      </c>
      <c r="E27" s="11">
        <v>0</v>
      </c>
      <c r="F27" s="10">
        <v>280</v>
      </c>
      <c r="G27" s="10">
        <v>185</v>
      </c>
      <c r="H27" s="10">
        <v>90</v>
      </c>
      <c r="I27" s="10">
        <v>0</v>
      </c>
      <c r="J27" s="11">
        <v>0.67</v>
      </c>
      <c r="K27" s="11">
        <v>0.33</v>
      </c>
      <c r="L27" s="11">
        <v>0</v>
      </c>
    </row>
    <row r="28" spans="1:12" x14ac:dyDescent="0.35">
      <c r="A28" s="7" t="s">
        <v>165</v>
      </c>
      <c r="B28" s="10">
        <v>21340</v>
      </c>
      <c r="C28" s="11">
        <v>0.27</v>
      </c>
      <c r="D28" s="10">
        <v>10680</v>
      </c>
      <c r="E28" s="11">
        <v>0.16</v>
      </c>
      <c r="F28" s="10">
        <v>12745</v>
      </c>
      <c r="G28" s="10">
        <v>1705</v>
      </c>
      <c r="H28" s="10">
        <v>8620</v>
      </c>
      <c r="I28" s="10">
        <v>2420</v>
      </c>
      <c r="J28" s="11">
        <v>0.13</v>
      </c>
      <c r="K28" s="11">
        <v>0.68</v>
      </c>
      <c r="L28" s="11">
        <v>0.19</v>
      </c>
    </row>
    <row r="29" spans="1:12" x14ac:dyDescent="0.35">
      <c r="A29" t="s">
        <v>27</v>
      </c>
      <c r="B29" s="94" t="s">
        <v>422</v>
      </c>
    </row>
    <row r="30" spans="1:12" x14ac:dyDescent="0.35">
      <c r="A30" t="s">
        <v>28</v>
      </c>
      <c r="B30" s="98" t="s">
        <v>424</v>
      </c>
    </row>
    <row r="31" spans="1:12" x14ac:dyDescent="0.35">
      <c r="A31" t="s">
        <v>29</v>
      </c>
      <c r="B31" s="98" t="s">
        <v>484</v>
      </c>
    </row>
    <row r="32" spans="1:12" x14ac:dyDescent="0.35">
      <c r="A32" t="s">
        <v>30</v>
      </c>
      <c r="B32" s="98" t="s">
        <v>488</v>
      </c>
    </row>
    <row r="33" spans="1:2" x14ac:dyDescent="0.35">
      <c r="A33" t="s">
        <v>31</v>
      </c>
      <c r="B33" s="99" t="s">
        <v>491</v>
      </c>
    </row>
    <row r="34" spans="1:2" x14ac:dyDescent="0.35">
      <c r="A34" t="s">
        <v>32</v>
      </c>
      <c r="B34" s="99" t="s">
        <v>492</v>
      </c>
    </row>
  </sheetData>
  <conditionalFormatting sqref="C7:C28">
    <cfRule type="dataBar" priority="3">
      <dataBar>
        <cfvo type="num" val="0"/>
        <cfvo type="num" val="1"/>
        <color rgb="FFB1A0C7"/>
      </dataBar>
      <extLst>
        <ext xmlns:x14="http://schemas.microsoft.com/office/spreadsheetml/2009/9/main" uri="{B025F937-C7B1-47D3-B67F-A62EFF666E3E}">
          <x14:id>{9BB1FA3F-1625-40A2-AFAE-6C0EA84BF651}</x14:id>
        </ext>
      </extLst>
    </cfRule>
  </conditionalFormatting>
  <conditionalFormatting sqref="E7:E28">
    <cfRule type="dataBar" priority="2">
      <dataBar>
        <cfvo type="num" val="0"/>
        <cfvo type="num" val="1"/>
        <color rgb="FFB1A0C7"/>
      </dataBar>
      <extLst>
        <ext xmlns:x14="http://schemas.microsoft.com/office/spreadsheetml/2009/9/main" uri="{B025F937-C7B1-47D3-B67F-A62EFF666E3E}">
          <x14:id>{B4E37F72-ED9A-43C0-92AE-F35FA443B2C1}</x14:id>
        </ext>
      </extLst>
    </cfRule>
  </conditionalFormatting>
  <conditionalFormatting sqref="J7:L28">
    <cfRule type="dataBar" priority="1">
      <dataBar>
        <cfvo type="num" val="0"/>
        <cfvo type="num" val="1"/>
        <color rgb="FFB1A0C7"/>
      </dataBar>
      <extLst>
        <ext xmlns:x14="http://schemas.microsoft.com/office/spreadsheetml/2009/9/main" uri="{B025F937-C7B1-47D3-B67F-A62EFF666E3E}">
          <x14:id>{24B7CE9E-7FC9-4F6E-8607-6E729FD15159}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BB1FA3F-1625-40A2-AFAE-6C0EA84BF651}">
            <x14:dataBar minLength="0" maxLength="100" gradient="0">
              <x14:cfvo type="num">
                <xm:f>0</xm:f>
              </x14:cfvo>
              <x14:cfvo type="num">
                <xm:f>1</xm:f>
              </x14:cfvo>
              <x14:negativeFillColor rgb="FFFF0000"/>
              <x14:axisColor rgb="FF000000"/>
            </x14:dataBar>
          </x14:cfRule>
          <xm:sqref>C7:C28</xm:sqref>
        </x14:conditionalFormatting>
        <x14:conditionalFormatting xmlns:xm="http://schemas.microsoft.com/office/excel/2006/main">
          <x14:cfRule type="dataBar" id="{B4E37F72-ED9A-43C0-92AE-F35FA443B2C1}">
            <x14:dataBar minLength="0" maxLength="100" gradient="0">
              <x14:cfvo type="num">
                <xm:f>0</xm:f>
              </x14:cfvo>
              <x14:cfvo type="num">
                <xm:f>1</xm:f>
              </x14:cfvo>
              <x14:negativeFillColor rgb="FFFF0000"/>
              <x14:axisColor rgb="FF000000"/>
            </x14:dataBar>
          </x14:cfRule>
          <xm:sqref>E7:E28</xm:sqref>
        </x14:conditionalFormatting>
        <x14:conditionalFormatting xmlns:xm="http://schemas.microsoft.com/office/excel/2006/main">
          <x14:cfRule type="dataBar" id="{24B7CE9E-7FC9-4F6E-8607-6E729FD15159}">
            <x14:dataBar minLength="0" maxLength="100" gradient="0">
              <x14:cfvo type="num">
                <xm:f>0</xm:f>
              </x14:cfvo>
              <x14:cfvo type="num">
                <xm:f>1</xm:f>
              </x14:cfvo>
              <x14:negativeFillColor rgb="FFFF0000"/>
              <x14:axisColor rgb="FF000000"/>
            </x14:dataBar>
          </x14:cfRule>
          <xm:sqref>J7:L28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5"/>
  <sheetViews>
    <sheetView showGridLines="0" zoomScaleNormal="100" workbookViewId="0"/>
  </sheetViews>
  <sheetFormatPr defaultColWidth="11" defaultRowHeight="15.5" x14ac:dyDescent="0.35"/>
  <cols>
    <col min="1" max="12" width="20.58203125" customWidth="1"/>
  </cols>
  <sheetData>
    <row r="1" spans="1:12" ht="19.5" x14ac:dyDescent="0.45">
      <c r="A1" s="2" t="s">
        <v>166</v>
      </c>
    </row>
    <row r="2" spans="1:12" x14ac:dyDescent="0.35">
      <c r="A2" t="s">
        <v>44</v>
      </c>
    </row>
    <row r="3" spans="1:12" x14ac:dyDescent="0.35">
      <c r="A3" t="s">
        <v>45</v>
      </c>
    </row>
    <row r="4" spans="1:12" x14ac:dyDescent="0.35">
      <c r="A4" t="s">
        <v>46</v>
      </c>
    </row>
    <row r="5" spans="1:12" x14ac:dyDescent="0.35">
      <c r="A5" t="s">
        <v>47</v>
      </c>
    </row>
    <row r="6" spans="1:12" ht="31" x14ac:dyDescent="0.35">
      <c r="A6" s="86" t="s">
        <v>167</v>
      </c>
      <c r="B6" s="88" t="s">
        <v>124</v>
      </c>
      <c r="C6" s="88" t="s">
        <v>168</v>
      </c>
      <c r="D6" s="88" t="s">
        <v>169</v>
      </c>
      <c r="E6" s="88" t="s">
        <v>170</v>
      </c>
      <c r="F6" s="88" t="s">
        <v>171</v>
      </c>
      <c r="G6" s="88" t="s">
        <v>172</v>
      </c>
      <c r="H6" s="88" t="s">
        <v>173</v>
      </c>
      <c r="I6" s="88" t="s">
        <v>174</v>
      </c>
      <c r="J6" s="88" t="s">
        <v>175</v>
      </c>
      <c r="K6" s="88" t="s">
        <v>176</v>
      </c>
      <c r="L6" s="88" t="s">
        <v>177</v>
      </c>
    </row>
    <row r="7" spans="1:12" x14ac:dyDescent="0.35">
      <c r="A7" s="14" t="s">
        <v>60</v>
      </c>
      <c r="B7" s="15">
        <v>79985</v>
      </c>
      <c r="C7" s="15">
        <v>63105</v>
      </c>
      <c r="D7" s="15">
        <v>10865</v>
      </c>
      <c r="E7" s="15">
        <v>1805</v>
      </c>
      <c r="F7" s="15">
        <v>3945</v>
      </c>
      <c r="G7" s="15">
        <v>265</v>
      </c>
      <c r="H7" s="16">
        <v>0.79</v>
      </c>
      <c r="I7" s="16">
        <v>0.14000000000000001</v>
      </c>
      <c r="J7" s="16">
        <v>0.02</v>
      </c>
      <c r="K7" s="16">
        <v>0.05</v>
      </c>
      <c r="L7" s="16">
        <v>0</v>
      </c>
    </row>
    <row r="8" spans="1:12" x14ac:dyDescent="0.35">
      <c r="A8" s="7" t="s">
        <v>61</v>
      </c>
      <c r="B8" s="10">
        <v>120</v>
      </c>
      <c r="C8" s="10">
        <v>110</v>
      </c>
      <c r="D8" s="10">
        <v>10</v>
      </c>
      <c r="E8" s="10">
        <v>0</v>
      </c>
      <c r="F8" s="10">
        <v>0</v>
      </c>
      <c r="G8" s="10">
        <v>0</v>
      </c>
      <c r="H8" s="11">
        <v>0.93</v>
      </c>
      <c r="I8" s="11">
        <v>0.08</v>
      </c>
      <c r="J8" s="11">
        <v>0</v>
      </c>
      <c r="K8" s="11">
        <v>0</v>
      </c>
      <c r="L8" s="11">
        <v>0</v>
      </c>
    </row>
    <row r="9" spans="1:12" x14ac:dyDescent="0.35">
      <c r="A9" s="7" t="s">
        <v>63</v>
      </c>
      <c r="B9" s="10">
        <v>130</v>
      </c>
      <c r="C9" s="10">
        <v>110</v>
      </c>
      <c r="D9" s="10">
        <v>20</v>
      </c>
      <c r="E9" s="10" t="s">
        <v>111</v>
      </c>
      <c r="F9" s="10">
        <v>5</v>
      </c>
      <c r="G9" s="10">
        <v>0</v>
      </c>
      <c r="H9" s="11">
        <v>0.82</v>
      </c>
      <c r="I9" s="11">
        <v>0.15</v>
      </c>
      <c r="J9" s="11" t="s">
        <v>111</v>
      </c>
      <c r="K9" s="11" t="s">
        <v>111</v>
      </c>
      <c r="L9" s="11">
        <v>0</v>
      </c>
    </row>
    <row r="10" spans="1:12" x14ac:dyDescent="0.35">
      <c r="A10" s="7" t="s">
        <v>64</v>
      </c>
      <c r="B10" s="10">
        <v>120</v>
      </c>
      <c r="C10" s="10">
        <v>105</v>
      </c>
      <c r="D10" s="10">
        <v>15</v>
      </c>
      <c r="E10" s="10">
        <v>0</v>
      </c>
      <c r="F10" s="10" t="s">
        <v>111</v>
      </c>
      <c r="G10" s="10">
        <v>0</v>
      </c>
      <c r="H10" s="11">
        <v>0.87</v>
      </c>
      <c r="I10" s="11" t="s">
        <v>111</v>
      </c>
      <c r="J10" s="11">
        <v>0</v>
      </c>
      <c r="K10" s="11" t="s">
        <v>111</v>
      </c>
      <c r="L10" s="11">
        <v>0</v>
      </c>
    </row>
    <row r="11" spans="1:12" x14ac:dyDescent="0.35">
      <c r="A11" s="7" t="s">
        <v>65</v>
      </c>
      <c r="B11" s="10">
        <v>115</v>
      </c>
      <c r="C11" s="10">
        <v>85</v>
      </c>
      <c r="D11" s="10">
        <v>20</v>
      </c>
      <c r="E11" s="10">
        <v>5</v>
      </c>
      <c r="F11" s="10">
        <v>5</v>
      </c>
      <c r="G11" s="10">
        <v>0</v>
      </c>
      <c r="H11" s="11">
        <v>0.75</v>
      </c>
      <c r="I11" s="11">
        <v>0.19</v>
      </c>
      <c r="J11" s="11">
        <v>0.04</v>
      </c>
      <c r="K11" s="11">
        <v>0.03</v>
      </c>
      <c r="L11" s="11">
        <v>0</v>
      </c>
    </row>
    <row r="12" spans="1:12" x14ac:dyDescent="0.35">
      <c r="A12" s="7" t="s">
        <v>66</v>
      </c>
      <c r="B12" s="10">
        <v>1185</v>
      </c>
      <c r="C12" s="10">
        <v>1025</v>
      </c>
      <c r="D12" s="10">
        <v>150</v>
      </c>
      <c r="E12" s="10">
        <v>5</v>
      </c>
      <c r="F12" s="10">
        <v>5</v>
      </c>
      <c r="G12" s="10" t="s">
        <v>111</v>
      </c>
      <c r="H12" s="11">
        <v>0.86</v>
      </c>
      <c r="I12" s="11">
        <v>0.13</v>
      </c>
      <c r="J12" s="11" t="s">
        <v>111</v>
      </c>
      <c r="K12" s="11">
        <v>0</v>
      </c>
      <c r="L12" s="11" t="s">
        <v>111</v>
      </c>
    </row>
    <row r="13" spans="1:12" x14ac:dyDescent="0.35">
      <c r="A13" s="7" t="s">
        <v>67</v>
      </c>
      <c r="B13" s="10">
        <v>1625</v>
      </c>
      <c r="C13" s="10">
        <v>1290</v>
      </c>
      <c r="D13" s="10">
        <v>185</v>
      </c>
      <c r="E13" s="10">
        <v>135</v>
      </c>
      <c r="F13" s="10">
        <v>5</v>
      </c>
      <c r="G13" s="10">
        <v>5</v>
      </c>
      <c r="H13" s="11">
        <v>0.8</v>
      </c>
      <c r="I13" s="11">
        <v>0.11</v>
      </c>
      <c r="J13" s="11">
        <v>0.08</v>
      </c>
      <c r="K13" s="11">
        <v>0</v>
      </c>
      <c r="L13" s="11">
        <v>0</v>
      </c>
    </row>
    <row r="14" spans="1:12" x14ac:dyDescent="0.35">
      <c r="A14" s="7" t="s">
        <v>68</v>
      </c>
      <c r="B14" s="10">
        <v>2145</v>
      </c>
      <c r="C14" s="10">
        <v>1465</v>
      </c>
      <c r="D14" s="10">
        <v>355</v>
      </c>
      <c r="E14" s="10">
        <v>300</v>
      </c>
      <c r="F14" s="10">
        <v>25</v>
      </c>
      <c r="G14" s="10">
        <v>5</v>
      </c>
      <c r="H14" s="11">
        <v>0.68</v>
      </c>
      <c r="I14" s="11">
        <v>0.16</v>
      </c>
      <c r="J14" s="11">
        <v>0.14000000000000001</v>
      </c>
      <c r="K14" s="11">
        <v>0.01</v>
      </c>
      <c r="L14" s="11">
        <v>0</v>
      </c>
    </row>
    <row r="15" spans="1:12" x14ac:dyDescent="0.35">
      <c r="A15" s="7" t="s">
        <v>69</v>
      </c>
      <c r="B15" s="10">
        <v>1975</v>
      </c>
      <c r="C15" s="10">
        <v>1435</v>
      </c>
      <c r="D15" s="10">
        <v>360</v>
      </c>
      <c r="E15" s="10">
        <v>130</v>
      </c>
      <c r="F15" s="10">
        <v>50</v>
      </c>
      <c r="G15" s="10" t="s">
        <v>111</v>
      </c>
      <c r="H15" s="11">
        <v>0.73</v>
      </c>
      <c r="I15" s="11">
        <v>0.18</v>
      </c>
      <c r="J15" s="11">
        <v>7.0000000000000007E-2</v>
      </c>
      <c r="K15" s="11" t="s">
        <v>111</v>
      </c>
      <c r="L15" s="11" t="s">
        <v>111</v>
      </c>
    </row>
    <row r="16" spans="1:12" x14ac:dyDescent="0.35">
      <c r="A16" s="7" t="s">
        <v>70</v>
      </c>
      <c r="B16" s="10">
        <v>2175</v>
      </c>
      <c r="C16" s="10">
        <v>1500</v>
      </c>
      <c r="D16" s="10">
        <v>400</v>
      </c>
      <c r="E16" s="10">
        <v>215</v>
      </c>
      <c r="F16" s="10">
        <v>60</v>
      </c>
      <c r="G16" s="10" t="s">
        <v>111</v>
      </c>
      <c r="H16" s="11">
        <v>0.69</v>
      </c>
      <c r="I16" s="11">
        <v>0.18</v>
      </c>
      <c r="J16" s="11">
        <v>0.1</v>
      </c>
      <c r="K16" s="11" t="s">
        <v>111</v>
      </c>
      <c r="L16" s="11" t="s">
        <v>111</v>
      </c>
    </row>
    <row r="17" spans="1:12" x14ac:dyDescent="0.35">
      <c r="A17" s="7" t="s">
        <v>71</v>
      </c>
      <c r="B17" s="10">
        <v>1620</v>
      </c>
      <c r="C17" s="10">
        <v>1135</v>
      </c>
      <c r="D17" s="10">
        <v>295</v>
      </c>
      <c r="E17" s="10">
        <v>135</v>
      </c>
      <c r="F17" s="10">
        <v>55</v>
      </c>
      <c r="G17" s="10">
        <v>0</v>
      </c>
      <c r="H17" s="11">
        <v>0.7</v>
      </c>
      <c r="I17" s="11">
        <v>0.18</v>
      </c>
      <c r="J17" s="11">
        <v>0.08</v>
      </c>
      <c r="K17" s="11">
        <v>0.03</v>
      </c>
      <c r="L17" s="11">
        <v>0</v>
      </c>
    </row>
    <row r="18" spans="1:12" x14ac:dyDescent="0.35">
      <c r="A18" s="7" t="s">
        <v>72</v>
      </c>
      <c r="B18" s="10">
        <v>1955</v>
      </c>
      <c r="C18" s="10">
        <v>1420</v>
      </c>
      <c r="D18" s="10">
        <v>335</v>
      </c>
      <c r="E18" s="10">
        <v>130</v>
      </c>
      <c r="F18" s="10">
        <v>65</v>
      </c>
      <c r="G18" s="10">
        <v>5</v>
      </c>
      <c r="H18" s="11">
        <v>0.73</v>
      </c>
      <c r="I18" s="11">
        <v>0.17</v>
      </c>
      <c r="J18" s="11">
        <v>7.0000000000000007E-2</v>
      </c>
      <c r="K18" s="11">
        <v>0.03</v>
      </c>
      <c r="L18" s="11">
        <v>0</v>
      </c>
    </row>
    <row r="19" spans="1:12" x14ac:dyDescent="0.35">
      <c r="A19" s="7" t="s">
        <v>73</v>
      </c>
      <c r="B19" s="10">
        <v>1725</v>
      </c>
      <c r="C19" s="10">
        <v>1300</v>
      </c>
      <c r="D19" s="10">
        <v>260</v>
      </c>
      <c r="E19" s="10">
        <v>105</v>
      </c>
      <c r="F19" s="10">
        <v>55</v>
      </c>
      <c r="G19" s="10">
        <v>5</v>
      </c>
      <c r="H19" s="11">
        <v>0.76</v>
      </c>
      <c r="I19" s="11">
        <v>0.15</v>
      </c>
      <c r="J19" s="11">
        <v>0.06</v>
      </c>
      <c r="K19" s="11">
        <v>0.03</v>
      </c>
      <c r="L19" s="11">
        <v>0</v>
      </c>
    </row>
    <row r="20" spans="1:12" x14ac:dyDescent="0.35">
      <c r="A20" s="7" t="s">
        <v>74</v>
      </c>
      <c r="B20" s="10">
        <v>1435</v>
      </c>
      <c r="C20" s="10">
        <v>1090</v>
      </c>
      <c r="D20" s="10">
        <v>205</v>
      </c>
      <c r="E20" s="10">
        <v>70</v>
      </c>
      <c r="F20" s="10">
        <v>65</v>
      </c>
      <c r="G20" s="10" t="s">
        <v>111</v>
      </c>
      <c r="H20" s="11">
        <v>0.76</v>
      </c>
      <c r="I20" s="11">
        <v>0.14000000000000001</v>
      </c>
      <c r="J20" s="11">
        <v>0.05</v>
      </c>
      <c r="K20" s="11" t="s">
        <v>111</v>
      </c>
      <c r="L20" s="11" t="s">
        <v>111</v>
      </c>
    </row>
    <row r="21" spans="1:12" x14ac:dyDescent="0.35">
      <c r="A21" s="7" t="s">
        <v>75</v>
      </c>
      <c r="B21" s="10">
        <v>1865</v>
      </c>
      <c r="C21" s="10">
        <v>1425</v>
      </c>
      <c r="D21" s="10">
        <v>290</v>
      </c>
      <c r="E21" s="10">
        <v>55</v>
      </c>
      <c r="F21" s="10">
        <v>85</v>
      </c>
      <c r="G21" s="10" t="s">
        <v>111</v>
      </c>
      <c r="H21" s="11">
        <v>0.77</v>
      </c>
      <c r="I21" s="11">
        <v>0.16</v>
      </c>
      <c r="J21" s="11" t="s">
        <v>111</v>
      </c>
      <c r="K21" s="11">
        <v>0.05</v>
      </c>
      <c r="L21" s="11" t="s">
        <v>111</v>
      </c>
    </row>
    <row r="22" spans="1:12" x14ac:dyDescent="0.35">
      <c r="A22" s="7" t="s">
        <v>76</v>
      </c>
      <c r="B22" s="10">
        <v>1960</v>
      </c>
      <c r="C22" s="10">
        <v>1525</v>
      </c>
      <c r="D22" s="10">
        <v>295</v>
      </c>
      <c r="E22" s="10">
        <v>45</v>
      </c>
      <c r="F22" s="10">
        <v>95</v>
      </c>
      <c r="G22" s="10" t="s">
        <v>111</v>
      </c>
      <c r="H22" s="11">
        <v>0.78</v>
      </c>
      <c r="I22" s="11">
        <v>0.15</v>
      </c>
      <c r="J22" s="11" t="s">
        <v>111</v>
      </c>
      <c r="K22" s="11">
        <v>0.05</v>
      </c>
      <c r="L22" s="11" t="s">
        <v>111</v>
      </c>
    </row>
    <row r="23" spans="1:12" x14ac:dyDescent="0.35">
      <c r="A23" s="7" t="s">
        <v>77</v>
      </c>
      <c r="B23" s="10">
        <v>1870</v>
      </c>
      <c r="C23" s="10">
        <v>1450</v>
      </c>
      <c r="D23" s="10">
        <v>270</v>
      </c>
      <c r="E23" s="10">
        <v>45</v>
      </c>
      <c r="F23" s="10">
        <v>100</v>
      </c>
      <c r="G23" s="10">
        <v>5</v>
      </c>
      <c r="H23" s="11">
        <v>0.78</v>
      </c>
      <c r="I23" s="11">
        <v>0.14000000000000001</v>
      </c>
      <c r="J23" s="11">
        <v>0.02</v>
      </c>
      <c r="K23" s="11">
        <v>0.05</v>
      </c>
      <c r="L23" s="11">
        <v>0</v>
      </c>
    </row>
    <row r="24" spans="1:12" x14ac:dyDescent="0.35">
      <c r="A24" s="7" t="s">
        <v>78</v>
      </c>
      <c r="B24" s="10">
        <v>2280</v>
      </c>
      <c r="C24" s="10">
        <v>1885</v>
      </c>
      <c r="D24" s="10">
        <v>260</v>
      </c>
      <c r="E24" s="10">
        <v>50</v>
      </c>
      <c r="F24" s="10">
        <v>80</v>
      </c>
      <c r="G24" s="10">
        <v>5</v>
      </c>
      <c r="H24" s="11">
        <v>0.83</v>
      </c>
      <c r="I24" s="11">
        <v>0.11</v>
      </c>
      <c r="J24" s="11">
        <v>0.02</v>
      </c>
      <c r="K24" s="11">
        <v>0.04</v>
      </c>
      <c r="L24" s="11">
        <v>0</v>
      </c>
    </row>
    <row r="25" spans="1:12" x14ac:dyDescent="0.35">
      <c r="A25" s="7" t="s">
        <v>79</v>
      </c>
      <c r="B25" s="10">
        <v>1250</v>
      </c>
      <c r="C25" s="10">
        <v>1020</v>
      </c>
      <c r="D25" s="10">
        <v>120</v>
      </c>
      <c r="E25" s="10">
        <v>45</v>
      </c>
      <c r="F25" s="10">
        <v>60</v>
      </c>
      <c r="G25" s="10">
        <v>5</v>
      </c>
      <c r="H25" s="11">
        <v>0.82</v>
      </c>
      <c r="I25" s="11">
        <v>0.1</v>
      </c>
      <c r="J25" s="11">
        <v>0.03</v>
      </c>
      <c r="K25" s="11">
        <v>0.05</v>
      </c>
      <c r="L25" s="11">
        <v>0</v>
      </c>
    </row>
    <row r="26" spans="1:12" x14ac:dyDescent="0.35">
      <c r="A26" s="7" t="s">
        <v>80</v>
      </c>
      <c r="B26" s="10">
        <v>1790</v>
      </c>
      <c r="C26" s="10">
        <v>1475</v>
      </c>
      <c r="D26" s="10">
        <v>185</v>
      </c>
      <c r="E26" s="10">
        <v>40</v>
      </c>
      <c r="F26" s="10">
        <v>80</v>
      </c>
      <c r="G26" s="10">
        <v>10</v>
      </c>
      <c r="H26" s="11">
        <v>0.82</v>
      </c>
      <c r="I26" s="11">
        <v>0.1</v>
      </c>
      <c r="J26" s="11">
        <v>0.02</v>
      </c>
      <c r="K26" s="11">
        <v>0.05</v>
      </c>
      <c r="L26" s="11">
        <v>0.01</v>
      </c>
    </row>
    <row r="27" spans="1:12" x14ac:dyDescent="0.35">
      <c r="A27" s="7" t="s">
        <v>81</v>
      </c>
      <c r="B27" s="10">
        <v>1785</v>
      </c>
      <c r="C27" s="10">
        <v>1440</v>
      </c>
      <c r="D27" s="10">
        <v>220</v>
      </c>
      <c r="E27" s="10">
        <v>40</v>
      </c>
      <c r="F27" s="10">
        <v>75</v>
      </c>
      <c r="G27" s="10">
        <v>10</v>
      </c>
      <c r="H27" s="11">
        <v>0.81</v>
      </c>
      <c r="I27" s="11">
        <v>0.12</v>
      </c>
      <c r="J27" s="11">
        <v>0.02</v>
      </c>
      <c r="K27" s="11">
        <v>0.04</v>
      </c>
      <c r="L27" s="11">
        <v>0.01</v>
      </c>
    </row>
    <row r="28" spans="1:12" x14ac:dyDescent="0.35">
      <c r="A28" s="7" t="s">
        <v>82</v>
      </c>
      <c r="B28" s="10">
        <v>2015</v>
      </c>
      <c r="C28" s="10">
        <v>1670</v>
      </c>
      <c r="D28" s="10">
        <v>220</v>
      </c>
      <c r="E28" s="10">
        <v>40</v>
      </c>
      <c r="F28" s="10">
        <v>80</v>
      </c>
      <c r="G28" s="10">
        <v>5</v>
      </c>
      <c r="H28" s="11">
        <v>0.83</v>
      </c>
      <c r="I28" s="11">
        <v>0.11</v>
      </c>
      <c r="J28" s="11">
        <v>0.02</v>
      </c>
      <c r="K28" s="11">
        <v>0.04</v>
      </c>
      <c r="L28" s="11">
        <v>0</v>
      </c>
    </row>
    <row r="29" spans="1:12" x14ac:dyDescent="0.35">
      <c r="A29" s="7" t="s">
        <v>83</v>
      </c>
      <c r="B29" s="10">
        <v>1650</v>
      </c>
      <c r="C29" s="10">
        <v>1345</v>
      </c>
      <c r="D29" s="10">
        <v>185</v>
      </c>
      <c r="E29" s="10">
        <v>25</v>
      </c>
      <c r="F29" s="10">
        <v>90</v>
      </c>
      <c r="G29" s="10">
        <v>5</v>
      </c>
      <c r="H29" s="11">
        <v>0.81</v>
      </c>
      <c r="I29" s="11">
        <v>0.11</v>
      </c>
      <c r="J29" s="11">
        <v>0.02</v>
      </c>
      <c r="K29" s="11">
        <v>0.05</v>
      </c>
      <c r="L29" s="11">
        <v>0</v>
      </c>
    </row>
    <row r="30" spans="1:12" x14ac:dyDescent="0.35">
      <c r="A30" s="7" t="s">
        <v>84</v>
      </c>
      <c r="B30" s="10">
        <v>1835</v>
      </c>
      <c r="C30" s="10">
        <v>1475</v>
      </c>
      <c r="D30" s="10">
        <v>255</v>
      </c>
      <c r="E30" s="10">
        <v>20</v>
      </c>
      <c r="F30" s="10">
        <v>80</v>
      </c>
      <c r="G30" s="10">
        <v>10</v>
      </c>
      <c r="H30" s="11">
        <v>0.8</v>
      </c>
      <c r="I30" s="11">
        <v>0.14000000000000001</v>
      </c>
      <c r="J30" s="11">
        <v>0.01</v>
      </c>
      <c r="K30" s="11">
        <v>0.04</v>
      </c>
      <c r="L30" s="11">
        <v>0</v>
      </c>
    </row>
    <row r="31" spans="1:12" x14ac:dyDescent="0.35">
      <c r="A31" s="7" t="s">
        <v>85</v>
      </c>
      <c r="B31" s="10">
        <v>1950</v>
      </c>
      <c r="C31" s="10">
        <v>1560</v>
      </c>
      <c r="D31" s="10">
        <v>260</v>
      </c>
      <c r="E31" s="10">
        <v>10</v>
      </c>
      <c r="F31" s="10">
        <v>115</v>
      </c>
      <c r="G31" s="10">
        <v>5</v>
      </c>
      <c r="H31" s="11">
        <v>0.8</v>
      </c>
      <c r="I31" s="11">
        <v>0.13</v>
      </c>
      <c r="J31" s="11">
        <v>0.01</v>
      </c>
      <c r="K31" s="11">
        <v>0.06</v>
      </c>
      <c r="L31" s="11">
        <v>0</v>
      </c>
    </row>
    <row r="32" spans="1:12" x14ac:dyDescent="0.35">
      <c r="A32" s="7" t="s">
        <v>86</v>
      </c>
      <c r="B32" s="10">
        <v>1665</v>
      </c>
      <c r="C32" s="10">
        <v>1290</v>
      </c>
      <c r="D32" s="10">
        <v>235</v>
      </c>
      <c r="E32" s="10">
        <v>10</v>
      </c>
      <c r="F32" s="10">
        <v>120</v>
      </c>
      <c r="G32" s="10">
        <v>5</v>
      </c>
      <c r="H32" s="11">
        <v>0.77</v>
      </c>
      <c r="I32" s="11">
        <v>0.14000000000000001</v>
      </c>
      <c r="J32" s="11">
        <v>0.01</v>
      </c>
      <c r="K32" s="11">
        <v>7.0000000000000007E-2</v>
      </c>
      <c r="L32" s="11">
        <v>0</v>
      </c>
    </row>
    <row r="33" spans="1:12" x14ac:dyDescent="0.35">
      <c r="A33" s="7" t="s">
        <v>87</v>
      </c>
      <c r="B33" s="10">
        <v>1975</v>
      </c>
      <c r="C33" s="10">
        <v>1515</v>
      </c>
      <c r="D33" s="10">
        <v>330</v>
      </c>
      <c r="E33" s="10">
        <v>10</v>
      </c>
      <c r="F33" s="10">
        <v>110</v>
      </c>
      <c r="G33" s="10">
        <v>10</v>
      </c>
      <c r="H33" s="11">
        <v>0.77</v>
      </c>
      <c r="I33" s="11">
        <v>0.17</v>
      </c>
      <c r="J33" s="11">
        <v>0.01</v>
      </c>
      <c r="K33" s="11">
        <v>0.06</v>
      </c>
      <c r="L33" s="11">
        <v>0</v>
      </c>
    </row>
    <row r="34" spans="1:12" x14ac:dyDescent="0.35">
      <c r="A34" s="7" t="s">
        <v>88</v>
      </c>
      <c r="B34" s="10">
        <v>2055</v>
      </c>
      <c r="C34" s="10">
        <v>1580</v>
      </c>
      <c r="D34" s="10">
        <v>325</v>
      </c>
      <c r="E34" s="10">
        <v>5</v>
      </c>
      <c r="F34" s="10">
        <v>140</v>
      </c>
      <c r="G34" s="10">
        <v>5</v>
      </c>
      <c r="H34" s="11">
        <v>0.77</v>
      </c>
      <c r="I34" s="11">
        <v>0.16</v>
      </c>
      <c r="J34" s="11">
        <v>0</v>
      </c>
      <c r="K34" s="11">
        <v>7.0000000000000007E-2</v>
      </c>
      <c r="L34" s="11">
        <v>0</v>
      </c>
    </row>
    <row r="35" spans="1:12" x14ac:dyDescent="0.35">
      <c r="A35" s="7" t="s">
        <v>89</v>
      </c>
      <c r="B35" s="10">
        <v>1900</v>
      </c>
      <c r="C35" s="10">
        <v>1485</v>
      </c>
      <c r="D35" s="10">
        <v>270</v>
      </c>
      <c r="E35" s="10">
        <v>5</v>
      </c>
      <c r="F35" s="10">
        <v>130</v>
      </c>
      <c r="G35" s="10">
        <v>10</v>
      </c>
      <c r="H35" s="11">
        <v>0.78</v>
      </c>
      <c r="I35" s="11">
        <v>0.14000000000000001</v>
      </c>
      <c r="J35" s="11">
        <v>0</v>
      </c>
      <c r="K35" s="11">
        <v>7.0000000000000007E-2</v>
      </c>
      <c r="L35" s="11">
        <v>0</v>
      </c>
    </row>
    <row r="36" spans="1:12" x14ac:dyDescent="0.35">
      <c r="A36" s="7" t="s">
        <v>90</v>
      </c>
      <c r="B36" s="10">
        <v>2280</v>
      </c>
      <c r="C36" s="10">
        <v>1725</v>
      </c>
      <c r="D36" s="10">
        <v>310</v>
      </c>
      <c r="E36" s="10">
        <v>10</v>
      </c>
      <c r="F36" s="10">
        <v>215</v>
      </c>
      <c r="G36" s="10">
        <v>25</v>
      </c>
      <c r="H36" s="11">
        <v>0.76</v>
      </c>
      <c r="I36" s="11">
        <v>0.13</v>
      </c>
      <c r="J36" s="11">
        <v>0</v>
      </c>
      <c r="K36" s="11">
        <v>0.09</v>
      </c>
      <c r="L36" s="11">
        <v>0.01</v>
      </c>
    </row>
    <row r="37" spans="1:12" x14ac:dyDescent="0.35">
      <c r="A37" s="7" t="s">
        <v>91</v>
      </c>
      <c r="B37" s="10">
        <v>1455</v>
      </c>
      <c r="C37" s="10">
        <v>1110</v>
      </c>
      <c r="D37" s="10">
        <v>190</v>
      </c>
      <c r="E37" s="10">
        <v>5</v>
      </c>
      <c r="F37" s="10">
        <v>135</v>
      </c>
      <c r="G37" s="10">
        <v>20</v>
      </c>
      <c r="H37" s="11">
        <v>0.76</v>
      </c>
      <c r="I37" s="11">
        <v>0.13</v>
      </c>
      <c r="J37" s="11">
        <v>0</v>
      </c>
      <c r="K37" s="11">
        <v>0.09</v>
      </c>
      <c r="L37" s="11">
        <v>0.01</v>
      </c>
    </row>
    <row r="38" spans="1:12" x14ac:dyDescent="0.35">
      <c r="A38" s="7" t="s">
        <v>92</v>
      </c>
      <c r="B38" s="10">
        <v>2350</v>
      </c>
      <c r="C38" s="10">
        <v>1840</v>
      </c>
      <c r="D38" s="10">
        <v>310</v>
      </c>
      <c r="E38" s="10">
        <v>5</v>
      </c>
      <c r="F38" s="10">
        <v>170</v>
      </c>
      <c r="G38" s="10">
        <v>25</v>
      </c>
      <c r="H38" s="11">
        <v>0.78</v>
      </c>
      <c r="I38" s="11">
        <v>0.13</v>
      </c>
      <c r="J38" s="11">
        <v>0</v>
      </c>
      <c r="K38" s="11">
        <v>7.0000000000000007E-2</v>
      </c>
      <c r="L38" s="11">
        <v>0.01</v>
      </c>
    </row>
    <row r="39" spans="1:12" x14ac:dyDescent="0.35">
      <c r="A39" s="7" t="s">
        <v>93</v>
      </c>
      <c r="B39" s="10">
        <v>2385</v>
      </c>
      <c r="C39" s="10">
        <v>1765</v>
      </c>
      <c r="D39" s="10">
        <v>325</v>
      </c>
      <c r="E39" s="10">
        <v>20</v>
      </c>
      <c r="F39" s="10">
        <v>240</v>
      </c>
      <c r="G39" s="10">
        <v>35</v>
      </c>
      <c r="H39" s="11">
        <v>0.74</v>
      </c>
      <c r="I39" s="11">
        <v>0.14000000000000001</v>
      </c>
      <c r="J39" s="11">
        <v>0.01</v>
      </c>
      <c r="K39" s="11">
        <v>0.1</v>
      </c>
      <c r="L39" s="11">
        <v>0.02</v>
      </c>
    </row>
    <row r="40" spans="1:12" x14ac:dyDescent="0.35">
      <c r="A40" s="7" t="s">
        <v>94</v>
      </c>
      <c r="B40" s="10">
        <v>2265</v>
      </c>
      <c r="C40" s="10">
        <v>1765</v>
      </c>
      <c r="D40" s="10">
        <v>325</v>
      </c>
      <c r="E40" s="10">
        <v>5</v>
      </c>
      <c r="F40" s="10">
        <v>155</v>
      </c>
      <c r="G40" s="10">
        <v>10</v>
      </c>
      <c r="H40" s="11">
        <v>0.78</v>
      </c>
      <c r="I40" s="11">
        <v>0.14000000000000001</v>
      </c>
      <c r="J40" s="11">
        <v>0</v>
      </c>
      <c r="K40" s="11">
        <v>7.0000000000000007E-2</v>
      </c>
      <c r="L40" s="11">
        <v>0</v>
      </c>
    </row>
    <row r="41" spans="1:12" x14ac:dyDescent="0.35">
      <c r="A41" s="7" t="s">
        <v>95</v>
      </c>
      <c r="B41" s="10">
        <v>2245</v>
      </c>
      <c r="C41" s="10">
        <v>1750</v>
      </c>
      <c r="D41" s="10">
        <v>300</v>
      </c>
      <c r="E41" s="10">
        <v>10</v>
      </c>
      <c r="F41" s="10">
        <v>180</v>
      </c>
      <c r="G41" s="10">
        <v>10</v>
      </c>
      <c r="H41" s="11">
        <v>0.78</v>
      </c>
      <c r="I41" s="11">
        <v>0.13</v>
      </c>
      <c r="J41" s="11">
        <v>0</v>
      </c>
      <c r="K41" s="11">
        <v>0.08</v>
      </c>
      <c r="L41" s="11">
        <v>0</v>
      </c>
    </row>
    <row r="42" spans="1:12" x14ac:dyDescent="0.35">
      <c r="A42" s="7" t="s">
        <v>96</v>
      </c>
      <c r="B42" s="10">
        <v>2300</v>
      </c>
      <c r="C42" s="10">
        <v>1860</v>
      </c>
      <c r="D42" s="10">
        <v>295</v>
      </c>
      <c r="E42" s="10">
        <v>5</v>
      </c>
      <c r="F42" s="10">
        <v>125</v>
      </c>
      <c r="G42" s="10">
        <v>10</v>
      </c>
      <c r="H42" s="11">
        <v>0.81</v>
      </c>
      <c r="I42" s="11">
        <v>0.13</v>
      </c>
      <c r="J42" s="11">
        <v>0</v>
      </c>
      <c r="K42" s="11">
        <v>0.05</v>
      </c>
      <c r="L42" s="11">
        <v>0.01</v>
      </c>
    </row>
    <row r="43" spans="1:12" x14ac:dyDescent="0.35">
      <c r="A43" s="7" t="s">
        <v>97</v>
      </c>
      <c r="B43" s="10">
        <v>2015</v>
      </c>
      <c r="C43" s="10">
        <v>1685</v>
      </c>
      <c r="D43" s="10">
        <v>250</v>
      </c>
      <c r="E43" s="10">
        <v>5</v>
      </c>
      <c r="F43" s="10">
        <v>70</v>
      </c>
      <c r="G43" s="10">
        <v>5</v>
      </c>
      <c r="H43" s="11">
        <v>0.84</v>
      </c>
      <c r="I43" s="11">
        <v>0.12</v>
      </c>
      <c r="J43" s="11">
        <v>0</v>
      </c>
      <c r="K43" s="11">
        <v>0.03</v>
      </c>
      <c r="L43" s="11">
        <v>0</v>
      </c>
    </row>
    <row r="44" spans="1:12" x14ac:dyDescent="0.35">
      <c r="A44" s="7" t="s">
        <v>98</v>
      </c>
      <c r="B44" s="10">
        <v>1870</v>
      </c>
      <c r="C44" s="10">
        <v>1545</v>
      </c>
      <c r="D44" s="10">
        <v>230</v>
      </c>
      <c r="E44" s="10">
        <v>10</v>
      </c>
      <c r="F44" s="10">
        <v>80</v>
      </c>
      <c r="G44" s="10">
        <v>5</v>
      </c>
      <c r="H44" s="11">
        <v>0.83</v>
      </c>
      <c r="I44" s="11">
        <v>0.12</v>
      </c>
      <c r="J44" s="11">
        <v>0</v>
      </c>
      <c r="K44" s="11">
        <v>0.04</v>
      </c>
      <c r="L44" s="11">
        <v>0</v>
      </c>
    </row>
    <row r="45" spans="1:12" x14ac:dyDescent="0.35">
      <c r="A45" s="7" t="s">
        <v>99</v>
      </c>
      <c r="B45" s="10">
        <v>2170</v>
      </c>
      <c r="C45" s="10">
        <v>1805</v>
      </c>
      <c r="D45" s="10">
        <v>265</v>
      </c>
      <c r="E45" s="10">
        <v>10</v>
      </c>
      <c r="F45" s="10">
        <v>85</v>
      </c>
      <c r="G45" s="10">
        <v>5</v>
      </c>
      <c r="H45" s="11">
        <v>0.83</v>
      </c>
      <c r="I45" s="11">
        <v>0.12</v>
      </c>
      <c r="J45" s="11">
        <v>0</v>
      </c>
      <c r="K45" s="11">
        <v>0.04</v>
      </c>
      <c r="L45" s="11">
        <v>0</v>
      </c>
    </row>
    <row r="46" spans="1:12" x14ac:dyDescent="0.35">
      <c r="A46" s="7" t="s">
        <v>100</v>
      </c>
      <c r="B46" s="10">
        <v>2130</v>
      </c>
      <c r="C46" s="10">
        <v>1810</v>
      </c>
      <c r="D46" s="10">
        <v>245</v>
      </c>
      <c r="E46" s="10">
        <v>10</v>
      </c>
      <c r="F46" s="10">
        <v>70</v>
      </c>
      <c r="G46" s="10" t="s">
        <v>111</v>
      </c>
      <c r="H46" s="11">
        <v>0.85</v>
      </c>
      <c r="I46" s="11">
        <v>0.11</v>
      </c>
      <c r="J46" s="11" t="s">
        <v>111</v>
      </c>
      <c r="K46" s="11">
        <v>0.03</v>
      </c>
      <c r="L46" s="11" t="s">
        <v>111</v>
      </c>
    </row>
    <row r="47" spans="1:12" x14ac:dyDescent="0.35">
      <c r="A47" s="7" t="s">
        <v>101</v>
      </c>
      <c r="B47" s="10">
        <v>2035</v>
      </c>
      <c r="C47" s="10">
        <v>1655</v>
      </c>
      <c r="D47" s="10">
        <v>280</v>
      </c>
      <c r="E47" s="10">
        <v>5</v>
      </c>
      <c r="F47" s="10">
        <v>95</v>
      </c>
      <c r="G47" s="10" t="s">
        <v>111</v>
      </c>
      <c r="H47" s="11">
        <v>0.81</v>
      </c>
      <c r="I47" s="11">
        <v>0.14000000000000001</v>
      </c>
      <c r="J47" s="11" t="s">
        <v>111</v>
      </c>
      <c r="K47" s="11">
        <v>0.05</v>
      </c>
      <c r="L47" s="11" t="s">
        <v>111</v>
      </c>
    </row>
    <row r="48" spans="1:12" x14ac:dyDescent="0.35">
      <c r="A48" s="7" t="s">
        <v>102</v>
      </c>
      <c r="B48" s="10">
        <v>2105</v>
      </c>
      <c r="C48" s="10">
        <v>1730</v>
      </c>
      <c r="D48" s="10">
        <v>275</v>
      </c>
      <c r="E48" s="10">
        <v>5</v>
      </c>
      <c r="F48" s="10">
        <v>90</v>
      </c>
      <c r="G48" s="10">
        <v>5</v>
      </c>
      <c r="H48" s="11">
        <v>0.82</v>
      </c>
      <c r="I48" s="11">
        <v>0.13</v>
      </c>
      <c r="J48" s="11">
        <v>0</v>
      </c>
      <c r="K48" s="11">
        <v>0.04</v>
      </c>
      <c r="L48" s="11">
        <v>0</v>
      </c>
    </row>
    <row r="49" spans="1:12" x14ac:dyDescent="0.35">
      <c r="A49" s="7" t="s">
        <v>103</v>
      </c>
      <c r="B49" s="10">
        <v>1355</v>
      </c>
      <c r="C49" s="10">
        <v>1105</v>
      </c>
      <c r="D49" s="10">
        <v>170</v>
      </c>
      <c r="E49" s="10">
        <v>5</v>
      </c>
      <c r="F49" s="10">
        <v>70</v>
      </c>
      <c r="G49" s="10">
        <v>5</v>
      </c>
      <c r="H49" s="11">
        <v>0.81</v>
      </c>
      <c r="I49" s="11">
        <v>0.13</v>
      </c>
      <c r="J49" s="11">
        <v>0</v>
      </c>
      <c r="K49" s="11">
        <v>0.05</v>
      </c>
      <c r="L49" s="11">
        <v>0</v>
      </c>
    </row>
    <row r="50" spans="1:12" x14ac:dyDescent="0.35">
      <c r="A50" s="7" t="s">
        <v>104</v>
      </c>
      <c r="B50" s="10">
        <v>2195</v>
      </c>
      <c r="C50" s="10">
        <v>1820</v>
      </c>
      <c r="D50" s="10">
        <v>255</v>
      </c>
      <c r="E50" s="10">
        <v>15</v>
      </c>
      <c r="F50" s="10">
        <v>105</v>
      </c>
      <c r="G50" s="10" t="s">
        <v>111</v>
      </c>
      <c r="H50" s="11">
        <v>0.83</v>
      </c>
      <c r="I50" s="11">
        <v>0.12</v>
      </c>
      <c r="J50" s="11" t="s">
        <v>111</v>
      </c>
      <c r="K50" s="11">
        <v>0.05</v>
      </c>
      <c r="L50" s="11" t="s">
        <v>111</v>
      </c>
    </row>
    <row r="51" spans="1:12" x14ac:dyDescent="0.35">
      <c r="A51" s="7" t="s">
        <v>105</v>
      </c>
      <c r="B51" s="10">
        <v>2270</v>
      </c>
      <c r="C51" s="10">
        <v>1920</v>
      </c>
      <c r="D51" s="10">
        <v>260</v>
      </c>
      <c r="E51" s="10">
        <v>5</v>
      </c>
      <c r="F51" s="10">
        <v>85</v>
      </c>
      <c r="G51" s="10" t="s">
        <v>111</v>
      </c>
      <c r="H51" s="11">
        <v>0.85</v>
      </c>
      <c r="I51" s="11">
        <v>0.12</v>
      </c>
      <c r="J51" s="11" t="s">
        <v>111</v>
      </c>
      <c r="K51" s="11">
        <v>0.04</v>
      </c>
      <c r="L51" s="11" t="s">
        <v>111</v>
      </c>
    </row>
    <row r="52" spans="1:12" x14ac:dyDescent="0.35">
      <c r="A52" s="7" t="s">
        <v>106</v>
      </c>
      <c r="B52" s="10">
        <v>2380</v>
      </c>
      <c r="C52" s="10">
        <v>2000</v>
      </c>
      <c r="D52" s="10">
        <v>260</v>
      </c>
      <c r="E52" s="10" t="s">
        <v>111</v>
      </c>
      <c r="F52" s="10">
        <v>120</v>
      </c>
      <c r="G52" s="10" t="s">
        <v>111</v>
      </c>
      <c r="H52" s="135">
        <v>0.84</v>
      </c>
      <c r="I52" s="135">
        <v>0.11</v>
      </c>
      <c r="J52" s="135" t="s">
        <v>111</v>
      </c>
      <c r="K52" s="135" t="s">
        <v>111</v>
      </c>
      <c r="L52" s="135" t="s">
        <v>111</v>
      </c>
    </row>
    <row r="53" spans="1:12" x14ac:dyDescent="0.35">
      <c r="A53" s="12" t="s">
        <v>107</v>
      </c>
      <c r="B53" s="13">
        <v>9595</v>
      </c>
      <c r="C53" s="13">
        <v>7125</v>
      </c>
      <c r="D53" s="13">
        <v>1515</v>
      </c>
      <c r="E53" s="13">
        <v>790</v>
      </c>
      <c r="F53" s="13">
        <v>155</v>
      </c>
      <c r="G53" s="13">
        <v>10</v>
      </c>
      <c r="H53" s="134">
        <v>0.74</v>
      </c>
      <c r="I53" s="134">
        <v>0.16</v>
      </c>
      <c r="J53" s="134">
        <v>0.08</v>
      </c>
      <c r="K53" s="134">
        <v>0.02</v>
      </c>
      <c r="L53" s="134">
        <v>0</v>
      </c>
    </row>
    <row r="54" spans="1:12" x14ac:dyDescent="0.35">
      <c r="A54" s="6" t="s">
        <v>108</v>
      </c>
      <c r="B54" s="9">
        <v>21545</v>
      </c>
      <c r="C54" s="9">
        <v>16840</v>
      </c>
      <c r="D54" s="9">
        <v>2955</v>
      </c>
      <c r="E54" s="9">
        <v>800</v>
      </c>
      <c r="F54" s="9">
        <v>905</v>
      </c>
      <c r="G54" s="9">
        <v>50</v>
      </c>
      <c r="H54" s="134">
        <v>0.78</v>
      </c>
      <c r="I54" s="134">
        <v>0.14000000000000001</v>
      </c>
      <c r="J54" s="134">
        <v>0.04</v>
      </c>
      <c r="K54" s="134">
        <v>0.04</v>
      </c>
      <c r="L54" s="134">
        <v>0</v>
      </c>
    </row>
    <row r="55" spans="1:12" x14ac:dyDescent="0.35">
      <c r="A55" s="6" t="s">
        <v>109</v>
      </c>
      <c r="B55" s="9">
        <v>23775</v>
      </c>
      <c r="C55" s="9">
        <v>18460</v>
      </c>
      <c r="D55" s="9">
        <v>3310</v>
      </c>
      <c r="E55" s="9">
        <v>135</v>
      </c>
      <c r="F55" s="9">
        <v>1710</v>
      </c>
      <c r="G55" s="9">
        <v>160</v>
      </c>
      <c r="H55" s="134">
        <v>0.78</v>
      </c>
      <c r="I55" s="134">
        <v>0.14000000000000001</v>
      </c>
      <c r="J55" s="134">
        <v>0.01</v>
      </c>
      <c r="K55" s="134">
        <v>7.0000000000000007E-2</v>
      </c>
      <c r="L55" s="134">
        <v>0.01</v>
      </c>
    </row>
    <row r="56" spans="1:12" x14ac:dyDescent="0.35">
      <c r="A56" s="6" t="s">
        <v>110</v>
      </c>
      <c r="B56" s="9">
        <v>25070</v>
      </c>
      <c r="C56" s="9">
        <v>20685</v>
      </c>
      <c r="D56" s="9">
        <v>3085</v>
      </c>
      <c r="E56" s="9">
        <v>80</v>
      </c>
      <c r="F56" s="9">
        <v>1175</v>
      </c>
      <c r="G56" s="9">
        <v>45</v>
      </c>
      <c r="H56" s="16">
        <v>0.83</v>
      </c>
      <c r="I56" s="16">
        <v>0.12</v>
      </c>
      <c r="J56" s="16">
        <v>0</v>
      </c>
      <c r="K56" s="16">
        <v>0.05</v>
      </c>
      <c r="L56" s="16">
        <v>0</v>
      </c>
    </row>
    <row r="57" spans="1:12" x14ac:dyDescent="0.35">
      <c r="A57" t="s">
        <v>27</v>
      </c>
      <c r="B57" s="94" t="s">
        <v>422</v>
      </c>
    </row>
    <row r="58" spans="1:12" x14ac:dyDescent="0.35">
      <c r="A58" t="s">
        <v>28</v>
      </c>
      <c r="B58" s="93" t="s">
        <v>423</v>
      </c>
    </row>
    <row r="59" spans="1:12" x14ac:dyDescent="0.35">
      <c r="A59" t="s">
        <v>29</v>
      </c>
      <c r="B59" s="93" t="s">
        <v>481</v>
      </c>
    </row>
    <row r="60" spans="1:12" x14ac:dyDescent="0.35">
      <c r="A60" t="s">
        <v>30</v>
      </c>
      <c r="B60" s="93" t="s">
        <v>543</v>
      </c>
    </row>
    <row r="61" spans="1:12" x14ac:dyDescent="0.35">
      <c r="A61" t="s">
        <v>31</v>
      </c>
      <c r="B61" s="93" t="s">
        <v>424</v>
      </c>
    </row>
    <row r="62" spans="1:12" x14ac:dyDescent="0.35">
      <c r="A62" t="s">
        <v>32</v>
      </c>
      <c r="B62" s="93" t="s">
        <v>493</v>
      </c>
    </row>
    <row r="63" spans="1:12" x14ac:dyDescent="0.35">
      <c r="A63" t="s">
        <v>33</v>
      </c>
      <c r="B63" s="93" t="s">
        <v>494</v>
      </c>
    </row>
    <row r="64" spans="1:12" x14ac:dyDescent="0.35">
      <c r="A64" t="s">
        <v>34</v>
      </c>
      <c r="B64" s="93" t="s">
        <v>495</v>
      </c>
    </row>
    <row r="65" spans="1:2" x14ac:dyDescent="0.35">
      <c r="A65" t="s">
        <v>35</v>
      </c>
      <c r="B65" s="93" t="s">
        <v>496</v>
      </c>
    </row>
  </sheetData>
  <conditionalFormatting sqref="H7:H56">
    <cfRule type="dataBar" priority="2">
      <dataBar>
        <cfvo type="num" val="0"/>
        <cfvo type="num" val="1"/>
        <color rgb="FFB1A0C7"/>
      </dataBar>
      <extLst>
        <ext xmlns:x14="http://schemas.microsoft.com/office/spreadsheetml/2009/9/main" uri="{B025F937-C7B1-47D3-B67F-A62EFF666E3E}">
          <x14:id>{3B7D683A-2421-419A-8D64-1FA0D7AFF54C}</x14:id>
        </ext>
      </extLst>
    </cfRule>
  </conditionalFormatting>
  <conditionalFormatting sqref="I7:L56">
    <cfRule type="dataBar" priority="1">
      <dataBar>
        <cfvo type="num" val="0"/>
        <cfvo type="num" val="1"/>
        <color rgb="FFB1A0C7"/>
      </dataBar>
      <extLst>
        <ext xmlns:x14="http://schemas.microsoft.com/office/spreadsheetml/2009/9/main" uri="{B025F937-C7B1-47D3-B67F-A62EFF666E3E}">
          <x14:id>{858A8ED4-F0E1-4661-87C1-02BE3136DBDA}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B7D683A-2421-419A-8D64-1FA0D7AFF54C}">
            <x14:dataBar minLength="0" maxLength="100" gradient="0">
              <x14:cfvo type="num">
                <xm:f>0</xm:f>
              </x14:cfvo>
              <x14:cfvo type="num">
                <xm:f>1</xm:f>
              </x14:cfvo>
              <x14:negativeFillColor rgb="FFFF0000"/>
              <x14:axisColor rgb="FF000000"/>
            </x14:dataBar>
          </x14:cfRule>
          <xm:sqref>H7:H56</xm:sqref>
        </x14:conditionalFormatting>
        <x14:conditionalFormatting xmlns:xm="http://schemas.microsoft.com/office/excel/2006/main">
          <x14:cfRule type="dataBar" id="{858A8ED4-F0E1-4661-87C1-02BE3136DBDA}">
            <x14:dataBar minLength="0" maxLength="100" gradient="0">
              <x14:cfvo type="num">
                <xm:f>0</xm:f>
              </x14:cfvo>
              <x14:cfvo type="num">
                <xm:f>1</xm:f>
              </x14:cfvo>
              <x14:negativeFillColor rgb="FFFF0000"/>
              <x14:axisColor rgb="FF000000"/>
            </x14:dataBar>
          </x14:cfRule>
          <xm:sqref>I7:L56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6"/>
  <sheetViews>
    <sheetView showGridLines="0" workbookViewId="0">
      <selection activeCell="F32" sqref="F32"/>
    </sheetView>
  </sheetViews>
  <sheetFormatPr defaultColWidth="11" defaultRowHeight="15.5" x14ac:dyDescent="0.35"/>
  <cols>
    <col min="1" max="10" width="20.58203125" customWidth="1"/>
  </cols>
  <sheetData>
    <row r="1" spans="1:10" ht="19.5" x14ac:dyDescent="0.45">
      <c r="A1" s="2" t="s">
        <v>178</v>
      </c>
    </row>
    <row r="2" spans="1:10" x14ac:dyDescent="0.35">
      <c r="A2" t="s">
        <v>44</v>
      </c>
    </row>
    <row r="3" spans="1:10" x14ac:dyDescent="0.35">
      <c r="A3" t="s">
        <v>45</v>
      </c>
    </row>
    <row r="4" spans="1:10" x14ac:dyDescent="0.35">
      <c r="A4" t="s">
        <v>179</v>
      </c>
    </row>
    <row r="5" spans="1:10" x14ac:dyDescent="0.35">
      <c r="A5" t="s">
        <v>47</v>
      </c>
    </row>
    <row r="6" spans="1:10" ht="46.5" x14ac:dyDescent="0.35">
      <c r="A6" s="86" t="s">
        <v>180</v>
      </c>
      <c r="B6" s="88" t="s">
        <v>181</v>
      </c>
      <c r="C6" s="88" t="s">
        <v>182</v>
      </c>
      <c r="D6" s="88" t="s">
        <v>183</v>
      </c>
      <c r="E6" s="88" t="s">
        <v>142</v>
      </c>
      <c r="F6" s="88" t="s">
        <v>143</v>
      </c>
      <c r="G6" s="88" t="s">
        <v>144</v>
      </c>
      <c r="H6" s="88" t="s">
        <v>57</v>
      </c>
      <c r="I6" s="88" t="s">
        <v>58</v>
      </c>
      <c r="J6" s="88" t="s">
        <v>59</v>
      </c>
    </row>
    <row r="7" spans="1:10" x14ac:dyDescent="0.35">
      <c r="A7" s="14" t="s">
        <v>60</v>
      </c>
      <c r="B7" s="15">
        <v>79985</v>
      </c>
      <c r="C7" s="16">
        <v>1</v>
      </c>
      <c r="D7" s="15">
        <v>70545</v>
      </c>
      <c r="E7" s="15">
        <v>52440</v>
      </c>
      <c r="F7" s="15">
        <v>15625</v>
      </c>
      <c r="G7" s="15">
        <v>2480</v>
      </c>
      <c r="H7" s="124">
        <v>0.74</v>
      </c>
      <c r="I7" s="124">
        <v>0.22</v>
      </c>
      <c r="J7" s="124">
        <v>0.04</v>
      </c>
    </row>
    <row r="8" spans="1:10" x14ac:dyDescent="0.35">
      <c r="A8" s="7" t="s">
        <v>184</v>
      </c>
      <c r="B8" s="10">
        <v>20760</v>
      </c>
      <c r="C8" s="11">
        <v>0.26</v>
      </c>
      <c r="D8" s="10">
        <v>18270</v>
      </c>
      <c r="E8" s="10">
        <v>13980</v>
      </c>
      <c r="F8" s="10">
        <v>3630</v>
      </c>
      <c r="G8" s="10">
        <v>655</v>
      </c>
      <c r="H8" s="11">
        <v>0.77</v>
      </c>
      <c r="I8" s="11">
        <v>0.2</v>
      </c>
      <c r="J8" s="11">
        <v>0.04</v>
      </c>
    </row>
    <row r="9" spans="1:10" x14ac:dyDescent="0.35">
      <c r="A9" s="7" t="s">
        <v>185</v>
      </c>
      <c r="B9" s="10">
        <v>34105</v>
      </c>
      <c r="C9" s="11">
        <v>0.43</v>
      </c>
      <c r="D9" s="10">
        <v>30015</v>
      </c>
      <c r="E9" s="10">
        <v>22595</v>
      </c>
      <c r="F9" s="10">
        <v>6470</v>
      </c>
      <c r="G9" s="10">
        <v>950</v>
      </c>
      <c r="H9" s="11">
        <v>0.75</v>
      </c>
      <c r="I9" s="11">
        <v>0.22</v>
      </c>
      <c r="J9" s="11">
        <v>0.03</v>
      </c>
    </row>
    <row r="10" spans="1:10" x14ac:dyDescent="0.35">
      <c r="A10" s="7" t="s">
        <v>186</v>
      </c>
      <c r="B10" s="10">
        <v>24895</v>
      </c>
      <c r="C10" s="11">
        <v>0.31</v>
      </c>
      <c r="D10" s="10">
        <v>22045</v>
      </c>
      <c r="E10" s="10">
        <v>15830</v>
      </c>
      <c r="F10" s="10">
        <v>5465</v>
      </c>
      <c r="G10" s="10">
        <v>750</v>
      </c>
      <c r="H10" s="11">
        <v>0.72</v>
      </c>
      <c r="I10" s="11">
        <v>0.25</v>
      </c>
      <c r="J10" s="11">
        <v>0.03</v>
      </c>
    </row>
    <row r="11" spans="1:10" x14ac:dyDescent="0.35">
      <c r="A11" s="7" t="s">
        <v>187</v>
      </c>
      <c r="B11" s="10">
        <v>155</v>
      </c>
      <c r="C11" s="11">
        <v>0</v>
      </c>
      <c r="D11" s="10">
        <v>145</v>
      </c>
      <c r="E11" s="10">
        <v>35</v>
      </c>
      <c r="F11" s="10">
        <v>50</v>
      </c>
      <c r="G11" s="10">
        <v>65</v>
      </c>
      <c r="H11" s="11">
        <v>0.23</v>
      </c>
      <c r="I11" s="11">
        <v>0.33</v>
      </c>
      <c r="J11" s="11">
        <v>0.44</v>
      </c>
    </row>
    <row r="12" spans="1:10" x14ac:dyDescent="0.35">
      <c r="A12" s="7" t="s">
        <v>165</v>
      </c>
      <c r="B12" s="10">
        <v>75</v>
      </c>
      <c r="C12" s="11">
        <v>0</v>
      </c>
      <c r="D12" s="10">
        <v>70</v>
      </c>
      <c r="E12" s="10">
        <v>0</v>
      </c>
      <c r="F12" s="10">
        <v>10</v>
      </c>
      <c r="G12" s="10">
        <v>60</v>
      </c>
      <c r="H12" s="11">
        <v>0</v>
      </c>
      <c r="I12" s="11">
        <v>0.16</v>
      </c>
      <c r="J12" s="11">
        <v>0.84</v>
      </c>
    </row>
    <row r="13" spans="1:10" x14ac:dyDescent="0.35">
      <c r="A13" t="s">
        <v>27</v>
      </c>
      <c r="B13" s="94" t="s">
        <v>422</v>
      </c>
    </row>
    <row r="14" spans="1:10" x14ac:dyDescent="0.35">
      <c r="A14" t="s">
        <v>28</v>
      </c>
      <c r="B14" s="97" t="s">
        <v>423</v>
      </c>
    </row>
    <row r="15" spans="1:10" x14ac:dyDescent="0.35">
      <c r="A15" t="s">
        <v>29</v>
      </c>
      <c r="B15" s="97" t="s">
        <v>484</v>
      </c>
    </row>
    <row r="16" spans="1:10" x14ac:dyDescent="0.35">
      <c r="A16" t="s">
        <v>30</v>
      </c>
      <c r="B16" s="97" t="s">
        <v>497</v>
      </c>
    </row>
  </sheetData>
  <conditionalFormatting sqref="H7:H12">
    <cfRule type="dataBar" priority="2">
      <dataBar>
        <cfvo type="num" val="0"/>
        <cfvo type="num" val="1"/>
        <color rgb="FFB1A0C7"/>
      </dataBar>
      <extLst>
        <ext xmlns:x14="http://schemas.microsoft.com/office/spreadsheetml/2009/9/main" uri="{B025F937-C7B1-47D3-B67F-A62EFF666E3E}">
          <x14:id>{2978D4A1-E581-4808-8B82-8AAFA812EFED}</x14:id>
        </ext>
      </extLst>
    </cfRule>
  </conditionalFormatting>
  <conditionalFormatting sqref="I7:J12">
    <cfRule type="dataBar" priority="1">
      <dataBar>
        <cfvo type="num" val="0"/>
        <cfvo type="num" val="1"/>
        <color rgb="FFB1A0C7"/>
      </dataBar>
      <extLst>
        <ext xmlns:x14="http://schemas.microsoft.com/office/spreadsheetml/2009/9/main" uri="{B025F937-C7B1-47D3-B67F-A62EFF666E3E}">
          <x14:id>{B6C24B00-ADEE-4851-AB4D-D0FC1791D68F}</x14:id>
        </ext>
      </extLst>
    </cfRule>
  </conditionalFormatting>
  <pageMargins left="0.7" right="0.7" top="0.75" bottom="0.75" header="0.3" footer="0.3"/>
  <pageSetup paperSize="9" orientation="portrait" horizontalDpi="300" verticalDpi="300"/>
  <ignoredErrors>
    <ignoredError sqref="A10" twoDigitTextYear="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978D4A1-E581-4808-8B82-8AAFA812EFED}">
            <x14:dataBar minLength="0" maxLength="100" gradient="0">
              <x14:cfvo type="num">
                <xm:f>0</xm:f>
              </x14:cfvo>
              <x14:cfvo type="num">
                <xm:f>1</xm:f>
              </x14:cfvo>
              <x14:negativeFillColor rgb="FFFF0000"/>
              <x14:axisColor rgb="FF000000"/>
            </x14:dataBar>
          </x14:cfRule>
          <xm:sqref>H7:H12</xm:sqref>
        </x14:conditionalFormatting>
        <x14:conditionalFormatting xmlns:xm="http://schemas.microsoft.com/office/excel/2006/main">
          <x14:cfRule type="dataBar" id="{B6C24B00-ADEE-4851-AB4D-D0FC1791D68F}">
            <x14:dataBar minLength="0" maxLength="100" gradient="0">
              <x14:cfvo type="num">
                <xm:f>0</xm:f>
              </x14:cfvo>
              <x14:cfvo type="num">
                <xm:f>1</xm:f>
              </x14:cfvo>
              <x14:negativeFillColor rgb="FFFF0000"/>
              <x14:axisColor rgb="FF000000"/>
            </x14:dataBar>
          </x14:cfRule>
          <xm:sqref>I7:J12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7"/>
  <sheetViews>
    <sheetView showGridLines="0" zoomScaleNormal="100" workbookViewId="0"/>
  </sheetViews>
  <sheetFormatPr defaultColWidth="11" defaultRowHeight="15.5" x14ac:dyDescent="0.35"/>
  <cols>
    <col min="1" max="10" width="20.58203125" customWidth="1"/>
  </cols>
  <sheetData>
    <row r="1" spans="1:10" ht="19.5" x14ac:dyDescent="0.45">
      <c r="A1" s="2" t="s">
        <v>188</v>
      </c>
    </row>
    <row r="2" spans="1:10" x14ac:dyDescent="0.35">
      <c r="A2" t="s">
        <v>44</v>
      </c>
    </row>
    <row r="3" spans="1:10" x14ac:dyDescent="0.35">
      <c r="A3" t="s">
        <v>45</v>
      </c>
    </row>
    <row r="4" spans="1:10" x14ac:dyDescent="0.35">
      <c r="A4" t="s">
        <v>189</v>
      </c>
    </row>
    <row r="5" spans="1:10" x14ac:dyDescent="0.35">
      <c r="A5" t="s">
        <v>47</v>
      </c>
    </row>
    <row r="6" spans="1:10" ht="46.5" x14ac:dyDescent="0.35">
      <c r="A6" s="86" t="s">
        <v>190</v>
      </c>
      <c r="B6" s="88" t="s">
        <v>191</v>
      </c>
      <c r="C6" s="88" t="s">
        <v>182</v>
      </c>
      <c r="D6" s="88" t="s">
        <v>183</v>
      </c>
      <c r="E6" s="88" t="s">
        <v>142</v>
      </c>
      <c r="F6" s="88" t="s">
        <v>143</v>
      </c>
      <c r="G6" s="88" t="s">
        <v>144</v>
      </c>
      <c r="H6" s="88" t="s">
        <v>57</v>
      </c>
      <c r="I6" s="88" t="s">
        <v>58</v>
      </c>
      <c r="J6" s="88" t="s">
        <v>59</v>
      </c>
    </row>
    <row r="7" spans="1:10" x14ac:dyDescent="0.35">
      <c r="A7" s="14" t="s">
        <v>60</v>
      </c>
      <c r="B7" s="15">
        <v>79985</v>
      </c>
      <c r="C7" s="82">
        <v>1</v>
      </c>
      <c r="D7" s="15">
        <v>70545</v>
      </c>
      <c r="E7" s="15">
        <v>52440</v>
      </c>
      <c r="F7" s="15">
        <v>15625</v>
      </c>
      <c r="G7" s="15">
        <v>2480</v>
      </c>
      <c r="H7" s="82">
        <v>0.74</v>
      </c>
      <c r="I7" s="82">
        <v>0.22</v>
      </c>
      <c r="J7" s="82">
        <v>0.04</v>
      </c>
    </row>
    <row r="8" spans="1:10" x14ac:dyDescent="0.35">
      <c r="A8" s="7" t="s">
        <v>192</v>
      </c>
      <c r="B8" s="10">
        <v>2565</v>
      </c>
      <c r="C8" s="11">
        <v>0.03</v>
      </c>
      <c r="D8" s="10">
        <v>2215</v>
      </c>
      <c r="E8" s="10">
        <v>1640</v>
      </c>
      <c r="F8" s="10">
        <v>495</v>
      </c>
      <c r="G8" s="10">
        <v>80</v>
      </c>
      <c r="H8" s="11">
        <v>0.74</v>
      </c>
      <c r="I8" s="11">
        <v>0.22</v>
      </c>
      <c r="J8" s="11">
        <v>0.04</v>
      </c>
    </row>
    <row r="9" spans="1:10" x14ac:dyDescent="0.35">
      <c r="A9" s="7" t="s">
        <v>193</v>
      </c>
      <c r="B9" s="10">
        <v>3025</v>
      </c>
      <c r="C9" s="11">
        <v>0.04</v>
      </c>
      <c r="D9" s="10">
        <v>2665</v>
      </c>
      <c r="E9" s="10">
        <v>2025</v>
      </c>
      <c r="F9" s="10">
        <v>555</v>
      </c>
      <c r="G9" s="10">
        <v>80</v>
      </c>
      <c r="H9" s="11">
        <v>0.76</v>
      </c>
      <c r="I9" s="11">
        <v>0.21</v>
      </c>
      <c r="J9" s="11">
        <v>0.03</v>
      </c>
    </row>
    <row r="10" spans="1:10" x14ac:dyDescent="0.35">
      <c r="A10" s="7" t="s">
        <v>194</v>
      </c>
      <c r="B10" s="10">
        <v>1390</v>
      </c>
      <c r="C10" s="11">
        <v>0.02</v>
      </c>
      <c r="D10" s="10">
        <v>1205</v>
      </c>
      <c r="E10" s="10">
        <v>915</v>
      </c>
      <c r="F10" s="10">
        <v>255</v>
      </c>
      <c r="G10" s="10">
        <v>35</v>
      </c>
      <c r="H10" s="11">
        <v>0.76</v>
      </c>
      <c r="I10" s="11">
        <v>0.21</v>
      </c>
      <c r="J10" s="11">
        <v>0.03</v>
      </c>
    </row>
    <row r="11" spans="1:10" x14ac:dyDescent="0.35">
      <c r="A11" s="7" t="s">
        <v>195</v>
      </c>
      <c r="B11" s="10">
        <v>995</v>
      </c>
      <c r="C11" s="11">
        <v>0.01</v>
      </c>
      <c r="D11" s="10">
        <v>905</v>
      </c>
      <c r="E11" s="10">
        <v>705</v>
      </c>
      <c r="F11" s="10">
        <v>165</v>
      </c>
      <c r="G11" s="10">
        <v>30</v>
      </c>
      <c r="H11" s="11">
        <v>0.78</v>
      </c>
      <c r="I11" s="11">
        <v>0.18</v>
      </c>
      <c r="J11" s="11">
        <v>0.04</v>
      </c>
    </row>
    <row r="12" spans="1:10" x14ac:dyDescent="0.35">
      <c r="A12" s="7" t="s">
        <v>196</v>
      </c>
      <c r="B12" s="10">
        <v>925</v>
      </c>
      <c r="C12" s="11">
        <v>0.01</v>
      </c>
      <c r="D12" s="10">
        <v>815</v>
      </c>
      <c r="E12" s="10">
        <v>610</v>
      </c>
      <c r="F12" s="10">
        <v>170</v>
      </c>
      <c r="G12" s="10">
        <v>35</v>
      </c>
      <c r="H12" s="11">
        <v>0.75</v>
      </c>
      <c r="I12" s="11">
        <v>0.21</v>
      </c>
      <c r="J12" s="11">
        <v>0.04</v>
      </c>
    </row>
    <row r="13" spans="1:10" x14ac:dyDescent="0.35">
      <c r="A13" s="7" t="s">
        <v>197</v>
      </c>
      <c r="B13" s="10">
        <v>2330</v>
      </c>
      <c r="C13" s="11">
        <v>0.03</v>
      </c>
      <c r="D13" s="10">
        <v>2085</v>
      </c>
      <c r="E13" s="10">
        <v>1570</v>
      </c>
      <c r="F13" s="10">
        <v>430</v>
      </c>
      <c r="G13" s="10">
        <v>85</v>
      </c>
      <c r="H13" s="11">
        <v>0.75</v>
      </c>
      <c r="I13" s="11">
        <v>0.21</v>
      </c>
      <c r="J13" s="11">
        <v>0.04</v>
      </c>
    </row>
    <row r="14" spans="1:10" x14ac:dyDescent="0.35">
      <c r="A14" s="7" t="s">
        <v>198</v>
      </c>
      <c r="B14" s="10">
        <v>2445</v>
      </c>
      <c r="C14" s="11">
        <v>0.03</v>
      </c>
      <c r="D14" s="10">
        <v>2195</v>
      </c>
      <c r="E14" s="10">
        <v>1535</v>
      </c>
      <c r="F14" s="10">
        <v>550</v>
      </c>
      <c r="G14" s="10">
        <v>110</v>
      </c>
      <c r="H14" s="11">
        <v>0.7</v>
      </c>
      <c r="I14" s="11">
        <v>0.25</v>
      </c>
      <c r="J14" s="11">
        <v>0.05</v>
      </c>
    </row>
    <row r="15" spans="1:10" x14ac:dyDescent="0.35">
      <c r="A15" s="7" t="s">
        <v>199</v>
      </c>
      <c r="B15" s="10">
        <v>2040</v>
      </c>
      <c r="C15" s="11">
        <v>0.03</v>
      </c>
      <c r="D15" s="10">
        <v>1800</v>
      </c>
      <c r="E15" s="10">
        <v>1315</v>
      </c>
      <c r="F15" s="10">
        <v>425</v>
      </c>
      <c r="G15" s="10">
        <v>65</v>
      </c>
      <c r="H15" s="11">
        <v>0.73</v>
      </c>
      <c r="I15" s="11">
        <v>0.24</v>
      </c>
      <c r="J15" s="11">
        <v>0.03</v>
      </c>
    </row>
    <row r="16" spans="1:10" x14ac:dyDescent="0.35">
      <c r="A16" s="7" t="s">
        <v>200</v>
      </c>
      <c r="B16" s="10">
        <v>1270</v>
      </c>
      <c r="C16" s="11">
        <v>0.02</v>
      </c>
      <c r="D16" s="10">
        <v>1125</v>
      </c>
      <c r="E16" s="10">
        <v>875</v>
      </c>
      <c r="F16" s="10">
        <v>220</v>
      </c>
      <c r="G16" s="10">
        <v>30</v>
      </c>
      <c r="H16" s="11">
        <v>0.78</v>
      </c>
      <c r="I16" s="11">
        <v>0.2</v>
      </c>
      <c r="J16" s="11">
        <v>0.03</v>
      </c>
    </row>
    <row r="17" spans="1:10" x14ac:dyDescent="0.35">
      <c r="A17" s="7" t="s">
        <v>201</v>
      </c>
      <c r="B17" s="10">
        <v>1655</v>
      </c>
      <c r="C17" s="11">
        <v>0.02</v>
      </c>
      <c r="D17" s="10">
        <v>1435</v>
      </c>
      <c r="E17" s="10">
        <v>1075</v>
      </c>
      <c r="F17" s="10">
        <v>315</v>
      </c>
      <c r="G17" s="10">
        <v>40</v>
      </c>
      <c r="H17" s="11">
        <v>0.75</v>
      </c>
      <c r="I17" s="11">
        <v>0.22</v>
      </c>
      <c r="J17" s="11">
        <v>0.03</v>
      </c>
    </row>
    <row r="18" spans="1:10" x14ac:dyDescent="0.35">
      <c r="A18" s="7" t="s">
        <v>202</v>
      </c>
      <c r="B18" s="10">
        <v>1120</v>
      </c>
      <c r="C18" s="11">
        <v>0.01</v>
      </c>
      <c r="D18" s="10">
        <v>995</v>
      </c>
      <c r="E18" s="10">
        <v>775</v>
      </c>
      <c r="F18" s="10">
        <v>190</v>
      </c>
      <c r="G18" s="10">
        <v>30</v>
      </c>
      <c r="H18" s="11">
        <v>0.78</v>
      </c>
      <c r="I18" s="11">
        <v>0.19</v>
      </c>
      <c r="J18" s="11">
        <v>0.03</v>
      </c>
    </row>
    <row r="19" spans="1:10" x14ac:dyDescent="0.35">
      <c r="A19" s="7" t="s">
        <v>203</v>
      </c>
      <c r="B19" s="10">
        <v>4945</v>
      </c>
      <c r="C19" s="11">
        <v>0.06</v>
      </c>
      <c r="D19" s="10">
        <v>4330</v>
      </c>
      <c r="E19" s="10">
        <v>3260</v>
      </c>
      <c r="F19" s="10">
        <v>925</v>
      </c>
      <c r="G19" s="10">
        <v>140</v>
      </c>
      <c r="H19" s="11">
        <v>0.75</v>
      </c>
      <c r="I19" s="11">
        <v>0.21</v>
      </c>
      <c r="J19" s="11">
        <v>0.03</v>
      </c>
    </row>
    <row r="20" spans="1:10" x14ac:dyDescent="0.35">
      <c r="A20" s="7" t="s">
        <v>204</v>
      </c>
      <c r="B20" s="10">
        <v>2570</v>
      </c>
      <c r="C20" s="11">
        <v>0.03</v>
      </c>
      <c r="D20" s="10">
        <v>2255</v>
      </c>
      <c r="E20" s="10">
        <v>1705</v>
      </c>
      <c r="F20" s="10">
        <v>475</v>
      </c>
      <c r="G20" s="10">
        <v>75</v>
      </c>
      <c r="H20" s="11">
        <v>0.76</v>
      </c>
      <c r="I20" s="11">
        <v>0.21</v>
      </c>
      <c r="J20" s="11">
        <v>0.03</v>
      </c>
    </row>
    <row r="21" spans="1:10" x14ac:dyDescent="0.35">
      <c r="A21" s="7" t="s">
        <v>205</v>
      </c>
      <c r="B21" s="10">
        <v>6085</v>
      </c>
      <c r="C21" s="11">
        <v>0.08</v>
      </c>
      <c r="D21" s="10">
        <v>5350</v>
      </c>
      <c r="E21" s="10">
        <v>3970</v>
      </c>
      <c r="F21" s="10">
        <v>1205</v>
      </c>
      <c r="G21" s="10">
        <v>175</v>
      </c>
      <c r="H21" s="11">
        <v>0.74</v>
      </c>
      <c r="I21" s="11">
        <v>0.23</v>
      </c>
      <c r="J21" s="11">
        <v>0.03</v>
      </c>
    </row>
    <row r="22" spans="1:10" x14ac:dyDescent="0.35">
      <c r="A22" s="7" t="s">
        <v>206</v>
      </c>
      <c r="B22" s="10">
        <v>11430</v>
      </c>
      <c r="C22" s="11">
        <v>0.14000000000000001</v>
      </c>
      <c r="D22" s="10">
        <v>10105</v>
      </c>
      <c r="E22" s="10">
        <v>7380</v>
      </c>
      <c r="F22" s="10">
        <v>2315</v>
      </c>
      <c r="G22" s="10">
        <v>410</v>
      </c>
      <c r="H22" s="11">
        <v>0.73</v>
      </c>
      <c r="I22" s="11">
        <v>0.23</v>
      </c>
      <c r="J22" s="11">
        <v>0.04</v>
      </c>
    </row>
    <row r="23" spans="1:10" x14ac:dyDescent="0.35">
      <c r="A23" s="7" t="s">
        <v>207</v>
      </c>
      <c r="B23" s="10">
        <v>2585</v>
      </c>
      <c r="C23" s="11">
        <v>0.03</v>
      </c>
      <c r="D23" s="10">
        <v>2315</v>
      </c>
      <c r="E23" s="10">
        <v>1735</v>
      </c>
      <c r="F23" s="10">
        <v>500</v>
      </c>
      <c r="G23" s="10">
        <v>80</v>
      </c>
      <c r="H23" s="11">
        <v>0.75</v>
      </c>
      <c r="I23" s="11">
        <v>0.22</v>
      </c>
      <c r="J23" s="11">
        <v>0.03</v>
      </c>
    </row>
    <row r="24" spans="1:10" x14ac:dyDescent="0.35">
      <c r="A24" s="7" t="s">
        <v>208</v>
      </c>
      <c r="B24" s="10">
        <v>1290</v>
      </c>
      <c r="C24" s="11">
        <v>0.02</v>
      </c>
      <c r="D24" s="10">
        <v>1130</v>
      </c>
      <c r="E24" s="10">
        <v>835</v>
      </c>
      <c r="F24" s="10">
        <v>250</v>
      </c>
      <c r="G24" s="10">
        <v>45</v>
      </c>
      <c r="H24" s="11">
        <v>0.74</v>
      </c>
      <c r="I24" s="11">
        <v>0.22</v>
      </c>
      <c r="J24" s="11">
        <v>0.04</v>
      </c>
    </row>
    <row r="25" spans="1:10" x14ac:dyDescent="0.35">
      <c r="A25" s="7" t="s">
        <v>209</v>
      </c>
      <c r="B25" s="10">
        <v>1940</v>
      </c>
      <c r="C25" s="11">
        <v>0.02</v>
      </c>
      <c r="D25" s="10">
        <v>1695</v>
      </c>
      <c r="E25" s="10">
        <v>1295</v>
      </c>
      <c r="F25" s="10">
        <v>345</v>
      </c>
      <c r="G25" s="10">
        <v>55</v>
      </c>
      <c r="H25" s="11">
        <v>0.76</v>
      </c>
      <c r="I25" s="11">
        <v>0.2</v>
      </c>
      <c r="J25" s="11">
        <v>0.03</v>
      </c>
    </row>
    <row r="26" spans="1:10" x14ac:dyDescent="0.35">
      <c r="A26" s="7" t="s">
        <v>210</v>
      </c>
      <c r="B26" s="10">
        <v>1295</v>
      </c>
      <c r="C26" s="11">
        <v>0.02</v>
      </c>
      <c r="D26" s="10">
        <v>1135</v>
      </c>
      <c r="E26" s="10">
        <v>855</v>
      </c>
      <c r="F26" s="10">
        <v>245</v>
      </c>
      <c r="G26" s="10">
        <v>35</v>
      </c>
      <c r="H26" s="11">
        <v>0.75</v>
      </c>
      <c r="I26" s="11">
        <v>0.22</v>
      </c>
      <c r="J26" s="11">
        <v>0.03</v>
      </c>
    </row>
    <row r="27" spans="1:10" x14ac:dyDescent="0.35">
      <c r="A27" s="7" t="s">
        <v>211</v>
      </c>
      <c r="B27" s="10">
        <v>190</v>
      </c>
      <c r="C27" s="11">
        <v>0</v>
      </c>
      <c r="D27" s="10">
        <v>165</v>
      </c>
      <c r="E27" s="10">
        <v>110</v>
      </c>
      <c r="F27" s="10">
        <v>50</v>
      </c>
      <c r="G27" s="10">
        <v>5</v>
      </c>
      <c r="H27" s="11">
        <v>0.66</v>
      </c>
      <c r="I27" s="11">
        <v>0.3</v>
      </c>
      <c r="J27" s="11">
        <v>0.04</v>
      </c>
    </row>
    <row r="28" spans="1:10" x14ac:dyDescent="0.35">
      <c r="A28" s="7" t="s">
        <v>212</v>
      </c>
      <c r="B28" s="10">
        <v>2325</v>
      </c>
      <c r="C28" s="11">
        <v>0.03</v>
      </c>
      <c r="D28" s="10">
        <v>2055</v>
      </c>
      <c r="E28" s="10">
        <v>1460</v>
      </c>
      <c r="F28" s="10">
        <v>515</v>
      </c>
      <c r="G28" s="10">
        <v>80</v>
      </c>
      <c r="H28" s="11">
        <v>0.71</v>
      </c>
      <c r="I28" s="11">
        <v>0.25</v>
      </c>
      <c r="J28" s="11">
        <v>0.04</v>
      </c>
    </row>
    <row r="29" spans="1:10" x14ac:dyDescent="0.35">
      <c r="A29" s="7" t="s">
        <v>213</v>
      </c>
      <c r="B29" s="10">
        <v>5735</v>
      </c>
      <c r="C29" s="11">
        <v>7.0000000000000007E-2</v>
      </c>
      <c r="D29" s="10">
        <v>5030</v>
      </c>
      <c r="E29" s="10">
        <v>3665</v>
      </c>
      <c r="F29" s="10">
        <v>1185</v>
      </c>
      <c r="G29" s="10">
        <v>175</v>
      </c>
      <c r="H29" s="11">
        <v>0.73</v>
      </c>
      <c r="I29" s="11">
        <v>0.24</v>
      </c>
      <c r="J29" s="11">
        <v>0.04</v>
      </c>
    </row>
    <row r="30" spans="1:10" x14ac:dyDescent="0.35">
      <c r="A30" s="7" t="s">
        <v>214</v>
      </c>
      <c r="B30" s="10">
        <v>215</v>
      </c>
      <c r="C30" s="11">
        <v>0</v>
      </c>
      <c r="D30" s="10">
        <v>190</v>
      </c>
      <c r="E30" s="10">
        <v>145</v>
      </c>
      <c r="F30" s="10">
        <v>40</v>
      </c>
      <c r="G30" s="10">
        <v>5</v>
      </c>
      <c r="H30" s="11">
        <v>0.76</v>
      </c>
      <c r="I30" s="11">
        <v>0.22</v>
      </c>
      <c r="J30" s="11">
        <v>0.03</v>
      </c>
    </row>
    <row r="31" spans="1:10" x14ac:dyDescent="0.35">
      <c r="A31" s="7" t="s">
        <v>215</v>
      </c>
      <c r="B31" s="10">
        <v>2235</v>
      </c>
      <c r="C31" s="11">
        <v>0.03</v>
      </c>
      <c r="D31" s="10">
        <v>2010</v>
      </c>
      <c r="E31" s="10">
        <v>1455</v>
      </c>
      <c r="F31" s="10">
        <v>480</v>
      </c>
      <c r="G31" s="10">
        <v>75</v>
      </c>
      <c r="H31" s="11">
        <v>0.72</v>
      </c>
      <c r="I31" s="11">
        <v>0.24</v>
      </c>
      <c r="J31" s="11">
        <v>0.04</v>
      </c>
    </row>
    <row r="32" spans="1:10" x14ac:dyDescent="0.35">
      <c r="A32" s="7" t="s">
        <v>216</v>
      </c>
      <c r="B32" s="10">
        <v>2525</v>
      </c>
      <c r="C32" s="11">
        <v>0.03</v>
      </c>
      <c r="D32" s="10">
        <v>2210</v>
      </c>
      <c r="E32" s="10">
        <v>1620</v>
      </c>
      <c r="F32" s="10">
        <v>525</v>
      </c>
      <c r="G32" s="10">
        <v>65</v>
      </c>
      <c r="H32" s="11">
        <v>0.73</v>
      </c>
      <c r="I32" s="11">
        <v>0.24</v>
      </c>
      <c r="J32" s="11">
        <v>0.03</v>
      </c>
    </row>
    <row r="33" spans="1:10" x14ac:dyDescent="0.35">
      <c r="A33" s="7" t="s">
        <v>217</v>
      </c>
      <c r="B33" s="10">
        <v>1270</v>
      </c>
      <c r="C33" s="11">
        <v>0.02</v>
      </c>
      <c r="D33" s="10">
        <v>1115</v>
      </c>
      <c r="E33" s="10">
        <v>840</v>
      </c>
      <c r="F33" s="10">
        <v>235</v>
      </c>
      <c r="G33" s="10">
        <v>40</v>
      </c>
      <c r="H33" s="11">
        <v>0.75</v>
      </c>
      <c r="I33" s="11">
        <v>0.21</v>
      </c>
      <c r="J33" s="11">
        <v>0.04</v>
      </c>
    </row>
    <row r="34" spans="1:10" x14ac:dyDescent="0.35">
      <c r="A34" s="7" t="s">
        <v>218</v>
      </c>
      <c r="B34" s="10">
        <v>255</v>
      </c>
      <c r="C34" s="11">
        <v>0</v>
      </c>
      <c r="D34" s="10">
        <v>220</v>
      </c>
      <c r="E34" s="10">
        <v>170</v>
      </c>
      <c r="F34" s="10">
        <v>45</v>
      </c>
      <c r="G34" s="10">
        <v>5</v>
      </c>
      <c r="H34" s="11">
        <v>0.77</v>
      </c>
      <c r="I34" s="11">
        <v>0.2</v>
      </c>
      <c r="J34" s="11">
        <v>0.03</v>
      </c>
    </row>
    <row r="35" spans="1:10" x14ac:dyDescent="0.35">
      <c r="A35" s="7" t="s">
        <v>219</v>
      </c>
      <c r="B35" s="10">
        <v>1555</v>
      </c>
      <c r="C35" s="11">
        <v>0.02</v>
      </c>
      <c r="D35" s="10">
        <v>1375</v>
      </c>
      <c r="E35" s="10">
        <v>1005</v>
      </c>
      <c r="F35" s="10">
        <v>325</v>
      </c>
      <c r="G35" s="10">
        <v>45</v>
      </c>
      <c r="H35" s="11">
        <v>0.73</v>
      </c>
      <c r="I35" s="11">
        <v>0.24</v>
      </c>
      <c r="J35" s="11">
        <v>0.03</v>
      </c>
    </row>
    <row r="36" spans="1:10" x14ac:dyDescent="0.35">
      <c r="A36" s="7" t="s">
        <v>220</v>
      </c>
      <c r="B36" s="10">
        <v>5170</v>
      </c>
      <c r="C36" s="11">
        <v>0.06</v>
      </c>
      <c r="D36" s="10">
        <v>4565</v>
      </c>
      <c r="E36" s="10">
        <v>3470</v>
      </c>
      <c r="F36" s="10">
        <v>965</v>
      </c>
      <c r="G36" s="10">
        <v>135</v>
      </c>
      <c r="H36" s="11">
        <v>0.76</v>
      </c>
      <c r="I36" s="11">
        <v>0.21</v>
      </c>
      <c r="J36" s="11">
        <v>0.03</v>
      </c>
    </row>
    <row r="37" spans="1:10" x14ac:dyDescent="0.35">
      <c r="A37" s="7" t="s">
        <v>221</v>
      </c>
      <c r="B37" s="10">
        <v>1045</v>
      </c>
      <c r="C37" s="11">
        <v>0.01</v>
      </c>
      <c r="D37" s="10">
        <v>915</v>
      </c>
      <c r="E37" s="10">
        <v>735</v>
      </c>
      <c r="F37" s="10">
        <v>155</v>
      </c>
      <c r="G37" s="10">
        <v>25</v>
      </c>
      <c r="H37" s="11">
        <v>0.8</v>
      </c>
      <c r="I37" s="11">
        <v>0.17</v>
      </c>
      <c r="J37" s="11">
        <v>0.03</v>
      </c>
    </row>
    <row r="38" spans="1:10" x14ac:dyDescent="0.35">
      <c r="A38" s="7" t="s">
        <v>222</v>
      </c>
      <c r="B38" s="10">
        <v>1780</v>
      </c>
      <c r="C38" s="11">
        <v>0.02</v>
      </c>
      <c r="D38" s="10">
        <v>1540</v>
      </c>
      <c r="E38" s="10">
        <v>1140</v>
      </c>
      <c r="F38" s="10">
        <v>335</v>
      </c>
      <c r="G38" s="10">
        <v>65</v>
      </c>
      <c r="H38" s="11">
        <v>0.74</v>
      </c>
      <c r="I38" s="11">
        <v>0.22</v>
      </c>
      <c r="J38" s="11">
        <v>0.04</v>
      </c>
    </row>
    <row r="39" spans="1:10" x14ac:dyDescent="0.35">
      <c r="A39" s="7" t="s">
        <v>223</v>
      </c>
      <c r="B39" s="10">
        <v>3445</v>
      </c>
      <c r="C39" s="11">
        <v>0.04</v>
      </c>
      <c r="D39" s="10">
        <v>3070</v>
      </c>
      <c r="E39" s="10">
        <v>2310</v>
      </c>
      <c r="F39" s="10">
        <v>665</v>
      </c>
      <c r="G39" s="10">
        <v>90</v>
      </c>
      <c r="H39" s="11">
        <v>0.75</v>
      </c>
      <c r="I39" s="11">
        <v>0.22</v>
      </c>
      <c r="J39" s="11">
        <v>0.03</v>
      </c>
    </row>
    <row r="40" spans="1:10" x14ac:dyDescent="0.35">
      <c r="A40" s="7" t="s">
        <v>224</v>
      </c>
      <c r="B40" s="10">
        <v>340</v>
      </c>
      <c r="C40" s="11">
        <v>0</v>
      </c>
      <c r="D40" s="10">
        <v>330</v>
      </c>
      <c r="E40" s="10">
        <v>230</v>
      </c>
      <c r="F40" s="10">
        <v>65</v>
      </c>
      <c r="G40" s="10">
        <v>35</v>
      </c>
      <c r="H40" s="11">
        <v>0.7</v>
      </c>
      <c r="I40" s="11">
        <v>0.19</v>
      </c>
      <c r="J40" s="11">
        <v>0.11</v>
      </c>
    </row>
    <row r="41" spans="1:10" x14ac:dyDescent="0.35">
      <c r="A41" t="s">
        <v>27</v>
      </c>
      <c r="B41" s="94" t="s">
        <v>422</v>
      </c>
    </row>
    <row r="42" spans="1:10" x14ac:dyDescent="0.35">
      <c r="A42" t="s">
        <v>28</v>
      </c>
      <c r="B42" s="93" t="s">
        <v>423</v>
      </c>
    </row>
    <row r="43" spans="1:10" x14ac:dyDescent="0.35">
      <c r="A43" t="s">
        <v>29</v>
      </c>
      <c r="B43" s="93" t="s">
        <v>484</v>
      </c>
    </row>
    <row r="44" spans="1:10" x14ac:dyDescent="0.35">
      <c r="A44" t="s">
        <v>30</v>
      </c>
      <c r="B44" s="93" t="s">
        <v>424</v>
      </c>
    </row>
    <row r="45" spans="1:10" x14ac:dyDescent="0.35">
      <c r="A45" t="s">
        <v>31</v>
      </c>
      <c r="B45" s="93" t="s">
        <v>498</v>
      </c>
    </row>
    <row r="46" spans="1:10" x14ac:dyDescent="0.35">
      <c r="A46" t="s">
        <v>32</v>
      </c>
      <c r="B46" s="93" t="s">
        <v>499</v>
      </c>
    </row>
    <row r="47" spans="1:10" x14ac:dyDescent="0.35">
      <c r="A47" t="s">
        <v>33</v>
      </c>
      <c r="B47" s="93" t="s">
        <v>500</v>
      </c>
    </row>
  </sheetData>
  <conditionalFormatting sqref="C7:C8">
    <cfRule type="dataBar" priority="3">
      <dataBar>
        <cfvo type="num" val="0"/>
        <cfvo type="num" val="1"/>
        <color rgb="FFB1A0C7"/>
      </dataBar>
      <extLst>
        <ext xmlns:x14="http://schemas.microsoft.com/office/spreadsheetml/2009/9/main" uri="{B025F937-C7B1-47D3-B67F-A62EFF666E3E}">
          <x14:id>{24234B2A-AD09-4E87-A144-C342A1DCFF53}</x14:id>
        </ext>
      </extLst>
    </cfRule>
  </conditionalFormatting>
  <conditionalFormatting sqref="C9:C40">
    <cfRule type="dataBar" priority="4">
      <dataBar>
        <cfvo type="num" val="0"/>
        <cfvo type="num" val="1"/>
        <color rgb="FFB1A0C7"/>
      </dataBar>
      <extLst>
        <ext xmlns:x14="http://schemas.microsoft.com/office/spreadsheetml/2009/9/main" uri="{B025F937-C7B1-47D3-B67F-A62EFF666E3E}">
          <x14:id>{FA7563CA-61CF-4AC1-BAA5-723B10DD00F0}</x14:id>
        </ext>
      </extLst>
    </cfRule>
  </conditionalFormatting>
  <conditionalFormatting sqref="H7:J8">
    <cfRule type="dataBar" priority="1">
      <dataBar>
        <cfvo type="num" val="0"/>
        <cfvo type="num" val="1"/>
        <color rgb="FFB1A0C7"/>
      </dataBar>
      <extLst>
        <ext xmlns:x14="http://schemas.microsoft.com/office/spreadsheetml/2009/9/main" uri="{B025F937-C7B1-47D3-B67F-A62EFF666E3E}">
          <x14:id>{939FBD69-3EBF-46EA-A3CA-CD680B566492}</x14:id>
        </ext>
      </extLst>
    </cfRule>
  </conditionalFormatting>
  <conditionalFormatting sqref="H9:J40">
    <cfRule type="dataBar" priority="2">
      <dataBar>
        <cfvo type="num" val="0"/>
        <cfvo type="num" val="1"/>
        <color rgb="FFB1A0C7"/>
      </dataBar>
      <extLst>
        <ext xmlns:x14="http://schemas.microsoft.com/office/spreadsheetml/2009/9/main" uri="{B025F937-C7B1-47D3-B67F-A62EFF666E3E}">
          <x14:id>{F767427D-AF7F-42E9-865B-75157D4B574C}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4234B2A-AD09-4E87-A144-C342A1DCFF53}">
            <x14:dataBar minLength="0" maxLength="100" gradient="0">
              <x14:cfvo type="num">
                <xm:f>0</xm:f>
              </x14:cfvo>
              <x14:cfvo type="num">
                <xm:f>1</xm:f>
              </x14:cfvo>
              <x14:negativeFillColor rgb="FFFF0000"/>
              <x14:axisColor rgb="FF000000"/>
            </x14:dataBar>
          </x14:cfRule>
          <xm:sqref>C7:C8</xm:sqref>
        </x14:conditionalFormatting>
        <x14:conditionalFormatting xmlns:xm="http://schemas.microsoft.com/office/excel/2006/main">
          <x14:cfRule type="dataBar" id="{FA7563CA-61CF-4AC1-BAA5-723B10DD00F0}">
            <x14:dataBar minLength="0" maxLength="100" gradient="0">
              <x14:cfvo type="num">
                <xm:f>0</xm:f>
              </x14:cfvo>
              <x14:cfvo type="num">
                <xm:f>1</xm:f>
              </x14:cfvo>
              <x14:negativeFillColor rgb="FFFF0000"/>
              <x14:axisColor rgb="FF000000"/>
            </x14:dataBar>
          </x14:cfRule>
          <xm:sqref>C9:C40</xm:sqref>
        </x14:conditionalFormatting>
        <x14:conditionalFormatting xmlns:xm="http://schemas.microsoft.com/office/excel/2006/main">
          <x14:cfRule type="dataBar" id="{939FBD69-3EBF-46EA-A3CA-CD680B566492}">
            <x14:dataBar minLength="0" maxLength="100" gradient="0">
              <x14:cfvo type="num">
                <xm:f>0</xm:f>
              </x14:cfvo>
              <x14:cfvo type="num">
                <xm:f>1</xm:f>
              </x14:cfvo>
              <x14:negativeFillColor rgb="FFFF0000"/>
              <x14:axisColor rgb="FF000000"/>
            </x14:dataBar>
          </x14:cfRule>
          <xm:sqref>H7:J8</xm:sqref>
        </x14:conditionalFormatting>
        <x14:conditionalFormatting xmlns:xm="http://schemas.microsoft.com/office/excel/2006/main">
          <x14:cfRule type="dataBar" id="{F767427D-AF7F-42E9-865B-75157D4B574C}">
            <x14:dataBar minLength="0" maxLength="100" gradient="0">
              <x14:cfvo type="num">
                <xm:f>0</xm:f>
              </x14:cfvo>
              <x14:cfvo type="num">
                <xm:f>1</xm:f>
              </x14:cfvo>
              <x14:negativeFillColor rgb="FFFF0000"/>
              <x14:axisColor rgb="FF000000"/>
            </x14:dataBar>
          </x14:cfRule>
          <xm:sqref>H9:J40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T1 Applications by decision</vt:lpstr>
      <vt:lpstr>T2 Decisions by award type</vt:lpstr>
      <vt:lpstr>T3 Care awards by level</vt:lpstr>
      <vt:lpstr>T4 Mobility awards by level</vt:lpstr>
      <vt:lpstr>T5 Applications by condition</vt:lpstr>
      <vt:lpstr>T6 Applications by channel</vt:lpstr>
      <vt:lpstr>T7 Applications by age</vt:lpstr>
      <vt:lpstr>T8 Applications by LA</vt:lpstr>
      <vt:lpstr>T9 Application processing times</vt:lpstr>
      <vt:lpstr>T10 SRTI Processing times</vt:lpstr>
      <vt:lpstr>T11 Payments</vt:lpstr>
      <vt:lpstr>T12 Payments by LA</vt:lpstr>
      <vt:lpstr>T13 Number of individuals paid</vt:lpstr>
      <vt:lpstr>T14 Caseload by award type</vt:lpstr>
      <vt:lpstr>T15 Caseload by care level</vt:lpstr>
      <vt:lpstr>T16 Caseload by mob level</vt:lpstr>
      <vt:lpstr>T17 Caseload by award level</vt:lpstr>
      <vt:lpstr>T18 Caseload by age</vt:lpstr>
      <vt:lpstr>T19 Caseload by cond and award</vt:lpstr>
      <vt:lpstr>T20 Caseload by cond and care</vt:lpstr>
      <vt:lpstr>T21 Caseload by cond and mob</vt:lpstr>
      <vt:lpstr>T22 Caseload by SRTI</vt:lpstr>
      <vt:lpstr>T23 Caseload by duration</vt:lpstr>
      <vt:lpstr>T24 Caseload by LA</vt:lpstr>
      <vt:lpstr>T25 Re-determinations</vt:lpstr>
      <vt:lpstr>T26 Appeals</vt:lpstr>
      <vt:lpstr>T27 Reviews</vt:lpstr>
      <vt:lpstr>T28 New Applicant reviews</vt:lpstr>
      <vt:lpstr>T29 Case Transfer reviews</vt:lpstr>
      <vt:lpstr>Chart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U443881</dc:creator>
  <cp:lastModifiedBy>Jo Stapleton</cp:lastModifiedBy>
  <dcterms:created xsi:type="dcterms:W3CDTF">2025-04-30T09:26:30Z</dcterms:created>
  <dcterms:modified xsi:type="dcterms:W3CDTF">2025-05-14T10:43:18Z</dcterms:modified>
</cp:coreProperties>
</file>