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0177a\datashare\Social_Security_Scotland\Statistics\DLAC\Publication\Official Stats Publications\2024.11\Corrected versions - pt2 fix\"/>
    </mc:Choice>
  </mc:AlternateContent>
  <xr:revisionPtr revIDLastSave="0" documentId="13_ncr:1_{35215DAB-BE2B-4BDC-8D4F-4CCE086C9759}" xr6:coauthVersionLast="47" xr6:coauthVersionMax="47" xr10:uidLastSave="{00000000-0000-0000-0000-000000000000}"/>
  <bookViews>
    <workbookView xWindow="28680" yWindow="-30" windowWidth="29040" windowHeight="15840" tabRatio="856" xr2:uid="{00000000-000D-0000-FFFF-FFFF00000000}"/>
  </bookViews>
  <sheets>
    <sheet name="Contents" sheetId="1" r:id="rId1"/>
    <sheet name="T1 Applications by decision" sheetId="3" r:id="rId2"/>
    <sheet name="T2 Decisions by award type" sheetId="4" r:id="rId3"/>
    <sheet name="T3 Care awards by level" sheetId="5" r:id="rId4"/>
    <sheet name="T4 Mobility awards by level" sheetId="6" r:id="rId5"/>
    <sheet name="T5 Applications by condition" sheetId="7" r:id="rId6"/>
    <sheet name="T6 Applications by channel" sheetId="8" r:id="rId7"/>
    <sheet name="T7 Applications by age" sheetId="9" r:id="rId8"/>
    <sheet name="T8 Applications by LA" sheetId="10" r:id="rId9"/>
    <sheet name="T9 Application processing times" sheetId="11" r:id="rId10"/>
    <sheet name="T10 Payments" sheetId="12" r:id="rId11"/>
    <sheet name="T11 Payments by LA" sheetId="13" r:id="rId12"/>
    <sheet name="T12 Number of individuals paid" sheetId="14" r:id="rId13"/>
    <sheet name="T13 Caseload by award type" sheetId="15" r:id="rId14"/>
    <sheet name="T14 Caseload by care level" sheetId="16" r:id="rId15"/>
    <sheet name="T15 Caseload by mob level" sheetId="17" r:id="rId16"/>
    <sheet name="T16 Caseload by award level" sheetId="18" r:id="rId17"/>
    <sheet name="T17 Caseload by age" sheetId="19" r:id="rId18"/>
    <sheet name="T18 Caseload by cond and award" sheetId="20" r:id="rId19"/>
    <sheet name="T19 Caseload by cond and care" sheetId="21" r:id="rId20"/>
    <sheet name="T20 Caseload by cond and mob" sheetId="22" r:id="rId21"/>
    <sheet name="T21 Caseload by SRTI" sheetId="31" r:id="rId22"/>
    <sheet name="T22 Caseload by duration" sheetId="23" r:id="rId23"/>
    <sheet name="T23 Caseload by LA" sheetId="24" r:id="rId24"/>
    <sheet name="T24 Redeterminations" sheetId="25" r:id="rId25"/>
    <sheet name="T25 Appeals" sheetId="26" r:id="rId26"/>
    <sheet name="T26 Reviews" sheetId="27" r:id="rId27"/>
    <sheet name="T27 New applicant reviews" sheetId="28" r:id="rId28"/>
    <sheet name="T28 Case transfer reviews" sheetId="29" r:id="rId29"/>
    <sheet name="Chart 1" sheetId="32"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 l="1"/>
  <c r="A32" i="1"/>
  <c r="A30" i="1"/>
  <c r="A29" i="1"/>
  <c r="A28" i="1"/>
  <c r="A27" i="1"/>
  <c r="A26" i="1"/>
  <c r="A25"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<sst xmlns="http://schemas.openxmlformats.org/spreadsheetml/2006/main" count="5184" uniqueCount="538">
  <si>
    <t>Table of Contents</t>
  </si>
  <si>
    <t>Table Number</t>
  </si>
  <si>
    <t>Description</t>
  </si>
  <si>
    <t>Table 1: Child Disability Payment  New Applicants - Application numbers and initial decisions by month</t>
  </si>
  <si>
    <t>Table 2: Child Disability Payment  New Applicants - Initial awards by award type</t>
  </si>
  <si>
    <t>Table 3: Child Disability Payment New Applicants - Initial care awards by level</t>
  </si>
  <si>
    <t>Table 4: Child Disability Payment New Applicants - Initial mobility awards by level</t>
  </si>
  <si>
    <t>Table 5: Child Disability Payment New Applicants - Application numbers and initial decisions by disability condition</t>
  </si>
  <si>
    <t>Table 6: Applications for Child Disability Payment by channel by month</t>
  </si>
  <si>
    <t>Table 7: Applications for Child Disability Payment by age to 30 September 2024</t>
  </si>
  <si>
    <t>Table 8: Applications and Initial decisions for Child Disability Payment by Local Authority to 30 September 2024</t>
  </si>
  <si>
    <t>Table 9: Number of Decisions by Processing Time</t>
  </si>
  <si>
    <t>Table 10: Child Disability Payment Payments</t>
  </si>
  <si>
    <t>Table 11: Child Disability Payments by Local Authority to 30 September 2024</t>
  </si>
  <si>
    <t>Table 12: Number of individual Child Disability Payment clients paid by financial year</t>
  </si>
  <si>
    <t>Table 13: Caseload for Child Disability Payment by award type</t>
  </si>
  <si>
    <t>Table 14: Caseload for Child Disability Payment by care award level</t>
  </si>
  <si>
    <t>Table 15: Caseload for Child Disability Payment by mobility award level</t>
  </si>
  <si>
    <t>Table 16: Caseload for Child Disability Payment by care and mobility award levels</t>
  </si>
  <si>
    <t>Table 17: Caseload for Child Disability Payment by age</t>
  </si>
  <si>
    <t>Table 18: Caseload for Child Disability Payment by Disability Condition and Award Type at September 2024</t>
  </si>
  <si>
    <t>Table 19: Caseload for Child Disability Payment by Disability Condition and Care Award Level at September 2024</t>
  </si>
  <si>
    <t>Table 20: Caseload for Child Disability Payment by Disability Condition and Mobility Award Level at September 2024</t>
  </si>
  <si>
    <t>Table 23: Number of children in receipt of Child Disability Payment (caseload) by Local Authority Area at September 2024</t>
  </si>
  <si>
    <t>Table 25: Appeals for Child Disability Payment</t>
  </si>
  <si>
    <t>Table 26: Reviews</t>
  </si>
  <si>
    <t>Table 27: New applicant reviews</t>
  </si>
  <si>
    <t>Table 28: Case transfer reviews</t>
  </si>
  <si>
    <t>[note 1]</t>
  </si>
  <si>
    <t>[note 2]</t>
  </si>
  <si>
    <t>[note 3]</t>
  </si>
  <si>
    <t>[note 4]</t>
  </si>
  <si>
    <t>[note 5]</t>
  </si>
  <si>
    <t>[note 6]</t>
  </si>
  <si>
    <t>[note 7]</t>
  </si>
  <si>
    <t>[note 8]</t>
  </si>
  <si>
    <t>[note 9]</t>
  </si>
  <si>
    <t>[note 10]</t>
  </si>
  <si>
    <t>[note 11]</t>
  </si>
  <si>
    <t>[note 12]</t>
  </si>
  <si>
    <t>[note 13]</t>
  </si>
  <si>
    <t>[note 14]</t>
  </si>
  <si>
    <t>[note 15]</t>
  </si>
  <si>
    <t>[note 16]</t>
  </si>
  <si>
    <t>This worksheet contains 1 table.</t>
  </si>
  <si>
    <t>Banded rows are used in this table. To remove them, highlight the table, go to the Design tab and uncheck the banded rows box.</t>
  </si>
  <si>
    <t>Notes are located below the table beginning in cell A51 and in the notes sheet of this document.</t>
  </si>
  <si>
    <t>Some rows between tables are left blank in this sheet to improve readability.</t>
  </si>
  <si>
    <t>Total part 1 applications registered [note 5]</t>
  </si>
  <si>
    <t>Percentage of total part 1 applications registered</t>
  </si>
  <si>
    <t>Total part 2 applications received [note 6] [note 7]</t>
  </si>
  <si>
    <t>Percentage of total part 2 applications received</t>
  </si>
  <si>
    <t>Percentage of processed applications authorised</t>
  </si>
  <si>
    <t>Percentage of processed applications denied</t>
  </si>
  <si>
    <t>Percentage of processed applications withdrawn</t>
  </si>
  <si>
    <t>Total</t>
  </si>
  <si>
    <t>July 2021</t>
  </si>
  <si>
    <t>n/a</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</si>
  <si>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</si>
  <si>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</si>
  <si>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</si>
  <si>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</si>
  <si>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</si>
  <si>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</si>
  <si>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</si>
  <si>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</si>
  <si>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</si>
  <si>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</si>
  <si>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</si>
  <si>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</si>
  <si>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</si>
  <si>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</si>
  <si>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</si>
  <si>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</si>
  <si>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</si>
  <si>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</si>
  <si>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</si>
  <si>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</si>
  <si>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</si>
  <si>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</si>
  <si>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</si>
  <si>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</si>
  <si>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</si>
  <si>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</si>
  <si>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</si>
  <si>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</si>
  <si>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</si>
  <si>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</si>
  <si>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</si>
  <si>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</si>
  <si>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</si>
  <si>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</si>
  <si>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</si>
  <si>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</si>
  <si>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</si>
  <si>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</si>
  <si>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Financial Year 2021-22</t>
  </si>
  <si>
    <t>Financial Year 2022-23</t>
  </si>
  <si>
    <t>Financial Year 2023-24</t>
  </si>
  <si>
    <t>Financial Year 2024-25</t>
  </si>
  <si>
    <t>[c]</t>
  </si>
  <si>
    <t>Table 2: Child Disability Payment  New Applicants - Initial awards by award type [note 1] [note 2] [note 3] [note 4] [note 5] [note 6] [note 7]</t>
  </si>
  <si>
    <t>Notes are located below the table beginning in cell A50 and in the notes sheet of this document.</t>
  </si>
  <si>
    <t>Month [note 3] [note 4] [note 5] [note 6]</t>
  </si>
  <si>
    <t>Total [note 7]</t>
  </si>
  <si>
    <t>Care only [note 7]</t>
  </si>
  <si>
    <t>Mobility only [note 7]</t>
  </si>
  <si>
    <t>Both care and mobility [note 7]</t>
  </si>
  <si>
    <t>Percent receiving care only</t>
  </si>
  <si>
    <t>Percent receiving mobility only</t>
  </si>
  <si>
    <t>Percent receiving both care and mobility</t>
  </si>
  <si>
    <t>Table 3: Child Disability Payment New Applicants - Initial care awards by level [note 1] [note 2] [note 3] [note 4] [note 5] [note 6]</t>
  </si>
  <si>
    <t>Month [note 2] [note 3] [note 4] [note 5]</t>
  </si>
  <si>
    <t>Total [note 6]</t>
  </si>
  <si>
    <t>Highest level [note 6]</t>
  </si>
  <si>
    <t>Middle level [note 6]</t>
  </si>
  <si>
    <t>Lowest level [note 6]</t>
  </si>
  <si>
    <t>Percent highest level</t>
  </si>
  <si>
    <t>Percent middle level</t>
  </si>
  <si>
    <t>Percent Lowest Level</t>
  </si>
  <si>
    <t>Table 4: Child Disability Payment New Applicants - Initial mobility awards by level [note 1] [note 2] [note 3] [note 4] [note 5] [note 6] [note 7]</t>
  </si>
  <si>
    <t>Higher level [note 7]</t>
  </si>
  <si>
    <t>Lower level [note 7]</t>
  </si>
  <si>
    <t>Percentage higher level</t>
  </si>
  <si>
    <t>Percentage lower level</t>
  </si>
  <si>
    <t>Table 5: Child Disability Payment New Applicants - Application numbers and initial decisions by disability condition [note 1] [note 2] [note 3] [note 4] [note 5] [note 6]</t>
  </si>
  <si>
    <t>Notes are located below the table beginning in cell A29 and in the notes sheet of this document.</t>
  </si>
  <si>
    <t>Condition Category [note 5] [note 6]</t>
  </si>
  <si>
    <t>Total part 1 applications registered</t>
  </si>
  <si>
    <t>Total part 2 applications received</t>
  </si>
  <si>
    <t>Total applications processed</t>
  </si>
  <si>
    <t>Authorised applications</t>
  </si>
  <si>
    <t>Denied applications</t>
  </si>
  <si>
    <t>Withdrawn applications</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</si>
  <si>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</si>
  <si>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</si>
  <si>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</si>
  <si>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</si>
  <si>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</si>
  <si>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</si>
  <si>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</si>
  <si>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</si>
  <si>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</si>
  <si>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</si>
  <si>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</si>
  <si>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</si>
  <si>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</si>
  <si>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</si>
  <si>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</si>
  <si>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</si>
  <si>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</si>
  <si>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</si>
  <si>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</si>
  <si>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Special Codes DWP</t>
  </si>
  <si>
    <t>Unknown</t>
  </si>
  <si>
    <t>Table 6: Applications for Child Disability Payment by channel by month [note 1] [note 2] [note 3] [note 4] [note 5] [note 6] [note 7] [note 8] [note 9]</t>
  </si>
  <si>
    <t>Month [note 2] [note 3] [note 4]</t>
  </si>
  <si>
    <t>Online applications</t>
  </si>
  <si>
    <t>Phone applications</t>
  </si>
  <si>
    <t>Alternative applications [note 7]</t>
  </si>
  <si>
    <t>Paper applications [note 8]</t>
  </si>
  <si>
    <t>Other channel [note 9]</t>
  </si>
  <si>
    <t>Percentage of online applications</t>
  </si>
  <si>
    <t>Percentage of phone applications</t>
  </si>
  <si>
    <t>Percentage of alternative applications</t>
  </si>
  <si>
    <t>Percentage of paper applications</t>
  </si>
  <si>
    <t>Percentage of other applications</t>
  </si>
  <si>
    <t>Notes are located below the table beginning in cell A13 and in the notes sheet of this document.</t>
  </si>
  <si>
    <t>Total applications received</t>
  </si>
  <si>
    <t>Percentage of total applications received</t>
  </si>
  <si>
    <t>Total applications processed [note 3]</t>
  </si>
  <si>
    <t>0-4</t>
  </si>
  <si>
    <t>5-10</t>
  </si>
  <si>
    <t>11-15</t>
  </si>
  <si>
    <t>16-18</t>
  </si>
  <si>
    <t>Notes are located below the table beginning in cell A41 and in the notes sheet of this document.</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</si>
  <si>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</si>
  <si>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</si>
  <si>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</si>
  <si>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</si>
  <si>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</si>
  <si>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</si>
  <si>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</si>
  <si>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</si>
  <si>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</si>
  <si>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</si>
  <si>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</si>
  <si>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</si>
  <si>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</si>
  <si>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</si>
  <si>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</si>
  <si>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</si>
  <si>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</si>
  <si>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</si>
  <si>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</si>
  <si>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</si>
  <si>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</si>
  <si>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</si>
  <si>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</si>
  <si>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</si>
  <si>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</si>
  <si>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</si>
  <si>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</si>
  <si>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</si>
  <si>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</si>
  <si>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</si>
  <si>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</si>
  <si>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</si>
  <si>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</si>
  <si>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This worksheet contains 2 tables.</t>
  </si>
  <si>
    <t>Banded rows are used in these tables. To remove them, highlight the table, go to the Design tab and uncheck the banded rows box.</t>
  </si>
  <si>
    <t>Processing time by month [note 2] [note 4] [note 5] [note 6] [note 7] [note 8] [note 9] [note 10] [note 11][note 12] [note 15] [note 16]</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</si>
  <si>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</si>
  <si>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</si>
  <si>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</si>
  <si>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</si>
  <si>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</si>
  <si>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</si>
  <si>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</si>
  <si>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</si>
  <si>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</si>
  <si>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</si>
  <si>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Table 9a: Number of decisions by processing time</t>
  </si>
  <si>
    <t>Processing time by month</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</si>
  <si>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</si>
  <si>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</si>
  <si>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</si>
  <si>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</si>
  <si>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</si>
  <si>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</si>
  <si>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</si>
  <si>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</si>
  <si>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</si>
  <si>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Table 10: Child Disability Payment Payments [note 1] [note 2] [note 3] [note 4] [note 5] [note 6] [note 7] [note 8] [note 9] [note 10] [note 11]</t>
  </si>
  <si>
    <t>Type of client</t>
  </si>
  <si>
    <t>Month [note 2] [note 4] [note 5] [note 6]</t>
  </si>
  <si>
    <t>Total number of payments [note 7] [note 8] [note 11]</t>
  </si>
  <si>
    <t>Number of care payments [note 7] [note 8]</t>
  </si>
  <si>
    <t>Number of mobility payments [note 7] [note 8] [note 10]</t>
  </si>
  <si>
    <t>Total value of payments</t>
  </si>
  <si>
    <t>Value of care payments</t>
  </si>
  <si>
    <t>Value of mobility payments [note 10]</t>
  </si>
  <si>
    <t>Percentage of number of care payments</t>
  </si>
  <si>
    <t>Percentage of number of mobility payments [note 10]</t>
  </si>
  <si>
    <t>Number of mobility payments which are for Accessible Vehicles and Equipment Scheme [note 10]</t>
  </si>
  <si>
    <t>Value of mobility payments which are for Accessible Vehicles and Equipment Scheme [note 10]</t>
  </si>
  <si>
    <t>All</t>
  </si>
  <si>
    <t>New Applicants</t>
  </si>
  <si>
    <t>Case Transfers</t>
  </si>
  <si>
    <t>Table 11: Child Disability Payments by Local Authority to 30 September 2024 [note 1] [note 2] [note 3] [note 4] [note 5] [note 6]</t>
  </si>
  <si>
    <t>Local Authority [note 2] [note 3] [note 4]</t>
  </si>
  <si>
    <t>Total number of payments [note 5] [note 6]</t>
  </si>
  <si>
    <t>Percentage of value of payments</t>
  </si>
  <si>
    <t>Table 12: Number of individual Child Disability Payment clients paid by financial year [note 1] [note 2] [note 3] [note 4] [note 5]</t>
  </si>
  <si>
    <t>Notes are located below the table beginning in cell A12 and in the notes sheet of this document.</t>
  </si>
  <si>
    <t>Year of Payment [note 1][note 2]</t>
  </si>
  <si>
    <t>Number of individual clients paid [note 3][note 4]</t>
  </si>
  <si>
    <t>All time</t>
  </si>
  <si>
    <t>Table 13: Caseload for Child Disability Payment by award type [note 1] [note 2] [note 3] [note 4] [note 5] [note 6]</t>
  </si>
  <si>
    <t>Notes are located below the table beginning in cell A100 and in the notes sheet of this document.</t>
  </si>
  <si>
    <t>Month [note 3] [note 4] [note 5]</t>
  </si>
  <si>
    <t>Total number of children in receipt [note 4] [note 6]</t>
  </si>
  <si>
    <t>Number in receipt of care only</t>
  </si>
  <si>
    <t>Number in receipt of mobility only</t>
  </si>
  <si>
    <t>Number in receipt of both care and mobility</t>
  </si>
  <si>
    <t>Percent care only payment</t>
  </si>
  <si>
    <t>Percent mobility only payment</t>
  </si>
  <si>
    <t>Percent both care and mobility payment</t>
  </si>
  <si>
    <t>Number in receipt of mobility award who receive Accessible Vehicles and Equipment payment [note 5]</t>
  </si>
  <si>
    <t>Proportion in receipt of Mobility award who receive Accessible Vehicles and Equipment payment</t>
  </si>
  <si>
    <t>Table 14: Caseload for Child Disability Payment by care award level [note 1] [note 2] [note 3] [note 4] [note 5]</t>
  </si>
  <si>
    <t>Total number of children [note 2]</t>
  </si>
  <si>
    <t>Number on highest care</t>
  </si>
  <si>
    <t>Number on middle care</t>
  </si>
  <si>
    <t>Number on lowest care</t>
  </si>
  <si>
    <t>Number not awarded</t>
  </si>
  <si>
    <t>Percentage highest care</t>
  </si>
  <si>
    <t>Percentage middle care</t>
  </si>
  <si>
    <t>Percentage lowest care</t>
  </si>
  <si>
    <t>Percentage not awarded</t>
  </si>
  <si>
    <t>Table 15: Caseload for Child Disability Payment by mobility award level [note 1] [note 2] [note 3] [note 4] [note 5]</t>
  </si>
  <si>
    <t>Number on higher mobility</t>
  </si>
  <si>
    <t>Number on lower mobility</t>
  </si>
  <si>
    <t>Percentage higher mobility</t>
  </si>
  <si>
    <t>Percentage lower mobility</t>
  </si>
  <si>
    <t>Table 16: Caseload for Child Disability Payment by care and mobility award levels [note 1] [note 2] [note 3] [note 4] [note 5]</t>
  </si>
  <si>
    <t>Total number of children in receipt [note 2] [note 3] [note 4] [note 5]</t>
  </si>
  <si>
    <t>Table 17: Caseload for Child Disability Payment by age [note 1] [note 2] [note 3] [note 4] [note 5]</t>
  </si>
  <si>
    <t>Month [note 2] [note 3]</t>
  </si>
  <si>
    <t>Total number of children in receipt [note 4]</t>
  </si>
  <si>
    <t>0</t>
  </si>
  <si>
    <t>1</t>
  </si>
  <si>
    <t>2</t>
  </si>
  <si>
    <t>3</t>
  </si>
  <si>
    <t>4</t>
  </si>
  <si>
    <t>5</t>
  </si>
  <si>
    <t>6</t>
  </si>
  <si>
    <t>7</t>
  </si>
  <si>
    <t>8</t>
  </si>
  <si>
    <t>9</t>
  </si>
  <si>
    <t>10</t>
  </si>
  <si>
    <t>11</t>
  </si>
  <si>
    <t>12</t>
  </si>
  <si>
    <t>13</t>
  </si>
  <si>
    <t>14</t>
  </si>
  <si>
    <t>15</t>
  </si>
  <si>
    <t>16</t>
  </si>
  <si>
    <t>17</t>
  </si>
  <si>
    <t>18</t>
  </si>
  <si>
    <t>19</t>
  </si>
  <si>
    <t>Table 18: Caseload for Child Disability Payment by Disability Condition and Award Type at September 2024 [note 1] [note 2] [note 3] [note 4] [note 5] [note 6] [note 7]</t>
  </si>
  <si>
    <t>Notes are located below the tables beginning in cell A89 and in the notes sheet of this document.</t>
  </si>
  <si>
    <t>Percentage of children in receipt as of September 2024</t>
  </si>
  <si>
    <t>Care only</t>
  </si>
  <si>
    <t>Mobility only</t>
  </si>
  <si>
    <t>Both care and mobility</t>
  </si>
  <si>
    <t>Table 18a: Caseload by ICD10 Category and Award Type</t>
  </si>
  <si>
    <t>F84.0 - Autism - Childhood</t>
  </si>
  <si>
    <t>F90.0 - ADHD</t>
  </si>
  <si>
    <t>Other Mental and Behavioural Disorders</t>
  </si>
  <si>
    <t>Table 18b: Condition within Mental and Behavioural Disorders (F00-F99) category</t>
  </si>
  <si>
    <t>Table 19: Caseload for Child Disability Payment by Disability Condition and Care Award Level at September 2024 [note 1] [note 2] [note 3] [note 4] [note 5] [note 6] [note 7]</t>
  </si>
  <si>
    <t>Care highest level</t>
  </si>
  <si>
    <t>Care middle level</t>
  </si>
  <si>
    <t>Care lowest level</t>
  </si>
  <si>
    <t>Care not awarded</t>
  </si>
  <si>
    <t>Table 19a: Caseload by ICD10 Category and Award Type</t>
  </si>
  <si>
    <t>Table 19b: Condition within Mental and Behavioural Disorders (F00-F99) category</t>
  </si>
  <si>
    <t>Table 20: Caseload for Child Disability Payment by Disability Condition and Mobility Award Level at September 2024 [note 1] [note 2] [note 3] [note 4] [note 5] [note 6] [note 7]</t>
  </si>
  <si>
    <t>Table 20a: Caseload by ICD10 Category and Award Type</t>
  </si>
  <si>
    <t>Table 20b: Condition within Mental and Behavioural Disorders (F00-F99) category</t>
  </si>
  <si>
    <t>Notes are located below the table beginning in cell A16 and in the notes sheet of this document.</t>
  </si>
  <si>
    <t>Duration on Caseload</t>
  </si>
  <si>
    <t>Total number of children in receipt as of September 2024</t>
  </si>
  <si>
    <t>up to 3 months</t>
  </si>
  <si>
    <t>3 months up to 6 months</t>
  </si>
  <si>
    <t>6 months and up to 1 year</t>
  </si>
  <si>
    <t>1 year and up to 2 years</t>
  </si>
  <si>
    <t>2 years and up to 3 years</t>
  </si>
  <si>
    <t>3 years and up to 4 years</t>
  </si>
  <si>
    <t>4 years and up to 5 years</t>
  </si>
  <si>
    <t>5 years and over</t>
  </si>
  <si>
    <t>Table 23: Number of children in receipt of Child Disability Payment (caseload) by Local Authority Area at September 2024 [note 1] [note 2] [note 3] [note 4] [note 5] [note 6]</t>
  </si>
  <si>
    <t>Local Authority [note 2] [note 3]</t>
  </si>
  <si>
    <t>Total number of children in receipt as of September 2024 [note 4] [note 5] [note 6]</t>
  </si>
  <si>
    <t>Notes are located below the table beginning in cell A133 and in the notes sheet of this document.</t>
  </si>
  <si>
    <t>Month [note 2] [note 4] [note 5]</t>
  </si>
  <si>
    <t>Number of re-determinations received [note 6]</t>
  </si>
  <si>
    <t>Re-determinations as a percentage of all decisions processed</t>
  </si>
  <si>
    <t>Re-determinations which are allowed or partially allowed as a percentage of all decisions processed</t>
  </si>
  <si>
    <t>Number of re-determinations completed [note 7]</t>
  </si>
  <si>
    <t>Completed re-determinations which are disallowed [note 7]</t>
  </si>
  <si>
    <t>Completed re-determinations which are allowed or partially allowed [note 7]</t>
  </si>
  <si>
    <t>Completed re-determinations which are invalid [note 7]</t>
  </si>
  <si>
    <t>Percentage of completed re-determinations which are disallowed</t>
  </si>
  <si>
    <t>Percentage of completed re-determinations which are allowed or partially allowed</t>
  </si>
  <si>
    <t>Percentage of completed re-determinations which are invalid</t>
  </si>
  <si>
    <t>Percentage of re-determinations closed within 56 days [note 8]</t>
  </si>
  <si>
    <t>Financial Year 2021-2022</t>
  </si>
  <si>
    <t>Financial Year 2022-2023</t>
  </si>
  <si>
    <t>Financial Year 2023-2024</t>
  </si>
  <si>
    <t>Financial Year 2024-2025</t>
  </si>
  <si>
    <t>Notes are located below the table beginning in cell A44 and in the notes sheet of this document.</t>
  </si>
  <si>
    <t>Month [note 4] [note 5]</t>
  </si>
  <si>
    <t>Number of appeals received [note 6]</t>
  </si>
  <si>
    <t>Appeal hearings taking place [note 7] [note 8] [note 9]</t>
  </si>
  <si>
    <t>Appeals upheld [note 7] [note 8] [note 9] [note 10]</t>
  </si>
  <si>
    <t>Appeals not upheld [note 7] [note 8] [note 9] [note 10]</t>
  </si>
  <si>
    <t>Percentage of appeals upheld</t>
  </si>
  <si>
    <t>Percentage of appeals not upheld</t>
  </si>
  <si>
    <t>Notes are located below the table beginning in cell A127 and in the notes sheet of this document.</t>
  </si>
  <si>
    <t>Percent Decreased</t>
  </si>
  <si>
    <t>Percent Increased</t>
  </si>
  <si>
    <t>Percent No Change</t>
  </si>
  <si>
    <t>Planned Award Review</t>
  </si>
  <si>
    <t>Change of Circumstance</t>
  </si>
  <si>
    <t>Notes are located below the table beginning in cell A126 and in the notes sheet of this document.</t>
  </si>
  <si>
    <t>Mobility Higher Level</t>
  </si>
  <si>
    <t>Mobility Lower Level</t>
  </si>
  <si>
    <t>Mobility Not Awarded</t>
  </si>
  <si>
    <t>Care Highest Level</t>
  </si>
  <si>
    <t>Care Middle Level</t>
  </si>
  <si>
    <t>Care Lowest Level</t>
  </si>
  <si>
    <t>Care Not Awarded</t>
  </si>
  <si>
    <t>Type of clients</t>
  </si>
  <si>
    <t xml:space="preserve">New applicants </t>
  </si>
  <si>
    <t>New applicants</t>
  </si>
  <si>
    <t>New applicants and clients being transferred</t>
  </si>
  <si>
    <t>Clients being transferred</t>
  </si>
  <si>
    <t>Figures are rounded for disclosure control and may not sum due to rounding.</t>
  </si>
  <si>
    <t>[c] indicates that figures are suppressed for disclosure control.</t>
  </si>
  <si>
    <t xml:space="preserve">From the 26 July 2021, new applications were taken for Child Disability Payment for children under 16 that live in the pilot areas of Dundee City, Na h-Eileanan Siar and Perth and Kinross. On 22 November 2021, Child Disability Payment launched nationwide to all new applicants living in Scotland. </t>
  </si>
  <si>
    <t>July 2021 only includes the days from July 26 - 31.</t>
  </si>
  <si>
    <t>Part 1 applications registered data is presented by month part 1 application was registered.</t>
  </si>
  <si>
    <t>Part 2 applications received data is presented by month part 2 application was received.</t>
  </si>
  <si>
    <t>Applications are processed once a decision has been made to authorise or deny, or once an application is withdrawn by the applicant.</t>
  </si>
  <si>
    <t xml:space="preserve">Applications processed data is presented by the month of initial decision rather than month the application was received. </t>
  </si>
  <si>
    <t>July 2021 was excluded as there were no awards during that month.</t>
  </si>
  <si>
    <t xml:space="preserve">Initial award data is presented by the month of decision rather than month the application was received. </t>
  </si>
  <si>
    <t>Definition of 'initial awards'  - comprising of initial awards following the completion of a Child Disability Payment application.  They do not include award review or change of circumstance decisions, or decisions following a re-determination or appeal.</t>
  </si>
  <si>
    <t>Definition of 'initial care awards'  - comprising of initial care award levels following completion of a Child Disability Payment application.  They do not include award review or change of circumstance decisions, or decisions awarded following a re-determination or appeal.</t>
  </si>
  <si>
    <t>Definition of 'initial mobility awards'  - comprising of initial mobility award levels following completion of a Child Disability Payment application.  They do not include award review or change of circumstance decisions, or decisions awarded following a re-determination or appeal.</t>
  </si>
  <si>
    <t>Special Codes DWP' includes codes used by the DWP including TIL (terminally ill), NII (no illness or impairment) and NSI (no secondary impairment).</t>
  </si>
  <si>
    <t>Unknown' includes cases where the Primary Disabling Condition is not recorded, or where it is TBD (to be determined).</t>
  </si>
  <si>
    <t>Channel relates to how part 1 of the application was received.</t>
  </si>
  <si>
    <t>An alternative application is where a Disability Living Allowance application form has been completed and the Department of Work and Pensions has redirected it to Social Security Scotland.</t>
  </si>
  <si>
    <t>Paper channel includes figures for applications received by a combined paper part 1 and part 2, as well as those received by separate paper part 1 and part 2 applications.</t>
  </si>
  <si>
    <t>Other channel includes aggregated figures for Local delivery, In Person, Transferred from DWP and External System.</t>
  </si>
  <si>
    <t xml:space="preserve">The age that is used in this table is based on the age of the child when part 1 of the application was received. </t>
  </si>
  <si>
    <t>The pilot areas of Dundee City, Na h-Eileanan Siar and Perth and Kinross had approximately 4 months more than other local authorities for applications to be received.</t>
  </si>
  <si>
    <t xml:space="preserve">Other includes applications where postcodes did not match to local authority data. Reasons for this may include a) an error in the postcode b) postcode is for a property within a new development and therefore does not link to Local Authority data yet. </t>
  </si>
  <si>
    <t>Applications refers to part 1 applications received.</t>
  </si>
  <si>
    <t>Processing time data is presented by the month of decision rather than month the application was received.</t>
  </si>
  <si>
    <t>Applications that have a re-determination request have been excluded.</t>
  </si>
  <si>
    <t>Processing times for applicants applying under the special rules for terminal illness have not been included due to not having a part 2 date.</t>
  </si>
  <si>
    <t>As a result of notes 8 to 10, the number of applications in the processing times table is lower than the number of applications shown as processed in other tables.</t>
  </si>
  <si>
    <t>Results with a negative processing time were excluded as erroneous.</t>
  </si>
  <si>
    <t>Median average has been used. The median is the middle value of an ordered dataset, or the point at which half of the values are higher and half of the values are lower.</t>
  </si>
  <si>
    <t>It has been assumed that there are approximately 21 working days in the average month for the purpose of this table.</t>
  </si>
  <si>
    <t>The number of part 2 applications received across the previously published months may change due to retrospective updates to the data extracts used.</t>
  </si>
  <si>
    <t>[note 17]</t>
  </si>
  <si>
    <t xml:space="preserve">The total number of payments made is calculated using a payments extract. This extract counts each component of a Child Disability Payment (e.g. care and mobility) as individual payments. It also counts multiple payments made to a client in the same month as separate payments. This could happen for a client where payments are being backdated to the start of their entitlement period (e.g. one care payment for current entitled month, and one care payment backdate to entitlement start date). </t>
  </si>
  <si>
    <t>Payment numbers and amounts for the Child Bereavement care and mobility component have been included in care and mobility sections respectively.</t>
  </si>
  <si>
    <t>For 15 payments which have been issued but are missing their payment 'issued' date, their payment 'creation' date has been used instead. The creation date is likely slightly earlier than the issued date.</t>
  </si>
  <si>
    <t>The Accessible Vehicles and Equipment payments are a subset of the mobility payments.</t>
  </si>
  <si>
    <t>Payments for Short Term Assistance are not included in this table.</t>
  </si>
  <si>
    <t xml:space="preserve">[note 1] </t>
  </si>
  <si>
    <t xml:space="preserve">Other includes payments where postcodes did not match to local authority data. Reasons for this may include a) an error in the postcode b) postcode is for a property within a new development and therefore does not link to Local Authority data yet. </t>
  </si>
  <si>
    <t>Figures are rounded for disclosure control.</t>
  </si>
  <si>
    <t>Payments are issued once applications are processed and a decision is made to authorise the application. Data is presented by the date a payment is issued rather than date the application was received or the date of decision.</t>
  </si>
  <si>
    <t>Includes payments that are a result of re-determinations and appeals.</t>
  </si>
  <si>
    <t>A client refers to a child or young person who is eligible for the benefit. A client may be included in multiple financial years as long as they remain eligible for the benefit.</t>
  </si>
  <si>
    <t xml:space="preserve">This is a derived statistic calculated based on identifying all cases who are in receipt of, or have been approved for, a payment in the caseload period, even if they have not been paid yet. </t>
  </si>
  <si>
    <t xml:space="preserve">The caseload is based on a true point-in-time on the last day of each month to calculate the caseload of that month. </t>
  </si>
  <si>
    <t>The total number of children in receipt measure counts an individual only once and can include children receiving care or mobility awards only or both.</t>
  </si>
  <si>
    <t>The number of people in receipt of an Accessible Vehicles and Equipment Payment is a subset of those in receipt of a mobility award.</t>
  </si>
  <si>
    <t>A small number of cases could not be assigned to a care or mobility award level and are not included in this table, therefore totals may not sum.</t>
  </si>
  <si>
    <t>A small number of applications could not be assigned to a care award level and are not included in this table, therefore totals may not sum.</t>
  </si>
  <si>
    <t>In order to identify caseload numbers by award level, the caseload extract was linked to an award level extract. For more information, see the background note of the accompanying publication document.</t>
  </si>
  <si>
    <t>A small number of applications could not be assigned to a mobility award level and are not included in this table, therefore totals may not sum.</t>
  </si>
  <si>
    <t xml:space="preserve"> In order to identify caseload numbers by award level, the caseload extract was linked to an award level extract. For more information, see the background note of the accompanying publication document.</t>
  </si>
  <si>
    <t>This is a derived statistic calculated based on identifying all cases who are in receipt of, or have been approved for, a payment in the caseload period, even if they have not been paid yet.</t>
  </si>
  <si>
    <t>The age that is used in this table is based on the age the child would be on the last day of the specified caseload period.</t>
  </si>
  <si>
    <t xml:space="preserve">[note 6] </t>
  </si>
  <si>
    <t>A small number of cases in the 20 years age category were not included in this table due to disclosure control.</t>
  </si>
  <si>
    <t>'Special Codes DWP' includes codes used by the DWP including TIL (terminally ill), NII (no illness or impairment) and NSI (no secondary impairment).</t>
  </si>
  <si>
    <t>'Unknown' includes cases where the Primary Disabling Condition is not recorded, or where it is TBD (to be determined).</t>
  </si>
  <si>
    <t>Duration on caseload only counts the time spent on the Child Disability Payment caseload.</t>
  </si>
  <si>
    <t>The months prior to September 2021 were excluded as there were no re-determinations requested or completed during those months.</t>
  </si>
  <si>
    <t xml:space="preserve">The percentage closed within 56 working days is only calculated for re-determinations that were disallowed, allowed, or partially allowed - this figure excludes re-determinations that were invalid. </t>
  </si>
  <si>
    <t>The months prior to February 2022 were excluded as there were no appeals requested or taking place during those months.</t>
  </si>
  <si>
    <t>Appeal hearings taking place figures exclude withdrawn and invalid appeals.</t>
  </si>
  <si>
    <t>Appeal hearings taking place data is presented by the month of decision rather than month the appeal was received.</t>
  </si>
  <si>
    <t>Upheld means upheld in the applicant's favour.</t>
  </si>
  <si>
    <r>
      <t>Table 21: Caseload for Child Disability Payment by Special Rules for Terminal Illness status at September 2024</t>
    </r>
    <r>
      <rPr>
        <sz val="16"/>
        <rFont val="Calibri"/>
        <family val="2"/>
      </rPr>
      <t xml:space="preserve"> [note 1] [note 2] [note 3] [note 4]</t>
    </r>
  </si>
  <si>
    <t>This worksheet contains one table. The number of children in receipt of Child Disability Payment are summarised by Special Rules for Terminal Illness status.</t>
  </si>
  <si>
    <t>Notes are located below this table and begin in cell A9.</t>
  </si>
  <si>
    <t>Type of Client</t>
  </si>
  <si>
    <r>
      <t xml:space="preserve">Total number of children in receipt as of September 2024
</t>
    </r>
    <r>
      <rPr>
        <sz val="12"/>
        <rFont val="Calibri"/>
        <family val="2"/>
      </rPr>
      <t>[note 2] [note 3] [note 4]</t>
    </r>
  </si>
  <si>
    <t>Special Rules for the Terminally Ill (SRTI)</t>
  </si>
  <si>
    <t>Non SRTI</t>
  </si>
  <si>
    <t>This sheet contains one chart. Alternative text for this chart is located in cell A3.</t>
  </si>
  <si>
    <t>The figures used in this chart are located in Table 17 of this workbook.</t>
  </si>
  <si>
    <t>Chart 1: September 2024 caseload by age and type of client</t>
  </si>
  <si>
    <t>Alternative Text: This chart summarises the number of people in receipt of Child Disability Payment in September 2024 by their age. There is one line for new applicants, and one for case transfers. There are two vertical lines at age 3 and age 5 to indicate the ages when children are eligible for higher and lower mobility awards.</t>
  </si>
  <si>
    <t xml:space="preserve">Financial Year 2021 - 2022 includes the months from July 2021 to March 2022; Financial Year 2022 - 2023 includes the months from April 2022 to March 2023; Financial Year 2023 - 2024 includes the months from April 2023 to March 2024; Financial Year 2024-2025 includes the months from April 2024 to September 2024. </t>
  </si>
  <si>
    <t xml:space="preserve">Financial Year 2021 - 2022 includes the months from August 2021 to March 2022; Financial Year 2022 - 2023 includes the months from April 2022 to March 2023; Financial Year 2023 - 2024 includes the months April 2023 to March 2024; Financial Year 2024-2025 includes the months from April 2024 to September 2024. </t>
  </si>
  <si>
    <t xml:space="preserve">Financial Year 2021 - 2022 includes the months from August 2021 to March 2022; Financial Year 2022 - 2023 includes the months from April 2022 to March 2023; Financial Year 2023 - 2024 includes the months from April 2023 to March 2024; Financial Year 2024-2025 includes the months from April 2024 to September 2024. </t>
  </si>
  <si>
    <t>Processing time is calculated in working days, and public holidays are excluded, even if applications were processed by staff working overtime on these days. Processing time is only calculated for applications that were decided by 30 September 2024.</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</si>
  <si>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30 September 2024.</t>
  </si>
  <si>
    <t>Payments are issued once applications are processed and a decision is made to authorise the application. Payments are only presented that have been issued by 30 September 2024.</t>
  </si>
  <si>
    <t xml:space="preserve">Financial Year 2021 - 2022 includes the months from April 2021 to March 2022; Financial Year 2022 - 2023 includes the months from April 2022 to March 2023; Financial Year 2023-2024 includes the months from April 2023 to March 2024; Financial Year 2024-2025 includes the months from April 2024 to September 2024. </t>
  </si>
  <si>
    <t xml:space="preserve">Financial Year 2021 - 2022 includes the months from September 2021 to March 2022; Financial Year 2022 - 2023 includes the months from April 2022 to March 2023; Financial Year 2023 - 2024 includes the months from April 2023 to March 2024; Financial Year 2024-2025 includes the months from April 2024 to September 2024. </t>
  </si>
  <si>
    <t>Number of re-determinations received includes only those that have been requested by 30 September 2024.</t>
  </si>
  <si>
    <t>Number of re-determinations completed includes only those with a re-determination decision date by 30 September 2024.</t>
  </si>
  <si>
    <t xml:space="preserve">In the previous publication it was not possible to extract the detailed information on the outcomes of re-determinations and appeals that occurred between 20 April and 30 June 2024 due to a data extraction issue. This has now been resolved and outcome information is provided for the previous and current quarter.  </t>
  </si>
  <si>
    <t xml:space="preserve">In the previous publication it was not possible to extract the detailed information on the outcomes of appeals that occurred between 20 April and 30 June 2024 due to a data extraction issue. This has now been resolved and outcome information is provided for the previous and current quarter.  </t>
  </si>
  <si>
    <t xml:space="preserve">Table 25: Appeals for Child Disability Payment [note 1] [note 2] [note 3] [note 4] [note 5] [note 6] [note 7] [note 8] [note 9] [note 10] [note 11] </t>
  </si>
  <si>
    <t xml:space="preserve">Financial Year 2021 - 2022 includes the months from February 2022 to March 2022; Financial Year 2022 - 2023 includes the months from April 2022 to March 2023; Financial Year 2023 - 2024 includes the months from April 2023 to March 2024; Financial Year 2024-2025 includes the months from April 2024 to September 2024. </t>
  </si>
  <si>
    <t>Number of appeals received includes only those that have been requested by 30 September 2024.</t>
  </si>
  <si>
    <t>Number of appeal hearings taking place includes only those with a decision date by 30 September 2024.</t>
  </si>
  <si>
    <t>Planned Award Reviews are reviews which take place according to a planned schedule</t>
  </si>
  <si>
    <t>Change of Circumstances reviews are triggered when Social Security Scotland becomes aware of a change in the clients circumstances which can affect eligibility</t>
  </si>
  <si>
    <t>These figures exclude a small number of reviews for which we have records with an outcome of "unnecessary to review" or "no decision made" as we have determined them to be erroneous</t>
  </si>
  <si>
    <t>The information we use on the review outcome is included in the reviews extract which classifies each completed review as one of "Eligible - Increased", "Eligible - Decreased", "Eligible - No Change" or "Ineligible - Changed"</t>
  </si>
  <si>
    <t>The category Decreased includes cases classified as "Eligible - Decreased" and "Ineligible - Changed". Ineligible changes refers to cases where the client has been determined to be ineligible as a part of the review.</t>
  </si>
  <si>
    <t xml:space="preserve">Figures are rounded for disclosure control and may not sum due to rounding.				</t>
  </si>
  <si>
    <t>This table includes all reviews of cases where the client had their case transferred from the Department for Work and Pensions</t>
  </si>
  <si>
    <t>Total number of children in receipt [note 2]</t>
  </si>
  <si>
    <t>The total part 2 applications received does not include 9,310 applications that do not have a part 2 application date but that have been processed with a decision associated with them. This issue is under review. These numbers are included in the numbers of (a) applications processed and their outcomes (b) award types and levels and (c) payment data if approved. As a result, there are a number of withdrawn and denied applications where it is unknown if the withdrawal or denial came before a part 2 application was received.</t>
  </si>
  <si>
    <t>There are 9,310 applications from all channels excluded from this table because although they had a decision, they did not possess a part 2 application date so their processing time could not be calculated. This is due to ongoing issues with the extraction of accurate part 2 received dates.</t>
  </si>
  <si>
    <t>We have improved our methodology for capturing part 2 application dates. Previously, where there have been multiple applications from the same person, it has not been possible to correctly assign the part 2 date to the application. For a number of these cases, we are now able to replace the older, incorrect part 2 date with the more appropriate one. For further information on the impact of this change on processing times, see the publication background note.</t>
  </si>
  <si>
    <t xml:space="preserve">Table 26: Reviews for Child Disability Payment by outcome at 30 September 2024 [note 1] [note 2] [note 3] [note 4] [note 5] [note 6] [note 7] [note 8] </t>
  </si>
  <si>
    <t xml:space="preserve">Table 27: Reviews for new applicants to Child Disability Payment by outcome at 30 September 2024 [note 1] [note 2] [note 3] [note 4] [note 5] [note 6] [note 7] [note 8] [note 9] </t>
  </si>
  <si>
    <t>Table 28: Reviews for cases transferred to Child Disability Payment by outcome at 30 September 2024 [note 1] [note 2] [note 3] [note 4] [note 5] [note 6] [note 7] [note 8] [note 9]</t>
  </si>
  <si>
    <t>This table includes all reviews of cases for Child Disability Payment new applications</t>
  </si>
  <si>
    <t>Table 22: Caseload for Child Disability Payment by duration on caseload at  September 2024 [note 1] [note 2] [note 3] [note 4] [note 5] [note 6]</t>
  </si>
  <si>
    <t xml:space="preserve">Table 1: Child Disability Payment  New Applicants - Application numbers and initial decisions by month [note 1] [note 2] [note 3] [note 4] [note 5] [note 6] [note 7] [note 8] [note 9] [note 10] </t>
  </si>
  <si>
    <t xml:space="preserve">Table 7: Applications for Child Disability Payment by age to 30 September 2024 [note 1] [note 2] [note 3] [note 4] </t>
  </si>
  <si>
    <t>Local authority [note 2] [note 5] [note 6]</t>
  </si>
  <si>
    <t>Total applications received [note 7]</t>
  </si>
  <si>
    <t xml:space="preserve">Total applications processed [note 3] </t>
  </si>
  <si>
    <t xml:space="preserve">Authorised applications </t>
  </si>
  <si>
    <t>Month [note 3] [note 4] [note 10]</t>
  </si>
  <si>
    <t xml:space="preserve">Total applications processed [note 8] [note 9] </t>
  </si>
  <si>
    <t xml:space="preserve">Authorised applications [note 9] </t>
  </si>
  <si>
    <t xml:space="preserve">Denied applications [note 9] </t>
  </si>
  <si>
    <t xml:space="preserve">Withdrawn applications [note 9] </t>
  </si>
  <si>
    <t>Age band [note 2] [note 4]</t>
  </si>
  <si>
    <t xml:space="preserve">Denied applications </t>
  </si>
  <si>
    <t xml:space="preserve">Withdrawn applications </t>
  </si>
  <si>
    <t xml:space="preserve">This table includes applications where the part 2 date is before the part 1 date. This is because they relate to combined application forms, where the part 2 date is considered accurate. Their processing time is still calculated from the date of the part 2 to the date of the decision. </t>
  </si>
  <si>
    <t>Month [note 3]</t>
  </si>
  <si>
    <t>Review Type [note 4] [note 5]</t>
  </si>
  <si>
    <t>Total Reviews Completed [note 6]</t>
  </si>
  <si>
    <t>Increased [note 7]</t>
  </si>
  <si>
    <t>No Change [note 7]</t>
  </si>
  <si>
    <t>Decreased [note 7] [note 8]</t>
  </si>
  <si>
    <t>Total Reviews Completed [note 6] [note 7]</t>
  </si>
  <si>
    <t>Decreased [note 8] [note 9]</t>
  </si>
  <si>
    <t>Increased [note 8]</t>
  </si>
  <si>
    <t>No Change [note 8]</t>
  </si>
  <si>
    <t xml:space="preserve">Decreased [note 8] [note 9] </t>
  </si>
  <si>
    <t>Table 9: Number of Decisions by Processing Time [note 1] [note 2] [note 3] [note 4] [note 5] [note 6] [note 7] [note 8] [note 9] [note 10] [note 11] [note 12] [note 13] [note 14] [note 15] [note 16] [note 17]</t>
  </si>
  <si>
    <t xml:space="preserve">Table 8: Applications and Initial decisions for Child Disability Payment by Local Authority to 30 September 2024 [note 1] [note 2] [note 3] [note 4] [note 5] [note 6] [note 7] </t>
  </si>
  <si>
    <t>T21 Caseload by SRTI</t>
  </si>
  <si>
    <t>Table 21: Caseload for Child Disability Payment by Special Rules for Terminal Illness status at September 2024</t>
  </si>
  <si>
    <t>Table 22: Caseload for Child Disability Payment by duration on caseload at  September 2024</t>
  </si>
  <si>
    <t>Table 24: Re-determinations for Child Disability Payment</t>
  </si>
  <si>
    <t>Table 24: Re-determinations for Child Disability Payment [note 1] [note 2] [note 3] [note 4] [note 5] [note 6] [note 7] [note 8][note 9] [note 10]</t>
  </si>
  <si>
    <t>A small number of re-determinations ( less than 5 cases) were not included in this table because they had the outcome of “Award Not Changed - change to review date”. This issue is under review.</t>
  </si>
  <si>
    <t xml:space="preserve">Child Disability Payment from 26 July 2021 to 30 September 2024 </t>
  </si>
  <si>
    <t>Notes are located below the table beginning in cell A136 and in the notes sheet of this document.</t>
  </si>
  <si>
    <t>Percentage of total applications processed</t>
  </si>
  <si>
    <t>Age at end of caseload period [note 5] [note 6]</t>
  </si>
  <si>
    <t>Notes are located below the table beginning in cell A101 and in the notes sheet of this document.</t>
  </si>
  <si>
    <t>Total Mental and Behavioural Disorders (F00-F99)</t>
  </si>
  <si>
    <t>Notes are located below the tables beginning in cell A98 and in the notes sheet of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</si>
</sst>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0.0%"/>
  </numFmts>
  <fonts count="25" x14ac:knownFonts="1">
    <font>
      <sz val="12"/>
      <color rgb="FF000000"/>
      <name val="Calibri"/>
    </font>
    <font>
      <sz val="11"/>
      <color theme="1"/>
      <name val="Calibri"/>
      <family val="2"/>
      <scheme val="minor"/>
    </font>
    <font>
      <b/>
      <sz val="16"/>
      <color rgb="FF000000"/>
      <name val="Calibri"/>
      <family val="2"/>
    </font>
    <font>
      <u/>
      <sz val="12"/>
      <color rgb="FF0000FF"/>
      <name val="Calibri"/>
      <family val="2"/>
    </font>
    <font>
      <b/>
      <sz val="15"/>
      <color rgb="FF000000"/>
      <name val="Calibri"/>
      <family val="2"/>
    </font>
    <font>
      <b/>
      <sz val="12"/>
      <color rgb="FF000000"/>
      <name val="Calibri"/>
      <family val="2"/>
    </font>
    <font>
      <u/>
      <sz val="12"/>
      <color theme="10"/>
      <name val="Calibri"/>
      <family val="2"/>
    </font>
    <font>
      <b/>
      <sz val="12"/>
      <color rgb="FF000000"/>
      <name val="Calibri"/>
      <family val="2"/>
    </font>
    <font>
      <b/>
      <sz val="12"/>
      <color theme="1"/>
      <name val="Calibri"/>
      <family val="2"/>
    </font>
    <font>
      <sz val="12"/>
      <color rgb="FF000000"/>
      <name val="Calibri"/>
      <family val="2"/>
    </font>
    <font>
      <b/>
      <sz val="12"/>
      <name val="Calibri"/>
      <family val="2"/>
      <scheme val="minor"/>
    </font>
    <font>
      <sz val="8"/>
      <name val="Calibri"/>
      <family val="2"/>
    </font>
    <font>
      <sz val="12"/>
      <name val="Calibri"/>
      <family val="2"/>
    </font>
    <font>
      <sz val="12"/>
      <name val="Calibri"/>
      <family val="2"/>
      <scheme val="minor"/>
    </font>
    <font>
      <sz val="12"/>
      <color theme="1"/>
      <name val="Calibri"/>
      <family val="2"/>
      <scheme val="minor"/>
    </font>
    <font>
      <sz val="12"/>
      <color rgb="FF000000"/>
      <name val="Calibri"/>
      <family val="2"/>
    </font>
    <font>
      <b/>
      <sz val="15"/>
      <color theme="3"/>
      <name val="Calibri"/>
      <family val="2"/>
      <scheme val="minor"/>
    </font>
    <font>
      <sz val="12"/>
      <color theme="1"/>
      <name val="Calibri"/>
      <family val="2"/>
    </font>
    <font>
      <sz val="12"/>
      <color theme="1"/>
      <name val="Calibri"/>
      <family val="2"/>
    </font>
    <font>
      <b/>
      <sz val="16"/>
      <name val="Calibri"/>
      <family val="2"/>
    </font>
    <font>
      <sz val="16"/>
      <name val="Calibri"/>
      <family val="2"/>
    </font>
    <font>
      <sz val="11"/>
      <color theme="1"/>
      <name val="Calibri"/>
      <family val="2"/>
    </font>
    <font>
      <b/>
      <sz val="12"/>
      <name val="Calibri"/>
      <family val="2"/>
    </font>
    <font>
      <b/>
      <sz val="16"/>
      <color theme="1"/>
      <name val="Calibri"/>
      <family val="2"/>
      <scheme val="minor"/>
    </font>
    <fon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FFFFFF"/>
        <bgColor rgb="FF000000"/>
      </patternFill>
    </fill>
    <fill>
      <patternFill patternType="solid">
        <fgColor rgb="FFD9D9D9"/>
        <bgColor rgb="FFD9D9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 fillId="0" borderId="0" applyNumberFormat="0" applyFill="0" applyBorder="0" applyAlignment="0" applyProtection="0"/>
    <xf numFmtId="0" fontId="16" fillId="0" borderId="12" applyNumberFormat="0" applyFill="0" applyAlignment="0" applyProtection="0"/>
    <xf numFmtId="0" fontId="15" fillId="0" borderId="0"/>
    <xf numFmtId="0" fontId="1" fillId="0" borderId="0"/>
    <xf numFmtId="9" fontId="24" fillId="0" borderId="0" applyFont="0" applyFill="0" applyBorder="0" applyAlignment="0" applyProtection="0"/>
  </cellStyleXfs>
  <cellXfs count="176">
    <xf numFmtId="0" fontId="0" fillId="0" borderId="0" xfId="0"/>
    <xf numFmtId="0" fontId="2" fillId="0" borderId="0" xfId="0" applyFont="1"/>
    <xf numFmtId="0" fontId="4" fillId="0" borderId="0" xfId="0" applyFont="1"/>
    <xf numFmtId="0" fontId="0" fillId="0" borderId="0" xfId="0" applyAlignment="1">
      <alignment horizontal="center" wrapText="1"/>
    </xf>
    <xf numFmtId="164" fontId="0" fillId="0" borderId="0" xfId="0" applyNumberFormat="1" applyAlignment="1">
      <alignment horizontal="right"/>
    </xf>
    <xf numFmtId="165" fontId="0" fillId="0" borderId="0" xfId="0" applyNumberFormat="1" applyAlignment="1">
      <alignment horizontal="right"/>
    </xf>
    <xf numFmtId="164" fontId="5" fillId="0" borderId="0" xfId="0" applyNumberFormat="1" applyFont="1" applyAlignment="1">
      <alignment horizontal="right"/>
    </xf>
    <xf numFmtId="165" fontId="5" fillId="0" borderId="0" xfId="0" applyNumberFormat="1" applyFont="1" applyAlignment="1">
      <alignment horizontal="right"/>
    </xf>
    <xf numFmtId="0" fontId="5" fillId="0" borderId="0" xfId="0" applyFont="1"/>
    <xf numFmtId="0" fontId="0" fillId="0" borderId="1" xfId="0" applyBorder="1" applyAlignment="1">
      <alignment horizontal="center" wrapText="1"/>
    </xf>
    <xf numFmtId="0" fontId="5" fillId="0" borderId="2" xfId="0" applyFont="1" applyBorder="1"/>
    <xf numFmtId="0" fontId="0" fillId="0" borderId="3" xfId="0" applyBorder="1"/>
    <xf numFmtId="0" fontId="5" fillId="0" borderId="3" xfId="0" applyFont="1" applyBorder="1"/>
    <xf numFmtId="0" fontId="5" fillId="0" borderId="4" xfId="0" applyFont="1" applyBorder="1"/>
    <xf numFmtId="165" fontId="5" fillId="0" borderId="2" xfId="0" applyNumberFormat="1" applyFont="1" applyBorder="1" applyAlignment="1">
      <alignment horizontal="right"/>
    </xf>
    <xf numFmtId="165" fontId="0" fillId="0" borderId="3" xfId="0" applyNumberFormat="1" applyBorder="1" applyAlignment="1">
      <alignment horizontal="right"/>
    </xf>
    <xf numFmtId="165" fontId="5" fillId="0" borderId="3" xfId="0" applyNumberFormat="1" applyFont="1" applyBorder="1" applyAlignment="1">
      <alignment horizontal="right"/>
    </xf>
    <xf numFmtId="165" fontId="5" fillId="0" borderId="4" xfId="0" applyNumberFormat="1" applyFont="1" applyBorder="1" applyAlignment="1">
      <alignment horizontal="right"/>
    </xf>
    <xf numFmtId="164" fontId="5" fillId="0" borderId="2" xfId="0" applyNumberFormat="1" applyFont="1" applyBorder="1" applyAlignment="1">
      <alignment horizontal="right"/>
    </xf>
    <xf numFmtId="164" fontId="0" fillId="0" borderId="3" xfId="0" applyNumberFormat="1" applyBorder="1" applyAlignment="1">
      <alignment horizontal="right"/>
    </xf>
    <xf numFmtId="164" fontId="5" fillId="0" borderId="3" xfId="0" applyNumberFormat="1" applyFont="1" applyBorder="1" applyAlignment="1">
      <alignment horizontal="right"/>
    </xf>
    <xf numFmtId="164" fontId="5" fillId="0" borderId="4" xfId="0" applyNumberFormat="1" applyFont="1" applyBorder="1" applyAlignment="1">
      <alignment horizontal="right"/>
    </xf>
    <xf numFmtId="0" fontId="0" fillId="0" borderId="2" xfId="0" applyBorder="1" applyAlignment="1">
      <alignment horizontal="center" wrapText="1"/>
    </xf>
    <xf numFmtId="0" fontId="5" fillId="0" borderId="1" xfId="0" applyFont="1" applyBorder="1"/>
    <xf numFmtId="164" fontId="5" fillId="0" borderId="8" xfId="0" applyNumberFormat="1" applyFont="1" applyBorder="1" applyAlignment="1">
      <alignment horizontal="right"/>
    </xf>
    <xf numFmtId="165" fontId="5" fillId="0" borderId="1" xfId="0" applyNumberFormat="1" applyFont="1" applyBorder="1" applyAlignment="1">
      <alignment horizontal="right"/>
    </xf>
    <xf numFmtId="164" fontId="5" fillId="0" borderId="1" xfId="0" applyNumberFormat="1" applyFont="1" applyBorder="1" applyAlignment="1">
      <alignment horizontal="right"/>
    </xf>
    <xf numFmtId="165" fontId="5" fillId="0" borderId="8" xfId="0" applyNumberFormat="1" applyFont="1" applyBorder="1" applyAlignment="1">
      <alignment horizontal="right"/>
    </xf>
    <xf numFmtId="164" fontId="5" fillId="0" borderId="9" xfId="0" applyNumberFormat="1" applyFont="1" applyBorder="1" applyAlignment="1">
      <alignment horizontal="right"/>
    </xf>
    <xf numFmtId="165" fontId="5" fillId="0" borderId="9" xfId="0" applyNumberFormat="1" applyFont="1" applyBorder="1" applyAlignment="1">
      <alignment horizontal="right"/>
    </xf>
    <xf numFmtId="164" fontId="5" fillId="0" borderId="10" xfId="0" applyNumberFormat="1" applyFont="1" applyBorder="1" applyAlignment="1">
      <alignment horizontal="right"/>
    </xf>
    <xf numFmtId="165" fontId="5" fillId="0" borderId="10" xfId="0" applyNumberFormat="1" applyFont="1" applyBorder="1" applyAlignment="1">
      <alignment horizontal="right"/>
    </xf>
    <xf numFmtId="0" fontId="0" fillId="0" borderId="4" xfId="0" applyBorder="1"/>
    <xf numFmtId="165" fontId="0" fillId="0" borderId="4" xfId="0" applyNumberFormat="1" applyBorder="1" applyAlignment="1">
      <alignment horizontal="right"/>
    </xf>
    <xf numFmtId="164" fontId="0" fillId="0" borderId="4" xfId="0" applyNumberFormat="1" applyBorder="1" applyAlignment="1">
      <alignment horizontal="right"/>
    </xf>
    <xf numFmtId="0" fontId="5" fillId="0" borderId="11" xfId="0" applyFont="1" applyBorder="1"/>
    <xf numFmtId="0" fontId="5" fillId="0" borderId="8" xfId="0" applyFont="1" applyBorder="1"/>
    <xf numFmtId="166" fontId="0" fillId="0" borderId="0" xfId="0" applyNumberFormat="1"/>
    <xf numFmtId="166" fontId="0" fillId="0" borderId="2" xfId="0" applyNumberFormat="1" applyBorder="1" applyAlignment="1">
      <alignment horizontal="center" wrapText="1"/>
    </xf>
    <xf numFmtId="166" fontId="5" fillId="0" borderId="1" xfId="0" applyNumberFormat="1" applyFont="1" applyBorder="1" applyAlignment="1">
      <alignment horizontal="right"/>
    </xf>
    <xf numFmtId="166" fontId="0" fillId="0" borderId="3" xfId="0" applyNumberFormat="1" applyBorder="1" applyAlignment="1">
      <alignment horizontal="right"/>
    </xf>
    <xf numFmtId="166" fontId="0" fillId="0" borderId="4" xfId="0" applyNumberFormat="1" applyBorder="1" applyAlignment="1">
      <alignment horizontal="right"/>
    </xf>
    <xf numFmtId="166" fontId="0" fillId="0" borderId="0" xfId="0" applyNumberFormat="1" applyAlignment="1">
      <alignment horizontal="center" wrapText="1"/>
    </xf>
    <xf numFmtId="166" fontId="0" fillId="0" borderId="0" xfId="0" applyNumberFormat="1" applyAlignment="1">
      <alignment horizontal="right"/>
    </xf>
    <xf numFmtId="0" fontId="7" fillId="0" borderId="1" xfId="0" applyFont="1" applyBorder="1"/>
    <xf numFmtId="0" fontId="9" fillId="0" borderId="3" xfId="0" applyFont="1" applyBorder="1"/>
    <xf numFmtId="0" fontId="9" fillId="0" borderId="4" xfId="0" applyFont="1" applyBorder="1"/>
    <xf numFmtId="164" fontId="7" fillId="0" borderId="1" xfId="0" applyNumberFormat="1" applyFont="1" applyBorder="1" applyAlignment="1">
      <alignment horizontal="right"/>
    </xf>
    <xf numFmtId="164" fontId="9" fillId="0" borderId="3" xfId="0" applyNumberFormat="1" applyFont="1" applyBorder="1" applyAlignment="1">
      <alignment horizontal="right"/>
    </xf>
    <xf numFmtId="164" fontId="9" fillId="0" borderId="4" xfId="0" applyNumberFormat="1" applyFont="1" applyBorder="1" applyAlignment="1">
      <alignment horizontal="right"/>
    </xf>
    <xf numFmtId="164" fontId="0" fillId="0" borderId="2" xfId="0" applyNumberFormat="1" applyBorder="1" applyAlignment="1">
      <alignment horizontal="right"/>
    </xf>
    <xf numFmtId="165" fontId="0" fillId="0" borderId="2" xfId="0" applyNumberFormat="1" applyBorder="1" applyAlignment="1">
      <alignment horizontal="right"/>
    </xf>
    <xf numFmtId="0" fontId="0" fillId="0" borderId="2" xfId="0" applyBorder="1"/>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9" xfId="0" applyFont="1" applyBorder="1"/>
    <xf numFmtId="0" fontId="5" fillId="0" borderId="10" xfId="0" applyFont="1" applyBorder="1"/>
    <xf numFmtId="0" fontId="9" fillId="0" borderId="5" xfId="0" applyFont="1" applyBorder="1"/>
    <xf numFmtId="0" fontId="9" fillId="0" borderId="9" xfId="0" applyFont="1" applyBorder="1"/>
    <xf numFmtId="164" fontId="9" fillId="0" borderId="9" xfId="0" applyNumberFormat="1" applyFont="1" applyBorder="1" applyAlignment="1">
      <alignment horizontal="right"/>
    </xf>
    <xf numFmtId="165" fontId="9" fillId="0" borderId="9" xfId="0" applyNumberFormat="1" applyFont="1" applyBorder="1" applyAlignment="1">
      <alignment horizontal="right"/>
    </xf>
    <xf numFmtId="0" fontId="9" fillId="0" borderId="6" xfId="0" applyFont="1" applyBorder="1"/>
    <xf numFmtId="0" fontId="9" fillId="0" borderId="0" xfId="0" applyFont="1"/>
    <xf numFmtId="164" fontId="9" fillId="0" borderId="0" xfId="0" applyNumberFormat="1" applyFont="1" applyAlignment="1">
      <alignment horizontal="right"/>
    </xf>
    <xf numFmtId="165" fontId="9" fillId="0" borderId="0" xfId="0" applyNumberFormat="1" applyFont="1" applyAlignment="1">
      <alignment horizontal="right"/>
    </xf>
    <xf numFmtId="0" fontId="9" fillId="0" borderId="7" xfId="0" applyFont="1" applyBorder="1"/>
    <xf numFmtId="0" fontId="9" fillId="0" borderId="10" xfId="0" applyFont="1" applyBorder="1"/>
    <xf numFmtId="164" fontId="9" fillId="0" borderId="10" xfId="0" applyNumberFormat="1" applyFont="1" applyBorder="1" applyAlignment="1">
      <alignment horizontal="right"/>
    </xf>
    <xf numFmtId="165" fontId="9" fillId="0" borderId="10" xfId="0" applyNumberFormat="1" applyFont="1" applyBorder="1" applyAlignment="1">
      <alignment horizontal="right"/>
    </xf>
    <xf numFmtId="0" fontId="5" fillId="0" borderId="5" xfId="0" applyFont="1" applyBorder="1"/>
    <xf numFmtId="0" fontId="5" fillId="0" borderId="6" xfId="0" applyFont="1" applyBorder="1"/>
    <xf numFmtId="0" fontId="5" fillId="0" borderId="7" xfId="0" applyFont="1" applyBorder="1"/>
    <xf numFmtId="0" fontId="9" fillId="0" borderId="2" xfId="0" applyFont="1" applyBorder="1"/>
    <xf numFmtId="164" fontId="9" fillId="0" borderId="2" xfId="0" applyNumberFormat="1" applyFont="1" applyBorder="1" applyAlignment="1">
      <alignment horizontal="right"/>
    </xf>
    <xf numFmtId="165" fontId="9" fillId="0" borderId="2" xfId="0" applyNumberFormat="1" applyFont="1" applyBorder="1" applyAlignment="1">
      <alignment horizontal="right"/>
    </xf>
    <xf numFmtId="165" fontId="9" fillId="0" borderId="3" xfId="0" applyNumberFormat="1" applyFont="1" applyBorder="1" applyAlignment="1">
      <alignment horizontal="right"/>
    </xf>
    <xf numFmtId="165" fontId="9" fillId="0" borderId="4" xfId="0" applyNumberFormat="1" applyFont="1" applyBorder="1" applyAlignment="1">
      <alignment horizontal="right"/>
    </xf>
    <xf numFmtId="0" fontId="0" fillId="0" borderId="9" xfId="0" applyBorder="1"/>
    <xf numFmtId="164" fontId="0" fillId="0" borderId="9" xfId="0" applyNumberFormat="1" applyBorder="1" applyAlignment="1">
      <alignment horizontal="right"/>
    </xf>
    <xf numFmtId="165" fontId="0" fillId="0" borderId="9" xfId="0" applyNumberFormat="1" applyBorder="1" applyAlignment="1">
      <alignment horizontal="right"/>
    </xf>
    <xf numFmtId="0" fontId="0" fillId="0" borderId="10" xfId="0" applyBorder="1"/>
    <xf numFmtId="164" fontId="0" fillId="0" borderId="10" xfId="0" applyNumberFormat="1" applyBorder="1" applyAlignment="1">
      <alignment horizontal="right"/>
    </xf>
    <xf numFmtId="165" fontId="0" fillId="0" borderId="10" xfId="0" applyNumberFormat="1" applyBorder="1" applyAlignment="1">
      <alignment horizontal="right"/>
    </xf>
    <xf numFmtId="166" fontId="5" fillId="0" borderId="8" xfId="0" applyNumberFormat="1" applyFont="1" applyBorder="1" applyAlignment="1">
      <alignment horizontal="right"/>
    </xf>
    <xf numFmtId="49" fontId="12" fillId="0" borderId="3" xfId="1" applyNumberFormat="1" applyFont="1" applyBorder="1"/>
    <xf numFmtId="49" fontId="13" fillId="0" borderId="3" xfId="0" applyNumberFormat="1" applyFont="1" applyBorder="1"/>
    <xf numFmtId="0" fontId="3" fillId="0" borderId="3" xfId="0" applyFont="1" applyBorder="1"/>
    <xf numFmtId="0" fontId="13" fillId="0" borderId="0" xfId="0" applyFont="1"/>
    <xf numFmtId="0" fontId="13" fillId="0" borderId="0" xfId="0" applyFont="1" applyAlignment="1">
      <alignment vertical="center"/>
    </xf>
    <xf numFmtId="0" fontId="14" fillId="0" borderId="0" xfId="0" applyFont="1"/>
    <xf numFmtId="0" fontId="14" fillId="0" borderId="0" xfId="0" applyFont="1" applyAlignment="1">
      <alignment vertical="center"/>
    </xf>
    <xf numFmtId="0" fontId="13" fillId="2" borderId="0" xfId="0" applyFont="1" applyFill="1"/>
    <xf numFmtId="0" fontId="13" fillId="2" borderId="0" xfId="0" quotePrefix="1" applyFont="1" applyFill="1"/>
    <xf numFmtId="0" fontId="13" fillId="0" borderId="0" xfId="0" applyFont="1" applyAlignment="1">
      <alignment horizontal="left" vertical="top"/>
    </xf>
    <xf numFmtId="49" fontId="13" fillId="0" borderId="0" xfId="0" applyNumberFormat="1" applyFont="1"/>
    <xf numFmtId="3" fontId="14" fillId="0" borderId="0" xfId="0" applyNumberFormat="1" applyFont="1"/>
    <xf numFmtId="0" fontId="0" fillId="2" borderId="0" xfId="0" applyFill="1"/>
    <xf numFmtId="0" fontId="13" fillId="0" borderId="0" xfId="0" applyFont="1" applyAlignment="1">
      <alignment vertical="top"/>
    </xf>
    <xf numFmtId="0" fontId="14" fillId="0" borderId="0" xfId="0" quotePrefix="1" applyFont="1"/>
    <xf numFmtId="0" fontId="14" fillId="0" borderId="0" xfId="0" applyFont="1" applyAlignment="1">
      <alignment vertical="top"/>
    </xf>
    <xf numFmtId="0" fontId="9" fillId="0" borderId="0" xfId="0" applyFont="1" applyAlignment="1">
      <alignment vertical="center"/>
    </xf>
    <xf numFmtId="0" fontId="0" fillId="0" borderId="0" xfId="0" applyAlignment="1">
      <alignment vertical="center"/>
    </xf>
    <xf numFmtId="0" fontId="12" fillId="0" borderId="0" xfId="0" quotePrefix="1" applyFont="1"/>
    <xf numFmtId="0" fontId="8" fillId="0" borderId="5" xfId="0" applyFont="1" applyBorder="1" applyAlignment="1">
      <alignment horizontal="center" vertical="center" wrapText="1"/>
    </xf>
    <xf numFmtId="0" fontId="18" fillId="3" borderId="5" xfId="0" applyFont="1" applyFill="1" applyBorder="1"/>
    <xf numFmtId="0" fontId="18" fillId="3" borderId="13" xfId="0" applyFont="1" applyFill="1" applyBorder="1"/>
    <xf numFmtId="164" fontId="18" fillId="3" borderId="13" xfId="0" applyNumberFormat="1" applyFont="1" applyFill="1" applyBorder="1" applyAlignment="1">
      <alignment horizontal="right"/>
    </xf>
    <xf numFmtId="164" fontId="18" fillId="3" borderId="5" xfId="0" applyNumberFormat="1" applyFont="1" applyFill="1" applyBorder="1" applyAlignment="1">
      <alignment horizontal="right"/>
    </xf>
    <xf numFmtId="164" fontId="18" fillId="3" borderId="2" xfId="0" applyNumberFormat="1" applyFont="1" applyFill="1" applyBorder="1" applyAlignment="1">
      <alignment horizontal="right"/>
    </xf>
    <xf numFmtId="0" fontId="18" fillId="0" borderId="6" xfId="0" applyFont="1" applyBorder="1"/>
    <xf numFmtId="164" fontId="18" fillId="0" borderId="6" xfId="0" applyNumberFormat="1" applyFont="1" applyBorder="1" applyAlignment="1">
      <alignment horizontal="right"/>
    </xf>
    <xf numFmtId="164" fontId="18" fillId="0" borderId="3" xfId="0" applyNumberFormat="1" applyFont="1" applyBorder="1" applyAlignment="1">
      <alignment horizontal="right"/>
    </xf>
    <xf numFmtId="0" fontId="18" fillId="3" borderId="6" xfId="0" applyFont="1" applyFill="1" applyBorder="1"/>
    <xf numFmtId="164" fontId="18" fillId="3" borderId="6" xfId="0" applyNumberFormat="1" applyFont="1" applyFill="1" applyBorder="1" applyAlignment="1">
      <alignment horizontal="right"/>
    </xf>
    <xf numFmtId="164" fontId="18" fillId="3" borderId="3" xfId="0" applyNumberFormat="1" applyFont="1" applyFill="1" applyBorder="1" applyAlignment="1">
      <alignment horizontal="right"/>
    </xf>
    <xf numFmtId="0" fontId="18" fillId="0" borderId="5" xfId="0" applyFont="1" applyBorder="1"/>
    <xf numFmtId="164" fontId="18" fillId="0" borderId="5" xfId="0" applyNumberFormat="1" applyFont="1" applyBorder="1" applyAlignment="1">
      <alignment horizontal="right"/>
    </xf>
    <xf numFmtId="164" fontId="18" fillId="0" borderId="2" xfId="0" applyNumberFormat="1" applyFont="1" applyBorder="1" applyAlignment="1">
      <alignment horizontal="right"/>
    </xf>
    <xf numFmtId="0" fontId="18" fillId="3" borderId="7" xfId="0" applyFont="1" applyFill="1" applyBorder="1"/>
    <xf numFmtId="0" fontId="18" fillId="3" borderId="14" xfId="0" applyFont="1" applyFill="1" applyBorder="1"/>
    <xf numFmtId="164" fontId="18" fillId="3" borderId="7" xfId="0" applyNumberFormat="1" applyFont="1" applyFill="1" applyBorder="1" applyAlignment="1">
      <alignment horizontal="right"/>
    </xf>
    <xf numFmtId="164" fontId="18" fillId="3" borderId="14" xfId="0" applyNumberFormat="1" applyFont="1" applyFill="1" applyBorder="1" applyAlignment="1">
      <alignment horizontal="right"/>
    </xf>
    <xf numFmtId="164" fontId="18" fillId="3" borderId="4" xfId="0" applyNumberFormat="1" applyFont="1" applyFill="1" applyBorder="1" applyAlignment="1">
      <alignment horizontal="right"/>
    </xf>
    <xf numFmtId="0" fontId="19" fillId="0" borderId="0" xfId="2" applyFont="1" applyFill="1" applyBorder="1" applyAlignment="1"/>
    <xf numFmtId="0" fontId="21" fillId="0" borderId="0" xfId="3" applyFont="1"/>
    <xf numFmtId="0" fontId="15" fillId="0" borderId="0" xfId="3"/>
    <xf numFmtId="0" fontId="12" fillId="0" borderId="0" xfId="3" applyFont="1"/>
    <xf numFmtId="0" fontId="17" fillId="0" borderId="0" xfId="3" applyFont="1"/>
    <xf numFmtId="0" fontId="12" fillId="0" borderId="0" xfId="3" applyFont="1" applyAlignment="1">
      <alignment vertical="center"/>
    </xf>
    <xf numFmtId="0" fontId="8" fillId="2" borderId="2" xfId="3" applyFont="1" applyFill="1" applyBorder="1" applyAlignment="1">
      <alignment horizontal="center" vertical="center" wrapText="1"/>
    </xf>
    <xf numFmtId="0" fontId="22" fillId="2" borderId="0" xfId="3" applyFont="1" applyFill="1" applyAlignment="1">
      <alignment horizontal="center" vertical="center" wrapText="1"/>
    </xf>
    <xf numFmtId="49" fontId="8" fillId="0" borderId="1" xfId="3" applyNumberFormat="1" applyFont="1" applyBorder="1"/>
    <xf numFmtId="3" fontId="8" fillId="0" borderId="8" xfId="3" applyNumberFormat="1" applyFont="1" applyBorder="1"/>
    <xf numFmtId="49" fontId="17" fillId="4" borderId="3" xfId="3" applyNumberFormat="1" applyFont="1" applyFill="1" applyBorder="1" applyAlignment="1">
      <alignment horizontal="left" vertical="center"/>
    </xf>
    <xf numFmtId="3" fontId="17" fillId="2" borderId="0" xfId="3" applyNumberFormat="1" applyFont="1" applyFill="1"/>
    <xf numFmtId="0" fontId="17" fillId="2" borderId="0" xfId="3" applyFont="1" applyFill="1"/>
    <xf numFmtId="0" fontId="17" fillId="0" borderId="4" xfId="3" applyFont="1" applyBorder="1"/>
    <xf numFmtId="3" fontId="17" fillId="0" borderId="0" xfId="3" applyNumberFormat="1" applyFont="1"/>
    <xf numFmtId="0" fontId="14" fillId="0" borderId="0" xfId="3" applyFont="1"/>
    <xf numFmtId="0" fontId="13" fillId="0" borderId="0" xfId="3" applyFont="1"/>
    <xf numFmtId="0" fontId="13" fillId="0" borderId="0" xfId="3" applyFont="1" applyAlignment="1">
      <alignment vertical="top"/>
    </xf>
    <xf numFmtId="0" fontId="14" fillId="0" borderId="0" xfId="3" applyFont="1" applyAlignment="1">
      <alignment vertical="top"/>
    </xf>
    <xf numFmtId="0" fontId="23" fillId="0" borderId="0" xfId="4" applyFont="1"/>
    <xf numFmtId="0" fontId="1" fillId="0" borderId="0" xfId="4"/>
    <xf numFmtId="0" fontId="6" fillId="0" borderId="4" xfId="1" applyBorder="1"/>
    <xf numFmtId="167" fontId="5" fillId="0" borderId="8" xfId="5" applyNumberFormat="1" applyFont="1" applyBorder="1" applyAlignment="1">
      <alignment horizontal="right"/>
    </xf>
    <xf numFmtId="167" fontId="5" fillId="0" borderId="1" xfId="5" applyNumberFormat="1" applyFont="1" applyBorder="1" applyAlignment="1">
      <alignment horizontal="right"/>
    </xf>
    <xf numFmtId="167" fontId="0" fillId="0" borderId="0" xfId="5" applyNumberFormat="1" applyFont="1" applyAlignment="1">
      <alignment horizontal="right"/>
    </xf>
    <xf numFmtId="167" fontId="0" fillId="0" borderId="3" xfId="5" applyNumberFormat="1" applyFont="1" applyBorder="1" applyAlignment="1">
      <alignment horizontal="right"/>
    </xf>
    <xf numFmtId="167" fontId="5" fillId="0" borderId="0" xfId="0" applyNumberFormat="1" applyFont="1" applyAlignment="1">
      <alignment horizontal="right"/>
    </xf>
    <xf numFmtId="167" fontId="5" fillId="0" borderId="3" xfId="0" applyNumberFormat="1" applyFont="1" applyBorder="1" applyAlignment="1">
      <alignment horizontal="right"/>
    </xf>
    <xf numFmtId="0" fontId="0" fillId="5" borderId="0" xfId="0" applyFill="1"/>
    <xf numFmtId="0" fontId="9" fillId="5" borderId="0" xfId="0" applyFont="1" applyFill="1"/>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6" fillId="0" borderId="3" xfId="1" applyBorder="1"/>
    <xf numFmtId="166" fontId="5" fillId="0" borderId="9" xfId="0" applyNumberFormat="1" applyFont="1" applyBorder="1" applyAlignment="1">
      <alignment horizontal="right"/>
    </xf>
    <xf numFmtId="166" fontId="5" fillId="0" borderId="2" xfId="0" applyNumberFormat="1" applyFont="1" applyBorder="1" applyAlignment="1">
      <alignment horizontal="right"/>
    </xf>
    <xf numFmtId="166" fontId="5" fillId="0" borderId="15" xfId="0" applyNumberFormat="1" applyFont="1" applyBorder="1" applyAlignment="1">
      <alignment horizontal="right"/>
    </xf>
    <xf numFmtId="166" fontId="5" fillId="0" borderId="0" xfId="0" applyNumberFormat="1" applyFont="1" applyAlignment="1">
      <alignment horizontal="right"/>
    </xf>
    <xf numFmtId="166" fontId="5" fillId="0" borderId="3" xfId="0" applyNumberFormat="1" applyFont="1" applyBorder="1" applyAlignment="1">
      <alignment horizontal="right"/>
    </xf>
    <xf numFmtId="166" fontId="5" fillId="0" borderId="16" xfId="0" applyNumberFormat="1" applyFont="1" applyBorder="1" applyAlignment="1">
      <alignment horizontal="right"/>
    </xf>
    <xf numFmtId="166" fontId="5" fillId="0" borderId="10" xfId="0" applyNumberFormat="1" applyFont="1" applyBorder="1" applyAlignment="1">
      <alignment horizontal="right"/>
    </xf>
    <xf numFmtId="166" fontId="5" fillId="0" borderId="4" xfId="0" applyNumberFormat="1" applyFont="1" applyBorder="1" applyAlignment="1">
      <alignment horizontal="right"/>
    </xf>
    <xf numFmtId="166" fontId="5" fillId="0" borderId="17" xfId="0" applyNumberFormat="1" applyFont="1" applyBorder="1" applyAlignment="1">
      <alignment horizontal="right"/>
    </xf>
    <xf numFmtId="9" fontId="5" fillId="0" borderId="1" xfId="5"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3" xfId="0" applyBorder="1" applyAlignment="1">
      <alignment horizontal="center" wrapText="1"/>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6" borderId="1" xfId="0" applyFont="1" applyFill="1" applyBorder="1" applyAlignment="1">
      <alignment horizontal="left" vertical="top" wrapText="1"/>
    </xf>
  </cellXfs>
  <cellStyles count="6">
    <cellStyle name="Heading 1" xfId="2" builtinId="16"/>
    <cellStyle name="Hyperlink" xfId="1" builtinId="8"/>
    <cellStyle name="Normal" xfId="0" builtinId="0"/>
    <cellStyle name="Normal 2" xfId="3" xr:uid="{1C1BEE35-4BD9-4D03-8546-DDA46DB2E856}"/>
    <cellStyle name="Normal 2 2" xfId="4" xr:uid="{D6C122AB-5E9D-47AE-8FA6-527F2095733F}"/>
    <cellStyle name="Per cent" xfId="5" builtinId="5"/>
  </cellStyles>
  <dxfs count="174">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strike val="0"/>
        <outline val="0"/>
        <shadow val="0"/>
        <u val="none"/>
        <vertAlign val="baseline"/>
        <sz val="12"/>
        <name val="Calibri"/>
        <family val="2"/>
        <scheme val="none"/>
      </font>
    </dxf>
    <dxf>
      <font>
        <b val="0"/>
        <i val="0"/>
        <strike val="0"/>
        <condense val="0"/>
        <extend val="0"/>
        <outline val="0"/>
        <shadow val="0"/>
        <u val="none"/>
        <vertAlign val="baseline"/>
        <sz val="12"/>
        <color theme="1"/>
        <name val="Calibri"/>
        <family val="2"/>
        <scheme val="none"/>
      </font>
      <numFmt numFmtId="30" formatCode="@"/>
      <fill>
        <patternFill patternType="solid">
          <fgColor theme="0" tint="-0.14999847407452621"/>
          <bgColor theme="0" tint="-0.14999847407452621"/>
        </patternFill>
      </fill>
      <border diagonalUp="0" diagonalDown="0">
        <left style="thin">
          <color indexed="64"/>
        </left>
        <right style="thin">
          <color indexed="64"/>
        </right>
        <top/>
        <bottom/>
        <vertical/>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none"/>
      </font>
    </dxf>
    <dxf>
      <font>
        <b/>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numFmt numFmtId="166" formatCode="&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6" formatCode="&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6" formatCode="&quot;£&quot;#,##0"/>
    </dxf>
    <dxf>
      <numFmt numFmtId="166" formatCode="&quot;£&quot;#,##0"/>
      <border diagonalUp="0" diagonalDown="0">
        <left style="thin">
          <color indexed="64"/>
        </left>
        <right style="thin">
          <color indexed="64"/>
        </right>
        <top/>
        <bottom/>
        <vertical/>
        <horizontal/>
      </border>
    </dxf>
    <dxf>
      <numFmt numFmtId="166" formatCode="&quot;£&quot;#,##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2"/>
        <color rgb="FF000000"/>
        <name val="Calibri"/>
        <family val="2"/>
        <scheme val="none"/>
      </font>
      <numFmt numFmtId="165" formatCode="0%;\-;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none"/>
      </font>
      <numFmt numFmtId="30" formatCode="@"/>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s>
  <tableStyles count="0" defaultTableStyle="TableStyleMedium2" defaultPivotStyle="PivotStyleLight16"/>
  <colors>
    <mruColors>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6639</xdr:colOff>
      <xdr:row>4</xdr:row>
      <xdr:rowOff>40614</xdr:rowOff>
    </xdr:from>
    <xdr:to>
      <xdr:col>9</xdr:col>
      <xdr:colOff>273722</xdr:colOff>
      <xdr:row>23</xdr:row>
      <xdr:rowOff>77347</xdr:rowOff>
    </xdr:to>
    <xdr:pic>
      <xdr:nvPicPr>
        <xdr:cNvPr id="2" name="Picture 1">
          <a:extLst>
            <a:ext uri="{FF2B5EF4-FFF2-40B4-BE49-F238E27FC236}">
              <a16:creationId xmlns:a16="http://schemas.microsoft.com/office/drawing/2014/main" id="{390EE4E5-B805-4BFF-B591-9F94EC7D4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39" y="859764"/>
          <a:ext cx="6153533" cy="35355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2" totalsRowShown="0">
  <tableColumns count="3">
    <tableColumn id="1" xr3:uid="{00000000-0010-0000-0000-000001000000}" name="Table Number" dataDxfId="173"/>
    <tableColumn id="2" xr3:uid="{00000000-0010-0000-0000-000002000000}" name="Description"/>
    <tableColumn id="3" xr3:uid="{71EC6915-FC0F-4CFF-8CE8-DB4A863EF459}" name="Type of clients" dataDxfId="172" dataCellStyle="Hyperlink"/>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51" totalsRowShown="0">
  <tableColumns count="11">
    <tableColumn id="1" xr3:uid="{00000000-0010-0000-0A00-000001000000}" name="Processing time by month [note 2] [note 4] [note 5] [note 6] [note 7] [note 8] [note 9] [note 10] [note 11][note 12] [note 15] [note 16]" dataDxfId="123"/>
    <tableColumn id="2" xr3:uid="{00000000-0010-0000-0A00-000002000000}" name="Total applications processed where a part 2 application date is available"/>
    <tableColumn id="3" xr3:uid="{00000000-0010-0000-0A00-000003000000}" name="Applications processed in 0-20 working days" dataDxfId="122"/>
    <tableColumn id="4" xr3:uid="{00000000-0010-0000-0A00-000004000000}" name="Applications processed in 21-40 working days"/>
    <tableColumn id="5" xr3:uid="{00000000-0010-0000-0A00-000005000000}" name="Applications processed in 41-60 working days" dataDxfId="121"/>
    <tableColumn id="6" xr3:uid="{00000000-0010-0000-0A00-000006000000}" name="Applications processed in 61-80 working days"/>
    <tableColumn id="7" xr3:uid="{00000000-0010-0000-0A00-000007000000}" name="Applications processed in 81-100 working days" dataDxfId="120"/>
    <tableColumn id="8" xr3:uid="{00000000-0010-0000-0A00-000008000000}" name="Applications processed in 101-120 working days"/>
    <tableColumn id="9" xr3:uid="{00000000-0010-0000-0A00-000009000000}" name="Applications processed in 121-140 working days" dataDxfId="119"/>
    <tableColumn id="10" xr3:uid="{00000000-0010-0000-0A00-00000A000000}" name="Applications processed in 141 or more working days"/>
    <tableColumn id="11" xr3:uid="{00000000-0010-0000-0A00-00000B000000}" name="Median Average Processing Time in working days" dataDxfId="11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54:J97" totalsRowShown="0">
  <tableColumns count="10">
    <tableColumn id="1" xr3:uid="{00000000-0010-0000-0B00-000001000000}" name="Processing time by month" dataDxfId="117"/>
    <tableColumn id="2" xr3:uid="{00000000-0010-0000-0B00-000002000000}" name="Total applications processed where a part 2 application date is available"/>
    <tableColumn id="3" xr3:uid="{00000000-0010-0000-0B00-000003000000}" name="Proportion of applications processed within 20 working days (within 1 month)" dataDxfId="116"/>
    <tableColumn id="4" xr3:uid="{00000000-0010-0000-0B00-000004000000}" name="Proportion of applications processed within 40 working days (within 2 months)"/>
    <tableColumn id="5" xr3:uid="{00000000-0010-0000-0B00-000005000000}" name="Proportion of applications processed within 60 working days (within 3 months)" dataDxfId="115"/>
    <tableColumn id="6" xr3:uid="{00000000-0010-0000-0B00-000006000000}" name="Proportion of applications processed within 80 working days (within 4 months)"/>
    <tableColumn id="7" xr3:uid="{00000000-0010-0000-0B00-000007000000}" name="Proportion of applications processed within 100 working days (within 5 months)" dataDxfId="114"/>
    <tableColumn id="8" xr3:uid="{00000000-0010-0000-0B00-000008000000}" name="Proportion of applications processed within 120 working days (within 6 months)"/>
    <tableColumn id="9" xr3:uid="{00000000-0010-0000-0B00-000009000000}" name="Proportion of applications processed within 140 working days (within 7 months)" dataDxfId="113"/>
    <tableColumn id="10" xr3:uid="{00000000-0010-0000-0B00-00000A000000}" name="Proportion of applications processed in 141 or more working days" dataDxfId="11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L135" totalsRowShown="0">
  <tableColumns count="12">
    <tableColumn id="1" xr3:uid="{00000000-0010-0000-0C00-000001000000}" name="Type of client" dataDxfId="111"/>
    <tableColumn id="2" xr3:uid="{00000000-0010-0000-0C00-000002000000}" name="Month [note 2] [note 4] [note 5] [note 6]"/>
    <tableColumn id="3" xr3:uid="{00000000-0010-0000-0C00-000003000000}" name="Total number of payments [note 7] [note 8] [note 11]" dataDxfId="110"/>
    <tableColumn id="4" xr3:uid="{00000000-0010-0000-0C00-000004000000}" name="Number of care payments [note 7] [note 8]"/>
    <tableColumn id="5" xr3:uid="{00000000-0010-0000-0C00-000005000000}" name="Number of mobility payments [note 7] [note 8] [note 10]" dataDxfId="109"/>
    <tableColumn id="6" xr3:uid="{00000000-0010-0000-0C00-000006000000}" name="Total value of payments" dataDxfId="108"/>
    <tableColumn id="7" xr3:uid="{00000000-0010-0000-0C00-000007000000}" name="Value of care payments" dataDxfId="107"/>
    <tableColumn id="8" xr3:uid="{00000000-0010-0000-0C00-000008000000}" name="Value of mobility payments [note 10]" dataDxfId="106"/>
    <tableColumn id="9" xr3:uid="{00000000-0010-0000-0C00-000009000000}" name="Percentage of number of care payments" dataDxfId="105"/>
    <tableColumn id="10" xr3:uid="{00000000-0010-0000-0C00-00000A000000}" name="Percentage of number of mobility payments [note 10]"/>
    <tableColumn id="11" xr3:uid="{00000000-0010-0000-0C00-00000B000000}" name="Number of mobility payments which are for Accessible Vehicles and Equipment Scheme [note 10]" dataDxfId="104"/>
    <tableColumn id="12" xr3:uid="{00000000-0010-0000-0C00-00000C000000}" name="Value of mobility payments which are for Accessible Vehicles and Equipment Scheme [note 10]" dataDxfId="10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D40" totalsRowShown="0">
  <tableColumns count="4">
    <tableColumn id="1" xr3:uid="{00000000-0010-0000-0D00-000001000000}" name="Local Authority [note 2] [note 3] [note 4]" dataDxfId="102"/>
    <tableColumn id="2" xr3:uid="{00000000-0010-0000-0D00-000002000000}" name="Total number of payments [note 5] [note 6]"/>
    <tableColumn id="3" xr3:uid="{00000000-0010-0000-0D00-000003000000}" name="Total value of payments" dataDxfId="101"/>
    <tableColumn id="4" xr3:uid="{00000000-0010-0000-0D00-000004000000}" name="Percentage of value of payments" dataDxfId="10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B11" totalsRowShown="0">
  <tableColumns count="2">
    <tableColumn id="1" xr3:uid="{00000000-0010-0000-0E00-000001000000}" name="Year of Payment [note 1][note 2]" dataDxfId="99"/>
    <tableColumn id="2" xr3:uid="{00000000-0010-0000-0E00-000002000000}" name="Number of individual clients paid [note 3][note 4]" dataDxfId="9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K99" totalsRowShown="0">
  <tableColumns count="11">
    <tableColumn id="1" xr3:uid="{00000000-0010-0000-0F00-000001000000}" name="Type of client" dataDxfId="97"/>
    <tableColumn id="2" xr3:uid="{00000000-0010-0000-0F00-000002000000}" name="Month [note 3] [note 4] [note 5]"/>
    <tableColumn id="3" xr3:uid="{00000000-0010-0000-0F00-000003000000}" name="Total number of children in receipt [note 4] [note 6]" dataDxfId="96"/>
    <tableColumn id="4" xr3:uid="{00000000-0010-0000-0F00-000004000000}" name="Number in receipt of care only"/>
    <tableColumn id="5" xr3:uid="{00000000-0010-0000-0F00-000005000000}" name="Number in receipt of mobility only" dataDxfId="95"/>
    <tableColumn id="6" xr3:uid="{00000000-0010-0000-0F00-000006000000}" name="Number in receipt of both care and mobility"/>
    <tableColumn id="7" xr3:uid="{00000000-0010-0000-0F00-000007000000}" name="Percent care only payment" dataDxfId="94"/>
    <tableColumn id="8" xr3:uid="{00000000-0010-0000-0F00-000008000000}" name="Percent mobility only payment"/>
    <tableColumn id="9" xr3:uid="{00000000-0010-0000-0F00-000009000000}" name="Percent both care and mobility payment" dataDxfId="93"/>
    <tableColumn id="10" xr3:uid="{00000000-0010-0000-0F00-00000A000000}" name="Number in receipt of mobility award who receive Accessible Vehicles and Equipment payment [note 5]"/>
    <tableColumn id="11" xr3:uid="{00000000-0010-0000-0F00-00000B000000}" name="Proportion in receipt of Mobility award who receive Accessible Vehicles and Equipment payment" dataDxfId="9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99" totalsRowShown="0">
  <tableColumns count="11">
    <tableColumn id="1" xr3:uid="{00000000-0010-0000-1000-000001000000}" name="Type of client" dataDxfId="91"/>
    <tableColumn id="2" xr3:uid="{00000000-0010-0000-1000-000002000000}" name="Month [note 3] [note 4] [note 5]"/>
    <tableColumn id="3" xr3:uid="{00000000-0010-0000-1000-000003000000}" name="Total number of children [note 2]" dataDxfId="90"/>
    <tableColumn id="4" xr3:uid="{00000000-0010-0000-1000-000004000000}" name="Number on highest care"/>
    <tableColumn id="5" xr3:uid="{00000000-0010-0000-1000-000005000000}" name="Number on middle care" dataDxfId="89"/>
    <tableColumn id="6" xr3:uid="{00000000-0010-0000-1000-000006000000}" name="Number on lowest care"/>
    <tableColumn id="7" xr3:uid="{00000000-0010-0000-1000-000007000000}" name="Number not awarded" dataDxfId="88"/>
    <tableColumn id="8" xr3:uid="{00000000-0010-0000-1000-000008000000}" name="Percentage highest care"/>
    <tableColumn id="9" xr3:uid="{00000000-0010-0000-1000-000009000000}" name="Percentage middle care" dataDxfId="87"/>
    <tableColumn id="10" xr3:uid="{00000000-0010-0000-1000-00000A000000}" name="Percentage lowest care"/>
    <tableColumn id="11" xr3:uid="{00000000-0010-0000-1000-00000B000000}" name="Percentage not awarded" dataDxfId="8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I99" totalsRowShown="0">
  <tableColumns count="9">
    <tableColumn id="1" xr3:uid="{00000000-0010-0000-1100-000001000000}" name="Type of client" dataDxfId="85"/>
    <tableColumn id="2" xr3:uid="{00000000-0010-0000-1100-000002000000}" name="Month [note 3] [note 4] [note 5]"/>
    <tableColumn id="3" xr3:uid="{00000000-0010-0000-1100-000003000000}" name="Total number of children [note 2]" dataDxfId="84"/>
    <tableColumn id="4" xr3:uid="{00000000-0010-0000-1100-000004000000}" name="Number on higher mobility"/>
    <tableColumn id="5" xr3:uid="{00000000-0010-0000-1100-000005000000}" name="Number on lower mobility" dataDxfId="83"/>
    <tableColumn id="6" xr3:uid="{00000000-0010-0000-1100-000006000000}" name="Number not awarded"/>
    <tableColumn id="7" xr3:uid="{00000000-0010-0000-1100-000007000000}" name="Percentage higher mobility" dataDxfId="82"/>
    <tableColumn id="8" xr3:uid="{00000000-0010-0000-1100-000008000000}" name="Percentage lower mobility"/>
    <tableColumn id="9" xr3:uid="{00000000-0010-0000-1100-000009000000}" name="Percentage not awarded" dataDxfId="81"/>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7:W100" totalsRowShown="0">
  <tableColumns count="23">
    <tableColumn id="1" xr3:uid="{00000000-0010-0000-1300-000001000000}" name="Type of client" dataDxfId="80"/>
    <tableColumn id="2" xr3:uid="{00000000-0010-0000-1300-000002000000}" name="Month [note 2] [note 3]"/>
    <tableColumn id="3" xr3:uid="{00000000-0010-0000-1300-000003000000}" name="Total number of children in receipt [note 4]" dataDxfId="79"/>
    <tableColumn id="4" xr3:uid="{00000000-0010-0000-1300-000004000000}" name="0"/>
    <tableColumn id="5" xr3:uid="{00000000-0010-0000-1300-000005000000}" name="1" dataDxfId="78"/>
    <tableColumn id="6" xr3:uid="{00000000-0010-0000-1300-000006000000}" name="2"/>
    <tableColumn id="7" xr3:uid="{00000000-0010-0000-1300-000007000000}" name="3" dataDxfId="77"/>
    <tableColumn id="8" xr3:uid="{00000000-0010-0000-1300-000008000000}" name="4"/>
    <tableColumn id="9" xr3:uid="{00000000-0010-0000-1300-000009000000}" name="5" dataDxfId="76"/>
    <tableColumn id="10" xr3:uid="{00000000-0010-0000-1300-00000A000000}" name="6"/>
    <tableColumn id="11" xr3:uid="{00000000-0010-0000-1300-00000B000000}" name="7" dataDxfId="75"/>
    <tableColumn id="12" xr3:uid="{00000000-0010-0000-1300-00000C000000}" name="8"/>
    <tableColumn id="13" xr3:uid="{00000000-0010-0000-1300-00000D000000}" name="9" dataDxfId="74"/>
    <tableColumn id="14" xr3:uid="{00000000-0010-0000-1300-00000E000000}" name="10"/>
    <tableColumn id="15" xr3:uid="{00000000-0010-0000-1300-00000F000000}" name="11" dataDxfId="73"/>
    <tableColumn id="16" xr3:uid="{00000000-0010-0000-1300-000010000000}" name="12"/>
    <tableColumn id="17" xr3:uid="{00000000-0010-0000-1300-000011000000}" name="13" dataDxfId="72"/>
    <tableColumn id="18" xr3:uid="{00000000-0010-0000-1300-000012000000}" name="14"/>
    <tableColumn id="19" xr3:uid="{00000000-0010-0000-1300-000013000000}" name="15" dataDxfId="71"/>
    <tableColumn id="20" xr3:uid="{00000000-0010-0000-1300-000014000000}" name="16"/>
    <tableColumn id="21" xr3:uid="{00000000-0010-0000-1300-000015000000}" name="17" dataDxfId="70"/>
    <tableColumn id="22" xr3:uid="{00000000-0010-0000-1300-000016000000}" name="18"/>
    <tableColumn id="23" xr3:uid="{00000000-0010-0000-1300-000017000000}" name="19" dataDxfId="6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a" displayName="table_18a" ref="A7:J73" totalsRowShown="0">
  <tableColumns count="10">
    <tableColumn id="1" xr3:uid="{00000000-0010-0000-1400-000001000000}" name="Type of client" dataDxfId="68"/>
    <tableColumn id="2" xr3:uid="{00000000-0010-0000-1400-000002000000}" name="Condition Category [note 5] [note 6]"/>
    <tableColumn id="3" xr3:uid="{00000000-0010-0000-1400-000003000000}" name="Total number of children in receipt [note 2] [note 3] [note 4] [note 5]" dataDxfId="67"/>
    <tableColumn id="4" xr3:uid="{00000000-0010-0000-1400-000004000000}" name="Percentage of children in receipt as of September 2024"/>
    <tableColumn id="5" xr3:uid="{00000000-0010-0000-1400-000005000000}" name="Care only" dataDxfId="66"/>
    <tableColumn id="6" xr3:uid="{00000000-0010-0000-1400-000006000000}" name="Mobility only"/>
    <tableColumn id="7" xr3:uid="{00000000-0010-0000-1400-000007000000}" name="Both care and mobility" dataDxfId="65"/>
    <tableColumn id="8" xr3:uid="{00000000-0010-0000-1400-000008000000}" name="Percent receiving care only"/>
    <tableColumn id="9" xr3:uid="{00000000-0010-0000-1400-000009000000}" name="Percent receiving mobility only" dataDxfId="64"/>
    <tableColumn id="10" xr3:uid="{00000000-0010-0000-1400-00000A000000}" name="Percent receiving both care and mobility" dataDxfId="6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50" totalsRowShown="0">
  <tableColumns count="12">
    <tableColumn id="1" xr3:uid="{00000000-0010-0000-0200-000001000000}" name="Month [note 3] [note 4] [note 10]" dataDxfId="171"/>
    <tableColumn id="2" xr3:uid="{00000000-0010-0000-0200-000002000000}" name="Total part 1 applications registered [note 5]"/>
    <tableColumn id="3" xr3:uid="{00000000-0010-0000-0200-000003000000}" name="Percentage of total part 1 applications registered" dataDxfId="170"/>
    <tableColumn id="4" xr3:uid="{00000000-0010-0000-0200-000004000000}" name="Total part 2 applications received [note 6] [note 7]"/>
    <tableColumn id="5" xr3:uid="{00000000-0010-0000-0200-000005000000}" name="Percentage of total part 2 applications received" dataDxfId="169"/>
    <tableColumn id="6" xr3:uid="{00000000-0010-0000-0200-000006000000}" name="Total applications processed [note 8] [note 9] "/>
    <tableColumn id="7" xr3:uid="{00000000-0010-0000-0200-000007000000}" name="Authorised applications [note 9] " dataDxfId="168"/>
    <tableColumn id="8" xr3:uid="{00000000-0010-0000-0200-000008000000}" name="Denied applications [note 9] "/>
    <tableColumn id="9" xr3:uid="{00000000-0010-0000-0200-000009000000}" name="Withdrawn applications [note 9] " dataDxfId="167"/>
    <tableColumn id="10" xr3:uid="{00000000-0010-0000-0200-00000A000000}" name="Percentage of processed applications authorised" dataDxfId="166"/>
    <tableColumn id="11" xr3:uid="{00000000-0010-0000-0200-00000B000000}" name="Percentage of processed applications denied" dataDxfId="165"/>
    <tableColumn id="12" xr3:uid="{00000000-0010-0000-0200-00000C000000}" name="Percentage of processed applications withdrawn" dataDxfId="164"/>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8b" displayName="table_18b" ref="A76:J88" totalsRowShown="0">
  <tableColumns count="10">
    <tableColumn id="1" xr3:uid="{00000000-0010-0000-1500-000001000000}" name="Type of client" dataDxfId="62"/>
    <tableColumn id="2" xr3:uid="{00000000-0010-0000-1500-000002000000}" name="Condition Category [note 5] [note 6]"/>
    <tableColumn id="3" xr3:uid="{00000000-0010-0000-1500-000003000000}" name="Total number of children in receipt [note 2] [note 3] [note 4] [note 5]" dataDxfId="61"/>
    <tableColumn id="4" xr3:uid="{00000000-0010-0000-1500-000004000000}" name="Percentage of children in receipt as of September 2024"/>
    <tableColumn id="5" xr3:uid="{00000000-0010-0000-1500-000005000000}" name="Care only" dataDxfId="60"/>
    <tableColumn id="6" xr3:uid="{00000000-0010-0000-1500-000006000000}" name="Mobility only"/>
    <tableColumn id="7" xr3:uid="{00000000-0010-0000-1500-000007000000}" name="Both care and mobility" dataDxfId="59"/>
    <tableColumn id="8" xr3:uid="{00000000-0010-0000-1500-000008000000}" name="Percent receiving care only"/>
    <tableColumn id="9" xr3:uid="{00000000-0010-0000-1500-000009000000}" name="Percent receiving mobility only" dataDxfId="58"/>
    <tableColumn id="10" xr3:uid="{00000000-0010-0000-1500-00000A000000}" name="Percent receiving both care and mobility" dataDxfId="5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a" displayName="table_19a" ref="A7:K73" totalsRowShown="0">
  <tableColumns count="11">
    <tableColumn id="1" xr3:uid="{00000000-0010-0000-1600-000001000000}" name="Type of client" dataDxfId="56"/>
    <tableColumn id="2" xr3:uid="{00000000-0010-0000-1600-000002000000}" name="Condition Category [note 5] [note 6]"/>
    <tableColumn id="3" xr3:uid="{00000000-0010-0000-1600-000003000000}" name="Total number of children in receipt [note 2] [note 3] [note 4] [note 5]" dataDxfId="55"/>
    <tableColumn id="4" xr3:uid="{00000000-0010-0000-1600-000004000000}" name="Care highest level"/>
    <tableColumn id="5" xr3:uid="{00000000-0010-0000-1600-000005000000}" name="Care middle level" dataDxfId="54"/>
    <tableColumn id="6" xr3:uid="{00000000-0010-0000-1600-000006000000}" name="Care lowest level"/>
    <tableColumn id="7" xr3:uid="{00000000-0010-0000-1600-000007000000}" name="Care not awarded" dataDxfId="53"/>
    <tableColumn id="8" xr3:uid="{00000000-0010-0000-1600-000008000000}" name="Percentage highest care"/>
    <tableColumn id="9" xr3:uid="{00000000-0010-0000-1600-000009000000}" name="Percentage middle care" dataDxfId="52"/>
    <tableColumn id="10" xr3:uid="{00000000-0010-0000-1600-00000A000000}" name="Percentage lowest care"/>
    <tableColumn id="11" xr3:uid="{00000000-0010-0000-1600-00000B000000}" name="Percentage not awarded" dataDxfId="51"/>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19b" displayName="table_19b" ref="A76:K88" totalsRowShown="0">
  <tableColumns count="11">
    <tableColumn id="1" xr3:uid="{00000000-0010-0000-1700-000001000000}" name="Type of client" dataDxfId="50"/>
    <tableColumn id="2" xr3:uid="{00000000-0010-0000-1700-000002000000}" name="Condition Category [note 5] [note 6]"/>
    <tableColumn id="3" xr3:uid="{00000000-0010-0000-1700-000003000000}" name="Total number of children in receipt [note 2] [note 3] [note 4] [note 5]" dataDxfId="49"/>
    <tableColumn id="4" xr3:uid="{00000000-0010-0000-1700-000004000000}" name="Care highest level"/>
    <tableColumn id="5" xr3:uid="{00000000-0010-0000-1700-000005000000}" name="Care middle level" dataDxfId="48"/>
    <tableColumn id="6" xr3:uid="{00000000-0010-0000-1700-000006000000}" name="Care lowest level"/>
    <tableColumn id="7" xr3:uid="{00000000-0010-0000-1700-000007000000}" name="Care not awarded" dataDxfId="47"/>
    <tableColumn id="8" xr3:uid="{00000000-0010-0000-1700-000008000000}" name="Percentage highest care"/>
    <tableColumn id="9" xr3:uid="{00000000-0010-0000-1700-000009000000}" name="Percentage middle care" dataDxfId="46"/>
    <tableColumn id="10" xr3:uid="{00000000-0010-0000-1700-00000A000000}" name="Percentage lowest care"/>
    <tableColumn id="11" xr3:uid="{00000000-0010-0000-1700-00000B000000}" name="Percentage not awarded" dataDxfId="45"/>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a" displayName="table_20a" ref="A7:I73" totalsRowShown="0">
  <tableColumns count="9">
    <tableColumn id="1" xr3:uid="{00000000-0010-0000-1800-000001000000}" name="Type of client" dataDxfId="44"/>
    <tableColumn id="2" xr3:uid="{00000000-0010-0000-1800-000002000000}" name="Condition Category [note 5] [note 6]"/>
    <tableColumn id="3" xr3:uid="{00000000-0010-0000-1800-000003000000}" name="Total number of children in receipt [note 2]" dataDxfId="43"/>
    <tableColumn id="4" xr3:uid="{00000000-0010-0000-1800-000004000000}" name="Number on higher mobility"/>
    <tableColumn id="5" xr3:uid="{00000000-0010-0000-1800-000005000000}" name="Number on lower mobility" dataDxfId="42"/>
    <tableColumn id="6" xr3:uid="{00000000-0010-0000-1800-000006000000}" name="Number not awarded"/>
    <tableColumn id="7" xr3:uid="{00000000-0010-0000-1800-000007000000}" name="Percentage higher mobility" dataDxfId="41"/>
    <tableColumn id="8" xr3:uid="{00000000-0010-0000-1800-000008000000}" name="Percentage lower mobility"/>
    <tableColumn id="9" xr3:uid="{00000000-0010-0000-1800-000009000000}" name="Percentage not awarded" dataDxfId="4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0b" displayName="table_20b" ref="A76:I88" totalsRowShown="0">
  <tableColumns count="9">
    <tableColumn id="1" xr3:uid="{00000000-0010-0000-1900-000001000000}" name="Type of client" dataDxfId="39"/>
    <tableColumn id="2" xr3:uid="{00000000-0010-0000-1900-000002000000}" name="Condition Category [note 5] [note 6]"/>
    <tableColumn id="3" xr3:uid="{00000000-0010-0000-1900-000003000000}" name="Total number of children in receipt [note 2]" dataDxfId="38"/>
    <tableColumn id="4" xr3:uid="{00000000-0010-0000-1900-000004000000}" name="Number on higher mobility"/>
    <tableColumn id="5" xr3:uid="{00000000-0010-0000-1900-000005000000}" name="Number on lower mobility" dataDxfId="37"/>
    <tableColumn id="6" xr3:uid="{00000000-0010-0000-1900-000006000000}" name="Number not awarded"/>
    <tableColumn id="7" xr3:uid="{00000000-0010-0000-1900-000007000000}" name="Percentage higher mobility" dataDxfId="36"/>
    <tableColumn id="8" xr3:uid="{00000000-0010-0000-1900-000008000000}" name="Percentage lower mobility"/>
    <tableColumn id="9" xr3:uid="{00000000-0010-0000-1900-000009000000}" name="Percentage not awarded" dataDxfId="3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DB0C60-E8B6-4708-88E5-33A57834C1C5}" name="Table15193333" displayName="Table15193333" ref="A5:B8" totalsRowShown="0" headerRowDxfId="34" dataDxfId="33" tableBorderDxfId="32">
  <tableColumns count="2">
    <tableColumn id="1" xr3:uid="{6857E9C8-0A70-490B-8F75-176BC7F02D47}" name="Type of Client" dataDxfId="31"/>
    <tableColumn id="3" xr3:uid="{894A0C67-956B-4917-BD4D-9EFD86DA3928}" name="Total number of children in receipt as of September 2024_x000a_[note 2] [note 3] [note 4]" dataDxfId="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2" displayName="table_22" ref="A6:C15" totalsRowShown="0">
  <tableColumns count="3">
    <tableColumn id="1" xr3:uid="{00000000-0010-0000-1A00-000001000000}" name="Duration on Caseload" dataDxfId="29"/>
    <tableColumn id="2" xr3:uid="{00000000-0010-0000-1A00-000002000000}" name="Total number of children in receipt as of September 2024"/>
    <tableColumn id="3" xr3:uid="{00000000-0010-0000-1A00-000003000000}" name="Percentage of children in receipt as of September 2024" dataDxfId="28"/>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3" displayName="table_23" ref="A6:C40" totalsRowShown="0">
  <tableColumns count="3">
    <tableColumn id="1" xr3:uid="{00000000-0010-0000-1B00-000001000000}" name="Local Authority [note 2] [note 3]" dataDxfId="27"/>
    <tableColumn id="2" xr3:uid="{00000000-0010-0000-1B00-000002000000}" name="Total number of children in receipt as of September 2024 [note 4] [note 5] [note 6]"/>
    <tableColumn id="3" xr3:uid="{00000000-0010-0000-1B00-000003000000}" name="Percentage of children in receipt as of September 2024" dataDxfId="26"/>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4" displayName="table_24" ref="A6:M132" totalsRowShown="0">
  <tableColumns count="13">
    <tableColumn id="1" xr3:uid="{00000000-0010-0000-1C00-000001000000}" name="Type of client" dataDxfId="25"/>
    <tableColumn id="2" xr3:uid="{00000000-0010-0000-1C00-000002000000}" name="Month [note 2] [note 4] [note 5]"/>
    <tableColumn id="3" xr3:uid="{00000000-0010-0000-1C00-000003000000}" name="Number of re-determinations received [note 6]" dataDxfId="24"/>
    <tableColumn id="4" xr3:uid="{00000000-0010-0000-1C00-000004000000}" name="Re-determinations as a percentage of all decisions processed"/>
    <tableColumn id="5" xr3:uid="{00000000-0010-0000-1C00-000005000000}" name="Re-determinations which are allowed or partially allowed as a percentage of all decisions processed" dataDxfId="23"/>
    <tableColumn id="6" xr3:uid="{00000000-0010-0000-1C00-000006000000}" name="Number of re-determinations completed [note 7]"/>
    <tableColumn id="7" xr3:uid="{00000000-0010-0000-1C00-000007000000}" name="Completed re-determinations which are disallowed [note 7]" dataDxfId="22"/>
    <tableColumn id="8" xr3:uid="{00000000-0010-0000-1C00-000008000000}" name="Completed re-determinations which are allowed or partially allowed [note 7]"/>
    <tableColumn id="9" xr3:uid="{00000000-0010-0000-1C00-000009000000}" name="Completed re-determinations which are invalid [note 7]" dataDxfId="21"/>
    <tableColumn id="10" xr3:uid="{00000000-0010-0000-1C00-00000A000000}" name="Percentage of completed re-determinations which are disallowed"/>
    <tableColumn id="11" xr3:uid="{00000000-0010-0000-1C00-00000B000000}" name="Percentage of completed re-determinations which are allowed or partially allowed" dataDxfId="20"/>
    <tableColumn id="12" xr3:uid="{00000000-0010-0000-1C00-00000C000000}" name="Percentage of completed re-determinations which are invalid"/>
    <tableColumn id="13" xr3:uid="{00000000-0010-0000-1C00-00000D000000}" name="Percentage of re-determinations closed within 56 days [note 8]" dataDxfId="19"/>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5" displayName="table_25" ref="A6:G43" totalsRowShown="0">
  <tableColumns count="7">
    <tableColumn id="1" xr3:uid="{00000000-0010-0000-1D00-000001000000}" name="Month [note 4] [note 5]" dataDxfId="18"/>
    <tableColumn id="2" xr3:uid="{00000000-0010-0000-1D00-000002000000}" name="Number of appeals received [note 6]"/>
    <tableColumn id="3" xr3:uid="{00000000-0010-0000-1D00-000003000000}" name="Appeal hearings taking place [note 7] [note 8] [note 9]" dataDxfId="17"/>
    <tableColumn id="4" xr3:uid="{00000000-0010-0000-1D00-000004000000}" name="Appeals upheld [note 7] [note 8] [note 9] [note 10]"/>
    <tableColumn id="5" xr3:uid="{00000000-0010-0000-1D00-000005000000}" name="Appeals not upheld [note 7] [note 8] [note 9] [note 10]" dataDxfId="16"/>
    <tableColumn id="6" xr3:uid="{00000000-0010-0000-1D00-000006000000}" name="Percentage of appeals upheld"/>
    <tableColumn id="7" xr3:uid="{00000000-0010-0000-1D00-000007000000}" name="Percentage of appeals not upheld" dataDxfId="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49" totalsRowShown="0">
  <tableColumns count="8">
    <tableColumn id="1" xr3:uid="{00000000-0010-0000-0300-000001000000}" name="Month [note 3] [note 4] [note 5] [note 6]" dataDxfId="163"/>
    <tableColumn id="2" xr3:uid="{00000000-0010-0000-0300-000002000000}" name="Total [note 7]"/>
    <tableColumn id="3" xr3:uid="{00000000-0010-0000-0300-000003000000}" name="Care only [note 7]" dataDxfId="162"/>
    <tableColumn id="4" xr3:uid="{00000000-0010-0000-0300-000004000000}" name="Mobility only [note 7]"/>
    <tableColumn id="5" xr3:uid="{00000000-0010-0000-0300-000005000000}" name="Both care and mobility [note 7]" dataDxfId="161"/>
    <tableColumn id="6" xr3:uid="{00000000-0010-0000-0300-000006000000}" name="Percent receiving care only"/>
    <tableColumn id="7" xr3:uid="{00000000-0010-0000-0300-000007000000}" name="Percent receiving mobility only" dataDxfId="160"/>
    <tableColumn id="8" xr3:uid="{00000000-0010-0000-0300-000008000000}" name="Percent receiving both care and mobility" dataDxfId="159"/>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6" displayName="table_26" ref="A6:I126" totalsRowShown="0">
  <tableColumns count="9">
    <tableColumn id="1" xr3:uid="{00000000-0010-0000-1E00-000001000000}" name="Review Type [note 4] [note 5]"/>
    <tableColumn id="2" xr3:uid="{00000000-0010-0000-1E00-000002000000}" name="Month [note 3]" dataDxfId="14"/>
    <tableColumn id="3" xr3:uid="{00000000-0010-0000-1E00-000003000000}" name="Total Reviews Completed [note 6]"/>
    <tableColumn id="4" xr3:uid="{00000000-0010-0000-1E00-000004000000}" name="Decreased [note 7] [note 8]" dataDxfId="13"/>
    <tableColumn id="5" xr3:uid="{00000000-0010-0000-1E00-000005000000}" name="Increased [note 7]"/>
    <tableColumn id="6" xr3:uid="{00000000-0010-0000-1E00-000006000000}" name="No Change [note 7]" dataDxfId="12"/>
    <tableColumn id="7" xr3:uid="{00000000-0010-0000-1E00-000007000000}" name="Percent Decreased"/>
    <tableColumn id="8" xr3:uid="{00000000-0010-0000-1E00-000008000000}" name="Percent Increased" dataDxfId="11"/>
    <tableColumn id="9" xr3:uid="{00000000-0010-0000-1E00-000009000000}" name="Percent No Change" dataDxfId="10"/>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7" displayName="table_27" ref="A6:I126" totalsRowShown="0">
  <tableColumns count="9">
    <tableColumn id="1" xr3:uid="{00000000-0010-0000-1F00-000001000000}" name="Review Type [note 4] [note 5]" dataDxfId="9"/>
    <tableColumn id="2" xr3:uid="{00000000-0010-0000-1F00-000002000000}" name="Month [note 3]"/>
    <tableColumn id="3" xr3:uid="{00000000-0010-0000-1F00-000003000000}" name="Total Reviews Completed [note 6] [note 7]" dataDxfId="8"/>
    <tableColumn id="4" xr3:uid="{00000000-0010-0000-1F00-000004000000}" name="Decreased [note 8] [note 9]"/>
    <tableColumn id="5" xr3:uid="{00000000-0010-0000-1F00-000005000000}" name="Increased [note 8]" dataDxfId="7"/>
    <tableColumn id="6" xr3:uid="{00000000-0010-0000-1F00-000006000000}" name="No Change [note 8]"/>
    <tableColumn id="7" xr3:uid="{00000000-0010-0000-1F00-000007000000}" name="Percent Decreased" dataDxfId="6"/>
    <tableColumn id="8" xr3:uid="{00000000-0010-0000-1F00-000008000000}" name="Percent Increased"/>
    <tableColumn id="9" xr3:uid="{00000000-0010-0000-1F00-000009000000}" name="Percent No Change" dataDxfId="5"/>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8" displayName="table_28" ref="A6:I125" totalsRowShown="0">
  <tableColumns count="9">
    <tableColumn id="1" xr3:uid="{00000000-0010-0000-2000-000001000000}" name="Review Type [note 4] [note 5]" dataDxfId="4"/>
    <tableColumn id="2" xr3:uid="{00000000-0010-0000-2000-000002000000}" name="Month [note 3]"/>
    <tableColumn id="3" xr3:uid="{00000000-0010-0000-2000-000003000000}" name="Total Reviews Completed [note 6] [note 7]" dataDxfId="3"/>
    <tableColumn id="4" xr3:uid="{00000000-0010-0000-2000-000004000000}" name="Decreased [note 8] [note 9] "/>
    <tableColumn id="5" xr3:uid="{00000000-0010-0000-2000-000005000000}" name="Increased [note 8]" dataDxfId="2"/>
    <tableColumn id="6" xr3:uid="{00000000-0010-0000-2000-000006000000}" name="No Change [note 8]"/>
    <tableColumn id="7" xr3:uid="{00000000-0010-0000-2000-000007000000}" name="Percent Decreased" dataDxfId="1"/>
    <tableColumn id="8" xr3:uid="{00000000-0010-0000-2000-000008000000}" name="Percent Increased"/>
    <tableColumn id="9" xr3:uid="{00000000-0010-0000-20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H49" totalsRowShown="0">
  <tableColumns count="8">
    <tableColumn id="1" xr3:uid="{00000000-0010-0000-0400-000001000000}" name="Month [note 2] [note 3] [note 4] [note 5]" dataDxfId="158"/>
    <tableColumn id="2" xr3:uid="{00000000-0010-0000-0400-000002000000}" name="Total [note 6]"/>
    <tableColumn id="3" xr3:uid="{00000000-0010-0000-0400-000003000000}" name="Highest level [note 6]" dataDxfId="157"/>
    <tableColumn id="4" xr3:uid="{00000000-0010-0000-0400-000004000000}" name="Middle level [note 6]"/>
    <tableColumn id="5" xr3:uid="{00000000-0010-0000-0400-000005000000}" name="Lowest level [note 6]" dataDxfId="156"/>
    <tableColumn id="6" xr3:uid="{00000000-0010-0000-0400-000006000000}" name="Percent highest level"/>
    <tableColumn id="7" xr3:uid="{00000000-0010-0000-0400-000007000000}" name="Percent middle level" dataDxfId="155"/>
    <tableColumn id="8" xr3:uid="{00000000-0010-0000-0400-000008000000}" name="Percent Lowest Level" dataDxfId="15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49" totalsRowShown="0">
  <tableColumns count="6">
    <tableColumn id="1" xr3:uid="{00000000-0010-0000-0500-000001000000}" name="Month [note 3] [note 4] [note 5] [note 6]" dataDxfId="153"/>
    <tableColumn id="2" xr3:uid="{00000000-0010-0000-0500-000002000000}" name="Total [note 7]"/>
    <tableColumn id="3" xr3:uid="{00000000-0010-0000-0500-000003000000}" name="Higher level [note 7]" dataDxfId="152"/>
    <tableColumn id="4" xr3:uid="{00000000-0010-0000-0500-000004000000}" name="Lower level [note 7]"/>
    <tableColumn id="5" xr3:uid="{00000000-0010-0000-0500-000005000000}" name="Percentage higher level" dataDxfId="151"/>
    <tableColumn id="6" xr3:uid="{00000000-0010-0000-0500-000006000000}" name="Percentage lower level" dataDxfId="15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8" totalsRowShown="0">
  <tableColumns count="12">
    <tableColumn id="1" xr3:uid="{00000000-0010-0000-0600-000001000000}" name="Condition Category [note 5] [note 6]" dataDxfId="149"/>
    <tableColumn id="2" xr3:uid="{00000000-0010-0000-0600-000002000000}" name="Total part 1 applications registered"/>
    <tableColumn id="3" xr3:uid="{00000000-0010-0000-0600-000003000000}" name="Percentage of total part 1 applications registered" dataDxfId="148"/>
    <tableColumn id="4" xr3:uid="{00000000-0010-0000-0600-000004000000}" name="Total part 2 applications received"/>
    <tableColumn id="5" xr3:uid="{00000000-0010-0000-0600-000005000000}" name="Percentage of total part 2 applications received" dataDxfId="147"/>
    <tableColumn id="6" xr3:uid="{00000000-0010-0000-0600-000006000000}" name="Total applications processed"/>
    <tableColumn id="7" xr3:uid="{00000000-0010-0000-0600-000007000000}" name="Authorised applications" dataDxfId="146"/>
    <tableColumn id="8" xr3:uid="{00000000-0010-0000-0600-000008000000}" name="Denied applications"/>
    <tableColumn id="9" xr3:uid="{00000000-0010-0000-0600-000009000000}" name="Withdrawn applications" dataDxfId="145"/>
    <tableColumn id="10" xr3:uid="{00000000-0010-0000-0600-00000A000000}" name="Percentage of processed applications authorised"/>
    <tableColumn id="11" xr3:uid="{00000000-0010-0000-0600-00000B000000}" name="Percentage of processed applications denied" dataDxfId="144"/>
    <tableColumn id="12" xr3:uid="{00000000-0010-0000-0600-00000C000000}" name="Percentage of processed applications withdrawn" dataDxfId="14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L50" totalsRowShown="0">
  <tableColumns count="12">
    <tableColumn id="1" xr3:uid="{00000000-0010-0000-0700-000001000000}" name="Month [note 2] [note 3] [note 4]" dataDxfId="142"/>
    <tableColumn id="2" xr3:uid="{00000000-0010-0000-0700-000002000000}" name="Total [note 6]"/>
    <tableColumn id="3" xr3:uid="{00000000-0010-0000-0700-000003000000}" name="Online applications" dataDxfId="141"/>
    <tableColumn id="4" xr3:uid="{00000000-0010-0000-0700-000004000000}" name="Phone applications"/>
    <tableColumn id="5" xr3:uid="{00000000-0010-0000-0700-000005000000}" name="Alternative applications [note 7]" dataDxfId="140"/>
    <tableColumn id="6" xr3:uid="{00000000-0010-0000-0700-000006000000}" name="Paper applications [note 8]"/>
    <tableColumn id="7" xr3:uid="{00000000-0010-0000-0700-000007000000}" name="Other channel [note 9]" dataDxfId="139"/>
    <tableColumn id="8" xr3:uid="{00000000-0010-0000-0700-000008000000}" name="Percentage of online applications"/>
    <tableColumn id="9" xr3:uid="{00000000-0010-0000-0700-000009000000}" name="Percentage of phone applications" dataDxfId="138"/>
    <tableColumn id="10" xr3:uid="{00000000-0010-0000-0700-00000A000000}" name="Percentage of alternative applications"/>
    <tableColumn id="11" xr3:uid="{00000000-0010-0000-0700-00000B000000}" name="Percentage of paper applications" dataDxfId="137"/>
    <tableColumn id="12" xr3:uid="{00000000-0010-0000-0700-00000C000000}" name="Percentage of other applications" dataDxfId="13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2" totalsRowShown="0">
  <tableColumns count="10">
    <tableColumn id="1" xr3:uid="{00000000-0010-0000-0800-000001000000}" name="Age band [note 2] [note 4]" dataDxfId="135"/>
    <tableColumn id="2" xr3:uid="{00000000-0010-0000-0800-000002000000}" name="Total applications received"/>
    <tableColumn id="3" xr3:uid="{00000000-0010-0000-0800-000003000000}" name="Percentage of total applications received" dataDxfId="134"/>
    <tableColumn id="4" xr3:uid="{00000000-0010-0000-0800-000004000000}" name="Total applications processed [note 3]"/>
    <tableColumn id="5" xr3:uid="{00000000-0010-0000-0800-000005000000}" name="Authorised applications " dataDxfId="133"/>
    <tableColumn id="6" xr3:uid="{00000000-0010-0000-0800-000006000000}" name="Denied applications "/>
    <tableColumn id="7" xr3:uid="{00000000-0010-0000-0800-000007000000}" name="Withdrawn applications " dataDxfId="132"/>
    <tableColumn id="8" xr3:uid="{00000000-0010-0000-0800-000008000000}" name="Percentage of processed applications authorised"/>
    <tableColumn id="9" xr3:uid="{00000000-0010-0000-0800-000009000000}" name="Percentage of processed applications denied" dataDxfId="131"/>
    <tableColumn id="10" xr3:uid="{00000000-0010-0000-0800-00000A000000}" name="Percentage of processed applications withdrawn" dataDxfId="13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tableColumns count="10">
    <tableColumn id="1" xr3:uid="{00000000-0010-0000-0900-000001000000}" name="Local authority [note 2] [note 5] [note 6]" dataDxfId="129"/>
    <tableColumn id="2" xr3:uid="{00000000-0010-0000-0900-000002000000}" name="Total applications received [note 7]"/>
    <tableColumn id="3" xr3:uid="{00000000-0010-0000-0900-000003000000}" name="Percentage of total applications received" dataDxfId="128"/>
    <tableColumn id="4" xr3:uid="{00000000-0010-0000-0900-000004000000}" name="Total applications processed [note 3] "/>
    <tableColumn id="5" xr3:uid="{00000000-0010-0000-0900-000005000000}" name="Authorised applications " dataDxfId="127"/>
    <tableColumn id="6" xr3:uid="{00000000-0010-0000-0900-000006000000}" name="Denied applications"/>
    <tableColumn id="7" xr3:uid="{00000000-0010-0000-0900-000007000000}" name="Withdrawn applications" dataDxfId="126"/>
    <tableColumn id="8" xr3:uid="{00000000-0010-0000-0900-000008000000}" name="Percentage of processed applications authorised"/>
    <tableColumn id="9" xr3:uid="{00000000-0010-0000-0900-000009000000}" name="Percentage of processed applications denied" dataDxfId="125"/>
    <tableColumn id="10" xr3:uid="{00000000-0010-0000-0900-00000A000000}" name="Percentage of processed applications withdrawn" dataDxfId="1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table" Target="../tables/table2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workbookViewId="0"/>
  </sheetViews>
  <sheetFormatPr defaultColWidth="11.08203125" defaultRowHeight="15.5" x14ac:dyDescent="0.35"/>
  <cols>
    <col min="1" max="1" width="31.5" customWidth="1"/>
    <col min="2" max="2" width="101.58203125" customWidth="1"/>
    <col min="3" max="3" width="39" bestFit="1" customWidth="1"/>
  </cols>
  <sheetData>
    <row r="1" spans="1:3" ht="21" x14ac:dyDescent="0.5">
      <c r="A1" s="1" t="s">
        <v>531</v>
      </c>
    </row>
    <row r="2" spans="1:3" x14ac:dyDescent="0.35">
      <c r="A2" t="s">
        <v>0</v>
      </c>
    </row>
    <row r="3" spans="1:3" x14ac:dyDescent="0.35">
      <c r="A3" s="52" t="s">
        <v>1</v>
      </c>
      <c r="B3" t="s">
        <v>2</v>
      </c>
      <c r="C3" s="72" t="s">
        <v>384</v>
      </c>
    </row>
    <row r="4" spans="1:3" x14ac:dyDescent="0.35">
      <c r="A4" s="86" t="str">
        <f>HYPERLINK("#'T1 Applications by decision'!A1", "T1 Applications by decision")</f>
        <v>T1 Applications by decision</v>
      </c>
      <c r="B4" t="s">
        <v>3</v>
      </c>
      <c r="C4" s="84" t="s">
        <v>385</v>
      </c>
    </row>
    <row r="5" spans="1:3" x14ac:dyDescent="0.35">
      <c r="A5" s="86" t="str">
        <f>HYPERLINK("#'T2 Decisions by award type'!A1", "T2 Decisions by award type")</f>
        <v>T2 Decisions by award type</v>
      </c>
      <c r="B5" t="s">
        <v>4</v>
      </c>
      <c r="C5" s="84" t="s">
        <v>385</v>
      </c>
    </row>
    <row r="6" spans="1:3" x14ac:dyDescent="0.35">
      <c r="A6" s="86" t="str">
        <f>HYPERLINK("#'T3 Care awards by level'!A1", "T3 Care awards by level")</f>
        <v>T3 Care awards by level</v>
      </c>
      <c r="B6" t="s">
        <v>5</v>
      </c>
      <c r="C6" s="84" t="s">
        <v>385</v>
      </c>
    </row>
    <row r="7" spans="1:3" x14ac:dyDescent="0.35">
      <c r="A7" s="86" t="str">
        <f>HYPERLINK("#'T4 Mobility awards by level'!A1", "T4 Mobility awards by level")</f>
        <v>T4 Mobility awards by level</v>
      </c>
      <c r="B7" t="s">
        <v>6</v>
      </c>
      <c r="C7" s="84" t="s">
        <v>385</v>
      </c>
    </row>
    <row r="8" spans="1:3" x14ac:dyDescent="0.35">
      <c r="A8" s="86" t="str">
        <f>HYPERLINK("#'T5 Applications by condition'!A1", "T5 Applications by condition")</f>
        <v>T5 Applications by condition</v>
      </c>
      <c r="B8" t="s">
        <v>7</v>
      </c>
      <c r="C8" s="84" t="s">
        <v>386</v>
      </c>
    </row>
    <row r="9" spans="1:3" x14ac:dyDescent="0.35">
      <c r="A9" s="86" t="str">
        <f>HYPERLINK("#'T6 Applications by channel'!A1", "T6 Applications by channel")</f>
        <v>T6 Applications by channel</v>
      </c>
      <c r="B9" t="s">
        <v>8</v>
      </c>
      <c r="C9" s="84" t="s">
        <v>385</v>
      </c>
    </row>
    <row r="10" spans="1:3" x14ac:dyDescent="0.35">
      <c r="A10" s="86" t="str">
        <f>HYPERLINK("#'T7 Applications by age'!A1", "T7 Applications by age")</f>
        <v>T7 Applications by age</v>
      </c>
      <c r="B10" t="s">
        <v>9</v>
      </c>
      <c r="C10" s="84" t="s">
        <v>385</v>
      </c>
    </row>
    <row r="11" spans="1:3" x14ac:dyDescent="0.35">
      <c r="A11" s="86" t="str">
        <f>HYPERLINK("#'T8 Applications by LA'!A1", "T8 Applications by LA")</f>
        <v>T8 Applications by LA</v>
      </c>
      <c r="B11" t="s">
        <v>10</v>
      </c>
      <c r="C11" s="84" t="s">
        <v>385</v>
      </c>
    </row>
    <row r="12" spans="1:3" x14ac:dyDescent="0.35">
      <c r="A12" s="86" t="str">
        <f>HYPERLINK("#'T9 Application processing times'!A1", "T9 Application processing times")</f>
        <v>T9 Application processing times</v>
      </c>
      <c r="B12" t="s">
        <v>11</v>
      </c>
      <c r="C12" s="84" t="s">
        <v>385</v>
      </c>
    </row>
    <row r="13" spans="1:3" x14ac:dyDescent="0.35">
      <c r="A13" s="86" t="str">
        <f>HYPERLINK("#'T10 Payments'!A1", "T10 Payments")</f>
        <v>T10 Payments</v>
      </c>
      <c r="B13" t="s">
        <v>12</v>
      </c>
      <c r="C13" s="84" t="s">
        <v>387</v>
      </c>
    </row>
    <row r="14" spans="1:3" x14ac:dyDescent="0.35">
      <c r="A14" s="86" t="str">
        <f>HYPERLINK("#'T11 Payments by LA'!A1", "T11 Payments by LA")</f>
        <v>T11 Payments by LA</v>
      </c>
      <c r="B14" t="s">
        <v>13</v>
      </c>
      <c r="C14" s="84" t="s">
        <v>387</v>
      </c>
    </row>
    <row r="15" spans="1:3" x14ac:dyDescent="0.35">
      <c r="A15" s="86" t="str">
        <f>HYPERLINK("#'T12 Number of individuals paid'!A1", "T12 Number of individuals paid")</f>
        <v>T12 Number of individuals paid</v>
      </c>
      <c r="B15" t="s">
        <v>14</v>
      </c>
      <c r="C15" s="84" t="s">
        <v>387</v>
      </c>
    </row>
    <row r="16" spans="1:3" x14ac:dyDescent="0.35">
      <c r="A16" s="86" t="str">
        <f>HYPERLINK("#'T13 Caseload by award type'!A1", "T13 Caseload by award type")</f>
        <v>T13 Caseload by award type</v>
      </c>
      <c r="B16" t="s">
        <v>15</v>
      </c>
      <c r="C16" s="84" t="s">
        <v>387</v>
      </c>
    </row>
    <row r="17" spans="1:3" x14ac:dyDescent="0.35">
      <c r="A17" s="86" t="str">
        <f>HYPERLINK("#'T14 Caseload by care level'!A1", "T14 Caseload by care level")</f>
        <v>T14 Caseload by care level</v>
      </c>
      <c r="B17" t="s">
        <v>16</v>
      </c>
      <c r="C17" s="84" t="s">
        <v>387</v>
      </c>
    </row>
    <row r="18" spans="1:3" x14ac:dyDescent="0.35">
      <c r="A18" s="86" t="str">
        <f>HYPERLINK("#'T15 Caseload by mob level'!A1", "T15 Caseload by mob level")</f>
        <v>T15 Caseload by mob level</v>
      </c>
      <c r="B18" t="s">
        <v>17</v>
      </c>
      <c r="C18" s="84" t="s">
        <v>387</v>
      </c>
    </row>
    <row r="19" spans="1:3" x14ac:dyDescent="0.35">
      <c r="A19" s="86" t="str">
        <f>HYPERLINK("#'T16 Caseload by award level'!A1", "T16 Caseload by award level")</f>
        <v>T16 Caseload by award level</v>
      </c>
      <c r="B19" t="s">
        <v>18</v>
      </c>
      <c r="C19" s="84" t="s">
        <v>387</v>
      </c>
    </row>
    <row r="20" spans="1:3" x14ac:dyDescent="0.35">
      <c r="A20" s="86" t="str">
        <f>HYPERLINK("#'T17 Caseload by age'!A1", "T17 Caseload by age")</f>
        <v>T17 Caseload by age</v>
      </c>
      <c r="B20" t="s">
        <v>19</v>
      </c>
      <c r="C20" s="84" t="s">
        <v>387</v>
      </c>
    </row>
    <row r="21" spans="1:3" x14ac:dyDescent="0.35">
      <c r="A21" s="86" t="str">
        <f>HYPERLINK("#'T18 Caseload by cond and award'!A1", "T18 Caseload by cond and award")</f>
        <v>T18 Caseload by cond and award</v>
      </c>
      <c r="B21" t="s">
        <v>20</v>
      </c>
      <c r="C21" s="84" t="s">
        <v>387</v>
      </c>
    </row>
    <row r="22" spans="1:3" x14ac:dyDescent="0.35">
      <c r="A22" s="86" t="str">
        <f>HYPERLINK("#'T19 Caseload by cond and care'!A1", "T19 Caseload by cond and care")</f>
        <v>T19 Caseload by cond and care</v>
      </c>
      <c r="B22" t="s">
        <v>21</v>
      </c>
      <c r="C22" s="84" t="s">
        <v>387</v>
      </c>
    </row>
    <row r="23" spans="1:3" x14ac:dyDescent="0.35">
      <c r="A23" s="86" t="str">
        <f>HYPERLINK("#'T20 Caseload by cond and mob'!A1", "T20 Caseload by cond and mob")</f>
        <v>T20 Caseload by cond and mob</v>
      </c>
      <c r="B23" t="s">
        <v>22</v>
      </c>
      <c r="C23" s="84" t="s">
        <v>387</v>
      </c>
    </row>
    <row r="24" spans="1:3" x14ac:dyDescent="0.35">
      <c r="A24" s="156" t="s">
        <v>525</v>
      </c>
      <c r="B24" t="s">
        <v>526</v>
      </c>
      <c r="C24" s="84" t="s">
        <v>387</v>
      </c>
    </row>
    <row r="25" spans="1:3" x14ac:dyDescent="0.35">
      <c r="A25" s="86" t="str">
        <f>HYPERLINK("#'T22 Caseload by duration'!A1", "T22 Caseload by duration")</f>
        <v>T22 Caseload by duration</v>
      </c>
      <c r="B25" t="s">
        <v>527</v>
      </c>
      <c r="C25" s="84" t="s">
        <v>387</v>
      </c>
    </row>
    <row r="26" spans="1:3" x14ac:dyDescent="0.35">
      <c r="A26" s="86" t="str">
        <f>HYPERLINK("#'T23 Caseload by LA'!A1", "T23 Caseload by LA")</f>
        <v>T23 Caseload by LA</v>
      </c>
      <c r="B26" t="s">
        <v>23</v>
      </c>
      <c r="C26" s="84" t="s">
        <v>387</v>
      </c>
    </row>
    <row r="27" spans="1:3" x14ac:dyDescent="0.35">
      <c r="A27" s="86" t="str">
        <f>HYPERLINK("#'T24 Redeterminations'!A1", "T24 Redeterminations")</f>
        <v>T24 Redeterminations</v>
      </c>
      <c r="B27" s="62" t="s">
        <v>528</v>
      </c>
      <c r="C27" s="84" t="s">
        <v>387</v>
      </c>
    </row>
    <row r="28" spans="1:3" x14ac:dyDescent="0.35">
      <c r="A28" s="86" t="str">
        <f>HYPERLINK("#'T25 Appeals'!A1", "T25 Appeals")</f>
        <v>T25 Appeals</v>
      </c>
      <c r="B28" t="s">
        <v>24</v>
      </c>
      <c r="C28" s="84" t="s">
        <v>387</v>
      </c>
    </row>
    <row r="29" spans="1:3" x14ac:dyDescent="0.35">
      <c r="A29" s="86" t="str">
        <f>HYPERLINK("#'T26 Reviews'!A1", "T26 Reviews")</f>
        <v>T26 Reviews</v>
      </c>
      <c r="B29" t="s">
        <v>25</v>
      </c>
      <c r="C29" s="84" t="s">
        <v>387</v>
      </c>
    </row>
    <row r="30" spans="1:3" x14ac:dyDescent="0.35">
      <c r="A30" s="86" t="str">
        <f>HYPERLINK("#'T27 New applicant reviews'!A1", "T27 New applicant reviews")</f>
        <v>T27 New applicant reviews</v>
      </c>
      <c r="B30" t="s">
        <v>26</v>
      </c>
      <c r="C30" s="85" t="s">
        <v>386</v>
      </c>
    </row>
    <row r="31" spans="1:3" x14ac:dyDescent="0.35">
      <c r="A31" s="156" t="str">
        <f>HYPERLINK("#'T28 Case transfer reviews'!A1", "T28 Case transfer reviews")</f>
        <v>T28 Case transfer reviews</v>
      </c>
      <c r="B31" t="s">
        <v>27</v>
      </c>
      <c r="C31" s="45" t="s">
        <v>388</v>
      </c>
    </row>
    <row r="32" spans="1:3" x14ac:dyDescent="0.35">
      <c r="A32" s="144" t="str">
        <f>HYPERLINK("#'Chart 1'!A1", "Chart 1")</f>
        <v>Chart 1</v>
      </c>
      <c r="B32" t="s">
        <v>463</v>
      </c>
      <c r="C32" s="84" t="s">
        <v>387</v>
      </c>
    </row>
  </sheetData>
  <hyperlinks>
    <hyperlink ref="C4" location="'T1 Applications by decision'!A1" display="Table 1" xr:uid="{F7D921FB-2A06-40FA-A3B1-3DF445CE4D4D}"/>
    <hyperlink ref="C5" location="'T2 Decisions by award type'!A1" display="Table 2" xr:uid="{6AC49DF2-600E-4768-BA40-2C9CCDC5F0CF}"/>
    <hyperlink ref="C6" location="'T3 Care awards by level'!A1" display="Table 3" xr:uid="{CD9EE31C-2CF3-4453-B2DD-D293C9E6F241}"/>
    <hyperlink ref="C7" location="'T4 Mobility awards by level'!A1" display="Table 4" xr:uid="{2617E435-90C2-4026-952B-70A0032B664C}"/>
    <hyperlink ref="C8" location="'T5 Applications by condition'!A1" display="Table 5" xr:uid="{251B6044-4A54-45D8-9FE3-4825E64ED396}"/>
    <hyperlink ref="C9" location="'T6 Applications by channel'!A1" display="Table 6" xr:uid="{57947098-D7A0-4F2A-9B1D-F2CC670E07CC}"/>
    <hyperlink ref="C10" location="'T7 Applications by age'!A1" display="Table 7" xr:uid="{47DEE3E9-AB48-46E5-91FF-59D7FC19B720}"/>
    <hyperlink ref="C11" location="'T8 Applications by LA'!A1" display="Table 8" xr:uid="{3F9B0921-FBD7-47A0-B2B0-6481FEC4F9CE}"/>
    <hyperlink ref="C12" location="'T9 Application processing times'!A1" display="Table 9" xr:uid="{04BCE6C2-2499-48DD-937F-1E6C79A8154B}"/>
    <hyperlink ref="C13" location="'T10 Payments'!A1" display="Table 10" xr:uid="{B4BD4500-8906-4460-AB15-EA4B9786781C}"/>
    <hyperlink ref="C14" location="'T11 Payments by LA'!A1" display="Table 11" xr:uid="{B6D9FA90-5A80-4E83-89BF-9FA85F32E146}"/>
    <hyperlink ref="C15" location="'T12 Number of individuals paid'!A1" display="Table 12" xr:uid="{27EF10F4-20DF-4F30-A9D4-9B1480FE0FCF}"/>
    <hyperlink ref="C16" location="'T13 Caseload by award type'!A1" display="Table 13" xr:uid="{0FC81F1C-073F-4DA3-AC79-A11F400BF757}"/>
    <hyperlink ref="C17" location="'T14 Caseload by care level'!A1" display="Table 14" xr:uid="{214699E0-2438-4C35-903B-44AFE5881A41}"/>
    <hyperlink ref="C18" location="'T15 Caseload by mob level'!A1" display="Table 15" xr:uid="{E4346B19-5540-4E7E-8E5D-07E646D5978E}"/>
    <hyperlink ref="C19" location="'T16 Caseload by award level'!A1" display="Table 16" xr:uid="{177110AA-28A1-469F-AA44-960AA0071727}"/>
    <hyperlink ref="C20" location="'T17 Caseload by age'!A1" display="Table 17" xr:uid="{76D2DA5F-6D12-45ED-A08A-DBBF4A0633BA}"/>
    <hyperlink ref="C21" location="'T18 Caseload by cond and award'!A1" display="Table 18" xr:uid="{1E5A0C75-011E-49F9-878B-9854422E811A}"/>
    <hyperlink ref="C22" location="'T19 Caseload by cond and care'!A1" display="Table 19" xr:uid="{F95F02BA-65E1-4FFF-A90E-2DBA3AE4058E}"/>
    <hyperlink ref="C23" location="'T20 Caseload by cond and mob'!A1" display="Table 20" xr:uid="{D5E0462B-03C3-4AD2-9CC1-A442ACD99FA8}"/>
    <hyperlink ref="C25" location="'T21 Caseload by SRTI indicator'!A1" display="Table 21" xr:uid="{DBE442ED-60C7-4361-8A16-DB1EF6E0A542}"/>
    <hyperlink ref="C26" location="'T22 Caseload by duration'!A1" display="Table 22" xr:uid="{9E76346F-1C3E-4778-A8B6-09775923B312}"/>
    <hyperlink ref="C27" location="'T23 Caseload by LA'!A1" display="Table 23" xr:uid="{B804745B-6CDA-4CA4-BFA4-B0CF38D483F6}"/>
    <hyperlink ref="C28" location="'T24 Redeterminations'!A1" display="Table 24" xr:uid="{E742BACE-29D9-4E79-AD12-D1FB9EB0BE54}"/>
    <hyperlink ref="C29" location="'T25 Appeals'!A1" display="Table 25" xr:uid="{52FB562E-605B-49B9-AB61-A1FF0F498A7E}"/>
    <hyperlink ref="A24" location="'T21 Caseload by SRTI'!A1" display="T21 Caseload by SRTI" xr:uid="{1ED68F55-80E3-4ED4-8621-677075CC2D47}"/>
  </hyperlinks>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4"/>
  <sheetViews>
    <sheetView showGridLines="0" zoomScaleNormal="100" workbookViewId="0"/>
  </sheetViews>
  <sheetFormatPr defaultColWidth="11.08203125" defaultRowHeight="15.5" x14ac:dyDescent="0.35"/>
  <cols>
    <col min="1" max="1" width="37.58203125" customWidth="1"/>
    <col min="2" max="11" width="20.58203125" customWidth="1"/>
  </cols>
  <sheetData>
    <row r="1" spans="1:11" ht="19.5" x14ac:dyDescent="0.45">
      <c r="A1" s="2" t="s">
        <v>523</v>
      </c>
    </row>
    <row r="2" spans="1:11" x14ac:dyDescent="0.35">
      <c r="A2" t="s">
        <v>209</v>
      </c>
    </row>
    <row r="3" spans="1:11" x14ac:dyDescent="0.35">
      <c r="A3" t="s">
        <v>210</v>
      </c>
    </row>
    <row r="4" spans="1:11" x14ac:dyDescent="0.35">
      <c r="A4" s="62" t="s">
        <v>537</v>
      </c>
    </row>
    <row r="5" spans="1:11" x14ac:dyDescent="0.35">
      <c r="A5" t="s">
        <v>47</v>
      </c>
    </row>
    <row r="6" spans="1:11" x14ac:dyDescent="0.35">
      <c r="A6" s="8" t="s">
        <v>222</v>
      </c>
    </row>
    <row r="7" spans="1:11" ht="62" x14ac:dyDescent="0.35">
      <c r="A7" s="154" t="s">
        <v>211</v>
      </c>
      <c r="B7" s="153" t="s">
        <v>212</v>
      </c>
      <c r="C7" s="154" t="s">
        <v>213</v>
      </c>
      <c r="D7" s="153" t="s">
        <v>214</v>
      </c>
      <c r="E7" s="154" t="s">
        <v>215</v>
      </c>
      <c r="F7" s="153" t="s">
        <v>216</v>
      </c>
      <c r="G7" s="154" t="s">
        <v>217</v>
      </c>
      <c r="H7" s="153" t="s">
        <v>218</v>
      </c>
      <c r="I7" s="154" t="s">
        <v>219</v>
      </c>
      <c r="J7" s="153" t="s">
        <v>220</v>
      </c>
      <c r="K7" s="154" t="s">
        <v>221</v>
      </c>
    </row>
    <row r="8" spans="1:11" x14ac:dyDescent="0.35">
      <c r="A8" s="23" t="s">
        <v>55</v>
      </c>
      <c r="B8" s="24">
        <v>51440</v>
      </c>
      <c r="C8" s="26">
        <v>4050</v>
      </c>
      <c r="D8" s="24">
        <v>7465</v>
      </c>
      <c r="E8" s="26">
        <v>7925</v>
      </c>
      <c r="F8" s="24">
        <v>7900</v>
      </c>
      <c r="G8" s="26">
        <v>7360</v>
      </c>
      <c r="H8" s="24">
        <v>6760</v>
      </c>
      <c r="I8" s="26">
        <v>4140</v>
      </c>
      <c r="J8" s="24">
        <v>5835</v>
      </c>
      <c r="K8" s="26">
        <v>77</v>
      </c>
    </row>
    <row r="9" spans="1:11" x14ac:dyDescent="0.35">
      <c r="A9" s="23" t="s">
        <v>533</v>
      </c>
      <c r="B9" s="166">
        <v>1</v>
      </c>
      <c r="C9" s="166">
        <v>0.08</v>
      </c>
      <c r="D9" s="166">
        <v>0.15</v>
      </c>
      <c r="E9" s="166">
        <v>0.15</v>
      </c>
      <c r="F9" s="166">
        <v>0.15</v>
      </c>
      <c r="G9" s="166">
        <v>0.14000000000000001</v>
      </c>
      <c r="H9" s="166">
        <v>0.13</v>
      </c>
      <c r="I9" s="166">
        <v>0.08</v>
      </c>
      <c r="J9" s="166">
        <v>0.11</v>
      </c>
      <c r="K9" s="26" t="s">
        <v>57</v>
      </c>
    </row>
    <row r="10" spans="1:11" x14ac:dyDescent="0.35">
      <c r="A10" s="11" t="s">
        <v>58</v>
      </c>
      <c r="B10" s="4">
        <v>20</v>
      </c>
      <c r="C10" s="19">
        <v>20</v>
      </c>
      <c r="D10" s="4">
        <v>5</v>
      </c>
      <c r="E10" s="19">
        <v>0</v>
      </c>
      <c r="F10" s="4">
        <v>0</v>
      </c>
      <c r="G10" s="19">
        <v>0</v>
      </c>
      <c r="H10" s="4">
        <v>0</v>
      </c>
      <c r="I10" s="19">
        <v>0</v>
      </c>
      <c r="J10" s="4">
        <v>0</v>
      </c>
      <c r="K10" s="167">
        <v>16.5</v>
      </c>
    </row>
    <row r="11" spans="1:11" x14ac:dyDescent="0.35">
      <c r="A11" s="11" t="s">
        <v>59</v>
      </c>
      <c r="B11" s="4">
        <v>50</v>
      </c>
      <c r="C11" s="19">
        <v>20</v>
      </c>
      <c r="D11" s="4">
        <v>25</v>
      </c>
      <c r="E11" s="19">
        <v>5</v>
      </c>
      <c r="F11" s="4">
        <v>0</v>
      </c>
      <c r="G11" s="19">
        <v>0</v>
      </c>
      <c r="H11" s="4">
        <v>0</v>
      </c>
      <c r="I11" s="19">
        <v>0</v>
      </c>
      <c r="J11" s="4">
        <v>0</v>
      </c>
      <c r="K11" s="167">
        <v>23</v>
      </c>
    </row>
    <row r="12" spans="1:11" x14ac:dyDescent="0.35">
      <c r="A12" s="11" t="s">
        <v>60</v>
      </c>
      <c r="B12" s="4">
        <v>90</v>
      </c>
      <c r="C12" s="19">
        <v>30</v>
      </c>
      <c r="D12" s="4">
        <v>40</v>
      </c>
      <c r="E12" s="19">
        <v>15</v>
      </c>
      <c r="F12" s="4">
        <v>5</v>
      </c>
      <c r="G12" s="19">
        <v>0</v>
      </c>
      <c r="H12" s="4">
        <v>0</v>
      </c>
      <c r="I12" s="19">
        <v>0</v>
      </c>
      <c r="J12" s="4">
        <v>0</v>
      </c>
      <c r="K12" s="167">
        <v>25</v>
      </c>
    </row>
    <row r="13" spans="1:11" x14ac:dyDescent="0.35">
      <c r="A13" s="11" t="s">
        <v>61</v>
      </c>
      <c r="B13" s="4">
        <v>100</v>
      </c>
      <c r="C13" s="19">
        <v>40</v>
      </c>
      <c r="D13" s="4">
        <v>25</v>
      </c>
      <c r="E13" s="19">
        <v>10</v>
      </c>
      <c r="F13" s="4">
        <v>15</v>
      </c>
      <c r="G13" s="19">
        <v>5</v>
      </c>
      <c r="H13" s="4">
        <v>0</v>
      </c>
      <c r="I13" s="19">
        <v>0</v>
      </c>
      <c r="J13" s="4">
        <v>0</v>
      </c>
      <c r="K13" s="167">
        <v>25.5</v>
      </c>
    </row>
    <row r="14" spans="1:11" x14ac:dyDescent="0.35">
      <c r="A14" s="11" t="s">
        <v>62</v>
      </c>
      <c r="B14" s="4">
        <v>350</v>
      </c>
      <c r="C14" s="19">
        <v>250</v>
      </c>
      <c r="D14" s="4">
        <v>50</v>
      </c>
      <c r="E14" s="19">
        <v>25</v>
      </c>
      <c r="F14" s="4">
        <v>15</v>
      </c>
      <c r="G14" s="19">
        <v>10</v>
      </c>
      <c r="H14" s="4">
        <v>5</v>
      </c>
      <c r="I14" s="19">
        <v>0</v>
      </c>
      <c r="J14" s="4">
        <v>0</v>
      </c>
      <c r="K14" s="167">
        <v>15</v>
      </c>
    </row>
    <row r="15" spans="1:11" x14ac:dyDescent="0.35">
      <c r="A15" s="11" t="s">
        <v>63</v>
      </c>
      <c r="B15" s="4">
        <v>500</v>
      </c>
      <c r="C15" s="19">
        <v>80</v>
      </c>
      <c r="D15" s="4">
        <v>375</v>
      </c>
      <c r="E15" s="19">
        <v>30</v>
      </c>
      <c r="F15" s="4">
        <v>5</v>
      </c>
      <c r="G15" s="19">
        <v>5</v>
      </c>
      <c r="H15" s="4">
        <v>5</v>
      </c>
      <c r="I15" s="19">
        <v>5</v>
      </c>
      <c r="J15" s="4">
        <v>0</v>
      </c>
      <c r="K15" s="167">
        <v>28</v>
      </c>
    </row>
    <row r="16" spans="1:11" x14ac:dyDescent="0.35">
      <c r="A16" s="11" t="s">
        <v>64</v>
      </c>
      <c r="B16" s="4">
        <v>690</v>
      </c>
      <c r="C16" s="19">
        <v>30</v>
      </c>
      <c r="D16" s="4">
        <v>430</v>
      </c>
      <c r="E16" s="19">
        <v>205</v>
      </c>
      <c r="F16" s="4">
        <v>15</v>
      </c>
      <c r="G16" s="19">
        <v>5</v>
      </c>
      <c r="H16" s="4" t="s">
        <v>100</v>
      </c>
      <c r="I16" s="19">
        <v>5</v>
      </c>
      <c r="J16" s="4" t="s">
        <v>100</v>
      </c>
      <c r="K16" s="167">
        <v>34</v>
      </c>
    </row>
    <row r="17" spans="1:11" x14ac:dyDescent="0.35">
      <c r="A17" s="11" t="s">
        <v>65</v>
      </c>
      <c r="B17" s="4">
        <v>1025</v>
      </c>
      <c r="C17" s="19">
        <v>25</v>
      </c>
      <c r="D17" s="4">
        <v>510</v>
      </c>
      <c r="E17" s="19">
        <v>355</v>
      </c>
      <c r="F17" s="4">
        <v>120</v>
      </c>
      <c r="G17" s="19">
        <v>15</v>
      </c>
      <c r="H17" s="4" t="s">
        <v>100</v>
      </c>
      <c r="I17" s="19">
        <v>0</v>
      </c>
      <c r="J17" s="4">
        <v>0</v>
      </c>
      <c r="K17" s="167">
        <v>40</v>
      </c>
    </row>
    <row r="18" spans="1:11" x14ac:dyDescent="0.35">
      <c r="A18" s="11" t="s">
        <v>66</v>
      </c>
      <c r="B18" s="4">
        <v>980</v>
      </c>
      <c r="C18" s="19">
        <v>25</v>
      </c>
      <c r="D18" s="4">
        <v>340</v>
      </c>
      <c r="E18" s="19">
        <v>400</v>
      </c>
      <c r="F18" s="4">
        <v>145</v>
      </c>
      <c r="G18" s="19">
        <v>55</v>
      </c>
      <c r="H18" s="4">
        <v>10</v>
      </c>
      <c r="I18" s="19" t="s">
        <v>100</v>
      </c>
      <c r="J18" s="4" t="s">
        <v>100</v>
      </c>
      <c r="K18" s="167">
        <v>46</v>
      </c>
    </row>
    <row r="19" spans="1:11" x14ac:dyDescent="0.35">
      <c r="A19" s="11" t="s">
        <v>67</v>
      </c>
      <c r="B19" s="4">
        <v>1030</v>
      </c>
      <c r="C19" s="19">
        <v>15</v>
      </c>
      <c r="D19" s="4">
        <v>245</v>
      </c>
      <c r="E19" s="19">
        <v>415</v>
      </c>
      <c r="F19" s="4">
        <v>220</v>
      </c>
      <c r="G19" s="19">
        <v>90</v>
      </c>
      <c r="H19" s="4">
        <v>40</v>
      </c>
      <c r="I19" s="19">
        <v>5</v>
      </c>
      <c r="J19" s="4" t="s">
        <v>100</v>
      </c>
      <c r="K19" s="167">
        <v>53</v>
      </c>
    </row>
    <row r="20" spans="1:11" x14ac:dyDescent="0.35">
      <c r="A20" s="11" t="s">
        <v>68</v>
      </c>
      <c r="B20" s="4">
        <v>1235</v>
      </c>
      <c r="C20" s="19">
        <v>20</v>
      </c>
      <c r="D20" s="4">
        <v>215</v>
      </c>
      <c r="E20" s="19">
        <v>425</v>
      </c>
      <c r="F20" s="4">
        <v>350</v>
      </c>
      <c r="G20" s="19">
        <v>135</v>
      </c>
      <c r="H20" s="4">
        <v>55</v>
      </c>
      <c r="I20" s="19">
        <v>25</v>
      </c>
      <c r="J20" s="4">
        <v>5</v>
      </c>
      <c r="K20" s="167">
        <v>59</v>
      </c>
    </row>
    <row r="21" spans="1:11" x14ac:dyDescent="0.35">
      <c r="A21" s="11" t="s">
        <v>69</v>
      </c>
      <c r="B21" s="4">
        <v>1180</v>
      </c>
      <c r="C21" s="19">
        <v>10</v>
      </c>
      <c r="D21" s="4">
        <v>160</v>
      </c>
      <c r="E21" s="19">
        <v>345</v>
      </c>
      <c r="F21" s="4">
        <v>415</v>
      </c>
      <c r="G21" s="19">
        <v>150</v>
      </c>
      <c r="H21" s="4">
        <v>65</v>
      </c>
      <c r="I21" s="19">
        <v>15</v>
      </c>
      <c r="J21" s="4">
        <v>10</v>
      </c>
      <c r="K21" s="167">
        <v>63</v>
      </c>
    </row>
    <row r="22" spans="1:11" x14ac:dyDescent="0.35">
      <c r="A22" s="11" t="s">
        <v>70</v>
      </c>
      <c r="B22" s="4">
        <v>1270</v>
      </c>
      <c r="C22" s="19">
        <v>20</v>
      </c>
      <c r="D22" s="4">
        <v>85</v>
      </c>
      <c r="E22" s="19">
        <v>310</v>
      </c>
      <c r="F22" s="4">
        <v>490</v>
      </c>
      <c r="G22" s="19">
        <v>225</v>
      </c>
      <c r="H22" s="4">
        <v>80</v>
      </c>
      <c r="I22" s="19">
        <v>30</v>
      </c>
      <c r="J22" s="4">
        <v>25</v>
      </c>
      <c r="K22" s="167">
        <v>69</v>
      </c>
    </row>
    <row r="23" spans="1:11" x14ac:dyDescent="0.35">
      <c r="A23" s="11" t="s">
        <v>71</v>
      </c>
      <c r="B23" s="4">
        <v>1180</v>
      </c>
      <c r="C23" s="19">
        <v>20</v>
      </c>
      <c r="D23" s="4">
        <v>50</v>
      </c>
      <c r="E23" s="19">
        <v>205</v>
      </c>
      <c r="F23" s="4">
        <v>420</v>
      </c>
      <c r="G23" s="19">
        <v>260</v>
      </c>
      <c r="H23" s="4">
        <v>120</v>
      </c>
      <c r="I23" s="19">
        <v>55</v>
      </c>
      <c r="J23" s="4">
        <v>50</v>
      </c>
      <c r="K23" s="167">
        <v>76</v>
      </c>
    </row>
    <row r="24" spans="1:11" x14ac:dyDescent="0.35">
      <c r="A24" s="11" t="s">
        <v>72</v>
      </c>
      <c r="B24" s="4">
        <v>1010</v>
      </c>
      <c r="C24" s="19">
        <v>15</v>
      </c>
      <c r="D24" s="4">
        <v>30</v>
      </c>
      <c r="E24" s="19">
        <v>160</v>
      </c>
      <c r="F24" s="4">
        <v>265</v>
      </c>
      <c r="G24" s="19">
        <v>280</v>
      </c>
      <c r="H24" s="4">
        <v>125</v>
      </c>
      <c r="I24" s="19">
        <v>80</v>
      </c>
      <c r="J24" s="4">
        <v>60</v>
      </c>
      <c r="K24" s="167">
        <v>83</v>
      </c>
    </row>
    <row r="25" spans="1:11" x14ac:dyDescent="0.35">
      <c r="A25" s="11" t="s">
        <v>73</v>
      </c>
      <c r="B25" s="4">
        <v>1080</v>
      </c>
      <c r="C25" s="19">
        <v>10</v>
      </c>
      <c r="D25" s="4">
        <v>25</v>
      </c>
      <c r="E25" s="19">
        <v>165</v>
      </c>
      <c r="F25" s="4">
        <v>245</v>
      </c>
      <c r="G25" s="19">
        <v>275</v>
      </c>
      <c r="H25" s="4">
        <v>175</v>
      </c>
      <c r="I25" s="19">
        <v>90</v>
      </c>
      <c r="J25" s="4">
        <v>90</v>
      </c>
      <c r="K25" s="167">
        <v>87</v>
      </c>
    </row>
    <row r="26" spans="1:11" x14ac:dyDescent="0.35">
      <c r="A26" s="11" t="s">
        <v>74</v>
      </c>
      <c r="B26" s="4">
        <v>960</v>
      </c>
      <c r="C26" s="19">
        <v>15</v>
      </c>
      <c r="D26" s="4">
        <v>20</v>
      </c>
      <c r="E26" s="19">
        <v>105</v>
      </c>
      <c r="F26" s="4">
        <v>195</v>
      </c>
      <c r="G26" s="19">
        <v>290</v>
      </c>
      <c r="H26" s="4">
        <v>155</v>
      </c>
      <c r="I26" s="19">
        <v>80</v>
      </c>
      <c r="J26" s="4">
        <v>100</v>
      </c>
      <c r="K26" s="167">
        <v>91</v>
      </c>
    </row>
    <row r="27" spans="1:11" x14ac:dyDescent="0.35">
      <c r="A27" s="11" t="s">
        <v>75</v>
      </c>
      <c r="B27" s="4">
        <v>1055</v>
      </c>
      <c r="C27" s="19">
        <v>10</v>
      </c>
      <c r="D27" s="4">
        <v>5</v>
      </c>
      <c r="E27" s="19">
        <v>60</v>
      </c>
      <c r="F27" s="4">
        <v>150</v>
      </c>
      <c r="G27" s="19">
        <v>370</v>
      </c>
      <c r="H27" s="4">
        <v>235</v>
      </c>
      <c r="I27" s="19">
        <v>95</v>
      </c>
      <c r="J27" s="4">
        <v>130</v>
      </c>
      <c r="K27" s="167">
        <v>96</v>
      </c>
    </row>
    <row r="28" spans="1:11" x14ac:dyDescent="0.35">
      <c r="A28" s="11" t="s">
        <v>76</v>
      </c>
      <c r="B28" s="4">
        <v>1215</v>
      </c>
      <c r="C28" s="19">
        <v>20</v>
      </c>
      <c r="D28" s="4">
        <v>30</v>
      </c>
      <c r="E28" s="19">
        <v>60</v>
      </c>
      <c r="F28" s="4">
        <v>210</v>
      </c>
      <c r="G28" s="19">
        <v>300</v>
      </c>
      <c r="H28" s="4">
        <v>280</v>
      </c>
      <c r="I28" s="19">
        <v>165</v>
      </c>
      <c r="J28" s="4">
        <v>145</v>
      </c>
      <c r="K28" s="167">
        <v>100</v>
      </c>
    </row>
    <row r="29" spans="1:11" x14ac:dyDescent="0.35">
      <c r="A29" s="11" t="s">
        <v>77</v>
      </c>
      <c r="B29" s="4">
        <v>1560</v>
      </c>
      <c r="C29" s="19">
        <v>15</v>
      </c>
      <c r="D29" s="4">
        <v>15</v>
      </c>
      <c r="E29" s="19">
        <v>50</v>
      </c>
      <c r="F29" s="4">
        <v>185</v>
      </c>
      <c r="G29" s="19">
        <v>345</v>
      </c>
      <c r="H29" s="4">
        <v>505</v>
      </c>
      <c r="I29" s="19">
        <v>255</v>
      </c>
      <c r="J29" s="4">
        <v>185</v>
      </c>
      <c r="K29" s="167">
        <v>106</v>
      </c>
    </row>
    <row r="30" spans="1:11" x14ac:dyDescent="0.35">
      <c r="A30" s="11" t="s">
        <v>78</v>
      </c>
      <c r="B30" s="4">
        <v>1205</v>
      </c>
      <c r="C30" s="19">
        <v>20</v>
      </c>
      <c r="D30" s="4">
        <v>5</v>
      </c>
      <c r="E30" s="19">
        <v>20</v>
      </c>
      <c r="F30" s="4">
        <v>150</v>
      </c>
      <c r="G30" s="19">
        <v>225</v>
      </c>
      <c r="H30" s="4">
        <v>355</v>
      </c>
      <c r="I30" s="19">
        <v>200</v>
      </c>
      <c r="J30" s="4">
        <v>220</v>
      </c>
      <c r="K30" s="167">
        <v>109</v>
      </c>
    </row>
    <row r="31" spans="1:11" x14ac:dyDescent="0.35">
      <c r="A31" s="11" t="s">
        <v>79</v>
      </c>
      <c r="B31" s="4">
        <v>1550</v>
      </c>
      <c r="C31" s="19">
        <v>15</v>
      </c>
      <c r="D31" s="4">
        <v>15</v>
      </c>
      <c r="E31" s="19">
        <v>50</v>
      </c>
      <c r="F31" s="4">
        <v>135</v>
      </c>
      <c r="G31" s="19">
        <v>290</v>
      </c>
      <c r="H31" s="4">
        <v>445</v>
      </c>
      <c r="I31" s="19">
        <v>325</v>
      </c>
      <c r="J31" s="4">
        <v>275</v>
      </c>
      <c r="K31" s="167">
        <v>114</v>
      </c>
    </row>
    <row r="32" spans="1:11" x14ac:dyDescent="0.35">
      <c r="A32" s="11" t="s">
        <v>80</v>
      </c>
      <c r="B32" s="4">
        <v>1855</v>
      </c>
      <c r="C32" s="19">
        <v>20</v>
      </c>
      <c r="D32" s="4">
        <v>45</v>
      </c>
      <c r="E32" s="19">
        <v>65</v>
      </c>
      <c r="F32" s="4">
        <v>200</v>
      </c>
      <c r="G32" s="19">
        <v>475</v>
      </c>
      <c r="H32" s="4">
        <v>455</v>
      </c>
      <c r="I32" s="19">
        <v>260</v>
      </c>
      <c r="J32" s="4">
        <v>340</v>
      </c>
      <c r="K32" s="167">
        <v>105</v>
      </c>
    </row>
    <row r="33" spans="1:11" x14ac:dyDescent="0.35">
      <c r="A33" s="11" t="s">
        <v>81</v>
      </c>
      <c r="B33" s="4">
        <v>1470</v>
      </c>
      <c r="C33" s="19">
        <v>20</v>
      </c>
      <c r="D33" s="4">
        <v>30</v>
      </c>
      <c r="E33" s="19">
        <v>45</v>
      </c>
      <c r="F33" s="4">
        <v>145</v>
      </c>
      <c r="G33" s="19">
        <v>310</v>
      </c>
      <c r="H33" s="4">
        <v>375</v>
      </c>
      <c r="I33" s="19">
        <v>265</v>
      </c>
      <c r="J33" s="4">
        <v>285</v>
      </c>
      <c r="K33" s="167">
        <v>109</v>
      </c>
    </row>
    <row r="34" spans="1:11" x14ac:dyDescent="0.35">
      <c r="A34" s="11" t="s">
        <v>82</v>
      </c>
      <c r="B34" s="4">
        <v>1830</v>
      </c>
      <c r="C34" s="19">
        <v>25</v>
      </c>
      <c r="D34" s="4">
        <v>70</v>
      </c>
      <c r="E34" s="19">
        <v>50</v>
      </c>
      <c r="F34" s="4">
        <v>120</v>
      </c>
      <c r="G34" s="19">
        <v>415</v>
      </c>
      <c r="H34" s="4">
        <v>535</v>
      </c>
      <c r="I34" s="19">
        <v>270</v>
      </c>
      <c r="J34" s="4">
        <v>345</v>
      </c>
      <c r="K34" s="167">
        <v>107</v>
      </c>
    </row>
    <row r="35" spans="1:11" x14ac:dyDescent="0.35">
      <c r="A35" s="11" t="s">
        <v>83</v>
      </c>
      <c r="B35" s="4">
        <v>1805</v>
      </c>
      <c r="C35" s="19">
        <v>15</v>
      </c>
      <c r="D35" s="4">
        <v>35</v>
      </c>
      <c r="E35" s="19">
        <v>65</v>
      </c>
      <c r="F35" s="4">
        <v>180</v>
      </c>
      <c r="G35" s="19">
        <v>460</v>
      </c>
      <c r="H35" s="4">
        <v>455</v>
      </c>
      <c r="I35" s="19">
        <v>275</v>
      </c>
      <c r="J35" s="4">
        <v>315</v>
      </c>
      <c r="K35" s="167">
        <v>106</v>
      </c>
    </row>
    <row r="36" spans="1:11" x14ac:dyDescent="0.35">
      <c r="A36" s="11" t="s">
        <v>84</v>
      </c>
      <c r="B36" s="4">
        <v>2030</v>
      </c>
      <c r="C36" s="19">
        <v>275</v>
      </c>
      <c r="D36" s="4">
        <v>260</v>
      </c>
      <c r="E36" s="19">
        <v>135</v>
      </c>
      <c r="F36" s="4">
        <v>215</v>
      </c>
      <c r="G36" s="19">
        <v>280</v>
      </c>
      <c r="H36" s="4">
        <v>340</v>
      </c>
      <c r="I36" s="19">
        <v>230</v>
      </c>
      <c r="J36" s="4">
        <v>305</v>
      </c>
      <c r="K36" s="167">
        <v>89</v>
      </c>
    </row>
    <row r="37" spans="1:11" x14ac:dyDescent="0.35">
      <c r="A37" s="11" t="s">
        <v>85</v>
      </c>
      <c r="B37" s="4">
        <v>2215</v>
      </c>
      <c r="C37" s="19">
        <v>135</v>
      </c>
      <c r="D37" s="4">
        <v>225</v>
      </c>
      <c r="E37" s="19">
        <v>185</v>
      </c>
      <c r="F37" s="4">
        <v>405</v>
      </c>
      <c r="G37" s="19">
        <v>230</v>
      </c>
      <c r="H37" s="4">
        <v>285</v>
      </c>
      <c r="I37" s="19">
        <v>285</v>
      </c>
      <c r="J37" s="4">
        <v>465</v>
      </c>
      <c r="K37" s="167">
        <v>95</v>
      </c>
    </row>
    <row r="38" spans="1:11" x14ac:dyDescent="0.35">
      <c r="A38" s="11" t="s">
        <v>86</v>
      </c>
      <c r="B38" s="4">
        <v>1950</v>
      </c>
      <c r="C38" s="19">
        <v>275</v>
      </c>
      <c r="D38" s="4">
        <v>140</v>
      </c>
      <c r="E38" s="19">
        <v>175</v>
      </c>
      <c r="F38" s="4">
        <v>205</v>
      </c>
      <c r="G38" s="19">
        <v>250</v>
      </c>
      <c r="H38" s="4">
        <v>340</v>
      </c>
      <c r="I38" s="19">
        <v>200</v>
      </c>
      <c r="J38" s="4">
        <v>365</v>
      </c>
      <c r="K38" s="167">
        <v>96</v>
      </c>
    </row>
    <row r="39" spans="1:11" x14ac:dyDescent="0.35">
      <c r="A39" s="11" t="s">
        <v>87</v>
      </c>
      <c r="B39" s="4">
        <v>2165</v>
      </c>
      <c r="C39" s="19">
        <v>190</v>
      </c>
      <c r="D39" s="4">
        <v>280</v>
      </c>
      <c r="E39" s="19">
        <v>255</v>
      </c>
      <c r="F39" s="4">
        <v>240</v>
      </c>
      <c r="G39" s="19">
        <v>225</v>
      </c>
      <c r="H39" s="4">
        <v>285</v>
      </c>
      <c r="I39" s="19">
        <v>215</v>
      </c>
      <c r="J39" s="4">
        <v>485</v>
      </c>
      <c r="K39" s="167">
        <v>92</v>
      </c>
    </row>
    <row r="40" spans="1:11" x14ac:dyDescent="0.35">
      <c r="A40" s="11" t="s">
        <v>88</v>
      </c>
      <c r="B40" s="4">
        <v>2590</v>
      </c>
      <c r="C40" s="19">
        <v>370</v>
      </c>
      <c r="D40" s="4">
        <v>285</v>
      </c>
      <c r="E40" s="19">
        <v>380</v>
      </c>
      <c r="F40" s="4">
        <v>445</v>
      </c>
      <c r="G40" s="19">
        <v>250</v>
      </c>
      <c r="H40" s="4">
        <v>260</v>
      </c>
      <c r="I40" s="19">
        <v>165</v>
      </c>
      <c r="J40" s="4">
        <v>435</v>
      </c>
      <c r="K40" s="167">
        <v>70</v>
      </c>
    </row>
    <row r="41" spans="1:11" x14ac:dyDescent="0.35">
      <c r="A41" s="11" t="s">
        <v>89</v>
      </c>
      <c r="B41" s="4">
        <v>2455</v>
      </c>
      <c r="C41" s="19">
        <v>335</v>
      </c>
      <c r="D41" s="4">
        <v>335</v>
      </c>
      <c r="E41" s="19">
        <v>430</v>
      </c>
      <c r="F41" s="4">
        <v>385</v>
      </c>
      <c r="G41" s="19">
        <v>260</v>
      </c>
      <c r="H41" s="4">
        <v>200</v>
      </c>
      <c r="I41" s="19">
        <v>145</v>
      </c>
      <c r="J41" s="4">
        <v>370</v>
      </c>
      <c r="K41" s="167">
        <v>68</v>
      </c>
    </row>
    <row r="42" spans="1:11" x14ac:dyDescent="0.35">
      <c r="A42" s="11" t="s">
        <v>90</v>
      </c>
      <c r="B42" s="4">
        <v>2480</v>
      </c>
      <c r="C42" s="19">
        <v>460</v>
      </c>
      <c r="D42" s="4">
        <v>625</v>
      </c>
      <c r="E42" s="19">
        <v>465</v>
      </c>
      <c r="F42" s="4">
        <v>265</v>
      </c>
      <c r="G42" s="19">
        <v>160</v>
      </c>
      <c r="H42" s="4">
        <v>150</v>
      </c>
      <c r="I42" s="19">
        <v>120</v>
      </c>
      <c r="J42" s="4">
        <v>235</v>
      </c>
      <c r="K42" s="167">
        <v>47</v>
      </c>
    </row>
    <row r="43" spans="1:11" x14ac:dyDescent="0.35">
      <c r="A43" s="11" t="s">
        <v>91</v>
      </c>
      <c r="B43" s="4">
        <v>2420</v>
      </c>
      <c r="C43" s="19">
        <v>410</v>
      </c>
      <c r="D43" s="4">
        <v>620</v>
      </c>
      <c r="E43" s="19">
        <v>445</v>
      </c>
      <c r="F43" s="4">
        <v>350</v>
      </c>
      <c r="G43" s="19">
        <v>150</v>
      </c>
      <c r="H43" s="4">
        <v>115</v>
      </c>
      <c r="I43" s="19">
        <v>105</v>
      </c>
      <c r="J43" s="4">
        <v>220</v>
      </c>
      <c r="K43" s="167">
        <v>48</v>
      </c>
    </row>
    <row r="44" spans="1:11" x14ac:dyDescent="0.35">
      <c r="A44" s="11" t="s">
        <v>92</v>
      </c>
      <c r="B44" s="4">
        <v>2105</v>
      </c>
      <c r="C44" s="19">
        <v>400</v>
      </c>
      <c r="D44" s="4">
        <v>540</v>
      </c>
      <c r="E44" s="19">
        <v>435</v>
      </c>
      <c r="F44" s="4">
        <v>260</v>
      </c>
      <c r="G44" s="19">
        <v>170</v>
      </c>
      <c r="H44" s="4">
        <v>80</v>
      </c>
      <c r="I44" s="19">
        <v>40</v>
      </c>
      <c r="J44" s="4">
        <v>180</v>
      </c>
      <c r="K44" s="167">
        <v>45</v>
      </c>
    </row>
    <row r="45" spans="1:11" x14ac:dyDescent="0.35">
      <c r="A45" s="11" t="s">
        <v>93</v>
      </c>
      <c r="B45" s="4">
        <v>1735</v>
      </c>
      <c r="C45" s="19">
        <v>185</v>
      </c>
      <c r="D45" s="4">
        <v>620</v>
      </c>
      <c r="E45" s="19">
        <v>430</v>
      </c>
      <c r="F45" s="4">
        <v>205</v>
      </c>
      <c r="G45" s="19">
        <v>105</v>
      </c>
      <c r="H45" s="4">
        <v>80</v>
      </c>
      <c r="I45" s="19">
        <v>40</v>
      </c>
      <c r="J45" s="4">
        <v>75</v>
      </c>
      <c r="K45" s="167">
        <v>43</v>
      </c>
    </row>
    <row r="46" spans="1:11" x14ac:dyDescent="0.35">
      <c r="A46" s="11" t="s">
        <v>94</v>
      </c>
      <c r="B46" s="4">
        <v>1810</v>
      </c>
      <c r="C46" s="19">
        <v>170</v>
      </c>
      <c r="D46" s="4">
        <v>500</v>
      </c>
      <c r="E46" s="19">
        <v>470</v>
      </c>
      <c r="F46" s="4">
        <v>310</v>
      </c>
      <c r="G46" s="19">
        <v>150</v>
      </c>
      <c r="H46" s="4">
        <v>75</v>
      </c>
      <c r="I46" s="19">
        <v>75</v>
      </c>
      <c r="J46" s="4">
        <v>70</v>
      </c>
      <c r="K46" s="167">
        <v>50</v>
      </c>
    </row>
    <row r="47" spans="1:11" x14ac:dyDescent="0.35">
      <c r="A47" s="11" t="s">
        <v>95</v>
      </c>
      <c r="B47" s="4">
        <v>1190</v>
      </c>
      <c r="C47" s="19">
        <v>40</v>
      </c>
      <c r="D47" s="4">
        <v>135</v>
      </c>
      <c r="E47" s="19">
        <v>485</v>
      </c>
      <c r="F47" s="4">
        <v>225</v>
      </c>
      <c r="G47" s="19">
        <v>135</v>
      </c>
      <c r="H47" s="4">
        <v>70</v>
      </c>
      <c r="I47" s="19">
        <v>35</v>
      </c>
      <c r="J47" s="4">
        <v>65</v>
      </c>
      <c r="K47" s="168">
        <v>56</v>
      </c>
    </row>
    <row r="48" spans="1:11" x14ac:dyDescent="0.35">
      <c r="A48" s="10" t="s">
        <v>96</v>
      </c>
      <c r="B48" s="28">
        <v>2810</v>
      </c>
      <c r="C48" s="18">
        <v>485</v>
      </c>
      <c r="D48" s="28">
        <v>1450</v>
      </c>
      <c r="E48" s="18">
        <v>640</v>
      </c>
      <c r="F48" s="28">
        <v>175</v>
      </c>
      <c r="G48" s="18">
        <v>40</v>
      </c>
      <c r="H48" s="28">
        <v>10</v>
      </c>
      <c r="I48" s="18">
        <v>10</v>
      </c>
      <c r="J48" s="28" t="s">
        <v>100</v>
      </c>
      <c r="K48" s="10">
        <v>33</v>
      </c>
    </row>
    <row r="49" spans="1:11" x14ac:dyDescent="0.35">
      <c r="A49" s="12" t="s">
        <v>97</v>
      </c>
      <c r="B49" s="6">
        <v>13710</v>
      </c>
      <c r="C49" s="20">
        <v>165</v>
      </c>
      <c r="D49" s="6">
        <v>1230</v>
      </c>
      <c r="E49" s="20">
        <v>2700</v>
      </c>
      <c r="F49" s="6">
        <v>3295</v>
      </c>
      <c r="G49" s="20">
        <v>2780</v>
      </c>
      <c r="H49" s="6">
        <v>1855</v>
      </c>
      <c r="I49" s="20">
        <v>895</v>
      </c>
      <c r="J49" s="6">
        <v>790</v>
      </c>
      <c r="K49" s="12">
        <v>77</v>
      </c>
    </row>
    <row r="50" spans="1:11" x14ac:dyDescent="0.35">
      <c r="A50" s="12" t="s">
        <v>98</v>
      </c>
      <c r="B50" s="6">
        <v>23070</v>
      </c>
      <c r="C50" s="20">
        <v>1665</v>
      </c>
      <c r="D50" s="6">
        <v>1725</v>
      </c>
      <c r="E50" s="20">
        <v>1850</v>
      </c>
      <c r="F50" s="6">
        <v>2810</v>
      </c>
      <c r="G50" s="20">
        <v>3665</v>
      </c>
      <c r="H50" s="6">
        <v>4325</v>
      </c>
      <c r="I50" s="20">
        <v>2825</v>
      </c>
      <c r="J50" s="6">
        <v>4205</v>
      </c>
      <c r="K50" s="12">
        <v>100</v>
      </c>
    </row>
    <row r="51" spans="1:11" x14ac:dyDescent="0.35">
      <c r="A51" s="13" t="s">
        <v>99</v>
      </c>
      <c r="B51" s="30">
        <v>11710</v>
      </c>
      <c r="C51" s="21">
        <v>1650</v>
      </c>
      <c r="D51" s="30">
        <v>3045</v>
      </c>
      <c r="E51" s="21">
        <v>2725</v>
      </c>
      <c r="F51" s="30">
        <v>1610</v>
      </c>
      <c r="G51" s="21">
        <v>865</v>
      </c>
      <c r="H51" s="30">
        <v>570</v>
      </c>
      <c r="I51" s="21">
        <v>405</v>
      </c>
      <c r="J51" s="30">
        <v>840</v>
      </c>
      <c r="K51" s="12">
        <v>48</v>
      </c>
    </row>
    <row r="53" spans="1:11" x14ac:dyDescent="0.35">
      <c r="A53" s="8" t="s">
        <v>232</v>
      </c>
    </row>
    <row r="54" spans="1:11" ht="62" x14ac:dyDescent="0.35">
      <c r="A54" s="22" t="s">
        <v>223</v>
      </c>
      <c r="B54" s="3" t="s">
        <v>212</v>
      </c>
      <c r="C54" s="22" t="s">
        <v>224</v>
      </c>
      <c r="D54" s="3" t="s">
        <v>225</v>
      </c>
      <c r="E54" s="22" t="s">
        <v>226</v>
      </c>
      <c r="F54" s="3" t="s">
        <v>227</v>
      </c>
      <c r="G54" s="22" t="s">
        <v>228</v>
      </c>
      <c r="H54" s="3" t="s">
        <v>229</v>
      </c>
      <c r="I54" s="22" t="s">
        <v>230</v>
      </c>
      <c r="J54" s="22" t="s">
        <v>231</v>
      </c>
    </row>
    <row r="55" spans="1:11" x14ac:dyDescent="0.35">
      <c r="A55" s="23" t="s">
        <v>55</v>
      </c>
      <c r="B55" s="24">
        <v>51440</v>
      </c>
      <c r="C55" s="25">
        <v>0.08</v>
      </c>
      <c r="D55" s="27">
        <v>0.22</v>
      </c>
      <c r="E55" s="25">
        <v>0.38</v>
      </c>
      <c r="F55" s="27">
        <v>0.53</v>
      </c>
      <c r="G55" s="25">
        <v>0.67</v>
      </c>
      <c r="H55" s="27">
        <v>0.81</v>
      </c>
      <c r="I55" s="25">
        <v>0.89</v>
      </c>
      <c r="J55" s="25">
        <v>1</v>
      </c>
    </row>
    <row r="56" spans="1:11" x14ac:dyDescent="0.35">
      <c r="A56" s="11" t="s">
        <v>58</v>
      </c>
      <c r="B56" s="4">
        <v>20</v>
      </c>
      <c r="C56" s="15">
        <v>0.82</v>
      </c>
      <c r="D56" s="5">
        <v>1</v>
      </c>
      <c r="E56" s="15">
        <v>1</v>
      </c>
      <c r="F56" s="5">
        <v>1</v>
      </c>
      <c r="G56" s="15">
        <v>1</v>
      </c>
      <c r="H56" s="5">
        <v>1</v>
      </c>
      <c r="I56" s="15">
        <v>1</v>
      </c>
      <c r="J56" s="15">
        <v>1</v>
      </c>
    </row>
    <row r="57" spans="1:11" x14ac:dyDescent="0.35">
      <c r="A57" s="11" t="s">
        <v>59</v>
      </c>
      <c r="B57" s="4">
        <v>50</v>
      </c>
      <c r="C57" s="15">
        <v>0.41</v>
      </c>
      <c r="D57" s="5">
        <v>0.92</v>
      </c>
      <c r="E57" s="15">
        <v>1</v>
      </c>
      <c r="F57" s="5">
        <v>1</v>
      </c>
      <c r="G57" s="15">
        <v>1</v>
      </c>
      <c r="H57" s="5">
        <v>1</v>
      </c>
      <c r="I57" s="15">
        <v>1</v>
      </c>
      <c r="J57" s="15">
        <v>1</v>
      </c>
    </row>
    <row r="58" spans="1:11" x14ac:dyDescent="0.35">
      <c r="A58" s="11" t="s">
        <v>60</v>
      </c>
      <c r="B58" s="4">
        <v>90</v>
      </c>
      <c r="C58" s="15">
        <v>0.35</v>
      </c>
      <c r="D58" s="5">
        <v>0.81</v>
      </c>
      <c r="E58" s="15">
        <v>0.97</v>
      </c>
      <c r="F58" s="5">
        <v>1</v>
      </c>
      <c r="G58" s="15">
        <v>1</v>
      </c>
      <c r="H58" s="5">
        <v>1</v>
      </c>
      <c r="I58" s="15">
        <v>1</v>
      </c>
      <c r="J58" s="15">
        <v>1</v>
      </c>
    </row>
    <row r="59" spans="1:11" x14ac:dyDescent="0.35">
      <c r="A59" s="11" t="s">
        <v>61</v>
      </c>
      <c r="B59" s="4">
        <v>100</v>
      </c>
      <c r="C59" s="15">
        <v>0.4</v>
      </c>
      <c r="D59" s="5">
        <v>0.67</v>
      </c>
      <c r="E59" s="15">
        <v>0.8</v>
      </c>
      <c r="F59" s="5">
        <v>0.95</v>
      </c>
      <c r="G59" s="15">
        <v>1</v>
      </c>
      <c r="H59" s="5">
        <v>1</v>
      </c>
      <c r="I59" s="15">
        <v>1</v>
      </c>
      <c r="J59" s="15">
        <v>1</v>
      </c>
    </row>
    <row r="60" spans="1:11" x14ac:dyDescent="0.35">
      <c r="A60" s="11" t="s">
        <v>62</v>
      </c>
      <c r="B60" s="4">
        <v>350</v>
      </c>
      <c r="C60" s="15">
        <v>0.7</v>
      </c>
      <c r="D60" s="5">
        <v>0.85</v>
      </c>
      <c r="E60" s="15">
        <v>0.91</v>
      </c>
      <c r="F60" s="5">
        <v>0.95</v>
      </c>
      <c r="G60" s="15">
        <v>0.99</v>
      </c>
      <c r="H60" s="5">
        <v>1</v>
      </c>
      <c r="I60" s="15">
        <v>1</v>
      </c>
      <c r="J60" s="15">
        <v>1</v>
      </c>
    </row>
    <row r="61" spans="1:11" x14ac:dyDescent="0.35">
      <c r="A61" s="11" t="s">
        <v>63</v>
      </c>
      <c r="B61" s="4">
        <v>500</v>
      </c>
      <c r="C61" s="15">
        <v>0.16</v>
      </c>
      <c r="D61" s="5">
        <v>0.91</v>
      </c>
      <c r="E61" s="15">
        <v>0.97</v>
      </c>
      <c r="F61" s="5">
        <v>0.97</v>
      </c>
      <c r="G61" s="15">
        <v>0.98</v>
      </c>
      <c r="H61" s="5">
        <v>0.99</v>
      </c>
      <c r="I61" s="15">
        <v>1</v>
      </c>
      <c r="J61" s="15">
        <v>1</v>
      </c>
    </row>
    <row r="62" spans="1:11" x14ac:dyDescent="0.35">
      <c r="A62" s="11" t="s">
        <v>64</v>
      </c>
      <c r="B62" s="4">
        <v>690</v>
      </c>
      <c r="C62" s="15">
        <v>0.05</v>
      </c>
      <c r="D62" s="5">
        <v>0.67</v>
      </c>
      <c r="E62" s="15">
        <v>0.96</v>
      </c>
      <c r="F62" s="5">
        <v>0.99</v>
      </c>
      <c r="G62" s="15">
        <v>0.99</v>
      </c>
      <c r="H62" s="5">
        <v>0.99</v>
      </c>
      <c r="I62" s="15">
        <v>1</v>
      </c>
      <c r="J62" s="15">
        <v>1</v>
      </c>
    </row>
    <row r="63" spans="1:11" x14ac:dyDescent="0.35">
      <c r="A63" s="11" t="s">
        <v>65</v>
      </c>
      <c r="B63" s="4">
        <v>1025</v>
      </c>
      <c r="C63" s="15">
        <v>0.03</v>
      </c>
      <c r="D63" s="5">
        <v>0.52</v>
      </c>
      <c r="E63" s="15">
        <v>0.87</v>
      </c>
      <c r="F63" s="5">
        <v>0.98</v>
      </c>
      <c r="G63" s="15">
        <v>1</v>
      </c>
      <c r="H63" s="5">
        <v>1</v>
      </c>
      <c r="I63" s="15">
        <v>1</v>
      </c>
      <c r="J63" s="15">
        <v>1</v>
      </c>
    </row>
    <row r="64" spans="1:11" x14ac:dyDescent="0.35">
      <c r="A64" s="11" t="s">
        <v>66</v>
      </c>
      <c r="B64" s="4">
        <v>980</v>
      </c>
      <c r="C64" s="15">
        <v>0.02</v>
      </c>
      <c r="D64" s="5">
        <v>0.37</v>
      </c>
      <c r="E64" s="15">
        <v>0.78</v>
      </c>
      <c r="F64" s="5">
        <v>0.93</v>
      </c>
      <c r="G64" s="15">
        <v>0.99</v>
      </c>
      <c r="H64" s="5">
        <v>1</v>
      </c>
      <c r="I64" s="15">
        <v>1</v>
      </c>
      <c r="J64" s="15">
        <v>1</v>
      </c>
    </row>
    <row r="65" spans="1:10" x14ac:dyDescent="0.35">
      <c r="A65" s="11" t="s">
        <v>67</v>
      </c>
      <c r="B65" s="4">
        <v>1030</v>
      </c>
      <c r="C65" s="15">
        <v>0.02</v>
      </c>
      <c r="D65" s="5">
        <v>0.25</v>
      </c>
      <c r="E65" s="15">
        <v>0.65</v>
      </c>
      <c r="F65" s="5">
        <v>0.87</v>
      </c>
      <c r="G65" s="15">
        <v>0.95</v>
      </c>
      <c r="H65" s="5">
        <v>0.99</v>
      </c>
      <c r="I65" s="15">
        <v>1</v>
      </c>
      <c r="J65" s="15">
        <v>1</v>
      </c>
    </row>
    <row r="66" spans="1:10" x14ac:dyDescent="0.35">
      <c r="A66" s="11" t="s">
        <v>68</v>
      </c>
      <c r="B66" s="4">
        <v>1235</v>
      </c>
      <c r="C66" s="15">
        <v>0.02</v>
      </c>
      <c r="D66" s="5">
        <v>0.19</v>
      </c>
      <c r="E66" s="15">
        <v>0.54</v>
      </c>
      <c r="F66" s="5">
        <v>0.82</v>
      </c>
      <c r="G66" s="15">
        <v>0.93</v>
      </c>
      <c r="H66" s="5">
        <v>0.98</v>
      </c>
      <c r="I66" s="15">
        <v>1</v>
      </c>
      <c r="J66" s="15">
        <v>1</v>
      </c>
    </row>
    <row r="67" spans="1:10" x14ac:dyDescent="0.35">
      <c r="A67" s="11" t="s">
        <v>69</v>
      </c>
      <c r="B67" s="4">
        <v>1180</v>
      </c>
      <c r="C67" s="15">
        <v>0.01</v>
      </c>
      <c r="D67" s="5">
        <v>0.15</v>
      </c>
      <c r="E67" s="15">
        <v>0.44</v>
      </c>
      <c r="F67" s="5">
        <v>0.79</v>
      </c>
      <c r="G67" s="15">
        <v>0.92</v>
      </c>
      <c r="H67" s="5">
        <v>0.98</v>
      </c>
      <c r="I67" s="15">
        <v>0.99</v>
      </c>
      <c r="J67" s="15">
        <v>1</v>
      </c>
    </row>
    <row r="68" spans="1:10" x14ac:dyDescent="0.35">
      <c r="A68" s="11" t="s">
        <v>70</v>
      </c>
      <c r="B68" s="4">
        <v>1270</v>
      </c>
      <c r="C68" s="15">
        <v>0.02</v>
      </c>
      <c r="D68" s="5">
        <v>0.08</v>
      </c>
      <c r="E68" s="15">
        <v>0.33</v>
      </c>
      <c r="F68" s="5">
        <v>0.72</v>
      </c>
      <c r="G68" s="15">
        <v>0.89</v>
      </c>
      <c r="H68" s="5">
        <v>0.96</v>
      </c>
      <c r="I68" s="15">
        <v>0.98</v>
      </c>
      <c r="J68" s="15">
        <v>1</v>
      </c>
    </row>
    <row r="69" spans="1:10" x14ac:dyDescent="0.35">
      <c r="A69" s="11" t="s">
        <v>71</v>
      </c>
      <c r="B69" s="4">
        <v>1180</v>
      </c>
      <c r="C69" s="15">
        <v>0.02</v>
      </c>
      <c r="D69" s="5">
        <v>0.06</v>
      </c>
      <c r="E69" s="15">
        <v>0.24</v>
      </c>
      <c r="F69" s="5">
        <v>0.59</v>
      </c>
      <c r="G69" s="15">
        <v>0.81</v>
      </c>
      <c r="H69" s="5">
        <v>0.91</v>
      </c>
      <c r="I69" s="15">
        <v>0.96</v>
      </c>
      <c r="J69" s="15">
        <v>1</v>
      </c>
    </row>
    <row r="70" spans="1:10" x14ac:dyDescent="0.35">
      <c r="A70" s="11" t="s">
        <v>72</v>
      </c>
      <c r="B70" s="4">
        <v>1010</v>
      </c>
      <c r="C70" s="15">
        <v>0.01</v>
      </c>
      <c r="D70" s="5">
        <v>0.04</v>
      </c>
      <c r="E70" s="15">
        <v>0.2</v>
      </c>
      <c r="F70" s="5">
        <v>0.46</v>
      </c>
      <c r="G70" s="15">
        <v>0.74</v>
      </c>
      <c r="H70" s="5">
        <v>0.86</v>
      </c>
      <c r="I70" s="15">
        <v>0.94</v>
      </c>
      <c r="J70" s="15">
        <v>1</v>
      </c>
    </row>
    <row r="71" spans="1:10" x14ac:dyDescent="0.35">
      <c r="A71" s="11" t="s">
        <v>73</v>
      </c>
      <c r="B71" s="4">
        <v>1080</v>
      </c>
      <c r="C71" s="15">
        <v>0.01</v>
      </c>
      <c r="D71" s="5">
        <v>0.03</v>
      </c>
      <c r="E71" s="15">
        <v>0.19</v>
      </c>
      <c r="F71" s="5">
        <v>0.42</v>
      </c>
      <c r="G71" s="15">
        <v>0.67</v>
      </c>
      <c r="H71" s="5">
        <v>0.83</v>
      </c>
      <c r="I71" s="15">
        <v>0.92</v>
      </c>
      <c r="J71" s="15">
        <v>1</v>
      </c>
    </row>
    <row r="72" spans="1:10" x14ac:dyDescent="0.35">
      <c r="A72" s="11" t="s">
        <v>74</v>
      </c>
      <c r="B72" s="4">
        <v>960</v>
      </c>
      <c r="C72" s="15">
        <v>0.02</v>
      </c>
      <c r="D72" s="5">
        <v>0.04</v>
      </c>
      <c r="E72" s="15">
        <v>0.15</v>
      </c>
      <c r="F72" s="5">
        <v>0.35</v>
      </c>
      <c r="G72" s="15">
        <v>0.65</v>
      </c>
      <c r="H72" s="5">
        <v>0.81</v>
      </c>
      <c r="I72" s="15">
        <v>0.9</v>
      </c>
      <c r="J72" s="15">
        <v>1</v>
      </c>
    </row>
    <row r="73" spans="1:10" x14ac:dyDescent="0.35">
      <c r="A73" s="11" t="s">
        <v>75</v>
      </c>
      <c r="B73" s="4">
        <v>1055</v>
      </c>
      <c r="C73" s="15">
        <v>0.01</v>
      </c>
      <c r="D73" s="5">
        <v>0.01</v>
      </c>
      <c r="E73" s="15">
        <v>7.0000000000000007E-2</v>
      </c>
      <c r="F73" s="5">
        <v>0.21</v>
      </c>
      <c r="G73" s="15">
        <v>0.56000000000000005</v>
      </c>
      <c r="H73" s="5">
        <v>0.79</v>
      </c>
      <c r="I73" s="15">
        <v>0.88</v>
      </c>
      <c r="J73" s="15">
        <v>1</v>
      </c>
    </row>
    <row r="74" spans="1:10" x14ac:dyDescent="0.35">
      <c r="A74" s="11" t="s">
        <v>76</v>
      </c>
      <c r="B74" s="4">
        <v>1215</v>
      </c>
      <c r="C74" s="15">
        <v>0.02</v>
      </c>
      <c r="D74" s="5">
        <v>0.04</v>
      </c>
      <c r="E74" s="15">
        <v>0.09</v>
      </c>
      <c r="F74" s="5">
        <v>0.27</v>
      </c>
      <c r="G74" s="15">
        <v>0.52</v>
      </c>
      <c r="H74" s="5">
        <v>0.75</v>
      </c>
      <c r="I74" s="15">
        <v>0.88</v>
      </c>
      <c r="J74" s="15">
        <v>1</v>
      </c>
    </row>
    <row r="75" spans="1:10" x14ac:dyDescent="0.35">
      <c r="A75" s="11" t="s">
        <v>77</v>
      </c>
      <c r="B75" s="4">
        <v>1560</v>
      </c>
      <c r="C75" s="15">
        <v>0.01</v>
      </c>
      <c r="D75" s="5">
        <v>0.02</v>
      </c>
      <c r="E75" s="15">
        <v>0.05</v>
      </c>
      <c r="F75" s="5">
        <v>0.17</v>
      </c>
      <c r="G75" s="15">
        <v>0.39</v>
      </c>
      <c r="H75" s="5">
        <v>0.72</v>
      </c>
      <c r="I75" s="15">
        <v>0.88</v>
      </c>
      <c r="J75" s="15">
        <v>1</v>
      </c>
    </row>
    <row r="76" spans="1:10" x14ac:dyDescent="0.35">
      <c r="A76" s="11" t="s">
        <v>78</v>
      </c>
      <c r="B76" s="4">
        <v>1205</v>
      </c>
      <c r="C76" s="15">
        <v>0.02</v>
      </c>
      <c r="D76" s="5">
        <v>0.02</v>
      </c>
      <c r="E76" s="15">
        <v>0.04</v>
      </c>
      <c r="F76" s="5">
        <v>0.17</v>
      </c>
      <c r="G76" s="15">
        <v>0.36</v>
      </c>
      <c r="H76" s="5">
        <v>0.65</v>
      </c>
      <c r="I76" s="15">
        <v>0.82</v>
      </c>
      <c r="J76" s="15">
        <v>1</v>
      </c>
    </row>
    <row r="77" spans="1:10" x14ac:dyDescent="0.35">
      <c r="A77" s="11" t="s">
        <v>79</v>
      </c>
      <c r="B77" s="4">
        <v>1550</v>
      </c>
      <c r="C77" s="15">
        <v>0.01</v>
      </c>
      <c r="D77" s="5">
        <v>0.02</v>
      </c>
      <c r="E77" s="15">
        <v>0.05</v>
      </c>
      <c r="F77" s="5">
        <v>0.14000000000000001</v>
      </c>
      <c r="G77" s="15">
        <v>0.33</v>
      </c>
      <c r="H77" s="5">
        <v>0.61</v>
      </c>
      <c r="I77" s="15">
        <v>0.82</v>
      </c>
      <c r="J77" s="15">
        <v>1</v>
      </c>
    </row>
    <row r="78" spans="1:10" x14ac:dyDescent="0.35">
      <c r="A78" s="11" t="s">
        <v>80</v>
      </c>
      <c r="B78" s="4">
        <v>1855</v>
      </c>
      <c r="C78" s="15">
        <v>0.01</v>
      </c>
      <c r="D78" s="5">
        <v>0.04</v>
      </c>
      <c r="E78" s="15">
        <v>7.0000000000000007E-2</v>
      </c>
      <c r="F78" s="5">
        <v>0.18</v>
      </c>
      <c r="G78" s="15">
        <v>0.43</v>
      </c>
      <c r="H78" s="5">
        <v>0.68</v>
      </c>
      <c r="I78" s="15">
        <v>0.82</v>
      </c>
      <c r="J78" s="15">
        <v>1</v>
      </c>
    </row>
    <row r="79" spans="1:10" x14ac:dyDescent="0.35">
      <c r="A79" s="11" t="s">
        <v>81</v>
      </c>
      <c r="B79" s="4">
        <v>1470</v>
      </c>
      <c r="C79" s="15">
        <v>0.01</v>
      </c>
      <c r="D79" s="5">
        <v>0.04</v>
      </c>
      <c r="E79" s="15">
        <v>7.0000000000000007E-2</v>
      </c>
      <c r="F79" s="5">
        <v>0.16</v>
      </c>
      <c r="G79" s="15">
        <v>0.37</v>
      </c>
      <c r="H79" s="5">
        <v>0.63</v>
      </c>
      <c r="I79" s="15">
        <v>0.81</v>
      </c>
      <c r="J79" s="15">
        <v>1</v>
      </c>
    </row>
    <row r="80" spans="1:10" x14ac:dyDescent="0.35">
      <c r="A80" s="11" t="s">
        <v>82</v>
      </c>
      <c r="B80" s="4">
        <v>1830</v>
      </c>
      <c r="C80" s="15">
        <v>0.01</v>
      </c>
      <c r="D80" s="5">
        <v>0.05</v>
      </c>
      <c r="E80" s="15">
        <v>0.08</v>
      </c>
      <c r="F80" s="5">
        <v>0.14000000000000001</v>
      </c>
      <c r="G80" s="15">
        <v>0.37</v>
      </c>
      <c r="H80" s="5">
        <v>0.66</v>
      </c>
      <c r="I80" s="15">
        <v>0.81</v>
      </c>
      <c r="J80" s="15">
        <v>1</v>
      </c>
    </row>
    <row r="81" spans="1:10" x14ac:dyDescent="0.35">
      <c r="A81" s="11" t="s">
        <v>83</v>
      </c>
      <c r="B81" s="4">
        <v>1805</v>
      </c>
      <c r="C81" s="15">
        <v>0.01</v>
      </c>
      <c r="D81" s="5">
        <v>0.03</v>
      </c>
      <c r="E81" s="15">
        <v>7.0000000000000007E-2</v>
      </c>
      <c r="F81" s="5">
        <v>0.17</v>
      </c>
      <c r="G81" s="15">
        <v>0.42</v>
      </c>
      <c r="H81" s="5">
        <v>0.67</v>
      </c>
      <c r="I81" s="15">
        <v>0.82</v>
      </c>
      <c r="J81" s="15">
        <v>1</v>
      </c>
    </row>
    <row r="82" spans="1:10" x14ac:dyDescent="0.35">
      <c r="A82" s="11" t="s">
        <v>84</v>
      </c>
      <c r="B82" s="4">
        <v>2030</v>
      </c>
      <c r="C82" s="15">
        <v>0.14000000000000001</v>
      </c>
      <c r="D82" s="5">
        <v>0.26</v>
      </c>
      <c r="E82" s="15">
        <v>0.33</v>
      </c>
      <c r="F82" s="5">
        <v>0.43</v>
      </c>
      <c r="G82" s="15">
        <v>0.56999999999999995</v>
      </c>
      <c r="H82" s="5">
        <v>0.74</v>
      </c>
      <c r="I82" s="15">
        <v>0.85</v>
      </c>
      <c r="J82" s="15">
        <v>1</v>
      </c>
    </row>
    <row r="83" spans="1:10" x14ac:dyDescent="0.35">
      <c r="A83" s="11" t="s">
        <v>85</v>
      </c>
      <c r="B83" s="4">
        <v>2215</v>
      </c>
      <c r="C83" s="15">
        <v>0.06</v>
      </c>
      <c r="D83" s="5">
        <v>0.16</v>
      </c>
      <c r="E83" s="15">
        <v>0.25</v>
      </c>
      <c r="F83" s="5">
        <v>0.43</v>
      </c>
      <c r="G83" s="15">
        <v>0.53</v>
      </c>
      <c r="H83" s="5">
        <v>0.66</v>
      </c>
      <c r="I83" s="15">
        <v>0.79</v>
      </c>
      <c r="J83" s="15">
        <v>1</v>
      </c>
    </row>
    <row r="84" spans="1:10" x14ac:dyDescent="0.35">
      <c r="A84" s="11" t="s">
        <v>86</v>
      </c>
      <c r="B84" s="4">
        <v>1950</v>
      </c>
      <c r="C84" s="15">
        <v>0.14000000000000001</v>
      </c>
      <c r="D84" s="5">
        <v>0.21</v>
      </c>
      <c r="E84" s="15">
        <v>0.3</v>
      </c>
      <c r="F84" s="5">
        <v>0.41</v>
      </c>
      <c r="G84" s="15">
        <v>0.53</v>
      </c>
      <c r="H84" s="5">
        <v>0.71</v>
      </c>
      <c r="I84" s="15">
        <v>0.81</v>
      </c>
      <c r="J84" s="15">
        <v>1</v>
      </c>
    </row>
    <row r="85" spans="1:10" x14ac:dyDescent="0.35">
      <c r="A85" s="11" t="s">
        <v>87</v>
      </c>
      <c r="B85" s="4">
        <v>2165</v>
      </c>
      <c r="C85" s="15">
        <v>0.09</v>
      </c>
      <c r="D85" s="5">
        <v>0.22</v>
      </c>
      <c r="E85" s="15">
        <v>0.33</v>
      </c>
      <c r="F85" s="5">
        <v>0.44</v>
      </c>
      <c r="G85" s="15">
        <v>0.55000000000000004</v>
      </c>
      <c r="H85" s="5">
        <v>0.68</v>
      </c>
      <c r="I85" s="15">
        <v>0.78</v>
      </c>
      <c r="J85" s="15">
        <v>1</v>
      </c>
    </row>
    <row r="86" spans="1:10" x14ac:dyDescent="0.35">
      <c r="A86" s="11" t="s">
        <v>88</v>
      </c>
      <c r="B86" s="4">
        <v>2590</v>
      </c>
      <c r="C86" s="15">
        <v>0.14000000000000001</v>
      </c>
      <c r="D86" s="5">
        <v>0.25</v>
      </c>
      <c r="E86" s="15">
        <v>0.4</v>
      </c>
      <c r="F86" s="5">
        <v>0.56999999999999995</v>
      </c>
      <c r="G86" s="15">
        <v>0.67</v>
      </c>
      <c r="H86" s="5">
        <v>0.77</v>
      </c>
      <c r="I86" s="15">
        <v>0.83</v>
      </c>
      <c r="J86" s="15">
        <v>1</v>
      </c>
    </row>
    <row r="87" spans="1:10" x14ac:dyDescent="0.35">
      <c r="A87" s="11" t="s">
        <v>89</v>
      </c>
      <c r="B87" s="4">
        <v>2455</v>
      </c>
      <c r="C87" s="15">
        <v>0.14000000000000001</v>
      </c>
      <c r="D87" s="5">
        <v>0.27</v>
      </c>
      <c r="E87" s="15">
        <v>0.45</v>
      </c>
      <c r="F87" s="5">
        <v>0.6</v>
      </c>
      <c r="G87" s="15">
        <v>0.71</v>
      </c>
      <c r="H87" s="5">
        <v>0.79</v>
      </c>
      <c r="I87" s="15">
        <v>0.85</v>
      </c>
      <c r="J87" s="15">
        <v>1</v>
      </c>
    </row>
    <row r="88" spans="1:10" x14ac:dyDescent="0.35">
      <c r="A88" s="11" t="s">
        <v>90</v>
      </c>
      <c r="B88" s="4">
        <v>2480</v>
      </c>
      <c r="C88" s="15">
        <v>0.19</v>
      </c>
      <c r="D88" s="5">
        <v>0.44</v>
      </c>
      <c r="E88" s="15">
        <v>0.63</v>
      </c>
      <c r="F88" s="5">
        <v>0.73</v>
      </c>
      <c r="G88" s="15">
        <v>0.8</v>
      </c>
      <c r="H88" s="5">
        <v>0.86</v>
      </c>
      <c r="I88" s="15">
        <v>0.91</v>
      </c>
      <c r="J88" s="15">
        <v>1</v>
      </c>
    </row>
    <row r="89" spans="1:10" x14ac:dyDescent="0.35">
      <c r="A89" s="11" t="s">
        <v>91</v>
      </c>
      <c r="B89" s="4">
        <v>2420</v>
      </c>
      <c r="C89" s="15">
        <v>0.17</v>
      </c>
      <c r="D89" s="5">
        <v>0.43</v>
      </c>
      <c r="E89" s="15">
        <v>0.61</v>
      </c>
      <c r="F89" s="5">
        <v>0.76</v>
      </c>
      <c r="G89" s="15">
        <v>0.82</v>
      </c>
      <c r="H89" s="5">
        <v>0.87</v>
      </c>
      <c r="I89" s="15">
        <v>0.91</v>
      </c>
      <c r="J89" s="15">
        <v>1</v>
      </c>
    </row>
    <row r="90" spans="1:10" x14ac:dyDescent="0.35">
      <c r="A90" s="11" t="s">
        <v>92</v>
      </c>
      <c r="B90" s="4">
        <v>2105</v>
      </c>
      <c r="C90" s="15">
        <v>0.19</v>
      </c>
      <c r="D90" s="5">
        <v>0.45</v>
      </c>
      <c r="E90" s="15">
        <v>0.65</v>
      </c>
      <c r="F90" s="5">
        <v>0.78</v>
      </c>
      <c r="G90" s="15">
        <v>0.86</v>
      </c>
      <c r="H90" s="5">
        <v>0.9</v>
      </c>
      <c r="I90" s="15">
        <v>0.92</v>
      </c>
      <c r="J90" s="15">
        <v>1</v>
      </c>
    </row>
    <row r="91" spans="1:10" x14ac:dyDescent="0.35">
      <c r="A91" s="11" t="s">
        <v>93</v>
      </c>
      <c r="B91" s="4">
        <v>1735</v>
      </c>
      <c r="C91" s="15">
        <v>0.11</v>
      </c>
      <c r="D91" s="5">
        <v>0.46</v>
      </c>
      <c r="E91" s="15">
        <v>0.71</v>
      </c>
      <c r="F91" s="5">
        <v>0.83</v>
      </c>
      <c r="G91" s="15">
        <v>0.89</v>
      </c>
      <c r="H91" s="5">
        <v>0.94</v>
      </c>
      <c r="I91" s="15">
        <v>0.96</v>
      </c>
      <c r="J91" s="15">
        <v>1</v>
      </c>
    </row>
    <row r="92" spans="1:10" x14ac:dyDescent="0.35">
      <c r="A92" s="11" t="s">
        <v>94</v>
      </c>
      <c r="B92" s="4">
        <v>1810</v>
      </c>
      <c r="C92" s="15">
        <v>0.09</v>
      </c>
      <c r="D92" s="5">
        <v>0.37</v>
      </c>
      <c r="E92" s="15">
        <v>0.63</v>
      </c>
      <c r="F92" s="5">
        <v>0.8</v>
      </c>
      <c r="G92" s="15">
        <v>0.88</v>
      </c>
      <c r="H92" s="5">
        <v>0.92</v>
      </c>
      <c r="I92" s="15">
        <v>0.96</v>
      </c>
      <c r="J92" s="15">
        <v>1</v>
      </c>
    </row>
    <row r="93" spans="1:10" x14ac:dyDescent="0.35">
      <c r="A93" s="11" t="s">
        <v>95</v>
      </c>
      <c r="B93" s="4">
        <v>1190</v>
      </c>
      <c r="C93" s="15">
        <v>0.03</v>
      </c>
      <c r="D93" s="5">
        <v>0.15</v>
      </c>
      <c r="E93" s="15">
        <v>0.56000000000000005</v>
      </c>
      <c r="F93" s="5">
        <v>0.75</v>
      </c>
      <c r="G93" s="15">
        <v>0.86</v>
      </c>
      <c r="H93" s="5">
        <v>0.92</v>
      </c>
      <c r="I93" s="15">
        <v>0.95</v>
      </c>
      <c r="J93" s="15">
        <v>1</v>
      </c>
    </row>
    <row r="94" spans="1:10" x14ac:dyDescent="0.35">
      <c r="A94" s="10" t="s">
        <v>96</v>
      </c>
      <c r="B94" s="28">
        <v>2810</v>
      </c>
      <c r="C94" s="14">
        <v>0.17</v>
      </c>
      <c r="D94" s="29">
        <v>0.69</v>
      </c>
      <c r="E94" s="14">
        <v>0.92</v>
      </c>
      <c r="F94" s="29">
        <v>0.98</v>
      </c>
      <c r="G94" s="14">
        <v>0.99</v>
      </c>
      <c r="H94" s="29">
        <v>1</v>
      </c>
      <c r="I94" s="14">
        <v>1</v>
      </c>
      <c r="J94" s="14">
        <v>1</v>
      </c>
    </row>
    <row r="95" spans="1:10" x14ac:dyDescent="0.35">
      <c r="A95" s="12" t="s">
        <v>97</v>
      </c>
      <c r="B95" s="6">
        <v>13710</v>
      </c>
      <c r="C95" s="16">
        <v>0.01</v>
      </c>
      <c r="D95" s="7">
        <v>0.1</v>
      </c>
      <c r="E95" s="16">
        <v>0.3</v>
      </c>
      <c r="F95" s="7">
        <v>0.54</v>
      </c>
      <c r="G95" s="16">
        <v>0.74</v>
      </c>
      <c r="H95" s="7">
        <v>0.88</v>
      </c>
      <c r="I95" s="16">
        <v>0.94</v>
      </c>
      <c r="J95" s="16">
        <v>1</v>
      </c>
    </row>
    <row r="96" spans="1:10" x14ac:dyDescent="0.35">
      <c r="A96" s="12" t="s">
        <v>98</v>
      </c>
      <c r="B96" s="6">
        <v>23070</v>
      </c>
      <c r="C96" s="16">
        <v>7.0000000000000007E-2</v>
      </c>
      <c r="D96" s="7">
        <v>0.15</v>
      </c>
      <c r="E96" s="16">
        <v>0.23</v>
      </c>
      <c r="F96" s="7">
        <v>0.35</v>
      </c>
      <c r="G96" s="16">
        <v>0.51</v>
      </c>
      <c r="H96" s="7">
        <v>0.7</v>
      </c>
      <c r="I96" s="16">
        <v>0.82</v>
      </c>
      <c r="J96" s="16">
        <v>1</v>
      </c>
    </row>
    <row r="97" spans="1:10" x14ac:dyDescent="0.35">
      <c r="A97" s="13" t="s">
        <v>99</v>
      </c>
      <c r="B97" s="30">
        <v>11710</v>
      </c>
      <c r="C97" s="17">
        <v>0.14000000000000001</v>
      </c>
      <c r="D97" s="31">
        <v>0.4</v>
      </c>
      <c r="E97" s="17">
        <v>0.63</v>
      </c>
      <c r="F97" s="31">
        <v>0.77</v>
      </c>
      <c r="G97" s="17">
        <v>0.85</v>
      </c>
      <c r="H97" s="31">
        <v>0.89</v>
      </c>
      <c r="I97" s="17">
        <v>0.93</v>
      </c>
      <c r="J97" s="17">
        <v>1</v>
      </c>
    </row>
    <row r="98" spans="1:10" x14ac:dyDescent="0.35">
      <c r="A98" s="87" t="s">
        <v>28</v>
      </c>
      <c r="B98" s="87" t="s">
        <v>389</v>
      </c>
    </row>
    <row r="99" spans="1:10" x14ac:dyDescent="0.35">
      <c r="A99" s="89" t="s">
        <v>29</v>
      </c>
      <c r="B99" s="87" t="s">
        <v>391</v>
      </c>
    </row>
    <row r="100" spans="1:10" x14ac:dyDescent="0.35">
      <c r="A100" s="87" t="s">
        <v>30</v>
      </c>
      <c r="B100" s="87" t="s">
        <v>390</v>
      </c>
    </row>
    <row r="101" spans="1:10" x14ac:dyDescent="0.35">
      <c r="A101" s="87" t="s">
        <v>31</v>
      </c>
      <c r="B101" s="87" t="s">
        <v>397</v>
      </c>
    </row>
    <row r="102" spans="1:10" x14ac:dyDescent="0.35">
      <c r="A102" s="87" t="s">
        <v>32</v>
      </c>
      <c r="B102" s="87" t="s">
        <v>467</v>
      </c>
    </row>
    <row r="103" spans="1:10" x14ac:dyDescent="0.35">
      <c r="A103" s="87" t="s">
        <v>33</v>
      </c>
      <c r="B103" s="87" t="s">
        <v>412</v>
      </c>
    </row>
    <row r="104" spans="1:10" x14ac:dyDescent="0.35">
      <c r="A104" s="87" t="s">
        <v>34</v>
      </c>
      <c r="B104" s="93" t="s">
        <v>468</v>
      </c>
    </row>
    <row r="105" spans="1:10" x14ac:dyDescent="0.35">
      <c r="A105" s="87" t="s">
        <v>35</v>
      </c>
      <c r="B105" s="87" t="s">
        <v>413</v>
      </c>
    </row>
    <row r="106" spans="1:10" x14ac:dyDescent="0.35">
      <c r="A106" s="87" t="s">
        <v>36</v>
      </c>
      <c r="B106" s="87" t="s">
        <v>414</v>
      </c>
    </row>
    <row r="107" spans="1:10" x14ac:dyDescent="0.35">
      <c r="A107" s="87" t="s">
        <v>37</v>
      </c>
      <c r="B107" s="87" t="s">
        <v>490</v>
      </c>
    </row>
    <row r="108" spans="1:10" x14ac:dyDescent="0.35">
      <c r="A108" s="87" t="s">
        <v>38</v>
      </c>
      <c r="B108" s="87" t="s">
        <v>415</v>
      </c>
    </row>
    <row r="109" spans="1:10" x14ac:dyDescent="0.35">
      <c r="A109" s="94" t="s">
        <v>39</v>
      </c>
      <c r="B109" s="87" t="s">
        <v>416</v>
      </c>
    </row>
    <row r="110" spans="1:10" x14ac:dyDescent="0.35">
      <c r="A110" s="94" t="s">
        <v>40</v>
      </c>
      <c r="B110" s="87" t="s">
        <v>417</v>
      </c>
    </row>
    <row r="111" spans="1:10" x14ac:dyDescent="0.35">
      <c r="A111" s="87" t="s">
        <v>41</v>
      </c>
      <c r="B111" s="87" t="s">
        <v>418</v>
      </c>
    </row>
    <row r="112" spans="1:10" x14ac:dyDescent="0.35">
      <c r="A112" s="87" t="s">
        <v>42</v>
      </c>
      <c r="B112" s="87" t="s">
        <v>419</v>
      </c>
    </row>
    <row r="113" spans="1:2" x14ac:dyDescent="0.35">
      <c r="A113" s="87" t="s">
        <v>43</v>
      </c>
      <c r="B113" s="87" t="s">
        <v>511</v>
      </c>
    </row>
    <row r="114" spans="1:2" x14ac:dyDescent="0.35">
      <c r="A114" s="87" t="s">
        <v>420</v>
      </c>
      <c r="B114" t="s">
        <v>491</v>
      </c>
    </row>
  </sheetData>
  <conditionalFormatting sqref="B9:J9">
    <cfRule type="dataBar" priority="1">
      <dataBar>
        <cfvo type="min"/>
        <cfvo type="max"/>
        <color rgb="FFB1A0C7"/>
      </dataBar>
      <extLst>
        <ext xmlns:x14="http://schemas.microsoft.com/office/spreadsheetml/2009/9/main" uri="{B025F937-C7B1-47D3-B67F-A62EFF666E3E}">
          <x14:id>{A78238D1-7AFB-4A4F-94D7-C12A16A4D8B5}</x14:id>
        </ext>
      </extLst>
    </cfRule>
  </conditionalFormatting>
  <conditionalFormatting sqref="C55:J97">
    <cfRule type="dataBar" priority="2">
      <dataBar>
        <cfvo type="num" val="0"/>
        <cfvo type="num" val="1"/>
        <color theme="7" tint="0.39997558519241921"/>
      </dataBar>
      <extLst>
        <ext xmlns:x14="http://schemas.microsoft.com/office/spreadsheetml/2009/9/main" uri="{B025F937-C7B1-47D3-B67F-A62EFF666E3E}">
          <x14:id>{97503FB9-B428-4A07-AB47-A68DFCCB5A1A}</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A78238D1-7AFB-4A4F-94D7-C12A16A4D8B5}">
            <x14:dataBar minLength="0" maxLength="100" gradient="0">
              <x14:cfvo type="autoMin"/>
              <x14:cfvo type="autoMax"/>
              <x14:negativeFillColor rgb="FFFF0000"/>
              <x14:axisColor rgb="FF000000"/>
            </x14:dataBar>
          </x14:cfRule>
          <xm:sqref>B9:J9</xm:sqref>
        </x14:conditionalFormatting>
        <x14:conditionalFormatting xmlns:xm="http://schemas.microsoft.com/office/excel/2006/main">
          <x14:cfRule type="dataBar" id="{97503FB9-B428-4A07-AB47-A68DFCCB5A1A}">
            <x14:dataBar minLength="0" maxLength="100" gradient="0">
              <x14:cfvo type="num">
                <xm:f>0</xm:f>
              </x14:cfvo>
              <x14:cfvo type="num">
                <xm:f>1</xm:f>
              </x14:cfvo>
              <x14:negativeFillColor rgb="FFFF0000"/>
              <x14:axisColor rgb="FF000000"/>
            </x14:dataBar>
          </x14:cfRule>
          <xm:sqref>C55:J97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46"/>
  <sheetViews>
    <sheetView showGridLines="0" workbookViewId="0"/>
  </sheetViews>
  <sheetFormatPr defaultColWidth="11.08203125" defaultRowHeight="15.5" x14ac:dyDescent="0.35"/>
  <cols>
    <col min="1" max="5" width="20.58203125" customWidth="1"/>
    <col min="6" max="8" width="20.58203125" style="37" customWidth="1"/>
    <col min="9" max="11" width="20.58203125" customWidth="1"/>
    <col min="12" max="12" width="20.58203125" style="37" customWidth="1"/>
  </cols>
  <sheetData>
    <row r="1" spans="1:12" ht="19.5" x14ac:dyDescent="0.45">
      <c r="A1" s="2" t="s">
        <v>233</v>
      </c>
    </row>
    <row r="2" spans="1:12" x14ac:dyDescent="0.35">
      <c r="A2" t="s">
        <v>44</v>
      </c>
    </row>
    <row r="3" spans="1:12" x14ac:dyDescent="0.35">
      <c r="A3" t="s">
        <v>45</v>
      </c>
    </row>
    <row r="4" spans="1:12" x14ac:dyDescent="0.35">
      <c r="A4" t="s">
        <v>532</v>
      </c>
    </row>
    <row r="5" spans="1:12" x14ac:dyDescent="0.35">
      <c r="A5" t="s">
        <v>47</v>
      </c>
    </row>
    <row r="6" spans="1:12" ht="77.5" x14ac:dyDescent="0.35">
      <c r="A6" s="22" t="s">
        <v>234</v>
      </c>
      <c r="B6" s="3" t="s">
        <v>235</v>
      </c>
      <c r="C6" s="22" t="s">
        <v>236</v>
      </c>
      <c r="D6" s="3" t="s">
        <v>237</v>
      </c>
      <c r="E6" s="22" t="s">
        <v>238</v>
      </c>
      <c r="F6" s="42" t="s">
        <v>239</v>
      </c>
      <c r="G6" s="38" t="s">
        <v>240</v>
      </c>
      <c r="H6" s="42" t="s">
        <v>241</v>
      </c>
      <c r="I6" s="22" t="s">
        <v>242</v>
      </c>
      <c r="J6" s="3" t="s">
        <v>243</v>
      </c>
      <c r="K6" s="22" t="s">
        <v>244</v>
      </c>
      <c r="L6" s="38" t="s">
        <v>245</v>
      </c>
    </row>
    <row r="7" spans="1:12" x14ac:dyDescent="0.35">
      <c r="A7" s="23" t="s">
        <v>246</v>
      </c>
      <c r="B7" s="36" t="s">
        <v>55</v>
      </c>
      <c r="C7" s="26">
        <v>4104385</v>
      </c>
      <c r="D7" s="24">
        <v>2388890</v>
      </c>
      <c r="E7" s="26">
        <v>1715500</v>
      </c>
      <c r="F7" s="83">
        <v>868949580</v>
      </c>
      <c r="G7" s="39">
        <v>658384490</v>
      </c>
      <c r="H7" s="83">
        <v>210565090</v>
      </c>
      <c r="I7" s="25">
        <v>0.57999999999999996</v>
      </c>
      <c r="J7" s="27">
        <v>0.42</v>
      </c>
      <c r="K7" s="26">
        <v>121990</v>
      </c>
      <c r="L7" s="39">
        <v>30614480</v>
      </c>
    </row>
    <row r="8" spans="1:12" x14ac:dyDescent="0.35">
      <c r="A8" s="11" t="s">
        <v>246</v>
      </c>
      <c r="B8" t="s">
        <v>58</v>
      </c>
      <c r="C8" s="19">
        <v>15</v>
      </c>
      <c r="D8" s="4">
        <v>10</v>
      </c>
      <c r="E8" s="19">
        <v>5</v>
      </c>
      <c r="F8" s="43">
        <v>1770</v>
      </c>
      <c r="G8" s="40">
        <v>1300</v>
      </c>
      <c r="H8" s="43">
        <v>470</v>
      </c>
      <c r="I8" s="15">
        <v>0.6</v>
      </c>
      <c r="J8" s="5">
        <v>0.4</v>
      </c>
      <c r="K8" s="19">
        <v>0</v>
      </c>
      <c r="L8" s="40">
        <v>0</v>
      </c>
    </row>
    <row r="9" spans="1:12" x14ac:dyDescent="0.35">
      <c r="A9" s="11" t="s">
        <v>246</v>
      </c>
      <c r="B9" t="s">
        <v>59</v>
      </c>
      <c r="C9" s="19">
        <v>105</v>
      </c>
      <c r="D9" s="4">
        <v>70</v>
      </c>
      <c r="E9" s="19">
        <v>35</v>
      </c>
      <c r="F9" s="43">
        <v>16380</v>
      </c>
      <c r="G9" s="40">
        <v>12830</v>
      </c>
      <c r="H9" s="43">
        <v>3550</v>
      </c>
      <c r="I9" s="15">
        <v>0.66</v>
      </c>
      <c r="J9" s="5">
        <v>0.34</v>
      </c>
      <c r="K9" s="19">
        <v>0</v>
      </c>
      <c r="L9" s="40">
        <v>0</v>
      </c>
    </row>
    <row r="10" spans="1:12" x14ac:dyDescent="0.35">
      <c r="A10" s="11" t="s">
        <v>246</v>
      </c>
      <c r="B10" t="s">
        <v>60</v>
      </c>
      <c r="C10" s="19">
        <v>280</v>
      </c>
      <c r="D10" s="4">
        <v>175</v>
      </c>
      <c r="E10" s="19">
        <v>100</v>
      </c>
      <c r="F10" s="43">
        <v>48470</v>
      </c>
      <c r="G10" s="40">
        <v>38840</v>
      </c>
      <c r="H10" s="43">
        <v>9630</v>
      </c>
      <c r="I10" s="15">
        <v>0.63</v>
      </c>
      <c r="J10" s="5">
        <v>0.37</v>
      </c>
      <c r="K10" s="19" t="s">
        <v>100</v>
      </c>
      <c r="L10" s="40">
        <v>50</v>
      </c>
    </row>
    <row r="11" spans="1:12" x14ac:dyDescent="0.35">
      <c r="A11" s="11" t="s">
        <v>246</v>
      </c>
      <c r="B11" t="s">
        <v>61</v>
      </c>
      <c r="C11" s="19">
        <v>505</v>
      </c>
      <c r="D11" s="4">
        <v>335</v>
      </c>
      <c r="E11" s="19">
        <v>170</v>
      </c>
      <c r="F11" s="43">
        <v>93640</v>
      </c>
      <c r="G11" s="40">
        <v>75770</v>
      </c>
      <c r="H11" s="43">
        <v>17870</v>
      </c>
      <c r="I11" s="15">
        <v>0.66</v>
      </c>
      <c r="J11" s="5">
        <v>0.34</v>
      </c>
      <c r="K11" s="19" t="s">
        <v>100</v>
      </c>
      <c r="L11" s="40">
        <v>500</v>
      </c>
    </row>
    <row r="12" spans="1:12" x14ac:dyDescent="0.35">
      <c r="A12" s="11" t="s">
        <v>246</v>
      </c>
      <c r="B12" t="s">
        <v>62</v>
      </c>
      <c r="C12" s="19">
        <v>1010</v>
      </c>
      <c r="D12" s="4">
        <v>645</v>
      </c>
      <c r="E12" s="19">
        <v>365</v>
      </c>
      <c r="F12" s="43">
        <v>176140</v>
      </c>
      <c r="G12" s="40">
        <v>141930</v>
      </c>
      <c r="H12" s="43">
        <v>34210</v>
      </c>
      <c r="I12" s="15">
        <v>0.64</v>
      </c>
      <c r="J12" s="5">
        <v>0.36</v>
      </c>
      <c r="K12" s="19" t="s">
        <v>100</v>
      </c>
      <c r="L12" s="40">
        <v>270</v>
      </c>
    </row>
    <row r="13" spans="1:12" x14ac:dyDescent="0.35">
      <c r="A13" s="11" t="s">
        <v>246</v>
      </c>
      <c r="B13" t="s">
        <v>63</v>
      </c>
      <c r="C13" s="19">
        <v>2095</v>
      </c>
      <c r="D13" s="4">
        <v>1370</v>
      </c>
      <c r="E13" s="19">
        <v>725</v>
      </c>
      <c r="F13" s="43">
        <v>367110</v>
      </c>
      <c r="G13" s="40">
        <v>300780</v>
      </c>
      <c r="H13" s="43">
        <v>66330</v>
      </c>
      <c r="I13" s="15">
        <v>0.65</v>
      </c>
      <c r="J13" s="5">
        <v>0.35</v>
      </c>
      <c r="K13" s="19">
        <v>5</v>
      </c>
      <c r="L13" s="40">
        <v>860</v>
      </c>
    </row>
    <row r="14" spans="1:12" x14ac:dyDescent="0.35">
      <c r="A14" s="11" t="s">
        <v>246</v>
      </c>
      <c r="B14" t="s">
        <v>64</v>
      </c>
      <c r="C14" s="19">
        <v>4195</v>
      </c>
      <c r="D14" s="4">
        <v>2735</v>
      </c>
      <c r="E14" s="19">
        <v>1460</v>
      </c>
      <c r="F14" s="43">
        <v>771290</v>
      </c>
      <c r="G14" s="40">
        <v>627530</v>
      </c>
      <c r="H14" s="43">
        <v>143750</v>
      </c>
      <c r="I14" s="15">
        <v>0.65</v>
      </c>
      <c r="J14" s="5">
        <v>0.35</v>
      </c>
      <c r="K14" s="19">
        <v>10</v>
      </c>
      <c r="L14" s="40">
        <v>2480</v>
      </c>
    </row>
    <row r="15" spans="1:12" x14ac:dyDescent="0.35">
      <c r="A15" s="11" t="s">
        <v>246</v>
      </c>
      <c r="B15" t="s">
        <v>65</v>
      </c>
      <c r="C15" s="19">
        <v>9360</v>
      </c>
      <c r="D15" s="4">
        <v>5975</v>
      </c>
      <c r="E15" s="19">
        <v>3385</v>
      </c>
      <c r="F15" s="43">
        <v>1782020</v>
      </c>
      <c r="G15" s="40">
        <v>1428390</v>
      </c>
      <c r="H15" s="43">
        <v>353630</v>
      </c>
      <c r="I15" s="15">
        <v>0.64</v>
      </c>
      <c r="J15" s="5">
        <v>0.36</v>
      </c>
      <c r="K15" s="19">
        <v>45</v>
      </c>
      <c r="L15" s="40">
        <v>11510</v>
      </c>
    </row>
    <row r="16" spans="1:12" x14ac:dyDescent="0.35">
      <c r="A16" s="11" t="s">
        <v>246</v>
      </c>
      <c r="B16" t="s">
        <v>66</v>
      </c>
      <c r="C16" s="19">
        <v>22460</v>
      </c>
      <c r="D16" s="4">
        <v>13665</v>
      </c>
      <c r="E16" s="19">
        <v>8795</v>
      </c>
      <c r="F16" s="43">
        <v>2887510</v>
      </c>
      <c r="G16" s="40">
        <v>2277220</v>
      </c>
      <c r="H16" s="43">
        <v>610290</v>
      </c>
      <c r="I16" s="15">
        <v>0.61</v>
      </c>
      <c r="J16" s="5">
        <v>0.39</v>
      </c>
      <c r="K16" s="19">
        <v>360</v>
      </c>
      <c r="L16" s="40">
        <v>47330</v>
      </c>
    </row>
    <row r="17" spans="1:12" x14ac:dyDescent="0.35">
      <c r="A17" s="11" t="s">
        <v>246</v>
      </c>
      <c r="B17" t="s">
        <v>67</v>
      </c>
      <c r="C17" s="19">
        <v>29575</v>
      </c>
      <c r="D17" s="4">
        <v>17815</v>
      </c>
      <c r="E17" s="19">
        <v>11765</v>
      </c>
      <c r="F17" s="43">
        <v>4984650</v>
      </c>
      <c r="G17" s="40">
        <v>3863040</v>
      </c>
      <c r="H17" s="43">
        <v>1121610</v>
      </c>
      <c r="I17" s="15">
        <v>0.6</v>
      </c>
      <c r="J17" s="5">
        <v>0.4</v>
      </c>
      <c r="K17" s="19">
        <v>495</v>
      </c>
      <c r="L17" s="40">
        <v>108060</v>
      </c>
    </row>
    <row r="18" spans="1:12" x14ac:dyDescent="0.35">
      <c r="A18" s="11" t="s">
        <v>246</v>
      </c>
      <c r="B18" t="s">
        <v>68</v>
      </c>
      <c r="C18" s="19">
        <v>31420</v>
      </c>
      <c r="D18" s="4">
        <v>18995</v>
      </c>
      <c r="E18" s="19">
        <v>12425</v>
      </c>
      <c r="F18" s="43">
        <v>5958900</v>
      </c>
      <c r="G18" s="40">
        <v>4629660</v>
      </c>
      <c r="H18" s="43">
        <v>1329250</v>
      </c>
      <c r="I18" s="15">
        <v>0.6</v>
      </c>
      <c r="J18" s="5">
        <v>0.4</v>
      </c>
      <c r="K18" s="19">
        <v>380</v>
      </c>
      <c r="L18" s="40">
        <v>96460</v>
      </c>
    </row>
    <row r="19" spans="1:12" x14ac:dyDescent="0.35">
      <c r="A19" s="11" t="s">
        <v>246</v>
      </c>
      <c r="B19" t="s">
        <v>69</v>
      </c>
      <c r="C19" s="19">
        <v>46135</v>
      </c>
      <c r="D19" s="4">
        <v>26970</v>
      </c>
      <c r="E19" s="19">
        <v>19165</v>
      </c>
      <c r="F19" s="43">
        <v>8987660</v>
      </c>
      <c r="G19" s="40">
        <v>6838280</v>
      </c>
      <c r="H19" s="43">
        <v>2149380</v>
      </c>
      <c r="I19" s="15">
        <v>0.57999999999999996</v>
      </c>
      <c r="J19" s="5">
        <v>0.42</v>
      </c>
      <c r="K19" s="19">
        <v>950</v>
      </c>
      <c r="L19" s="40">
        <v>241780</v>
      </c>
    </row>
    <row r="20" spans="1:12" x14ac:dyDescent="0.35">
      <c r="A20" s="11" t="s">
        <v>246</v>
      </c>
      <c r="B20" t="s">
        <v>70</v>
      </c>
      <c r="C20" s="19">
        <v>78800</v>
      </c>
      <c r="D20" s="4">
        <v>44920</v>
      </c>
      <c r="E20" s="19">
        <v>33880</v>
      </c>
      <c r="F20" s="43">
        <v>15933050</v>
      </c>
      <c r="G20" s="40">
        <v>11997580</v>
      </c>
      <c r="H20" s="43">
        <v>3935480</v>
      </c>
      <c r="I20" s="15">
        <v>0.56999999999999995</v>
      </c>
      <c r="J20" s="5">
        <v>0.43</v>
      </c>
      <c r="K20" s="19">
        <v>2165</v>
      </c>
      <c r="L20" s="40">
        <v>548340</v>
      </c>
    </row>
    <row r="21" spans="1:12" x14ac:dyDescent="0.35">
      <c r="A21" s="11" t="s">
        <v>246</v>
      </c>
      <c r="B21" t="s">
        <v>71</v>
      </c>
      <c r="C21" s="19">
        <v>87975</v>
      </c>
      <c r="D21" s="4">
        <v>50380</v>
      </c>
      <c r="E21" s="19">
        <v>37595</v>
      </c>
      <c r="F21" s="43">
        <v>18060710</v>
      </c>
      <c r="G21" s="40">
        <v>13659440</v>
      </c>
      <c r="H21" s="43">
        <v>4401280</v>
      </c>
      <c r="I21" s="15">
        <v>0.56999999999999995</v>
      </c>
      <c r="J21" s="5">
        <v>0.43</v>
      </c>
      <c r="K21" s="19">
        <v>2505</v>
      </c>
      <c r="L21" s="40">
        <v>633190</v>
      </c>
    </row>
    <row r="22" spans="1:12" x14ac:dyDescent="0.35">
      <c r="A22" s="11" t="s">
        <v>246</v>
      </c>
      <c r="B22" t="s">
        <v>72</v>
      </c>
      <c r="C22" s="19">
        <v>98465</v>
      </c>
      <c r="D22" s="4">
        <v>56230</v>
      </c>
      <c r="E22" s="19">
        <v>42235</v>
      </c>
      <c r="F22" s="43">
        <v>20348780</v>
      </c>
      <c r="G22" s="40">
        <v>15340060</v>
      </c>
      <c r="H22" s="43">
        <v>5008710</v>
      </c>
      <c r="I22" s="15">
        <v>0.56999999999999995</v>
      </c>
      <c r="J22" s="5">
        <v>0.43</v>
      </c>
      <c r="K22" s="19">
        <v>3025</v>
      </c>
      <c r="L22" s="40">
        <v>747890</v>
      </c>
    </row>
    <row r="23" spans="1:12" x14ac:dyDescent="0.35">
      <c r="A23" s="11" t="s">
        <v>246</v>
      </c>
      <c r="B23" t="s">
        <v>73</v>
      </c>
      <c r="C23" s="19">
        <v>123245</v>
      </c>
      <c r="D23" s="4">
        <v>70070</v>
      </c>
      <c r="E23" s="19">
        <v>53175</v>
      </c>
      <c r="F23" s="43">
        <v>25624030</v>
      </c>
      <c r="G23" s="40">
        <v>19286070</v>
      </c>
      <c r="H23" s="43">
        <v>6337950</v>
      </c>
      <c r="I23" s="15">
        <v>0.56999999999999995</v>
      </c>
      <c r="J23" s="5">
        <v>0.43</v>
      </c>
      <c r="K23" s="19">
        <v>3880</v>
      </c>
      <c r="L23" s="40">
        <v>958050</v>
      </c>
    </row>
    <row r="24" spans="1:12" x14ac:dyDescent="0.35">
      <c r="A24" s="11" t="s">
        <v>246</v>
      </c>
      <c r="B24" t="s">
        <v>74</v>
      </c>
      <c r="C24" s="19">
        <v>128215</v>
      </c>
      <c r="D24" s="4">
        <v>73080</v>
      </c>
      <c r="E24" s="19">
        <v>55135</v>
      </c>
      <c r="F24" s="43">
        <v>26735450</v>
      </c>
      <c r="G24" s="40">
        <v>20153170</v>
      </c>
      <c r="H24" s="43">
        <v>6582280</v>
      </c>
      <c r="I24" s="15">
        <v>0.56999999999999995</v>
      </c>
      <c r="J24" s="5">
        <v>0.43</v>
      </c>
      <c r="K24" s="19">
        <v>3925</v>
      </c>
      <c r="L24" s="40">
        <v>972680</v>
      </c>
    </row>
    <row r="25" spans="1:12" x14ac:dyDescent="0.35">
      <c r="A25" s="11" t="s">
        <v>246</v>
      </c>
      <c r="B25" t="s">
        <v>75</v>
      </c>
      <c r="C25" s="19">
        <v>88120</v>
      </c>
      <c r="D25" s="4">
        <v>50740</v>
      </c>
      <c r="E25" s="19">
        <v>37385</v>
      </c>
      <c r="F25" s="43">
        <v>18379580</v>
      </c>
      <c r="G25" s="40">
        <v>13913230</v>
      </c>
      <c r="H25" s="43">
        <v>4466350</v>
      </c>
      <c r="I25" s="15">
        <v>0.57999999999999996</v>
      </c>
      <c r="J25" s="5">
        <v>0.42</v>
      </c>
      <c r="K25" s="19">
        <v>2500</v>
      </c>
      <c r="L25" s="40">
        <v>619780</v>
      </c>
    </row>
    <row r="26" spans="1:12" x14ac:dyDescent="0.35">
      <c r="A26" s="11" t="s">
        <v>246</v>
      </c>
      <c r="B26" t="s">
        <v>76</v>
      </c>
      <c r="C26" s="19">
        <v>111250</v>
      </c>
      <c r="D26" s="4">
        <v>63665</v>
      </c>
      <c r="E26" s="19">
        <v>47585</v>
      </c>
      <c r="F26" s="43">
        <v>23308850</v>
      </c>
      <c r="G26" s="40">
        <v>17581340</v>
      </c>
      <c r="H26" s="43">
        <v>5727510</v>
      </c>
      <c r="I26" s="15">
        <v>0.56999999999999995</v>
      </c>
      <c r="J26" s="5">
        <v>0.43</v>
      </c>
      <c r="K26" s="19">
        <v>3575</v>
      </c>
      <c r="L26" s="40">
        <v>867560</v>
      </c>
    </row>
    <row r="27" spans="1:12" x14ac:dyDescent="0.35">
      <c r="A27" s="11" t="s">
        <v>246</v>
      </c>
      <c r="B27" t="s">
        <v>77</v>
      </c>
      <c r="C27" s="19">
        <v>146685</v>
      </c>
      <c r="D27" s="4">
        <v>85030</v>
      </c>
      <c r="E27" s="19">
        <v>61655</v>
      </c>
      <c r="F27" s="43">
        <v>30781180</v>
      </c>
      <c r="G27" s="40">
        <v>23368880</v>
      </c>
      <c r="H27" s="43">
        <v>7412300</v>
      </c>
      <c r="I27" s="15">
        <v>0.57999999999999996</v>
      </c>
      <c r="J27" s="5">
        <v>0.42</v>
      </c>
      <c r="K27" s="19">
        <v>4315</v>
      </c>
      <c r="L27" s="40">
        <v>1063040</v>
      </c>
    </row>
    <row r="28" spans="1:12" x14ac:dyDescent="0.35">
      <c r="A28" s="11" t="s">
        <v>246</v>
      </c>
      <c r="B28" t="s">
        <v>78</v>
      </c>
      <c r="C28" s="19">
        <v>205040</v>
      </c>
      <c r="D28" s="4">
        <v>118375</v>
      </c>
      <c r="E28" s="19">
        <v>86665</v>
      </c>
      <c r="F28" s="43">
        <v>26487420</v>
      </c>
      <c r="G28" s="40">
        <v>20089760</v>
      </c>
      <c r="H28" s="43">
        <v>6397660</v>
      </c>
      <c r="I28" s="15">
        <v>0.57999999999999996</v>
      </c>
      <c r="J28" s="5">
        <v>0.42</v>
      </c>
      <c r="K28" s="19">
        <v>6190</v>
      </c>
      <c r="L28" s="40">
        <v>912940</v>
      </c>
    </row>
    <row r="29" spans="1:12" x14ac:dyDescent="0.35">
      <c r="A29" s="11" t="s">
        <v>246</v>
      </c>
      <c r="B29" t="s">
        <v>79</v>
      </c>
      <c r="C29" s="19">
        <v>182745</v>
      </c>
      <c r="D29" s="4">
        <v>105605</v>
      </c>
      <c r="E29" s="19">
        <v>77140</v>
      </c>
      <c r="F29" s="43">
        <v>35134360</v>
      </c>
      <c r="G29" s="40">
        <v>26658490</v>
      </c>
      <c r="H29" s="43">
        <v>8475870</v>
      </c>
      <c r="I29" s="15">
        <v>0.57999999999999996</v>
      </c>
      <c r="J29" s="5">
        <v>0.42</v>
      </c>
      <c r="K29" s="19">
        <v>5320</v>
      </c>
      <c r="L29" s="40">
        <v>1218500</v>
      </c>
    </row>
    <row r="30" spans="1:12" x14ac:dyDescent="0.35">
      <c r="A30" s="11" t="s">
        <v>246</v>
      </c>
      <c r="B30" t="s">
        <v>80</v>
      </c>
      <c r="C30" s="19">
        <v>139890</v>
      </c>
      <c r="D30" s="4">
        <v>81430</v>
      </c>
      <c r="E30" s="19">
        <v>58460</v>
      </c>
      <c r="F30" s="43">
        <v>31583520</v>
      </c>
      <c r="G30" s="40">
        <v>23972050</v>
      </c>
      <c r="H30" s="43">
        <v>7611480</v>
      </c>
      <c r="I30" s="15">
        <v>0.57999999999999996</v>
      </c>
      <c r="J30" s="5">
        <v>0.42</v>
      </c>
      <c r="K30" s="19">
        <v>3775</v>
      </c>
      <c r="L30" s="40">
        <v>1015770</v>
      </c>
    </row>
    <row r="31" spans="1:12" x14ac:dyDescent="0.35">
      <c r="A31" s="11" t="s">
        <v>246</v>
      </c>
      <c r="B31" t="s">
        <v>81</v>
      </c>
      <c r="C31" s="19">
        <v>137040</v>
      </c>
      <c r="D31" s="4">
        <v>79685</v>
      </c>
      <c r="E31" s="19">
        <v>57355</v>
      </c>
      <c r="F31" s="43">
        <v>31204500</v>
      </c>
      <c r="G31" s="40">
        <v>23639320</v>
      </c>
      <c r="H31" s="43">
        <v>7565180</v>
      </c>
      <c r="I31" s="15">
        <v>0.57999999999999996</v>
      </c>
      <c r="J31" s="5">
        <v>0.42</v>
      </c>
      <c r="K31" s="19">
        <v>3840</v>
      </c>
      <c r="L31" s="40">
        <v>1037960</v>
      </c>
    </row>
    <row r="32" spans="1:12" x14ac:dyDescent="0.35">
      <c r="A32" s="11" t="s">
        <v>246</v>
      </c>
      <c r="B32" t="s">
        <v>82</v>
      </c>
      <c r="C32" s="19">
        <v>164735</v>
      </c>
      <c r="D32" s="4">
        <v>95665</v>
      </c>
      <c r="E32" s="19">
        <v>69070</v>
      </c>
      <c r="F32" s="43">
        <v>37717890</v>
      </c>
      <c r="G32" s="40">
        <v>28565420</v>
      </c>
      <c r="H32" s="43">
        <v>9152460</v>
      </c>
      <c r="I32" s="15">
        <v>0.57999999999999996</v>
      </c>
      <c r="J32" s="5">
        <v>0.42</v>
      </c>
      <c r="K32" s="19">
        <v>4875</v>
      </c>
      <c r="L32" s="40">
        <v>1318580</v>
      </c>
    </row>
    <row r="33" spans="1:12" x14ac:dyDescent="0.35">
      <c r="A33" s="11" t="s">
        <v>246</v>
      </c>
      <c r="B33" t="s">
        <v>83</v>
      </c>
      <c r="C33" s="19">
        <v>144900</v>
      </c>
      <c r="D33" s="4">
        <v>84535</v>
      </c>
      <c r="E33" s="19">
        <v>60365</v>
      </c>
      <c r="F33" s="43">
        <v>32987510</v>
      </c>
      <c r="G33" s="40">
        <v>25009050</v>
      </c>
      <c r="H33" s="43">
        <v>7978460</v>
      </c>
      <c r="I33" s="15">
        <v>0.57999999999999996</v>
      </c>
      <c r="J33" s="5">
        <v>0.42</v>
      </c>
      <c r="K33" s="19">
        <v>3995</v>
      </c>
      <c r="L33" s="40">
        <v>1086080</v>
      </c>
    </row>
    <row r="34" spans="1:12" x14ac:dyDescent="0.35">
      <c r="A34" s="11" t="s">
        <v>246</v>
      </c>
      <c r="B34" t="s">
        <v>84</v>
      </c>
      <c r="C34" s="19">
        <v>146225</v>
      </c>
      <c r="D34" s="4">
        <v>85230</v>
      </c>
      <c r="E34" s="19">
        <v>60995</v>
      </c>
      <c r="F34" s="43">
        <v>33465710</v>
      </c>
      <c r="G34" s="40">
        <v>25338590</v>
      </c>
      <c r="H34" s="43">
        <v>8127120</v>
      </c>
      <c r="I34" s="15">
        <v>0.57999999999999996</v>
      </c>
      <c r="J34" s="5">
        <v>0.42</v>
      </c>
      <c r="K34" s="19">
        <v>4140</v>
      </c>
      <c r="L34" s="40">
        <v>1123480</v>
      </c>
    </row>
    <row r="35" spans="1:12" x14ac:dyDescent="0.35">
      <c r="A35" s="11" t="s">
        <v>246</v>
      </c>
      <c r="B35" t="s">
        <v>85</v>
      </c>
      <c r="C35" s="19">
        <v>171510</v>
      </c>
      <c r="D35" s="4">
        <v>99080</v>
      </c>
      <c r="E35" s="19">
        <v>72430</v>
      </c>
      <c r="F35" s="43">
        <v>39456740</v>
      </c>
      <c r="G35" s="40">
        <v>29725800</v>
      </c>
      <c r="H35" s="43">
        <v>9730930</v>
      </c>
      <c r="I35" s="15">
        <v>0.57999999999999996</v>
      </c>
      <c r="J35" s="5">
        <v>0.42</v>
      </c>
      <c r="K35" s="19">
        <v>5125</v>
      </c>
      <c r="L35" s="40">
        <v>1388550</v>
      </c>
    </row>
    <row r="36" spans="1:12" x14ac:dyDescent="0.35">
      <c r="A36" s="11" t="s">
        <v>246</v>
      </c>
      <c r="B36" t="s">
        <v>86</v>
      </c>
      <c r="C36" s="19">
        <v>179200</v>
      </c>
      <c r="D36" s="4">
        <v>104490</v>
      </c>
      <c r="E36" s="19">
        <v>74705</v>
      </c>
      <c r="F36" s="43">
        <v>41471610</v>
      </c>
      <c r="G36" s="40">
        <v>31422990</v>
      </c>
      <c r="H36" s="43">
        <v>10048620</v>
      </c>
      <c r="I36" s="15">
        <v>0.57999999999999996</v>
      </c>
      <c r="J36" s="5">
        <v>0.42</v>
      </c>
      <c r="K36" s="19">
        <v>5355</v>
      </c>
      <c r="L36" s="40">
        <v>1457940</v>
      </c>
    </row>
    <row r="37" spans="1:12" x14ac:dyDescent="0.35">
      <c r="A37" s="11" t="s">
        <v>246</v>
      </c>
      <c r="B37" t="s">
        <v>87</v>
      </c>
      <c r="C37" s="19">
        <v>146670</v>
      </c>
      <c r="D37" s="4">
        <v>85555</v>
      </c>
      <c r="E37" s="19">
        <v>61110</v>
      </c>
      <c r="F37" s="43">
        <v>33724280</v>
      </c>
      <c r="G37" s="40">
        <v>25529550</v>
      </c>
      <c r="H37" s="43">
        <v>8194730</v>
      </c>
      <c r="I37" s="15">
        <v>0.57999999999999996</v>
      </c>
      <c r="J37" s="5">
        <v>0.42</v>
      </c>
      <c r="K37" s="19">
        <v>4340</v>
      </c>
      <c r="L37" s="40">
        <v>1184320</v>
      </c>
    </row>
    <row r="38" spans="1:12" x14ac:dyDescent="0.35">
      <c r="A38" s="11" t="s">
        <v>246</v>
      </c>
      <c r="B38" t="s">
        <v>88</v>
      </c>
      <c r="C38" s="19">
        <v>157555</v>
      </c>
      <c r="D38" s="4">
        <v>92615</v>
      </c>
      <c r="E38" s="19">
        <v>64940</v>
      </c>
      <c r="F38" s="43">
        <v>36178240</v>
      </c>
      <c r="G38" s="40">
        <v>27445650</v>
      </c>
      <c r="H38" s="43">
        <v>8732590</v>
      </c>
      <c r="I38" s="15">
        <v>0.59</v>
      </c>
      <c r="J38" s="5">
        <v>0.41</v>
      </c>
      <c r="K38" s="19">
        <v>4560</v>
      </c>
      <c r="L38" s="40">
        <v>1236680</v>
      </c>
    </row>
    <row r="39" spans="1:12" x14ac:dyDescent="0.35">
      <c r="A39" s="11" t="s">
        <v>246</v>
      </c>
      <c r="B39" t="s">
        <v>89</v>
      </c>
      <c r="C39" s="19">
        <v>160355</v>
      </c>
      <c r="D39" s="4">
        <v>94370</v>
      </c>
      <c r="E39" s="19">
        <v>65985</v>
      </c>
      <c r="F39" s="43">
        <v>36945730</v>
      </c>
      <c r="G39" s="40">
        <v>28056980</v>
      </c>
      <c r="H39" s="43">
        <v>8888750</v>
      </c>
      <c r="I39" s="15">
        <v>0.59</v>
      </c>
      <c r="J39" s="5">
        <v>0.41</v>
      </c>
      <c r="K39" s="19">
        <v>4770</v>
      </c>
      <c r="L39" s="40">
        <v>1289130</v>
      </c>
    </row>
    <row r="40" spans="1:12" x14ac:dyDescent="0.35">
      <c r="A40" s="11" t="s">
        <v>246</v>
      </c>
      <c r="B40" t="s">
        <v>90</v>
      </c>
      <c r="C40" s="19">
        <v>265160</v>
      </c>
      <c r="D40" s="4">
        <v>155710</v>
      </c>
      <c r="E40" s="19">
        <v>109450</v>
      </c>
      <c r="F40" s="43">
        <v>37024370</v>
      </c>
      <c r="G40" s="40">
        <v>28086790</v>
      </c>
      <c r="H40" s="43">
        <v>8937570</v>
      </c>
      <c r="I40" s="15">
        <v>0.59</v>
      </c>
      <c r="J40" s="5">
        <v>0.41</v>
      </c>
      <c r="K40" s="19">
        <v>8330</v>
      </c>
      <c r="L40" s="40">
        <v>1327480</v>
      </c>
    </row>
    <row r="41" spans="1:12" x14ac:dyDescent="0.35">
      <c r="A41" s="11" t="s">
        <v>246</v>
      </c>
      <c r="B41" t="s">
        <v>91</v>
      </c>
      <c r="C41" s="19">
        <v>218775</v>
      </c>
      <c r="D41" s="4">
        <v>127865</v>
      </c>
      <c r="E41" s="19">
        <v>90910</v>
      </c>
      <c r="F41" s="43">
        <v>45561820</v>
      </c>
      <c r="G41" s="40">
        <v>34514990</v>
      </c>
      <c r="H41" s="43">
        <v>11046830</v>
      </c>
      <c r="I41" s="15">
        <v>0.57999999999999996</v>
      </c>
      <c r="J41" s="5">
        <v>0.42</v>
      </c>
      <c r="K41" s="19">
        <v>6995</v>
      </c>
      <c r="L41" s="40">
        <v>1721500</v>
      </c>
    </row>
    <row r="42" spans="1:12" x14ac:dyDescent="0.35">
      <c r="A42" s="11" t="s">
        <v>246</v>
      </c>
      <c r="B42" t="s">
        <v>92</v>
      </c>
      <c r="C42" s="19">
        <v>158575</v>
      </c>
      <c r="D42" s="4">
        <v>93370</v>
      </c>
      <c r="E42" s="19">
        <v>65205</v>
      </c>
      <c r="F42" s="43">
        <v>38362440</v>
      </c>
      <c r="G42" s="40">
        <v>29096160</v>
      </c>
      <c r="H42" s="43">
        <v>9266290</v>
      </c>
      <c r="I42" s="15">
        <v>0.59</v>
      </c>
      <c r="J42" s="5">
        <v>0.41</v>
      </c>
      <c r="K42" s="19">
        <v>5060</v>
      </c>
      <c r="L42" s="40">
        <v>1445580</v>
      </c>
    </row>
    <row r="43" spans="1:12" x14ac:dyDescent="0.35">
      <c r="A43" s="11" t="s">
        <v>246</v>
      </c>
      <c r="B43" t="s">
        <v>93</v>
      </c>
      <c r="C43" s="19">
        <v>187465</v>
      </c>
      <c r="D43" s="4">
        <v>109570</v>
      </c>
      <c r="E43" s="19">
        <v>77895</v>
      </c>
      <c r="F43" s="43">
        <v>45854010</v>
      </c>
      <c r="G43" s="40">
        <v>34679370</v>
      </c>
      <c r="H43" s="43">
        <v>11174640</v>
      </c>
      <c r="I43" s="15">
        <v>0.57999999999999996</v>
      </c>
      <c r="J43" s="5">
        <v>0.42</v>
      </c>
      <c r="K43" s="19">
        <v>6315</v>
      </c>
      <c r="L43" s="40">
        <v>1815780</v>
      </c>
    </row>
    <row r="44" spans="1:12" x14ac:dyDescent="0.35">
      <c r="A44" s="11" t="s">
        <v>246</v>
      </c>
      <c r="B44" t="s">
        <v>94</v>
      </c>
      <c r="C44" s="19">
        <v>167035</v>
      </c>
      <c r="D44" s="4">
        <v>98130</v>
      </c>
      <c r="E44" s="19">
        <v>68905</v>
      </c>
      <c r="F44" s="43">
        <v>40876880</v>
      </c>
      <c r="G44" s="40">
        <v>30979300</v>
      </c>
      <c r="H44" s="43">
        <v>9897590</v>
      </c>
      <c r="I44" s="15">
        <v>0.59</v>
      </c>
      <c r="J44" s="5">
        <v>0.41</v>
      </c>
      <c r="K44" s="19">
        <v>5435</v>
      </c>
      <c r="L44" s="40">
        <v>1557580</v>
      </c>
    </row>
    <row r="45" spans="1:12" x14ac:dyDescent="0.35">
      <c r="A45" s="11" t="s">
        <v>246</v>
      </c>
      <c r="B45" t="s">
        <v>95</v>
      </c>
      <c r="C45" s="19">
        <v>161610</v>
      </c>
      <c r="D45" s="4">
        <v>94730</v>
      </c>
      <c r="E45" s="19">
        <v>66880</v>
      </c>
      <c r="F45" s="43">
        <v>39665380</v>
      </c>
      <c r="G45" s="40">
        <v>30038910</v>
      </c>
      <c r="H45" s="43">
        <v>9626470</v>
      </c>
      <c r="I45" s="15">
        <v>0.59</v>
      </c>
      <c r="J45" s="5">
        <v>0.41</v>
      </c>
      <c r="K45" s="19">
        <v>5425</v>
      </c>
      <c r="L45" s="40">
        <v>1556820</v>
      </c>
    </row>
    <row r="46" spans="1:12" x14ac:dyDescent="0.35">
      <c r="A46" s="23" t="s">
        <v>247</v>
      </c>
      <c r="B46" s="36" t="s">
        <v>55</v>
      </c>
      <c r="C46" s="26">
        <v>1668375</v>
      </c>
      <c r="D46" s="24">
        <v>1053865</v>
      </c>
      <c r="E46" s="26">
        <v>614505</v>
      </c>
      <c r="F46" s="83">
        <v>350482630</v>
      </c>
      <c r="G46" s="39">
        <v>276298930</v>
      </c>
      <c r="H46" s="83">
        <v>74183700</v>
      </c>
      <c r="I46" s="25">
        <v>0.63</v>
      </c>
      <c r="J46" s="27">
        <v>0.37</v>
      </c>
      <c r="K46" s="26">
        <v>16465</v>
      </c>
      <c r="L46" s="39">
        <v>4074300</v>
      </c>
    </row>
    <row r="47" spans="1:12" x14ac:dyDescent="0.35">
      <c r="A47" s="11" t="s">
        <v>247</v>
      </c>
      <c r="B47" t="s">
        <v>58</v>
      </c>
      <c r="C47" s="19">
        <v>15</v>
      </c>
      <c r="D47" s="4">
        <v>10</v>
      </c>
      <c r="E47" s="19">
        <v>5</v>
      </c>
      <c r="F47" s="43">
        <v>1770</v>
      </c>
      <c r="G47" s="40">
        <v>1300</v>
      </c>
      <c r="H47" s="43">
        <v>470</v>
      </c>
      <c r="I47" s="15">
        <v>0.6</v>
      </c>
      <c r="J47" s="5">
        <v>0.4</v>
      </c>
      <c r="K47" s="19">
        <v>0</v>
      </c>
      <c r="L47" s="40">
        <v>0</v>
      </c>
    </row>
    <row r="48" spans="1:12" x14ac:dyDescent="0.35">
      <c r="A48" s="11" t="s">
        <v>247</v>
      </c>
      <c r="B48" t="s">
        <v>59</v>
      </c>
      <c r="C48" s="19">
        <v>105</v>
      </c>
      <c r="D48" s="4">
        <v>70</v>
      </c>
      <c r="E48" s="19">
        <v>35</v>
      </c>
      <c r="F48" s="43">
        <v>16380</v>
      </c>
      <c r="G48" s="40">
        <v>12830</v>
      </c>
      <c r="H48" s="43">
        <v>3550</v>
      </c>
      <c r="I48" s="15">
        <v>0.66</v>
      </c>
      <c r="J48" s="5">
        <v>0.34</v>
      </c>
      <c r="K48" s="19">
        <v>0</v>
      </c>
      <c r="L48" s="40">
        <v>0</v>
      </c>
    </row>
    <row r="49" spans="1:12" x14ac:dyDescent="0.35">
      <c r="A49" s="11" t="s">
        <v>247</v>
      </c>
      <c r="B49" t="s">
        <v>60</v>
      </c>
      <c r="C49" s="19">
        <v>280</v>
      </c>
      <c r="D49" s="4">
        <v>175</v>
      </c>
      <c r="E49" s="19">
        <v>100</v>
      </c>
      <c r="F49" s="43">
        <v>48470</v>
      </c>
      <c r="G49" s="40">
        <v>38840</v>
      </c>
      <c r="H49" s="43">
        <v>9630</v>
      </c>
      <c r="I49" s="15">
        <v>0.63</v>
      </c>
      <c r="J49" s="5">
        <v>0.37</v>
      </c>
      <c r="K49" s="19" t="s">
        <v>100</v>
      </c>
      <c r="L49" s="40">
        <v>50</v>
      </c>
    </row>
    <row r="50" spans="1:12" x14ac:dyDescent="0.35">
      <c r="A50" s="11" t="s">
        <v>247</v>
      </c>
      <c r="B50" t="s">
        <v>61</v>
      </c>
      <c r="C50" s="19">
        <v>505</v>
      </c>
      <c r="D50" s="4">
        <v>335</v>
      </c>
      <c r="E50" s="19">
        <v>170</v>
      </c>
      <c r="F50" s="43">
        <v>93640</v>
      </c>
      <c r="G50" s="40">
        <v>75770</v>
      </c>
      <c r="H50" s="43">
        <v>17870</v>
      </c>
      <c r="I50" s="15">
        <v>0.66</v>
      </c>
      <c r="J50" s="5">
        <v>0.34</v>
      </c>
      <c r="K50" s="19" t="s">
        <v>100</v>
      </c>
      <c r="L50" s="40">
        <v>500</v>
      </c>
    </row>
    <row r="51" spans="1:12" x14ac:dyDescent="0.35">
      <c r="A51" s="11" t="s">
        <v>247</v>
      </c>
      <c r="B51" t="s">
        <v>62</v>
      </c>
      <c r="C51" s="19">
        <v>1010</v>
      </c>
      <c r="D51" s="4">
        <v>645</v>
      </c>
      <c r="E51" s="19">
        <v>365</v>
      </c>
      <c r="F51" s="43">
        <v>176140</v>
      </c>
      <c r="G51" s="40">
        <v>141930</v>
      </c>
      <c r="H51" s="43">
        <v>34210</v>
      </c>
      <c r="I51" s="15">
        <v>0.64</v>
      </c>
      <c r="J51" s="5">
        <v>0.36</v>
      </c>
      <c r="K51" s="19" t="s">
        <v>100</v>
      </c>
      <c r="L51" s="40">
        <v>270</v>
      </c>
    </row>
    <row r="52" spans="1:12" x14ac:dyDescent="0.35">
      <c r="A52" s="11" t="s">
        <v>247</v>
      </c>
      <c r="B52" t="s">
        <v>63</v>
      </c>
      <c r="C52" s="19">
        <v>2095</v>
      </c>
      <c r="D52" s="4">
        <v>1370</v>
      </c>
      <c r="E52" s="19">
        <v>725</v>
      </c>
      <c r="F52" s="43">
        <v>367110</v>
      </c>
      <c r="G52" s="40">
        <v>300780</v>
      </c>
      <c r="H52" s="43">
        <v>66330</v>
      </c>
      <c r="I52" s="15">
        <v>0.65</v>
      </c>
      <c r="J52" s="5">
        <v>0.35</v>
      </c>
      <c r="K52" s="19">
        <v>5</v>
      </c>
      <c r="L52" s="40">
        <v>860</v>
      </c>
    </row>
    <row r="53" spans="1:12" x14ac:dyDescent="0.35">
      <c r="A53" s="11" t="s">
        <v>247</v>
      </c>
      <c r="B53" t="s">
        <v>64</v>
      </c>
      <c r="C53" s="19">
        <v>4045</v>
      </c>
      <c r="D53" s="4">
        <v>2655</v>
      </c>
      <c r="E53" s="19">
        <v>1390</v>
      </c>
      <c r="F53" s="43">
        <v>742350</v>
      </c>
      <c r="G53" s="40">
        <v>606390</v>
      </c>
      <c r="H53" s="43">
        <v>135950</v>
      </c>
      <c r="I53" s="15">
        <v>0.66</v>
      </c>
      <c r="J53" s="5">
        <v>0.34</v>
      </c>
      <c r="K53" s="19">
        <v>5</v>
      </c>
      <c r="L53" s="40">
        <v>750</v>
      </c>
    </row>
    <row r="54" spans="1:12" x14ac:dyDescent="0.35">
      <c r="A54" s="11" t="s">
        <v>247</v>
      </c>
      <c r="B54" t="s">
        <v>65</v>
      </c>
      <c r="C54" s="19">
        <v>8210</v>
      </c>
      <c r="D54" s="4">
        <v>5350</v>
      </c>
      <c r="E54" s="19">
        <v>2855</v>
      </c>
      <c r="F54" s="43">
        <v>1557330</v>
      </c>
      <c r="G54" s="40">
        <v>1263670</v>
      </c>
      <c r="H54" s="43">
        <v>293660</v>
      </c>
      <c r="I54" s="15">
        <v>0.65</v>
      </c>
      <c r="J54" s="5">
        <v>0.35</v>
      </c>
      <c r="K54" s="19">
        <v>5</v>
      </c>
      <c r="L54" s="40">
        <v>750</v>
      </c>
    </row>
    <row r="55" spans="1:12" x14ac:dyDescent="0.35">
      <c r="A55" s="11" t="s">
        <v>247</v>
      </c>
      <c r="B55" t="s">
        <v>66</v>
      </c>
      <c r="C55" s="19">
        <v>13715</v>
      </c>
      <c r="D55" s="4">
        <v>8940</v>
      </c>
      <c r="E55" s="19">
        <v>4780</v>
      </c>
      <c r="F55" s="43">
        <v>1981220</v>
      </c>
      <c r="G55" s="40">
        <v>1614500</v>
      </c>
      <c r="H55" s="43">
        <v>366720</v>
      </c>
      <c r="I55" s="15">
        <v>0.65</v>
      </c>
      <c r="J55" s="5">
        <v>0.35</v>
      </c>
      <c r="K55" s="19">
        <v>10</v>
      </c>
      <c r="L55" s="40">
        <v>1340</v>
      </c>
    </row>
    <row r="56" spans="1:12" x14ac:dyDescent="0.35">
      <c r="A56" s="11" t="s">
        <v>247</v>
      </c>
      <c r="B56" t="s">
        <v>67</v>
      </c>
      <c r="C56" s="19">
        <v>18100</v>
      </c>
      <c r="D56" s="4">
        <v>11620</v>
      </c>
      <c r="E56" s="19">
        <v>6480</v>
      </c>
      <c r="F56" s="43">
        <v>3013540</v>
      </c>
      <c r="G56" s="40">
        <v>2424720</v>
      </c>
      <c r="H56" s="43">
        <v>588810</v>
      </c>
      <c r="I56" s="15">
        <v>0.64</v>
      </c>
      <c r="J56" s="5">
        <v>0.36</v>
      </c>
      <c r="K56" s="19">
        <v>20</v>
      </c>
      <c r="L56" s="40">
        <v>4080</v>
      </c>
    </row>
    <row r="57" spans="1:12" x14ac:dyDescent="0.35">
      <c r="A57" s="11" t="s">
        <v>247</v>
      </c>
      <c r="B57" t="s">
        <v>68</v>
      </c>
      <c r="C57" s="19">
        <v>18200</v>
      </c>
      <c r="D57" s="4">
        <v>11775</v>
      </c>
      <c r="E57" s="19">
        <v>6425</v>
      </c>
      <c r="F57" s="43">
        <v>3316430</v>
      </c>
      <c r="G57" s="40">
        <v>2670630</v>
      </c>
      <c r="H57" s="43">
        <v>645800</v>
      </c>
      <c r="I57" s="15">
        <v>0.65</v>
      </c>
      <c r="J57" s="5">
        <v>0.35</v>
      </c>
      <c r="K57" s="19">
        <v>20</v>
      </c>
      <c r="L57" s="40">
        <v>3720</v>
      </c>
    </row>
    <row r="58" spans="1:12" x14ac:dyDescent="0.35">
      <c r="A58" s="11" t="s">
        <v>247</v>
      </c>
      <c r="B58" t="s">
        <v>69</v>
      </c>
      <c r="C58" s="19">
        <v>22130</v>
      </c>
      <c r="D58" s="4">
        <v>14035</v>
      </c>
      <c r="E58" s="19">
        <v>8095</v>
      </c>
      <c r="F58" s="43">
        <v>4147030</v>
      </c>
      <c r="G58" s="40">
        <v>3300990</v>
      </c>
      <c r="H58" s="43">
        <v>846030</v>
      </c>
      <c r="I58" s="15">
        <v>0.63</v>
      </c>
      <c r="J58" s="5">
        <v>0.37</v>
      </c>
      <c r="K58" s="19">
        <v>30</v>
      </c>
      <c r="L58" s="40">
        <v>7260</v>
      </c>
    </row>
    <row r="59" spans="1:12" x14ac:dyDescent="0.35">
      <c r="A59" s="11" t="s">
        <v>247</v>
      </c>
      <c r="B59" t="s">
        <v>70</v>
      </c>
      <c r="C59" s="19">
        <v>24675</v>
      </c>
      <c r="D59" s="4">
        <v>15745</v>
      </c>
      <c r="E59" s="19">
        <v>8925</v>
      </c>
      <c r="F59" s="43">
        <v>4888280</v>
      </c>
      <c r="G59" s="40">
        <v>3894920</v>
      </c>
      <c r="H59" s="43">
        <v>993360</v>
      </c>
      <c r="I59" s="15">
        <v>0.64</v>
      </c>
      <c r="J59" s="5">
        <v>0.36</v>
      </c>
      <c r="K59" s="19">
        <v>55</v>
      </c>
      <c r="L59" s="40">
        <v>10940</v>
      </c>
    </row>
    <row r="60" spans="1:12" x14ac:dyDescent="0.35">
      <c r="A60" s="11" t="s">
        <v>247</v>
      </c>
      <c r="B60" t="s">
        <v>71</v>
      </c>
      <c r="C60" s="19">
        <v>25450</v>
      </c>
      <c r="D60" s="4">
        <v>16435</v>
      </c>
      <c r="E60" s="19">
        <v>9015</v>
      </c>
      <c r="F60" s="43">
        <v>5166120</v>
      </c>
      <c r="G60" s="40">
        <v>4154330</v>
      </c>
      <c r="H60" s="43">
        <v>1011790</v>
      </c>
      <c r="I60" s="15">
        <v>0.65</v>
      </c>
      <c r="J60" s="5">
        <v>0.35</v>
      </c>
      <c r="K60" s="19">
        <v>70</v>
      </c>
      <c r="L60" s="40">
        <v>12450</v>
      </c>
    </row>
    <row r="61" spans="1:12" x14ac:dyDescent="0.35">
      <c r="A61" s="11" t="s">
        <v>247</v>
      </c>
      <c r="B61" t="s">
        <v>72</v>
      </c>
      <c r="C61" s="19">
        <v>26165</v>
      </c>
      <c r="D61" s="4">
        <v>16705</v>
      </c>
      <c r="E61" s="19">
        <v>9460</v>
      </c>
      <c r="F61" s="43">
        <v>5349240</v>
      </c>
      <c r="G61" s="40">
        <v>4252010</v>
      </c>
      <c r="H61" s="43">
        <v>1097240</v>
      </c>
      <c r="I61" s="15">
        <v>0.64</v>
      </c>
      <c r="J61" s="5">
        <v>0.36</v>
      </c>
      <c r="K61" s="19">
        <v>95</v>
      </c>
      <c r="L61" s="40">
        <v>19280</v>
      </c>
    </row>
    <row r="62" spans="1:12" x14ac:dyDescent="0.35">
      <c r="A62" s="11" t="s">
        <v>247</v>
      </c>
      <c r="B62" t="s">
        <v>73</v>
      </c>
      <c r="C62" s="19">
        <v>30035</v>
      </c>
      <c r="D62" s="4">
        <v>19025</v>
      </c>
      <c r="E62" s="19">
        <v>11010</v>
      </c>
      <c r="F62" s="43">
        <v>6196110</v>
      </c>
      <c r="G62" s="40">
        <v>4917290</v>
      </c>
      <c r="H62" s="43">
        <v>1278820</v>
      </c>
      <c r="I62" s="15">
        <v>0.63</v>
      </c>
      <c r="J62" s="5">
        <v>0.37</v>
      </c>
      <c r="K62" s="19">
        <v>135</v>
      </c>
      <c r="L62" s="40">
        <v>27170</v>
      </c>
    </row>
    <row r="63" spans="1:12" x14ac:dyDescent="0.35">
      <c r="A63" s="11" t="s">
        <v>247</v>
      </c>
      <c r="B63" t="s">
        <v>74</v>
      </c>
      <c r="C63" s="19">
        <v>33555</v>
      </c>
      <c r="D63" s="4">
        <v>21210</v>
      </c>
      <c r="E63" s="19">
        <v>12345</v>
      </c>
      <c r="F63" s="43">
        <v>7002030</v>
      </c>
      <c r="G63" s="40">
        <v>5554510</v>
      </c>
      <c r="H63" s="43">
        <v>1447520</v>
      </c>
      <c r="I63" s="15">
        <v>0.63</v>
      </c>
      <c r="J63" s="5">
        <v>0.37</v>
      </c>
      <c r="K63" s="19">
        <v>140</v>
      </c>
      <c r="L63" s="40">
        <v>29490</v>
      </c>
    </row>
    <row r="64" spans="1:12" x14ac:dyDescent="0.35">
      <c r="A64" s="11" t="s">
        <v>247</v>
      </c>
      <c r="B64" t="s">
        <v>75</v>
      </c>
      <c r="C64" s="19">
        <v>29780</v>
      </c>
      <c r="D64" s="4">
        <v>18840</v>
      </c>
      <c r="E64" s="19">
        <v>10935</v>
      </c>
      <c r="F64" s="43">
        <v>6192410</v>
      </c>
      <c r="G64" s="40">
        <v>4915050</v>
      </c>
      <c r="H64" s="43">
        <v>1277350</v>
      </c>
      <c r="I64" s="15">
        <v>0.63</v>
      </c>
      <c r="J64" s="5">
        <v>0.37</v>
      </c>
      <c r="K64" s="19">
        <v>115</v>
      </c>
      <c r="L64" s="40">
        <v>25510</v>
      </c>
    </row>
    <row r="65" spans="1:12" x14ac:dyDescent="0.35">
      <c r="A65" s="11" t="s">
        <v>247</v>
      </c>
      <c r="B65" t="s">
        <v>76</v>
      </c>
      <c r="C65" s="19">
        <v>32085</v>
      </c>
      <c r="D65" s="4">
        <v>20155</v>
      </c>
      <c r="E65" s="19">
        <v>11925</v>
      </c>
      <c r="F65" s="43">
        <v>6700950</v>
      </c>
      <c r="G65" s="40">
        <v>5291860</v>
      </c>
      <c r="H65" s="43">
        <v>1409080</v>
      </c>
      <c r="I65" s="15">
        <v>0.63</v>
      </c>
      <c r="J65" s="5">
        <v>0.37</v>
      </c>
      <c r="K65" s="19">
        <v>280</v>
      </c>
      <c r="L65" s="40">
        <v>55300</v>
      </c>
    </row>
    <row r="66" spans="1:12" x14ac:dyDescent="0.35">
      <c r="A66" s="11" t="s">
        <v>247</v>
      </c>
      <c r="B66" t="s">
        <v>77</v>
      </c>
      <c r="C66" s="19">
        <v>44810</v>
      </c>
      <c r="D66" s="4">
        <v>28525</v>
      </c>
      <c r="E66" s="19">
        <v>16280</v>
      </c>
      <c r="F66" s="43">
        <v>9297610</v>
      </c>
      <c r="G66" s="40">
        <v>7392850</v>
      </c>
      <c r="H66" s="43">
        <v>1904750</v>
      </c>
      <c r="I66" s="15">
        <v>0.64</v>
      </c>
      <c r="J66" s="5">
        <v>0.36</v>
      </c>
      <c r="K66" s="19">
        <v>235</v>
      </c>
      <c r="L66" s="40">
        <v>51460</v>
      </c>
    </row>
    <row r="67" spans="1:12" x14ac:dyDescent="0.35">
      <c r="A67" s="11" t="s">
        <v>247</v>
      </c>
      <c r="B67" t="s">
        <v>78</v>
      </c>
      <c r="C67" s="19">
        <v>60655</v>
      </c>
      <c r="D67" s="4">
        <v>38335</v>
      </c>
      <c r="E67" s="19">
        <v>22325</v>
      </c>
      <c r="F67" s="43">
        <v>8544720</v>
      </c>
      <c r="G67" s="40">
        <v>6762030</v>
      </c>
      <c r="H67" s="43">
        <v>1782690</v>
      </c>
      <c r="I67" s="15">
        <v>0.63</v>
      </c>
      <c r="J67" s="5">
        <v>0.37</v>
      </c>
      <c r="K67" s="19">
        <v>400</v>
      </c>
      <c r="L67" s="40">
        <v>56500</v>
      </c>
    </row>
    <row r="68" spans="1:12" x14ac:dyDescent="0.35">
      <c r="A68" s="11" t="s">
        <v>247</v>
      </c>
      <c r="B68" t="s">
        <v>79</v>
      </c>
      <c r="C68" s="19">
        <v>57405</v>
      </c>
      <c r="D68" s="4">
        <v>36390</v>
      </c>
      <c r="E68" s="19">
        <v>21010</v>
      </c>
      <c r="F68" s="43">
        <v>10919390</v>
      </c>
      <c r="G68" s="40">
        <v>8684740</v>
      </c>
      <c r="H68" s="43">
        <v>2234640</v>
      </c>
      <c r="I68" s="15">
        <v>0.63</v>
      </c>
      <c r="J68" s="5">
        <v>0.37</v>
      </c>
      <c r="K68" s="19">
        <v>350</v>
      </c>
      <c r="L68" s="40">
        <v>76550</v>
      </c>
    </row>
    <row r="69" spans="1:12" x14ac:dyDescent="0.35">
      <c r="A69" s="11" t="s">
        <v>247</v>
      </c>
      <c r="B69" t="s">
        <v>80</v>
      </c>
      <c r="C69" s="19">
        <v>55415</v>
      </c>
      <c r="D69" s="4">
        <v>34950</v>
      </c>
      <c r="E69" s="19">
        <v>20465</v>
      </c>
      <c r="F69" s="43">
        <v>11978390</v>
      </c>
      <c r="G69" s="40">
        <v>9457720</v>
      </c>
      <c r="H69" s="43">
        <v>2520670</v>
      </c>
      <c r="I69" s="15">
        <v>0.63</v>
      </c>
      <c r="J69" s="5">
        <v>0.37</v>
      </c>
      <c r="K69" s="19">
        <v>365</v>
      </c>
      <c r="L69" s="40">
        <v>90690</v>
      </c>
    </row>
    <row r="70" spans="1:12" x14ac:dyDescent="0.35">
      <c r="A70" s="11" t="s">
        <v>247</v>
      </c>
      <c r="B70" t="s">
        <v>81</v>
      </c>
      <c r="C70" s="19">
        <v>52865</v>
      </c>
      <c r="D70" s="4">
        <v>33285</v>
      </c>
      <c r="E70" s="19">
        <v>19575</v>
      </c>
      <c r="F70" s="43">
        <v>11605280</v>
      </c>
      <c r="G70" s="40">
        <v>9139920</v>
      </c>
      <c r="H70" s="43">
        <v>2465360</v>
      </c>
      <c r="I70" s="15">
        <v>0.63</v>
      </c>
      <c r="J70" s="5">
        <v>0.37</v>
      </c>
      <c r="K70" s="19">
        <v>385</v>
      </c>
      <c r="L70" s="40">
        <v>98430</v>
      </c>
    </row>
    <row r="71" spans="1:12" x14ac:dyDescent="0.35">
      <c r="A71" s="11" t="s">
        <v>247</v>
      </c>
      <c r="B71" t="s">
        <v>82</v>
      </c>
      <c r="C71" s="19">
        <v>59360</v>
      </c>
      <c r="D71" s="4">
        <v>37590</v>
      </c>
      <c r="E71" s="19">
        <v>21770</v>
      </c>
      <c r="F71" s="43">
        <v>13141080</v>
      </c>
      <c r="G71" s="40">
        <v>10376350</v>
      </c>
      <c r="H71" s="43">
        <v>2764720</v>
      </c>
      <c r="I71" s="15">
        <v>0.63</v>
      </c>
      <c r="J71" s="5">
        <v>0.37</v>
      </c>
      <c r="K71" s="19">
        <v>485</v>
      </c>
      <c r="L71" s="40">
        <v>123850</v>
      </c>
    </row>
    <row r="72" spans="1:12" x14ac:dyDescent="0.35">
      <c r="A72" s="11" t="s">
        <v>247</v>
      </c>
      <c r="B72" t="s">
        <v>83</v>
      </c>
      <c r="C72" s="19">
        <v>60275</v>
      </c>
      <c r="D72" s="4">
        <v>38135</v>
      </c>
      <c r="E72" s="19">
        <v>22140</v>
      </c>
      <c r="F72" s="43">
        <v>13281580</v>
      </c>
      <c r="G72" s="40">
        <v>10485690</v>
      </c>
      <c r="H72" s="43">
        <v>2795880</v>
      </c>
      <c r="I72" s="15">
        <v>0.63</v>
      </c>
      <c r="J72" s="5">
        <v>0.37</v>
      </c>
      <c r="K72" s="19">
        <v>485</v>
      </c>
      <c r="L72" s="40">
        <v>128230</v>
      </c>
    </row>
    <row r="73" spans="1:12" x14ac:dyDescent="0.35">
      <c r="A73" s="11" t="s">
        <v>247</v>
      </c>
      <c r="B73" t="s">
        <v>84</v>
      </c>
      <c r="C73" s="19">
        <v>62005</v>
      </c>
      <c r="D73" s="4">
        <v>38965</v>
      </c>
      <c r="E73" s="19">
        <v>23040</v>
      </c>
      <c r="F73" s="43">
        <v>13822280</v>
      </c>
      <c r="G73" s="40">
        <v>10854490</v>
      </c>
      <c r="H73" s="43">
        <v>2967800</v>
      </c>
      <c r="I73" s="15">
        <v>0.63</v>
      </c>
      <c r="J73" s="5">
        <v>0.37</v>
      </c>
      <c r="K73" s="19">
        <v>540</v>
      </c>
      <c r="L73" s="40">
        <v>140700</v>
      </c>
    </row>
    <row r="74" spans="1:12" x14ac:dyDescent="0.35">
      <c r="A74" s="11" t="s">
        <v>247</v>
      </c>
      <c r="B74" t="s">
        <v>85</v>
      </c>
      <c r="C74" s="19">
        <v>66590</v>
      </c>
      <c r="D74" s="4">
        <v>41640</v>
      </c>
      <c r="E74" s="19">
        <v>24950</v>
      </c>
      <c r="F74" s="43">
        <v>14960680</v>
      </c>
      <c r="G74" s="40">
        <v>11709550</v>
      </c>
      <c r="H74" s="43">
        <v>3251130</v>
      </c>
      <c r="I74" s="15">
        <v>0.63</v>
      </c>
      <c r="J74" s="5">
        <v>0.37</v>
      </c>
      <c r="K74" s="19">
        <v>605</v>
      </c>
      <c r="L74" s="40">
        <v>157130</v>
      </c>
    </row>
    <row r="75" spans="1:12" x14ac:dyDescent="0.35">
      <c r="A75" s="11" t="s">
        <v>247</v>
      </c>
      <c r="B75" t="s">
        <v>86</v>
      </c>
      <c r="C75" s="19">
        <v>75570</v>
      </c>
      <c r="D75" s="4">
        <v>47605</v>
      </c>
      <c r="E75" s="19">
        <v>27970</v>
      </c>
      <c r="F75" s="43">
        <v>17208150</v>
      </c>
      <c r="G75" s="40">
        <v>13550960</v>
      </c>
      <c r="H75" s="43">
        <v>3657190</v>
      </c>
      <c r="I75" s="15">
        <v>0.63</v>
      </c>
      <c r="J75" s="5">
        <v>0.37</v>
      </c>
      <c r="K75" s="19">
        <v>785</v>
      </c>
      <c r="L75" s="40">
        <v>206930</v>
      </c>
    </row>
    <row r="76" spans="1:12" x14ac:dyDescent="0.35">
      <c r="A76" s="11" t="s">
        <v>247</v>
      </c>
      <c r="B76" t="s">
        <v>87</v>
      </c>
      <c r="C76" s="19">
        <v>63520</v>
      </c>
      <c r="D76" s="4">
        <v>40095</v>
      </c>
      <c r="E76" s="19">
        <v>23425</v>
      </c>
      <c r="F76" s="43">
        <v>14289130</v>
      </c>
      <c r="G76" s="40">
        <v>11239510</v>
      </c>
      <c r="H76" s="43">
        <v>3049620</v>
      </c>
      <c r="I76" s="15">
        <v>0.63</v>
      </c>
      <c r="J76" s="5">
        <v>0.37</v>
      </c>
      <c r="K76" s="19">
        <v>660</v>
      </c>
      <c r="L76" s="40">
        <v>175230</v>
      </c>
    </row>
    <row r="77" spans="1:12" x14ac:dyDescent="0.35">
      <c r="A77" s="11" t="s">
        <v>247</v>
      </c>
      <c r="B77" t="s">
        <v>88</v>
      </c>
      <c r="C77" s="19">
        <v>75050</v>
      </c>
      <c r="D77" s="4">
        <v>47495</v>
      </c>
      <c r="E77" s="19">
        <v>27555</v>
      </c>
      <c r="F77" s="43">
        <v>16870630</v>
      </c>
      <c r="G77" s="40">
        <v>13271510</v>
      </c>
      <c r="H77" s="43">
        <v>3599120</v>
      </c>
      <c r="I77" s="15">
        <v>0.63</v>
      </c>
      <c r="J77" s="5">
        <v>0.37</v>
      </c>
      <c r="K77" s="19">
        <v>815</v>
      </c>
      <c r="L77" s="40">
        <v>213520</v>
      </c>
    </row>
    <row r="78" spans="1:12" x14ac:dyDescent="0.35">
      <c r="A78" s="11" t="s">
        <v>247</v>
      </c>
      <c r="B78" t="s">
        <v>89</v>
      </c>
      <c r="C78" s="19">
        <v>78660</v>
      </c>
      <c r="D78" s="4">
        <v>49710</v>
      </c>
      <c r="E78" s="19">
        <v>28950</v>
      </c>
      <c r="F78" s="43">
        <v>17807270</v>
      </c>
      <c r="G78" s="40">
        <v>14010590</v>
      </c>
      <c r="H78" s="43">
        <v>3796680</v>
      </c>
      <c r="I78" s="15">
        <v>0.63</v>
      </c>
      <c r="J78" s="5">
        <v>0.37</v>
      </c>
      <c r="K78" s="19">
        <v>955</v>
      </c>
      <c r="L78" s="40">
        <v>251660</v>
      </c>
    </row>
    <row r="79" spans="1:12" x14ac:dyDescent="0.35">
      <c r="A79" s="11" t="s">
        <v>247</v>
      </c>
      <c r="B79" t="s">
        <v>90</v>
      </c>
      <c r="C79" s="19">
        <v>125085</v>
      </c>
      <c r="D79" s="4">
        <v>78975</v>
      </c>
      <c r="E79" s="19">
        <v>46110</v>
      </c>
      <c r="F79" s="43">
        <v>17732460</v>
      </c>
      <c r="G79" s="40">
        <v>13933050</v>
      </c>
      <c r="H79" s="43">
        <v>3799410</v>
      </c>
      <c r="I79" s="15">
        <v>0.63</v>
      </c>
      <c r="J79" s="5">
        <v>0.37</v>
      </c>
      <c r="K79" s="19">
        <v>1685</v>
      </c>
      <c r="L79" s="40">
        <v>265350</v>
      </c>
    </row>
    <row r="80" spans="1:12" x14ac:dyDescent="0.35">
      <c r="A80" s="11" t="s">
        <v>247</v>
      </c>
      <c r="B80" t="s">
        <v>91</v>
      </c>
      <c r="C80" s="19">
        <v>98985</v>
      </c>
      <c r="D80" s="4">
        <v>62380</v>
      </c>
      <c r="E80" s="19">
        <v>36605</v>
      </c>
      <c r="F80" s="43">
        <v>20599930</v>
      </c>
      <c r="G80" s="40">
        <v>16177020</v>
      </c>
      <c r="H80" s="43">
        <v>4422920</v>
      </c>
      <c r="I80" s="15">
        <v>0.63</v>
      </c>
      <c r="J80" s="5">
        <v>0.37</v>
      </c>
      <c r="K80" s="19">
        <v>1320</v>
      </c>
      <c r="L80" s="40">
        <v>332100</v>
      </c>
    </row>
    <row r="81" spans="1:12" x14ac:dyDescent="0.35">
      <c r="A81" s="11" t="s">
        <v>247</v>
      </c>
      <c r="B81" t="s">
        <v>92</v>
      </c>
      <c r="C81" s="19">
        <v>79010</v>
      </c>
      <c r="D81" s="4">
        <v>49975</v>
      </c>
      <c r="E81" s="19">
        <v>29040</v>
      </c>
      <c r="F81" s="43">
        <v>18472160</v>
      </c>
      <c r="G81" s="40">
        <v>14510990</v>
      </c>
      <c r="H81" s="43">
        <v>3961170</v>
      </c>
      <c r="I81" s="15">
        <v>0.63</v>
      </c>
      <c r="J81" s="5">
        <v>0.37</v>
      </c>
      <c r="K81" s="19">
        <v>1125</v>
      </c>
      <c r="L81" s="40">
        <v>311360</v>
      </c>
    </row>
    <row r="82" spans="1:12" x14ac:dyDescent="0.35">
      <c r="A82" s="11" t="s">
        <v>247</v>
      </c>
      <c r="B82" t="s">
        <v>93</v>
      </c>
      <c r="C82" s="19">
        <v>88995</v>
      </c>
      <c r="D82" s="4">
        <v>55905</v>
      </c>
      <c r="E82" s="19">
        <v>33090</v>
      </c>
      <c r="F82" s="43">
        <v>21211430</v>
      </c>
      <c r="G82" s="40">
        <v>16623100</v>
      </c>
      <c r="H82" s="43">
        <v>4588340</v>
      </c>
      <c r="I82" s="15">
        <v>0.63</v>
      </c>
      <c r="J82" s="5">
        <v>0.37</v>
      </c>
      <c r="K82" s="19">
        <v>1385</v>
      </c>
      <c r="L82" s="40">
        <v>387450</v>
      </c>
    </row>
    <row r="83" spans="1:12" x14ac:dyDescent="0.35">
      <c r="A83" s="11" t="s">
        <v>247</v>
      </c>
      <c r="B83" t="s">
        <v>94</v>
      </c>
      <c r="C83" s="19">
        <v>89135</v>
      </c>
      <c r="D83" s="4">
        <v>55730</v>
      </c>
      <c r="E83" s="19">
        <v>33405</v>
      </c>
      <c r="F83" s="43">
        <v>21370630</v>
      </c>
      <c r="G83" s="40">
        <v>16709100</v>
      </c>
      <c r="H83" s="43">
        <v>4661530</v>
      </c>
      <c r="I83" s="15">
        <v>0.63</v>
      </c>
      <c r="J83" s="5">
        <v>0.37</v>
      </c>
      <c r="K83" s="19">
        <v>1450</v>
      </c>
      <c r="L83" s="40">
        <v>405850</v>
      </c>
    </row>
    <row r="84" spans="1:12" x14ac:dyDescent="0.35">
      <c r="A84" s="11" t="s">
        <v>247</v>
      </c>
      <c r="B84" t="s">
        <v>95</v>
      </c>
      <c r="C84" s="19">
        <v>84845</v>
      </c>
      <c r="D84" s="4">
        <v>53085</v>
      </c>
      <c r="E84" s="19">
        <v>31760</v>
      </c>
      <c r="F84" s="43">
        <v>20413310</v>
      </c>
      <c r="G84" s="40">
        <v>15977420</v>
      </c>
      <c r="H84" s="43">
        <v>4435890</v>
      </c>
      <c r="I84" s="15">
        <v>0.63</v>
      </c>
      <c r="J84" s="5">
        <v>0.37</v>
      </c>
      <c r="K84" s="19">
        <v>1435</v>
      </c>
      <c r="L84" s="40">
        <v>401600</v>
      </c>
    </row>
    <row r="85" spans="1:12" x14ac:dyDescent="0.35">
      <c r="A85" s="23" t="s">
        <v>248</v>
      </c>
      <c r="B85" s="36" t="s">
        <v>55</v>
      </c>
      <c r="C85" s="26">
        <v>2436015</v>
      </c>
      <c r="D85" s="24">
        <v>1335020</v>
      </c>
      <c r="E85" s="26">
        <v>1100990</v>
      </c>
      <c r="F85" s="83">
        <v>518466950</v>
      </c>
      <c r="G85" s="39">
        <v>382085560</v>
      </c>
      <c r="H85" s="83">
        <v>136381390</v>
      </c>
      <c r="I85" s="25">
        <v>0.55000000000000004</v>
      </c>
      <c r="J85" s="27">
        <v>0.45</v>
      </c>
      <c r="K85" s="26">
        <v>105525</v>
      </c>
      <c r="L85" s="39">
        <v>26540180</v>
      </c>
    </row>
    <row r="86" spans="1:12" x14ac:dyDescent="0.35">
      <c r="A86" s="11" t="s">
        <v>248</v>
      </c>
      <c r="B86" t="s">
        <v>58</v>
      </c>
      <c r="C86" s="19">
        <v>0</v>
      </c>
      <c r="D86" s="4">
        <v>0</v>
      </c>
      <c r="E86" s="19">
        <v>0</v>
      </c>
      <c r="F86" s="43">
        <v>0</v>
      </c>
      <c r="G86" s="40">
        <v>0</v>
      </c>
      <c r="H86" s="43">
        <v>0</v>
      </c>
      <c r="I86" s="15" t="s">
        <v>57</v>
      </c>
      <c r="J86" s="5" t="s">
        <v>57</v>
      </c>
      <c r="K86" s="19">
        <v>0</v>
      </c>
      <c r="L86" s="40">
        <v>0</v>
      </c>
    </row>
    <row r="87" spans="1:12" x14ac:dyDescent="0.35">
      <c r="A87" s="11" t="s">
        <v>248</v>
      </c>
      <c r="B87" t="s">
        <v>59</v>
      </c>
      <c r="C87" s="19">
        <v>0</v>
      </c>
      <c r="D87" s="4">
        <v>0</v>
      </c>
      <c r="E87" s="19">
        <v>0</v>
      </c>
      <c r="F87" s="43">
        <v>0</v>
      </c>
      <c r="G87" s="40">
        <v>0</v>
      </c>
      <c r="H87" s="43">
        <v>0</v>
      </c>
      <c r="I87" s="15" t="s">
        <v>57</v>
      </c>
      <c r="J87" s="5" t="s">
        <v>57</v>
      </c>
      <c r="K87" s="19">
        <v>0</v>
      </c>
      <c r="L87" s="40">
        <v>0</v>
      </c>
    </row>
    <row r="88" spans="1:12" x14ac:dyDescent="0.35">
      <c r="A88" s="11" t="s">
        <v>248</v>
      </c>
      <c r="B88" t="s">
        <v>60</v>
      </c>
      <c r="C88" s="19">
        <v>0</v>
      </c>
      <c r="D88" s="4">
        <v>0</v>
      </c>
      <c r="E88" s="19">
        <v>0</v>
      </c>
      <c r="F88" s="43">
        <v>0</v>
      </c>
      <c r="G88" s="40">
        <v>0</v>
      </c>
      <c r="H88" s="43">
        <v>0</v>
      </c>
      <c r="I88" s="15" t="s">
        <v>57</v>
      </c>
      <c r="J88" s="5" t="s">
        <v>57</v>
      </c>
      <c r="K88" s="19">
        <v>0</v>
      </c>
      <c r="L88" s="40">
        <v>0</v>
      </c>
    </row>
    <row r="89" spans="1:12" x14ac:dyDescent="0.35">
      <c r="A89" s="11" t="s">
        <v>248</v>
      </c>
      <c r="B89" t="s">
        <v>61</v>
      </c>
      <c r="C89" s="19">
        <v>0</v>
      </c>
      <c r="D89" s="4">
        <v>0</v>
      </c>
      <c r="E89" s="19">
        <v>0</v>
      </c>
      <c r="F89" s="43">
        <v>0</v>
      </c>
      <c r="G89" s="40">
        <v>0</v>
      </c>
      <c r="H89" s="43">
        <v>0</v>
      </c>
      <c r="I89" s="15" t="s">
        <v>57</v>
      </c>
      <c r="J89" s="5" t="s">
        <v>57</v>
      </c>
      <c r="K89" s="19">
        <v>0</v>
      </c>
      <c r="L89" s="40">
        <v>0</v>
      </c>
    </row>
    <row r="90" spans="1:12" x14ac:dyDescent="0.35">
      <c r="A90" s="11" t="s">
        <v>248</v>
      </c>
      <c r="B90" t="s">
        <v>62</v>
      </c>
      <c r="C90" s="19">
        <v>0</v>
      </c>
      <c r="D90" s="4">
        <v>0</v>
      </c>
      <c r="E90" s="19">
        <v>0</v>
      </c>
      <c r="F90" s="43">
        <v>0</v>
      </c>
      <c r="G90" s="40">
        <v>0</v>
      </c>
      <c r="H90" s="43">
        <v>0</v>
      </c>
      <c r="I90" s="15" t="s">
        <v>57</v>
      </c>
      <c r="J90" s="5" t="s">
        <v>57</v>
      </c>
      <c r="K90" s="19">
        <v>0</v>
      </c>
      <c r="L90" s="40">
        <v>0</v>
      </c>
    </row>
    <row r="91" spans="1:12" x14ac:dyDescent="0.35">
      <c r="A91" s="11" t="s">
        <v>248</v>
      </c>
      <c r="B91" t="s">
        <v>63</v>
      </c>
      <c r="C91" s="19">
        <v>0</v>
      </c>
      <c r="D91" s="4">
        <v>0</v>
      </c>
      <c r="E91" s="19">
        <v>0</v>
      </c>
      <c r="F91" s="43">
        <v>0</v>
      </c>
      <c r="G91" s="40">
        <v>0</v>
      </c>
      <c r="H91" s="43">
        <v>0</v>
      </c>
      <c r="I91" s="15" t="s">
        <v>57</v>
      </c>
      <c r="J91" s="5" t="s">
        <v>57</v>
      </c>
      <c r="K91" s="19">
        <v>0</v>
      </c>
      <c r="L91" s="40">
        <v>0</v>
      </c>
    </row>
    <row r="92" spans="1:12" x14ac:dyDescent="0.35">
      <c r="A92" s="11" t="s">
        <v>248</v>
      </c>
      <c r="B92" t="s">
        <v>64</v>
      </c>
      <c r="C92" s="19">
        <v>150</v>
      </c>
      <c r="D92" s="4">
        <v>80</v>
      </c>
      <c r="E92" s="19">
        <v>70</v>
      </c>
      <c r="F92" s="43">
        <v>28940</v>
      </c>
      <c r="G92" s="40">
        <v>21140</v>
      </c>
      <c r="H92" s="43">
        <v>7800</v>
      </c>
      <c r="I92" s="15">
        <v>0.53</v>
      </c>
      <c r="J92" s="5">
        <v>0.47</v>
      </c>
      <c r="K92" s="19">
        <v>5</v>
      </c>
      <c r="L92" s="40">
        <v>1730</v>
      </c>
    </row>
    <row r="93" spans="1:12" x14ac:dyDescent="0.35">
      <c r="A93" s="11" t="s">
        <v>248</v>
      </c>
      <c r="B93" t="s">
        <v>65</v>
      </c>
      <c r="C93" s="19">
        <v>1150</v>
      </c>
      <c r="D93" s="4">
        <v>620</v>
      </c>
      <c r="E93" s="19">
        <v>530</v>
      </c>
      <c r="F93" s="43">
        <v>224690</v>
      </c>
      <c r="G93" s="40">
        <v>164720</v>
      </c>
      <c r="H93" s="43">
        <v>59980</v>
      </c>
      <c r="I93" s="15">
        <v>0.54</v>
      </c>
      <c r="J93" s="5">
        <v>0.46</v>
      </c>
      <c r="K93" s="19">
        <v>45</v>
      </c>
      <c r="L93" s="40">
        <v>10760</v>
      </c>
    </row>
    <row r="94" spans="1:12" x14ac:dyDescent="0.35">
      <c r="A94" s="11" t="s">
        <v>248</v>
      </c>
      <c r="B94" t="s">
        <v>66</v>
      </c>
      <c r="C94" s="19">
        <v>8745</v>
      </c>
      <c r="D94" s="4">
        <v>4725</v>
      </c>
      <c r="E94" s="19">
        <v>4020</v>
      </c>
      <c r="F94" s="43">
        <v>906290</v>
      </c>
      <c r="G94" s="40">
        <v>662710</v>
      </c>
      <c r="H94" s="43">
        <v>243580</v>
      </c>
      <c r="I94" s="15">
        <v>0.54</v>
      </c>
      <c r="J94" s="5">
        <v>0.46</v>
      </c>
      <c r="K94" s="19">
        <v>350</v>
      </c>
      <c r="L94" s="40">
        <v>45990</v>
      </c>
    </row>
    <row r="95" spans="1:12" x14ac:dyDescent="0.35">
      <c r="A95" s="11" t="s">
        <v>248</v>
      </c>
      <c r="B95" t="s">
        <v>67</v>
      </c>
      <c r="C95" s="19">
        <v>11480</v>
      </c>
      <c r="D95" s="4">
        <v>6195</v>
      </c>
      <c r="E95" s="19">
        <v>5285</v>
      </c>
      <c r="F95" s="43">
        <v>1971120</v>
      </c>
      <c r="G95" s="40">
        <v>1438320</v>
      </c>
      <c r="H95" s="43">
        <v>532800</v>
      </c>
      <c r="I95" s="15">
        <v>0.54</v>
      </c>
      <c r="J95" s="5">
        <v>0.46</v>
      </c>
      <c r="K95" s="19">
        <v>475</v>
      </c>
      <c r="L95" s="40">
        <v>103980</v>
      </c>
    </row>
    <row r="96" spans="1:12" x14ac:dyDescent="0.35">
      <c r="A96" s="11" t="s">
        <v>248</v>
      </c>
      <c r="B96" t="s">
        <v>68</v>
      </c>
      <c r="C96" s="19">
        <v>13220</v>
      </c>
      <c r="D96" s="4">
        <v>7220</v>
      </c>
      <c r="E96" s="19">
        <v>6000</v>
      </c>
      <c r="F96" s="43">
        <v>2642480</v>
      </c>
      <c r="G96" s="40">
        <v>1959020</v>
      </c>
      <c r="H96" s="43">
        <v>683450</v>
      </c>
      <c r="I96" s="15">
        <v>0.55000000000000004</v>
      </c>
      <c r="J96" s="5">
        <v>0.45</v>
      </c>
      <c r="K96" s="19">
        <v>360</v>
      </c>
      <c r="L96" s="40">
        <v>92740</v>
      </c>
    </row>
    <row r="97" spans="1:12" x14ac:dyDescent="0.35">
      <c r="A97" s="11" t="s">
        <v>248</v>
      </c>
      <c r="B97" t="s">
        <v>69</v>
      </c>
      <c r="C97" s="19">
        <v>24005</v>
      </c>
      <c r="D97" s="4">
        <v>12935</v>
      </c>
      <c r="E97" s="19">
        <v>11070</v>
      </c>
      <c r="F97" s="43">
        <v>4840640</v>
      </c>
      <c r="G97" s="40">
        <v>3537290</v>
      </c>
      <c r="H97" s="43">
        <v>1303350</v>
      </c>
      <c r="I97" s="15">
        <v>0.54</v>
      </c>
      <c r="J97" s="5">
        <v>0.46</v>
      </c>
      <c r="K97" s="19">
        <v>920</v>
      </c>
      <c r="L97" s="40">
        <v>234510</v>
      </c>
    </row>
    <row r="98" spans="1:12" x14ac:dyDescent="0.35">
      <c r="A98" s="11" t="s">
        <v>248</v>
      </c>
      <c r="B98" t="s">
        <v>70</v>
      </c>
      <c r="C98" s="19">
        <v>54130</v>
      </c>
      <c r="D98" s="4">
        <v>29175</v>
      </c>
      <c r="E98" s="19">
        <v>24955</v>
      </c>
      <c r="F98" s="43">
        <v>11044770</v>
      </c>
      <c r="G98" s="40">
        <v>8102650</v>
      </c>
      <c r="H98" s="43">
        <v>2942120</v>
      </c>
      <c r="I98" s="15">
        <v>0.54</v>
      </c>
      <c r="J98" s="5">
        <v>0.46</v>
      </c>
      <c r="K98" s="19">
        <v>2105</v>
      </c>
      <c r="L98" s="40">
        <v>537400</v>
      </c>
    </row>
    <row r="99" spans="1:12" x14ac:dyDescent="0.35">
      <c r="A99" s="11" t="s">
        <v>248</v>
      </c>
      <c r="B99" t="s">
        <v>71</v>
      </c>
      <c r="C99" s="19">
        <v>62525</v>
      </c>
      <c r="D99" s="4">
        <v>33945</v>
      </c>
      <c r="E99" s="19">
        <v>28580</v>
      </c>
      <c r="F99" s="43">
        <v>12894600</v>
      </c>
      <c r="G99" s="40">
        <v>9505110</v>
      </c>
      <c r="H99" s="43">
        <v>3389490</v>
      </c>
      <c r="I99" s="15">
        <v>0.54</v>
      </c>
      <c r="J99" s="5">
        <v>0.46</v>
      </c>
      <c r="K99" s="19">
        <v>2430</v>
      </c>
      <c r="L99" s="40">
        <v>620740</v>
      </c>
    </row>
    <row r="100" spans="1:12" x14ac:dyDescent="0.35">
      <c r="A100" s="11" t="s">
        <v>248</v>
      </c>
      <c r="B100" t="s">
        <v>72</v>
      </c>
      <c r="C100" s="19">
        <v>72300</v>
      </c>
      <c r="D100" s="4">
        <v>39525</v>
      </c>
      <c r="E100" s="19">
        <v>32775</v>
      </c>
      <c r="F100" s="43">
        <v>14999540</v>
      </c>
      <c r="G100" s="40">
        <v>11088060</v>
      </c>
      <c r="H100" s="43">
        <v>3911480</v>
      </c>
      <c r="I100" s="15">
        <v>0.55000000000000004</v>
      </c>
      <c r="J100" s="5">
        <v>0.45</v>
      </c>
      <c r="K100" s="19">
        <v>2930</v>
      </c>
      <c r="L100" s="40">
        <v>728600</v>
      </c>
    </row>
    <row r="101" spans="1:12" x14ac:dyDescent="0.35">
      <c r="A101" s="11" t="s">
        <v>248</v>
      </c>
      <c r="B101" t="s">
        <v>73</v>
      </c>
      <c r="C101" s="19">
        <v>93210</v>
      </c>
      <c r="D101" s="4">
        <v>51045</v>
      </c>
      <c r="E101" s="19">
        <v>42165</v>
      </c>
      <c r="F101" s="43">
        <v>19427910</v>
      </c>
      <c r="G101" s="40">
        <v>14368780</v>
      </c>
      <c r="H101" s="43">
        <v>5059130</v>
      </c>
      <c r="I101" s="15">
        <v>0.55000000000000004</v>
      </c>
      <c r="J101" s="5">
        <v>0.45</v>
      </c>
      <c r="K101" s="19">
        <v>3745</v>
      </c>
      <c r="L101" s="40">
        <v>930880</v>
      </c>
    </row>
    <row r="102" spans="1:12" x14ac:dyDescent="0.35">
      <c r="A102" s="11" t="s">
        <v>248</v>
      </c>
      <c r="B102" t="s">
        <v>74</v>
      </c>
      <c r="C102" s="19">
        <v>94660</v>
      </c>
      <c r="D102" s="4">
        <v>51870</v>
      </c>
      <c r="E102" s="19">
        <v>42785</v>
      </c>
      <c r="F102" s="43">
        <v>19733410</v>
      </c>
      <c r="G102" s="40">
        <v>14598660</v>
      </c>
      <c r="H102" s="43">
        <v>5134760</v>
      </c>
      <c r="I102" s="15">
        <v>0.55000000000000004</v>
      </c>
      <c r="J102" s="5">
        <v>0.45</v>
      </c>
      <c r="K102" s="19">
        <v>3785</v>
      </c>
      <c r="L102" s="40">
        <v>943190</v>
      </c>
    </row>
    <row r="103" spans="1:12" x14ac:dyDescent="0.35">
      <c r="A103" s="11" t="s">
        <v>248</v>
      </c>
      <c r="B103" t="s">
        <v>75</v>
      </c>
      <c r="C103" s="19">
        <v>58345</v>
      </c>
      <c r="D103" s="4">
        <v>31895</v>
      </c>
      <c r="E103" s="19">
        <v>26445</v>
      </c>
      <c r="F103" s="43">
        <v>12187180</v>
      </c>
      <c r="G103" s="40">
        <v>8998180</v>
      </c>
      <c r="H103" s="43">
        <v>3189000</v>
      </c>
      <c r="I103" s="15">
        <v>0.55000000000000004</v>
      </c>
      <c r="J103" s="5">
        <v>0.45</v>
      </c>
      <c r="K103" s="19">
        <v>2380</v>
      </c>
      <c r="L103" s="40">
        <v>594270</v>
      </c>
    </row>
    <row r="104" spans="1:12" x14ac:dyDescent="0.35">
      <c r="A104" s="11" t="s">
        <v>248</v>
      </c>
      <c r="B104" t="s">
        <v>76</v>
      </c>
      <c r="C104" s="19">
        <v>79165</v>
      </c>
      <c r="D104" s="4">
        <v>43510</v>
      </c>
      <c r="E104" s="19">
        <v>35655</v>
      </c>
      <c r="F104" s="43">
        <v>16607900</v>
      </c>
      <c r="G104" s="40">
        <v>12289470</v>
      </c>
      <c r="H104" s="43">
        <v>4318430</v>
      </c>
      <c r="I104" s="15">
        <v>0.55000000000000004</v>
      </c>
      <c r="J104" s="5">
        <v>0.45</v>
      </c>
      <c r="K104" s="19">
        <v>3295</v>
      </c>
      <c r="L104" s="40">
        <v>812260</v>
      </c>
    </row>
    <row r="105" spans="1:12" x14ac:dyDescent="0.35">
      <c r="A105" s="11" t="s">
        <v>248</v>
      </c>
      <c r="B105" t="s">
        <v>77</v>
      </c>
      <c r="C105" s="19">
        <v>101875</v>
      </c>
      <c r="D105" s="4">
        <v>56505</v>
      </c>
      <c r="E105" s="19">
        <v>45375</v>
      </c>
      <c r="F105" s="43">
        <v>21483580</v>
      </c>
      <c r="G105" s="40">
        <v>15976030</v>
      </c>
      <c r="H105" s="43">
        <v>5507550</v>
      </c>
      <c r="I105" s="15">
        <v>0.55000000000000004</v>
      </c>
      <c r="J105" s="5">
        <v>0.45</v>
      </c>
      <c r="K105" s="19">
        <v>4075</v>
      </c>
      <c r="L105" s="40">
        <v>1011590</v>
      </c>
    </row>
    <row r="106" spans="1:12" x14ac:dyDescent="0.35">
      <c r="A106" s="11" t="s">
        <v>248</v>
      </c>
      <c r="B106" t="s">
        <v>78</v>
      </c>
      <c r="C106" s="19">
        <v>144385</v>
      </c>
      <c r="D106" s="4">
        <v>80045</v>
      </c>
      <c r="E106" s="19">
        <v>64340</v>
      </c>
      <c r="F106" s="43">
        <v>17942700</v>
      </c>
      <c r="G106" s="40">
        <v>13327720</v>
      </c>
      <c r="H106" s="43">
        <v>4614980</v>
      </c>
      <c r="I106" s="15">
        <v>0.55000000000000004</v>
      </c>
      <c r="J106" s="5">
        <v>0.45</v>
      </c>
      <c r="K106" s="19">
        <v>5790</v>
      </c>
      <c r="L106" s="40">
        <v>856440</v>
      </c>
    </row>
    <row r="107" spans="1:12" x14ac:dyDescent="0.35">
      <c r="A107" s="11" t="s">
        <v>248</v>
      </c>
      <c r="B107" t="s">
        <v>79</v>
      </c>
      <c r="C107" s="19">
        <v>125340</v>
      </c>
      <c r="D107" s="4">
        <v>69215</v>
      </c>
      <c r="E107" s="19">
        <v>56125</v>
      </c>
      <c r="F107" s="43">
        <v>24214970</v>
      </c>
      <c r="G107" s="40">
        <v>17973750</v>
      </c>
      <c r="H107" s="43">
        <v>6241220</v>
      </c>
      <c r="I107" s="15">
        <v>0.55000000000000004</v>
      </c>
      <c r="J107" s="5">
        <v>0.45</v>
      </c>
      <c r="K107" s="19">
        <v>4975</v>
      </c>
      <c r="L107" s="40">
        <v>1141950</v>
      </c>
    </row>
    <row r="108" spans="1:12" x14ac:dyDescent="0.35">
      <c r="A108" s="11" t="s">
        <v>248</v>
      </c>
      <c r="B108" t="s">
        <v>80</v>
      </c>
      <c r="C108" s="19">
        <v>84475</v>
      </c>
      <c r="D108" s="4">
        <v>46485</v>
      </c>
      <c r="E108" s="19">
        <v>37995</v>
      </c>
      <c r="F108" s="43">
        <v>19605130</v>
      </c>
      <c r="G108" s="40">
        <v>14514330</v>
      </c>
      <c r="H108" s="43">
        <v>5090800</v>
      </c>
      <c r="I108" s="15">
        <v>0.55000000000000004</v>
      </c>
      <c r="J108" s="5">
        <v>0.45</v>
      </c>
      <c r="K108" s="19">
        <v>3410</v>
      </c>
      <c r="L108" s="40">
        <v>925080</v>
      </c>
    </row>
    <row r="109" spans="1:12" x14ac:dyDescent="0.35">
      <c r="A109" s="11" t="s">
        <v>248</v>
      </c>
      <c r="B109" t="s">
        <v>81</v>
      </c>
      <c r="C109" s="19">
        <v>84180</v>
      </c>
      <c r="D109" s="4">
        <v>46400</v>
      </c>
      <c r="E109" s="19">
        <v>37780</v>
      </c>
      <c r="F109" s="43">
        <v>19599220</v>
      </c>
      <c r="G109" s="40">
        <v>14499400</v>
      </c>
      <c r="H109" s="43">
        <v>5099820</v>
      </c>
      <c r="I109" s="15">
        <v>0.55000000000000004</v>
      </c>
      <c r="J109" s="5">
        <v>0.45</v>
      </c>
      <c r="K109" s="19">
        <v>3450</v>
      </c>
      <c r="L109" s="40">
        <v>939530</v>
      </c>
    </row>
    <row r="110" spans="1:12" x14ac:dyDescent="0.35">
      <c r="A110" s="11" t="s">
        <v>248</v>
      </c>
      <c r="B110" t="s">
        <v>82</v>
      </c>
      <c r="C110" s="19">
        <v>105380</v>
      </c>
      <c r="D110" s="4">
        <v>58075</v>
      </c>
      <c r="E110" s="19">
        <v>47305</v>
      </c>
      <c r="F110" s="43">
        <v>24576810</v>
      </c>
      <c r="G110" s="40">
        <v>18189070</v>
      </c>
      <c r="H110" s="43">
        <v>6387740</v>
      </c>
      <c r="I110" s="15">
        <v>0.55000000000000004</v>
      </c>
      <c r="J110" s="5">
        <v>0.45</v>
      </c>
      <c r="K110" s="19">
        <v>4390</v>
      </c>
      <c r="L110" s="40">
        <v>1194730</v>
      </c>
    </row>
    <row r="111" spans="1:12" x14ac:dyDescent="0.35">
      <c r="A111" s="11" t="s">
        <v>248</v>
      </c>
      <c r="B111" t="s">
        <v>83</v>
      </c>
      <c r="C111" s="19">
        <v>84625</v>
      </c>
      <c r="D111" s="4">
        <v>46400</v>
      </c>
      <c r="E111" s="19">
        <v>38225</v>
      </c>
      <c r="F111" s="43">
        <v>19705940</v>
      </c>
      <c r="G111" s="40">
        <v>14523360</v>
      </c>
      <c r="H111" s="43">
        <v>5182580</v>
      </c>
      <c r="I111" s="15">
        <v>0.55000000000000004</v>
      </c>
      <c r="J111" s="5">
        <v>0.45</v>
      </c>
      <c r="K111" s="19">
        <v>3510</v>
      </c>
      <c r="L111" s="40">
        <v>957850</v>
      </c>
    </row>
    <row r="112" spans="1:12" x14ac:dyDescent="0.35">
      <c r="A112" s="11" t="s">
        <v>248</v>
      </c>
      <c r="B112" t="s">
        <v>84</v>
      </c>
      <c r="C112" s="19">
        <v>84220</v>
      </c>
      <c r="D112" s="4">
        <v>46265</v>
      </c>
      <c r="E112" s="19">
        <v>37955</v>
      </c>
      <c r="F112" s="43">
        <v>19643430</v>
      </c>
      <c r="G112" s="40">
        <v>14484100</v>
      </c>
      <c r="H112" s="43">
        <v>5159330</v>
      </c>
      <c r="I112" s="15">
        <v>0.55000000000000004</v>
      </c>
      <c r="J112" s="5">
        <v>0.45</v>
      </c>
      <c r="K112" s="19">
        <v>3600</v>
      </c>
      <c r="L112" s="40">
        <v>982780</v>
      </c>
    </row>
    <row r="113" spans="1:12" x14ac:dyDescent="0.35">
      <c r="A113" s="11" t="s">
        <v>248</v>
      </c>
      <c r="B113" t="s">
        <v>85</v>
      </c>
      <c r="C113" s="19">
        <v>104915</v>
      </c>
      <c r="D113" s="4">
        <v>57435</v>
      </c>
      <c r="E113" s="19">
        <v>47480</v>
      </c>
      <c r="F113" s="43">
        <v>24496060</v>
      </c>
      <c r="G113" s="40">
        <v>18016250</v>
      </c>
      <c r="H113" s="43">
        <v>6479800</v>
      </c>
      <c r="I113" s="15">
        <v>0.55000000000000004</v>
      </c>
      <c r="J113" s="5">
        <v>0.45</v>
      </c>
      <c r="K113" s="19">
        <v>4520</v>
      </c>
      <c r="L113" s="40">
        <v>1231420</v>
      </c>
    </row>
    <row r="114" spans="1:12" x14ac:dyDescent="0.35">
      <c r="A114" s="11" t="s">
        <v>248</v>
      </c>
      <c r="B114" t="s">
        <v>86</v>
      </c>
      <c r="C114" s="19">
        <v>103625</v>
      </c>
      <c r="D114" s="4">
        <v>56890</v>
      </c>
      <c r="E114" s="19">
        <v>46740</v>
      </c>
      <c r="F114" s="43">
        <v>24263450</v>
      </c>
      <c r="G114" s="40">
        <v>17872020</v>
      </c>
      <c r="H114" s="43">
        <v>6391430</v>
      </c>
      <c r="I114" s="15">
        <v>0.55000000000000004</v>
      </c>
      <c r="J114" s="5">
        <v>0.45</v>
      </c>
      <c r="K114" s="19">
        <v>4570</v>
      </c>
      <c r="L114" s="40">
        <v>1251010</v>
      </c>
    </row>
    <row r="115" spans="1:12" x14ac:dyDescent="0.35">
      <c r="A115" s="11" t="s">
        <v>248</v>
      </c>
      <c r="B115" t="s">
        <v>87</v>
      </c>
      <c r="C115" s="19">
        <v>83145</v>
      </c>
      <c r="D115" s="4">
        <v>45460</v>
      </c>
      <c r="E115" s="19">
        <v>37685</v>
      </c>
      <c r="F115" s="43">
        <v>19435150</v>
      </c>
      <c r="G115" s="40">
        <v>14290040</v>
      </c>
      <c r="H115" s="43">
        <v>5145110</v>
      </c>
      <c r="I115" s="15">
        <v>0.55000000000000004</v>
      </c>
      <c r="J115" s="5">
        <v>0.45</v>
      </c>
      <c r="K115" s="19">
        <v>3680</v>
      </c>
      <c r="L115" s="40">
        <v>1009090</v>
      </c>
    </row>
    <row r="116" spans="1:12" x14ac:dyDescent="0.35">
      <c r="A116" s="11" t="s">
        <v>248</v>
      </c>
      <c r="B116" t="s">
        <v>88</v>
      </c>
      <c r="C116" s="19">
        <v>82505</v>
      </c>
      <c r="D116" s="4">
        <v>45120</v>
      </c>
      <c r="E116" s="19">
        <v>37385</v>
      </c>
      <c r="F116" s="43">
        <v>19307610</v>
      </c>
      <c r="G116" s="40">
        <v>14174140</v>
      </c>
      <c r="H116" s="43">
        <v>5133470</v>
      </c>
      <c r="I116" s="15">
        <v>0.55000000000000004</v>
      </c>
      <c r="J116" s="5">
        <v>0.45</v>
      </c>
      <c r="K116" s="19">
        <v>3745</v>
      </c>
      <c r="L116" s="40">
        <v>1023150</v>
      </c>
    </row>
    <row r="117" spans="1:12" x14ac:dyDescent="0.35">
      <c r="A117" s="11" t="s">
        <v>248</v>
      </c>
      <c r="B117" t="s">
        <v>89</v>
      </c>
      <c r="C117" s="19">
        <v>81695</v>
      </c>
      <c r="D117" s="4">
        <v>44660</v>
      </c>
      <c r="E117" s="19">
        <v>37030</v>
      </c>
      <c r="F117" s="43">
        <v>19138460</v>
      </c>
      <c r="G117" s="40">
        <v>14046390</v>
      </c>
      <c r="H117" s="43">
        <v>5092070</v>
      </c>
      <c r="I117" s="15">
        <v>0.55000000000000004</v>
      </c>
      <c r="J117" s="5">
        <v>0.45</v>
      </c>
      <c r="K117" s="19">
        <v>3815</v>
      </c>
      <c r="L117" s="40">
        <v>1037460</v>
      </c>
    </row>
    <row r="118" spans="1:12" x14ac:dyDescent="0.35">
      <c r="A118" s="11" t="s">
        <v>248</v>
      </c>
      <c r="B118" t="s">
        <v>90</v>
      </c>
      <c r="C118" s="19">
        <v>140075</v>
      </c>
      <c r="D118" s="4">
        <v>76735</v>
      </c>
      <c r="E118" s="19">
        <v>63340</v>
      </c>
      <c r="F118" s="43">
        <v>19291910</v>
      </c>
      <c r="G118" s="40">
        <v>14153750</v>
      </c>
      <c r="H118" s="43">
        <v>5138160</v>
      </c>
      <c r="I118" s="15">
        <v>0.55000000000000004</v>
      </c>
      <c r="J118" s="5">
        <v>0.45</v>
      </c>
      <c r="K118" s="19">
        <v>6645</v>
      </c>
      <c r="L118" s="40">
        <v>1062130</v>
      </c>
    </row>
    <row r="119" spans="1:12" x14ac:dyDescent="0.35">
      <c r="A119" s="11" t="s">
        <v>248</v>
      </c>
      <c r="B119" t="s">
        <v>91</v>
      </c>
      <c r="C119" s="19">
        <v>119790</v>
      </c>
      <c r="D119" s="4">
        <v>65485</v>
      </c>
      <c r="E119" s="19">
        <v>54305</v>
      </c>
      <c r="F119" s="43">
        <v>24961890</v>
      </c>
      <c r="G119" s="40">
        <v>18337980</v>
      </c>
      <c r="H119" s="43">
        <v>6623910</v>
      </c>
      <c r="I119" s="15">
        <v>0.55000000000000004</v>
      </c>
      <c r="J119" s="5">
        <v>0.45</v>
      </c>
      <c r="K119" s="19">
        <v>5675</v>
      </c>
      <c r="L119" s="40">
        <v>1389400</v>
      </c>
    </row>
    <row r="120" spans="1:12" x14ac:dyDescent="0.35">
      <c r="A120" s="11" t="s">
        <v>248</v>
      </c>
      <c r="B120" t="s">
        <v>92</v>
      </c>
      <c r="C120" s="19">
        <v>79560</v>
      </c>
      <c r="D120" s="4">
        <v>43395</v>
      </c>
      <c r="E120" s="19">
        <v>36165</v>
      </c>
      <c r="F120" s="43">
        <v>19890280</v>
      </c>
      <c r="G120" s="40">
        <v>14585170</v>
      </c>
      <c r="H120" s="43">
        <v>5305120</v>
      </c>
      <c r="I120" s="15">
        <v>0.55000000000000004</v>
      </c>
      <c r="J120" s="5">
        <v>0.45</v>
      </c>
      <c r="K120" s="19">
        <v>3935</v>
      </c>
      <c r="L120" s="40">
        <v>1134220</v>
      </c>
    </row>
    <row r="121" spans="1:12" x14ac:dyDescent="0.35">
      <c r="A121" s="11" t="s">
        <v>248</v>
      </c>
      <c r="B121" t="s">
        <v>93</v>
      </c>
      <c r="C121" s="19">
        <v>98470</v>
      </c>
      <c r="D121" s="4">
        <v>53665</v>
      </c>
      <c r="E121" s="19">
        <v>44805</v>
      </c>
      <c r="F121" s="43">
        <v>24642580</v>
      </c>
      <c r="G121" s="40">
        <v>18056270</v>
      </c>
      <c r="H121" s="43">
        <v>6586300</v>
      </c>
      <c r="I121" s="15">
        <v>0.54</v>
      </c>
      <c r="J121" s="5">
        <v>0.46</v>
      </c>
      <c r="K121" s="19">
        <v>4930</v>
      </c>
      <c r="L121" s="40">
        <v>1428330</v>
      </c>
    </row>
    <row r="122" spans="1:12" x14ac:dyDescent="0.35">
      <c r="A122" s="11" t="s">
        <v>248</v>
      </c>
      <c r="B122" t="s">
        <v>94</v>
      </c>
      <c r="C122" s="19">
        <v>77900</v>
      </c>
      <c r="D122" s="4">
        <v>42400</v>
      </c>
      <c r="E122" s="19">
        <v>35505</v>
      </c>
      <c r="F122" s="43">
        <v>19506250</v>
      </c>
      <c r="G122" s="40">
        <v>14270190</v>
      </c>
      <c r="H122" s="43">
        <v>5236060</v>
      </c>
      <c r="I122" s="15">
        <v>0.54</v>
      </c>
      <c r="J122" s="5">
        <v>0.46</v>
      </c>
      <c r="K122" s="19">
        <v>3980</v>
      </c>
      <c r="L122" s="40">
        <v>1151730</v>
      </c>
    </row>
    <row r="123" spans="1:12" x14ac:dyDescent="0.35">
      <c r="A123" s="32" t="s">
        <v>248</v>
      </c>
      <c r="B123" t="s">
        <v>95</v>
      </c>
      <c r="C123" s="34">
        <v>76765</v>
      </c>
      <c r="D123" s="4">
        <v>41645</v>
      </c>
      <c r="E123" s="34">
        <v>35120</v>
      </c>
      <c r="F123" s="43">
        <v>19252070</v>
      </c>
      <c r="G123" s="41">
        <v>14061490</v>
      </c>
      <c r="H123" s="43">
        <v>5190580</v>
      </c>
      <c r="I123" s="33">
        <v>0.54</v>
      </c>
      <c r="J123" s="5">
        <v>0.46</v>
      </c>
      <c r="K123" s="34">
        <v>3995</v>
      </c>
      <c r="L123" s="41">
        <v>1155220</v>
      </c>
    </row>
    <row r="124" spans="1:12" x14ac:dyDescent="0.35">
      <c r="A124" s="10" t="s">
        <v>246</v>
      </c>
      <c r="B124" s="55" t="s">
        <v>96</v>
      </c>
      <c r="C124" s="18">
        <v>17560</v>
      </c>
      <c r="D124" s="28">
        <v>11310</v>
      </c>
      <c r="E124" s="18">
        <v>6250</v>
      </c>
      <c r="F124" s="157">
        <v>3256810</v>
      </c>
      <c r="G124" s="158">
        <v>2627360</v>
      </c>
      <c r="H124" s="157">
        <v>629450</v>
      </c>
      <c r="I124" s="14">
        <v>0.64</v>
      </c>
      <c r="J124" s="29">
        <v>0.36</v>
      </c>
      <c r="K124" s="18">
        <v>65</v>
      </c>
      <c r="L124" s="159">
        <v>15670</v>
      </c>
    </row>
    <row r="125" spans="1:12" x14ac:dyDescent="0.35">
      <c r="A125" s="12" t="s">
        <v>246</v>
      </c>
      <c r="B125" s="8" t="s">
        <v>97</v>
      </c>
      <c r="C125" s="20">
        <v>992345</v>
      </c>
      <c r="D125" s="6">
        <v>571555</v>
      </c>
      <c r="E125" s="20">
        <v>420790</v>
      </c>
      <c r="F125" s="160">
        <v>201990370</v>
      </c>
      <c r="G125" s="161">
        <v>152907970</v>
      </c>
      <c r="H125" s="160">
        <v>49082400</v>
      </c>
      <c r="I125" s="16">
        <v>0.57999999999999996</v>
      </c>
      <c r="J125" s="7">
        <v>0.42</v>
      </c>
      <c r="K125" s="20">
        <v>28065</v>
      </c>
      <c r="L125" s="162">
        <v>6904160</v>
      </c>
    </row>
    <row r="126" spans="1:12" x14ac:dyDescent="0.35">
      <c r="A126" s="12" t="s">
        <v>246</v>
      </c>
      <c r="B126" s="8" t="s">
        <v>98</v>
      </c>
      <c r="C126" s="20">
        <v>1935865</v>
      </c>
      <c r="D126" s="6">
        <v>1126645</v>
      </c>
      <c r="E126" s="20">
        <v>809220</v>
      </c>
      <c r="F126" s="160">
        <v>416357500</v>
      </c>
      <c r="G126" s="161">
        <v>315453640</v>
      </c>
      <c r="H126" s="160">
        <v>100903860</v>
      </c>
      <c r="I126" s="16">
        <v>0.57999999999999996</v>
      </c>
      <c r="J126" s="7">
        <v>0.42</v>
      </c>
      <c r="K126" s="20">
        <v>56290</v>
      </c>
      <c r="L126" s="162">
        <v>14269910</v>
      </c>
    </row>
    <row r="127" spans="1:12" x14ac:dyDescent="0.35">
      <c r="A127" s="13" t="s">
        <v>246</v>
      </c>
      <c r="B127" s="56" t="s">
        <v>99</v>
      </c>
      <c r="C127" s="21">
        <v>1158615</v>
      </c>
      <c r="D127" s="30">
        <v>679375</v>
      </c>
      <c r="E127" s="21">
        <v>479240</v>
      </c>
      <c r="F127" s="163">
        <v>247344910</v>
      </c>
      <c r="G127" s="164">
        <v>187395520</v>
      </c>
      <c r="H127" s="163">
        <v>59949380</v>
      </c>
      <c r="I127" s="17">
        <v>0.59</v>
      </c>
      <c r="J127" s="31">
        <v>0.41</v>
      </c>
      <c r="K127" s="21">
        <v>37565</v>
      </c>
      <c r="L127" s="165">
        <v>9424740</v>
      </c>
    </row>
    <row r="128" spans="1:12" x14ac:dyDescent="0.35">
      <c r="A128" s="10" t="s">
        <v>247</v>
      </c>
      <c r="B128" s="55" t="s">
        <v>96</v>
      </c>
      <c r="C128" s="18">
        <v>16260</v>
      </c>
      <c r="D128" s="28">
        <v>10610</v>
      </c>
      <c r="E128" s="18">
        <v>5650</v>
      </c>
      <c r="F128" s="157">
        <v>3003170</v>
      </c>
      <c r="G128" s="158">
        <v>2441500</v>
      </c>
      <c r="H128" s="157">
        <v>561670</v>
      </c>
      <c r="I128" s="14">
        <v>0.65</v>
      </c>
      <c r="J128" s="29">
        <v>0.35</v>
      </c>
      <c r="K128" s="18">
        <v>15</v>
      </c>
      <c r="L128" s="159">
        <v>3180</v>
      </c>
    </row>
    <row r="129" spans="1:12" x14ac:dyDescent="0.35">
      <c r="A129" s="12" t="s">
        <v>247</v>
      </c>
      <c r="B129" s="8" t="s">
        <v>97</v>
      </c>
      <c r="C129" s="20">
        <v>318690</v>
      </c>
      <c r="D129" s="6">
        <v>203010</v>
      </c>
      <c r="E129" s="20">
        <v>115675</v>
      </c>
      <c r="F129" s="160">
        <v>63250950</v>
      </c>
      <c r="G129" s="161">
        <v>50383680</v>
      </c>
      <c r="H129" s="160">
        <v>12867270</v>
      </c>
      <c r="I129" s="16">
        <v>0.64</v>
      </c>
      <c r="J129" s="7">
        <v>0.36</v>
      </c>
      <c r="K129" s="20">
        <v>1215</v>
      </c>
      <c r="L129" s="162">
        <v>248010</v>
      </c>
    </row>
    <row r="130" spans="1:12" x14ac:dyDescent="0.35">
      <c r="A130" s="12" t="s">
        <v>247</v>
      </c>
      <c r="B130" s="8" t="s">
        <v>98</v>
      </c>
      <c r="C130" s="20">
        <v>767370</v>
      </c>
      <c r="D130" s="6">
        <v>484195</v>
      </c>
      <c r="E130" s="20">
        <v>283175</v>
      </c>
      <c r="F130" s="160">
        <v>164428580</v>
      </c>
      <c r="G130" s="161">
        <v>129543070</v>
      </c>
      <c r="H130" s="160">
        <v>34885510</v>
      </c>
      <c r="I130" s="16">
        <v>0.63</v>
      </c>
      <c r="J130" s="7">
        <v>0.37</v>
      </c>
      <c r="K130" s="20">
        <v>6830</v>
      </c>
      <c r="L130" s="162">
        <v>1719420</v>
      </c>
    </row>
    <row r="131" spans="1:12" x14ac:dyDescent="0.35">
      <c r="A131" s="13" t="s">
        <v>247</v>
      </c>
      <c r="B131" s="56" t="s">
        <v>99</v>
      </c>
      <c r="C131" s="21">
        <v>566055</v>
      </c>
      <c r="D131" s="30">
        <v>356045</v>
      </c>
      <c r="E131" s="21">
        <v>210005</v>
      </c>
      <c r="F131" s="163">
        <v>119799930</v>
      </c>
      <c r="G131" s="164">
        <v>93930680</v>
      </c>
      <c r="H131" s="163">
        <v>25869250</v>
      </c>
      <c r="I131" s="17">
        <v>0.63</v>
      </c>
      <c r="J131" s="31">
        <v>0.37</v>
      </c>
      <c r="K131" s="21">
        <v>8405</v>
      </c>
      <c r="L131" s="165">
        <v>2103710</v>
      </c>
    </row>
    <row r="132" spans="1:12" x14ac:dyDescent="0.35">
      <c r="A132" s="12" t="s">
        <v>248</v>
      </c>
      <c r="B132" s="8" t="s">
        <v>96</v>
      </c>
      <c r="C132" s="20">
        <v>1300</v>
      </c>
      <c r="D132" s="6">
        <v>700</v>
      </c>
      <c r="E132" s="20">
        <v>600</v>
      </c>
      <c r="F132" s="160">
        <v>253630</v>
      </c>
      <c r="G132" s="161">
        <v>185860</v>
      </c>
      <c r="H132" s="160">
        <v>67780</v>
      </c>
      <c r="I132" s="16">
        <v>0.54</v>
      </c>
      <c r="J132" s="7">
        <v>0.46</v>
      </c>
      <c r="K132" s="20">
        <v>50</v>
      </c>
      <c r="L132" s="158">
        <v>12490</v>
      </c>
    </row>
    <row r="133" spans="1:12" x14ac:dyDescent="0.35">
      <c r="A133" s="12" t="s">
        <v>248</v>
      </c>
      <c r="B133" s="8" t="s">
        <v>97</v>
      </c>
      <c r="C133" s="20">
        <v>673655</v>
      </c>
      <c r="D133" s="6">
        <v>368545</v>
      </c>
      <c r="E133" s="20">
        <v>305115</v>
      </c>
      <c r="F133" s="160">
        <v>138739410</v>
      </c>
      <c r="G133" s="161">
        <v>102524290</v>
      </c>
      <c r="H133" s="160">
        <v>36215130</v>
      </c>
      <c r="I133" s="16">
        <v>0.55000000000000004</v>
      </c>
      <c r="J133" s="7">
        <v>0.45</v>
      </c>
      <c r="K133" s="20">
        <v>26850</v>
      </c>
      <c r="L133" s="161">
        <v>6656160</v>
      </c>
    </row>
    <row r="134" spans="1:12" x14ac:dyDescent="0.35">
      <c r="A134" s="12" t="s">
        <v>248</v>
      </c>
      <c r="B134" s="8" t="s">
        <v>98</v>
      </c>
      <c r="C134" s="20">
        <v>1168490</v>
      </c>
      <c r="D134" s="6">
        <v>642450</v>
      </c>
      <c r="E134" s="20">
        <v>526045</v>
      </c>
      <c r="F134" s="160">
        <v>251928920</v>
      </c>
      <c r="G134" s="161">
        <v>185910570</v>
      </c>
      <c r="H134" s="160">
        <v>66018350</v>
      </c>
      <c r="I134" s="16">
        <v>0.55000000000000004</v>
      </c>
      <c r="J134" s="7">
        <v>0.45</v>
      </c>
      <c r="K134" s="20">
        <v>49460</v>
      </c>
      <c r="L134" s="161">
        <v>12550490</v>
      </c>
    </row>
    <row r="135" spans="1:12" x14ac:dyDescent="0.35">
      <c r="A135" s="13" t="s">
        <v>248</v>
      </c>
      <c r="B135" s="56" t="s">
        <v>99</v>
      </c>
      <c r="C135" s="21">
        <v>592565</v>
      </c>
      <c r="D135" s="30">
        <v>323330</v>
      </c>
      <c r="E135" s="21">
        <v>269235</v>
      </c>
      <c r="F135" s="163">
        <v>127544980</v>
      </c>
      <c r="G135" s="164">
        <v>93464850</v>
      </c>
      <c r="H135" s="163">
        <v>34080130</v>
      </c>
      <c r="I135" s="17">
        <v>0.55000000000000004</v>
      </c>
      <c r="J135" s="31">
        <v>0.45</v>
      </c>
      <c r="K135" s="21">
        <v>29160</v>
      </c>
      <c r="L135" s="164">
        <v>7321030</v>
      </c>
    </row>
    <row r="136" spans="1:12" x14ac:dyDescent="0.35">
      <c r="A136" s="87" t="s">
        <v>28</v>
      </c>
      <c r="B136" s="89" t="s">
        <v>389</v>
      </c>
    </row>
    <row r="137" spans="1:12" x14ac:dyDescent="0.35">
      <c r="A137" s="89" t="s">
        <v>29</v>
      </c>
      <c r="B137" s="89" t="s">
        <v>391</v>
      </c>
    </row>
    <row r="138" spans="1:12" x14ac:dyDescent="0.35">
      <c r="A138" s="87" t="s">
        <v>30</v>
      </c>
      <c r="B138" s="89" t="s">
        <v>390</v>
      </c>
    </row>
    <row r="139" spans="1:12" x14ac:dyDescent="0.35">
      <c r="A139" s="87" t="s">
        <v>31</v>
      </c>
      <c r="B139" s="89" t="s">
        <v>397</v>
      </c>
    </row>
    <row r="140" spans="1:12" x14ac:dyDescent="0.35">
      <c r="A140" s="87" t="s">
        <v>32</v>
      </c>
      <c r="B140" s="89" t="s">
        <v>467</v>
      </c>
    </row>
    <row r="141" spans="1:12" x14ac:dyDescent="0.35">
      <c r="A141" s="87" t="s">
        <v>33</v>
      </c>
      <c r="B141" s="87" t="s">
        <v>469</v>
      </c>
    </row>
    <row r="142" spans="1:12" x14ac:dyDescent="0.35">
      <c r="A142" s="87" t="s">
        <v>34</v>
      </c>
      <c r="B142" s="89" t="s">
        <v>421</v>
      </c>
    </row>
    <row r="143" spans="1:12" x14ac:dyDescent="0.35">
      <c r="A143" s="87" t="s">
        <v>35</v>
      </c>
      <c r="B143" s="87" t="s">
        <v>422</v>
      </c>
    </row>
    <row r="144" spans="1:12" x14ac:dyDescent="0.35">
      <c r="A144" s="87" t="s">
        <v>36</v>
      </c>
      <c r="B144" s="87" t="s">
        <v>423</v>
      </c>
    </row>
    <row r="145" spans="1:2" x14ac:dyDescent="0.35">
      <c r="A145" s="87" t="s">
        <v>37</v>
      </c>
      <c r="B145" s="87" t="s">
        <v>424</v>
      </c>
    </row>
    <row r="146" spans="1:2" x14ac:dyDescent="0.35">
      <c r="A146" s="87" t="s">
        <v>38</v>
      </c>
      <c r="B146" s="95" t="s">
        <v>425</v>
      </c>
    </row>
  </sheetData>
  <conditionalFormatting sqref="I124:J135">
    <cfRule type="dataBar" priority="1">
      <dataBar>
        <cfvo type="num" val="0"/>
        <cfvo type="num" val="1"/>
        <color theme="7" tint="0.39997558519241921"/>
      </dataBar>
      <extLst>
        <ext xmlns:x14="http://schemas.microsoft.com/office/spreadsheetml/2009/9/main" uri="{B025F937-C7B1-47D3-B67F-A62EFF666E3E}">
          <x14:id>{BABD326D-86BA-4644-B201-05178D872083}</x14:id>
        </ext>
      </extLst>
    </cfRule>
    <cfRule type="dataBar" priority="2">
      <dataBar>
        <cfvo type="min"/>
        <cfvo type="max"/>
        <color theme="7" tint="0.39997558519241921"/>
      </dataBar>
      <extLst>
        <ext xmlns:x14="http://schemas.microsoft.com/office/spreadsheetml/2009/9/main" uri="{B025F937-C7B1-47D3-B67F-A62EFF666E3E}">
          <x14:id>{29273490-32A7-48AA-BED7-275926E8205F}</x14:id>
        </ext>
      </extLst>
    </cfRule>
  </conditionalFormatting>
  <conditionalFormatting sqref="I136:J1048576 I1:J123">
    <cfRule type="dataBar" priority="5">
      <dataBar>
        <cfvo type="num" val="0"/>
        <cfvo type="num" val="1"/>
        <color theme="7" tint="0.39997558519241921"/>
      </dataBar>
      <extLst>
        <ext xmlns:x14="http://schemas.microsoft.com/office/spreadsheetml/2009/9/main" uri="{B025F937-C7B1-47D3-B67F-A62EFF666E3E}">
          <x14:id>{036E0E36-BA6D-4551-A0EE-F2C3791222F1}</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ABD326D-86BA-4644-B201-05178D872083}">
            <x14:dataBar minLength="0" maxLength="100" gradient="0">
              <x14:cfvo type="num">
                <xm:f>0</xm:f>
              </x14:cfvo>
              <x14:cfvo type="num">
                <xm:f>1</xm:f>
              </x14:cfvo>
              <x14:negativeFillColor rgb="FFFF0000"/>
              <x14:axisColor rgb="FF000000"/>
            </x14:dataBar>
          </x14:cfRule>
          <x14:cfRule type="dataBar" id="{29273490-32A7-48AA-BED7-275926E8205F}">
            <x14:dataBar minLength="0" maxLength="100" gradient="0">
              <x14:cfvo type="autoMin"/>
              <x14:cfvo type="autoMax"/>
              <x14:negativeFillColor rgb="FFFF0000"/>
              <x14:axisColor rgb="FF000000"/>
            </x14:dataBar>
          </x14:cfRule>
          <xm:sqref>I124:J135</xm:sqref>
        </x14:conditionalFormatting>
        <x14:conditionalFormatting xmlns:xm="http://schemas.microsoft.com/office/excel/2006/main">
          <x14:cfRule type="dataBar" id="{036E0E36-BA6D-4551-A0EE-F2C3791222F1}">
            <x14:dataBar minLength="0" maxLength="100" gradient="0">
              <x14:cfvo type="num">
                <xm:f>0</xm:f>
              </x14:cfvo>
              <x14:cfvo type="num">
                <xm:f>1</xm:f>
              </x14:cfvo>
              <x14:negativeFillColor rgb="FFFF0000"/>
              <x14:axisColor rgb="FF000000"/>
            </x14:dataBar>
          </x14:cfRule>
          <xm:sqref>I136:J1048576 I1:J123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6"/>
  <sheetViews>
    <sheetView showGridLines="0" workbookViewId="0"/>
  </sheetViews>
  <sheetFormatPr defaultColWidth="11.08203125" defaultRowHeight="15.5" x14ac:dyDescent="0.35"/>
  <cols>
    <col min="1" max="2" width="20.58203125" customWidth="1"/>
    <col min="3" max="3" width="20.58203125" style="37" customWidth="1"/>
    <col min="4" max="4" width="20.58203125" customWidth="1"/>
  </cols>
  <sheetData>
    <row r="1" spans="1:4" ht="19.5" x14ac:dyDescent="0.45">
      <c r="A1" s="2" t="s">
        <v>249</v>
      </c>
    </row>
    <row r="2" spans="1:4" x14ac:dyDescent="0.35">
      <c r="A2" t="s">
        <v>44</v>
      </c>
    </row>
    <row r="3" spans="1:4" x14ac:dyDescent="0.35">
      <c r="A3" t="s">
        <v>45</v>
      </c>
    </row>
    <row r="4" spans="1:4" x14ac:dyDescent="0.35">
      <c r="A4" t="s">
        <v>175</v>
      </c>
    </row>
    <row r="5" spans="1:4" x14ac:dyDescent="0.35">
      <c r="A5" t="s">
        <v>47</v>
      </c>
    </row>
    <row r="6" spans="1:4" ht="46.5" x14ac:dyDescent="0.35">
      <c r="A6" s="22" t="s">
        <v>250</v>
      </c>
      <c r="B6" s="3" t="s">
        <v>251</v>
      </c>
      <c r="C6" s="38" t="s">
        <v>239</v>
      </c>
      <c r="D6" s="22" t="s">
        <v>252</v>
      </c>
    </row>
    <row r="7" spans="1:4" x14ac:dyDescent="0.35">
      <c r="A7" s="23" t="s">
        <v>55</v>
      </c>
      <c r="B7" s="24">
        <v>4104386</v>
      </c>
      <c r="C7" s="39">
        <v>868949580</v>
      </c>
      <c r="D7" s="25">
        <v>1</v>
      </c>
    </row>
    <row r="8" spans="1:4" x14ac:dyDescent="0.35">
      <c r="A8" s="11" t="s">
        <v>176</v>
      </c>
      <c r="B8" s="4">
        <v>118957</v>
      </c>
      <c r="C8" s="40">
        <v>24736620</v>
      </c>
      <c r="D8" s="15">
        <v>0.03</v>
      </c>
    </row>
    <row r="9" spans="1:4" x14ac:dyDescent="0.35">
      <c r="A9" s="11" t="s">
        <v>177</v>
      </c>
      <c r="B9" s="4">
        <v>149888</v>
      </c>
      <c r="C9" s="40">
        <v>31180830</v>
      </c>
      <c r="D9" s="15">
        <v>0.04</v>
      </c>
    </row>
    <row r="10" spans="1:4" x14ac:dyDescent="0.35">
      <c r="A10" s="11" t="s">
        <v>178</v>
      </c>
      <c r="B10" s="4">
        <v>83586</v>
      </c>
      <c r="C10" s="40">
        <v>17259230</v>
      </c>
      <c r="D10" s="15">
        <v>0.02</v>
      </c>
    </row>
    <row r="11" spans="1:4" x14ac:dyDescent="0.35">
      <c r="A11" s="11" t="s">
        <v>179</v>
      </c>
      <c r="B11" s="4">
        <v>54972</v>
      </c>
      <c r="C11" s="40">
        <v>11805840</v>
      </c>
      <c r="D11" s="15">
        <v>0.01</v>
      </c>
    </row>
    <row r="12" spans="1:4" x14ac:dyDescent="0.35">
      <c r="A12" s="11" t="s">
        <v>180</v>
      </c>
      <c r="B12" s="4">
        <v>45015</v>
      </c>
      <c r="C12" s="40">
        <v>9514470</v>
      </c>
      <c r="D12" s="15">
        <v>0.01</v>
      </c>
    </row>
    <row r="13" spans="1:4" x14ac:dyDescent="0.35">
      <c r="A13" s="11" t="s">
        <v>181</v>
      </c>
      <c r="B13" s="4">
        <v>116090</v>
      </c>
      <c r="C13" s="40">
        <v>24249820</v>
      </c>
      <c r="D13" s="15">
        <v>0.03</v>
      </c>
    </row>
    <row r="14" spans="1:4" x14ac:dyDescent="0.35">
      <c r="A14" s="11" t="s">
        <v>182</v>
      </c>
      <c r="B14" s="4">
        <v>136426</v>
      </c>
      <c r="C14" s="40">
        <v>28346210</v>
      </c>
      <c r="D14" s="15">
        <v>0.03</v>
      </c>
    </row>
    <row r="15" spans="1:4" x14ac:dyDescent="0.35">
      <c r="A15" s="11" t="s">
        <v>183</v>
      </c>
      <c r="B15" s="4">
        <v>94689</v>
      </c>
      <c r="C15" s="40">
        <v>20362090</v>
      </c>
      <c r="D15" s="15">
        <v>0.02</v>
      </c>
    </row>
    <row r="16" spans="1:4" x14ac:dyDescent="0.35">
      <c r="A16" s="11" t="s">
        <v>184</v>
      </c>
      <c r="B16" s="4">
        <v>65941</v>
      </c>
      <c r="C16" s="40">
        <v>13992380</v>
      </c>
      <c r="D16" s="15">
        <v>0.02</v>
      </c>
    </row>
    <row r="17" spans="1:4" x14ac:dyDescent="0.35">
      <c r="A17" s="11" t="s">
        <v>185</v>
      </c>
      <c r="B17" s="4">
        <v>75103</v>
      </c>
      <c r="C17" s="40">
        <v>15939860</v>
      </c>
      <c r="D17" s="15">
        <v>0.02</v>
      </c>
    </row>
    <row r="18" spans="1:4" x14ac:dyDescent="0.35">
      <c r="A18" s="11" t="s">
        <v>186</v>
      </c>
      <c r="B18" s="4">
        <v>71100</v>
      </c>
      <c r="C18" s="40">
        <v>15125300</v>
      </c>
      <c r="D18" s="15">
        <v>0.02</v>
      </c>
    </row>
    <row r="19" spans="1:4" x14ac:dyDescent="0.35">
      <c r="A19" s="11" t="s">
        <v>187</v>
      </c>
      <c r="B19" s="4">
        <v>263044</v>
      </c>
      <c r="C19" s="40">
        <v>55241600</v>
      </c>
      <c r="D19" s="15">
        <v>0.06</v>
      </c>
    </row>
    <row r="20" spans="1:4" x14ac:dyDescent="0.35">
      <c r="A20" s="11" t="s">
        <v>188</v>
      </c>
      <c r="B20" s="4">
        <v>128742</v>
      </c>
      <c r="C20" s="40">
        <v>27405660</v>
      </c>
      <c r="D20" s="15">
        <v>0.03</v>
      </c>
    </row>
    <row r="21" spans="1:4" x14ac:dyDescent="0.35">
      <c r="A21" s="11" t="s">
        <v>189</v>
      </c>
      <c r="B21" s="4">
        <v>307192</v>
      </c>
      <c r="C21" s="40">
        <v>64579740</v>
      </c>
      <c r="D21" s="15">
        <v>7.0000000000000007E-2</v>
      </c>
    </row>
    <row r="22" spans="1:4" x14ac:dyDescent="0.35">
      <c r="A22" s="11" t="s">
        <v>190</v>
      </c>
      <c r="B22" s="4">
        <v>572314</v>
      </c>
      <c r="C22" s="40">
        <v>121501140</v>
      </c>
      <c r="D22" s="15">
        <v>0.14000000000000001</v>
      </c>
    </row>
    <row r="23" spans="1:4" x14ac:dyDescent="0.35">
      <c r="A23" s="11" t="s">
        <v>191</v>
      </c>
      <c r="B23" s="4">
        <v>157790</v>
      </c>
      <c r="C23" s="40">
        <v>33244700</v>
      </c>
      <c r="D23" s="15">
        <v>0.04</v>
      </c>
    </row>
    <row r="24" spans="1:4" x14ac:dyDescent="0.35">
      <c r="A24" s="11" t="s">
        <v>192</v>
      </c>
      <c r="B24" s="4">
        <v>71443</v>
      </c>
      <c r="C24" s="40">
        <v>14913240</v>
      </c>
      <c r="D24" s="15">
        <v>0.02</v>
      </c>
    </row>
    <row r="25" spans="1:4" x14ac:dyDescent="0.35">
      <c r="A25" s="11" t="s">
        <v>193</v>
      </c>
      <c r="B25" s="4">
        <v>100454</v>
      </c>
      <c r="C25" s="40">
        <v>21289150</v>
      </c>
      <c r="D25" s="15">
        <v>0.02</v>
      </c>
    </row>
    <row r="26" spans="1:4" x14ac:dyDescent="0.35">
      <c r="A26" s="11" t="s">
        <v>194</v>
      </c>
      <c r="B26" s="4">
        <v>64486</v>
      </c>
      <c r="C26" s="40">
        <v>13365040</v>
      </c>
      <c r="D26" s="15">
        <v>0.02</v>
      </c>
    </row>
    <row r="27" spans="1:4" x14ac:dyDescent="0.35">
      <c r="A27" s="11" t="s">
        <v>195</v>
      </c>
      <c r="B27" s="4">
        <v>8734</v>
      </c>
      <c r="C27" s="40">
        <v>1861920</v>
      </c>
      <c r="D27" s="15">
        <v>0</v>
      </c>
    </row>
    <row r="28" spans="1:4" x14ac:dyDescent="0.35">
      <c r="A28" s="11" t="s">
        <v>196</v>
      </c>
      <c r="B28" s="4">
        <v>106982</v>
      </c>
      <c r="C28" s="40">
        <v>23165930</v>
      </c>
      <c r="D28" s="15">
        <v>0.03</v>
      </c>
    </row>
    <row r="29" spans="1:4" x14ac:dyDescent="0.35">
      <c r="A29" s="11" t="s">
        <v>197</v>
      </c>
      <c r="B29" s="4">
        <v>292228</v>
      </c>
      <c r="C29" s="40">
        <v>64106310</v>
      </c>
      <c r="D29" s="15">
        <v>7.0000000000000007E-2</v>
      </c>
    </row>
    <row r="30" spans="1:4" x14ac:dyDescent="0.35">
      <c r="A30" s="11" t="s">
        <v>198</v>
      </c>
      <c r="B30" s="4">
        <v>10601</v>
      </c>
      <c r="C30" s="40">
        <v>2190720</v>
      </c>
      <c r="D30" s="15">
        <v>0</v>
      </c>
    </row>
    <row r="31" spans="1:4" x14ac:dyDescent="0.35">
      <c r="A31" s="11" t="s">
        <v>199</v>
      </c>
      <c r="B31" s="4">
        <v>115699</v>
      </c>
      <c r="C31" s="40">
        <v>24030130</v>
      </c>
      <c r="D31" s="15">
        <v>0.03</v>
      </c>
    </row>
    <row r="32" spans="1:4" x14ac:dyDescent="0.35">
      <c r="A32" s="11" t="s">
        <v>200</v>
      </c>
      <c r="B32" s="4">
        <v>122756</v>
      </c>
      <c r="C32" s="40">
        <v>26127950</v>
      </c>
      <c r="D32" s="15">
        <v>0.03</v>
      </c>
    </row>
    <row r="33" spans="1:4" x14ac:dyDescent="0.35">
      <c r="A33" s="11" t="s">
        <v>201</v>
      </c>
      <c r="B33" s="4">
        <v>63713</v>
      </c>
      <c r="C33" s="40">
        <v>13427680</v>
      </c>
      <c r="D33" s="15">
        <v>0.02</v>
      </c>
    </row>
    <row r="34" spans="1:4" x14ac:dyDescent="0.35">
      <c r="A34" s="11" t="s">
        <v>202</v>
      </c>
      <c r="B34" s="4">
        <v>13318</v>
      </c>
      <c r="C34" s="40">
        <v>2835610</v>
      </c>
      <c r="D34" s="15">
        <v>0</v>
      </c>
    </row>
    <row r="35" spans="1:4" x14ac:dyDescent="0.35">
      <c r="A35" s="11" t="s">
        <v>203</v>
      </c>
      <c r="B35" s="4">
        <v>72789</v>
      </c>
      <c r="C35" s="40">
        <v>15389030</v>
      </c>
      <c r="D35" s="15">
        <v>0.02</v>
      </c>
    </row>
    <row r="36" spans="1:4" x14ac:dyDescent="0.35">
      <c r="A36" s="11" t="s">
        <v>204</v>
      </c>
      <c r="B36" s="4">
        <v>289490</v>
      </c>
      <c r="C36" s="40">
        <v>61935460</v>
      </c>
      <c r="D36" s="15">
        <v>7.0000000000000007E-2</v>
      </c>
    </row>
    <row r="37" spans="1:4" x14ac:dyDescent="0.35">
      <c r="A37" s="11" t="s">
        <v>205</v>
      </c>
      <c r="B37" s="4">
        <v>53635</v>
      </c>
      <c r="C37" s="40">
        <v>11615680</v>
      </c>
      <c r="D37" s="15">
        <v>0.01</v>
      </c>
    </row>
    <row r="38" spans="1:4" x14ac:dyDescent="0.35">
      <c r="A38" s="11" t="s">
        <v>206</v>
      </c>
      <c r="B38" s="4">
        <v>83043</v>
      </c>
      <c r="C38" s="40">
        <v>17786870</v>
      </c>
      <c r="D38" s="15">
        <v>0.02</v>
      </c>
    </row>
    <row r="39" spans="1:4" x14ac:dyDescent="0.35">
      <c r="A39" s="11" t="s">
        <v>207</v>
      </c>
      <c r="B39" s="4">
        <v>180224</v>
      </c>
      <c r="C39" s="40">
        <v>37572100</v>
      </c>
      <c r="D39" s="15">
        <v>0.04</v>
      </c>
    </row>
    <row r="40" spans="1:4" x14ac:dyDescent="0.35">
      <c r="A40" s="32" t="s">
        <v>208</v>
      </c>
      <c r="B40" s="4">
        <v>13942</v>
      </c>
      <c r="C40" s="41">
        <v>2851240</v>
      </c>
      <c r="D40" s="33">
        <v>0</v>
      </c>
    </row>
    <row r="41" spans="1:4" x14ac:dyDescent="0.35">
      <c r="A41" s="87" t="s">
        <v>426</v>
      </c>
      <c r="B41" s="87" t="s">
        <v>389</v>
      </c>
    </row>
    <row r="42" spans="1:4" x14ac:dyDescent="0.35">
      <c r="A42" s="87" t="s">
        <v>29</v>
      </c>
      <c r="B42" s="87" t="s">
        <v>391</v>
      </c>
    </row>
    <row r="43" spans="1:4" x14ac:dyDescent="0.35">
      <c r="A43" s="87" t="s">
        <v>30</v>
      </c>
      <c r="B43" s="87" t="s">
        <v>409</v>
      </c>
    </row>
    <row r="44" spans="1:4" x14ac:dyDescent="0.35">
      <c r="A44" s="87" t="s">
        <v>31</v>
      </c>
      <c r="B44" s="87" t="s">
        <v>427</v>
      </c>
    </row>
    <row r="45" spans="1:4" x14ac:dyDescent="0.35">
      <c r="A45" s="87" t="s">
        <v>32</v>
      </c>
      <c r="B45" s="87" t="s">
        <v>470</v>
      </c>
    </row>
    <row r="46" spans="1:4" x14ac:dyDescent="0.35">
      <c r="A46" s="87" t="s">
        <v>33</v>
      </c>
      <c r="B46" s="95" t="s">
        <v>425</v>
      </c>
    </row>
  </sheetData>
  <conditionalFormatting sqref="D1:D1048576">
    <cfRule type="dataBar" priority="1">
      <dataBar>
        <cfvo type="num" val="0"/>
        <cfvo type="num" val="1"/>
        <color theme="7" tint="0.39997558519241921"/>
      </dataBar>
      <extLst>
        <ext xmlns:x14="http://schemas.microsoft.com/office/spreadsheetml/2009/9/main" uri="{B025F937-C7B1-47D3-B67F-A62EFF666E3E}">
          <x14:id>{AB925E0D-476D-4D16-BEA9-A12E7237E8E0}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B925E0D-476D-4D16-BEA9-A12E7237E8E0}">
            <x14:dataBar minLength="0" maxLength="100" gradient="0">
              <x14:cfvo type="num">
                <xm:f>0</xm:f>
              </x14:cfvo>
              <x14:cfvo type="num">
                <xm:f>1</xm:f>
              </x14:cfvo>
              <x14:negativeFillColor rgb="FFFF0000"/>
              <x14:axisColor rgb="FF000000"/>
            </x14:dataBar>
          </x14:cfRule>
          <xm:sqref>D1:D1048576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showGridLines="0" workbookViewId="0"/>
  </sheetViews>
  <sheetFormatPr defaultColWidth="11.08203125" defaultRowHeight="15.5" x14ac:dyDescent="0.35"/>
  <cols>
    <col min="1" max="2" width="20.58203125" customWidth="1"/>
  </cols>
  <sheetData>
    <row r="1" spans="1:2" ht="19.5" x14ac:dyDescent="0.45">
      <c r="A1" s="2" t="s">
        <v>253</v>
      </c>
    </row>
    <row r="2" spans="1:2" x14ac:dyDescent="0.35">
      <c r="A2" t="s">
        <v>44</v>
      </c>
    </row>
    <row r="3" spans="1:2" x14ac:dyDescent="0.35">
      <c r="A3" t="s">
        <v>45</v>
      </c>
    </row>
    <row r="4" spans="1:2" x14ac:dyDescent="0.35">
      <c r="A4" t="s">
        <v>254</v>
      </c>
    </row>
    <row r="5" spans="1:2" x14ac:dyDescent="0.35">
      <c r="A5" t="s">
        <v>47</v>
      </c>
    </row>
    <row r="6" spans="1:2" ht="46.5" x14ac:dyDescent="0.35">
      <c r="A6" s="22" t="s">
        <v>255</v>
      </c>
      <c r="B6" s="22" t="s">
        <v>256</v>
      </c>
    </row>
    <row r="7" spans="1:2" x14ac:dyDescent="0.35">
      <c r="A7" s="44" t="s">
        <v>257</v>
      </c>
      <c r="B7" s="47">
        <v>94210</v>
      </c>
    </row>
    <row r="8" spans="1:2" x14ac:dyDescent="0.35">
      <c r="A8" s="45" t="s">
        <v>96</v>
      </c>
      <c r="B8" s="48">
        <v>3055</v>
      </c>
    </row>
    <row r="9" spans="1:2" x14ac:dyDescent="0.35">
      <c r="A9" s="45" t="s">
        <v>97</v>
      </c>
      <c r="B9" s="48">
        <v>61985</v>
      </c>
    </row>
    <row r="10" spans="1:2" x14ac:dyDescent="0.35">
      <c r="A10" s="45" t="s">
        <v>98</v>
      </c>
      <c r="B10" s="48">
        <v>83710</v>
      </c>
    </row>
    <row r="11" spans="1:2" x14ac:dyDescent="0.35">
      <c r="A11" s="46" t="s">
        <v>99</v>
      </c>
      <c r="B11" s="49">
        <v>90565</v>
      </c>
    </row>
    <row r="12" spans="1:2" x14ac:dyDescent="0.35">
      <c r="A12" s="96" t="s">
        <v>28</v>
      </c>
      <c r="B12" s="96" t="s">
        <v>428</v>
      </c>
    </row>
    <row r="13" spans="1:2" x14ac:dyDescent="0.35">
      <c r="A13" s="96" t="s">
        <v>29</v>
      </c>
      <c r="B13" s="96" t="s">
        <v>429</v>
      </c>
    </row>
    <row r="14" spans="1:2" x14ac:dyDescent="0.35">
      <c r="A14" s="96" t="s">
        <v>30</v>
      </c>
      <c r="B14" s="96" t="s">
        <v>471</v>
      </c>
    </row>
    <row r="15" spans="1:2" x14ac:dyDescent="0.35">
      <c r="A15" s="96" t="s">
        <v>31</v>
      </c>
      <c r="B15" s="96" t="s">
        <v>430</v>
      </c>
    </row>
    <row r="16" spans="1:2" x14ac:dyDescent="0.35">
      <c r="A16" s="96" t="s">
        <v>32</v>
      </c>
      <c r="B16" s="96" t="s">
        <v>431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5"/>
  <sheetViews>
    <sheetView showGridLines="0" workbookViewId="0"/>
  </sheetViews>
  <sheetFormatPr defaultColWidth="11.08203125" defaultRowHeight="15.5" x14ac:dyDescent="0.35"/>
  <cols>
    <col min="1" max="11" width="20.58203125" customWidth="1"/>
  </cols>
  <sheetData>
    <row r="1" spans="1:11" ht="19.5" x14ac:dyDescent="0.45">
      <c r="A1" s="2" t="s">
        <v>258</v>
      </c>
    </row>
    <row r="2" spans="1:11" x14ac:dyDescent="0.35">
      <c r="A2" t="s">
        <v>44</v>
      </c>
    </row>
    <row r="3" spans="1:11" x14ac:dyDescent="0.35">
      <c r="A3" t="s">
        <v>45</v>
      </c>
    </row>
    <row r="4" spans="1:11" x14ac:dyDescent="0.35">
      <c r="A4" t="s">
        <v>259</v>
      </c>
    </row>
    <row r="5" spans="1:11" x14ac:dyDescent="0.35">
      <c r="A5" t="s">
        <v>47</v>
      </c>
    </row>
    <row r="6" spans="1:11" ht="93" x14ac:dyDescent="0.35">
      <c r="A6" s="22" t="s">
        <v>234</v>
      </c>
      <c r="B6" s="3" t="s">
        <v>260</v>
      </c>
      <c r="C6" s="22" t="s">
        <v>261</v>
      </c>
      <c r="D6" s="3" t="s">
        <v>262</v>
      </c>
      <c r="E6" s="22" t="s">
        <v>263</v>
      </c>
      <c r="F6" s="3" t="s">
        <v>264</v>
      </c>
      <c r="G6" s="22" t="s">
        <v>265</v>
      </c>
      <c r="H6" s="3" t="s">
        <v>266</v>
      </c>
      <c r="I6" s="22" t="s">
        <v>267</v>
      </c>
      <c r="J6" s="3" t="s">
        <v>268</v>
      </c>
      <c r="K6" s="22" t="s">
        <v>269</v>
      </c>
    </row>
    <row r="7" spans="1:11" x14ac:dyDescent="0.35">
      <c r="A7" s="11" t="s">
        <v>246</v>
      </c>
      <c r="B7" t="s">
        <v>65</v>
      </c>
      <c r="C7" s="19">
        <v>5235</v>
      </c>
      <c r="D7" s="4">
        <v>1725</v>
      </c>
      <c r="E7" s="19">
        <v>40</v>
      </c>
      <c r="F7" s="4">
        <v>3470</v>
      </c>
      <c r="G7" s="15">
        <v>0.33</v>
      </c>
      <c r="H7" s="5">
        <v>0.01</v>
      </c>
      <c r="I7" s="15">
        <v>0.66</v>
      </c>
      <c r="J7" s="4">
        <v>185</v>
      </c>
      <c r="K7" s="15">
        <v>0.05</v>
      </c>
    </row>
    <row r="8" spans="1:11" x14ac:dyDescent="0.35">
      <c r="A8" s="11" t="s">
        <v>246</v>
      </c>
      <c r="B8" t="s">
        <v>66</v>
      </c>
      <c r="C8" s="19">
        <v>7800</v>
      </c>
      <c r="D8" s="4">
        <v>2470</v>
      </c>
      <c r="E8" s="19">
        <v>55</v>
      </c>
      <c r="F8" s="4">
        <v>5275</v>
      </c>
      <c r="G8" s="15">
        <v>0.32</v>
      </c>
      <c r="H8" s="5">
        <v>0.01</v>
      </c>
      <c r="I8" s="15">
        <v>0.68</v>
      </c>
      <c r="J8" s="4">
        <v>320</v>
      </c>
      <c r="K8" s="15">
        <v>0.06</v>
      </c>
    </row>
    <row r="9" spans="1:11" x14ac:dyDescent="0.35">
      <c r="A9" s="11" t="s">
        <v>246</v>
      </c>
      <c r="B9" t="s">
        <v>67</v>
      </c>
      <c r="C9" s="19">
        <v>11140</v>
      </c>
      <c r="D9" s="4">
        <v>3310</v>
      </c>
      <c r="E9" s="19">
        <v>70</v>
      </c>
      <c r="F9" s="4">
        <v>7765</v>
      </c>
      <c r="G9" s="15">
        <v>0.3</v>
      </c>
      <c r="H9" s="5">
        <v>0.01</v>
      </c>
      <c r="I9" s="15">
        <v>0.7</v>
      </c>
      <c r="J9" s="4">
        <v>470</v>
      </c>
      <c r="K9" s="15">
        <v>0.06</v>
      </c>
    </row>
    <row r="10" spans="1:11" x14ac:dyDescent="0.35">
      <c r="A10" s="11" t="s">
        <v>246</v>
      </c>
      <c r="B10" t="s">
        <v>68</v>
      </c>
      <c r="C10" s="19">
        <v>19180</v>
      </c>
      <c r="D10" s="4">
        <v>4910</v>
      </c>
      <c r="E10" s="19">
        <v>105</v>
      </c>
      <c r="F10" s="4">
        <v>14165</v>
      </c>
      <c r="G10" s="15">
        <v>0.26</v>
      </c>
      <c r="H10" s="5">
        <v>0.01</v>
      </c>
      <c r="I10" s="15">
        <v>0.74</v>
      </c>
      <c r="J10" s="4">
        <v>925</v>
      </c>
      <c r="K10" s="15">
        <v>0.06</v>
      </c>
    </row>
    <row r="11" spans="1:11" x14ac:dyDescent="0.35">
      <c r="A11" s="11" t="s">
        <v>246</v>
      </c>
      <c r="B11" t="s">
        <v>69</v>
      </c>
      <c r="C11" s="19">
        <v>29495</v>
      </c>
      <c r="D11" s="4">
        <v>6790</v>
      </c>
      <c r="E11" s="19">
        <v>140</v>
      </c>
      <c r="F11" s="4">
        <v>22565</v>
      </c>
      <c r="G11" s="15">
        <v>0.23</v>
      </c>
      <c r="H11" s="5">
        <v>0</v>
      </c>
      <c r="I11" s="15">
        <v>0.76</v>
      </c>
      <c r="J11" s="4">
        <v>1600</v>
      </c>
      <c r="K11" s="15">
        <v>7.0000000000000007E-2</v>
      </c>
    </row>
    <row r="12" spans="1:11" x14ac:dyDescent="0.35">
      <c r="A12" s="11" t="s">
        <v>246</v>
      </c>
      <c r="B12" t="s">
        <v>70</v>
      </c>
      <c r="C12" s="19">
        <v>42805</v>
      </c>
      <c r="D12" s="4">
        <v>9715</v>
      </c>
      <c r="E12" s="19">
        <v>170</v>
      </c>
      <c r="F12" s="4">
        <v>32915</v>
      </c>
      <c r="G12" s="15">
        <v>0.23</v>
      </c>
      <c r="H12" s="5">
        <v>0</v>
      </c>
      <c r="I12" s="15">
        <v>0.77</v>
      </c>
      <c r="J12" s="4">
        <v>2435</v>
      </c>
      <c r="K12" s="15">
        <v>7.0000000000000007E-2</v>
      </c>
    </row>
    <row r="13" spans="1:11" x14ac:dyDescent="0.35">
      <c r="A13" s="11" t="s">
        <v>246</v>
      </c>
      <c r="B13" t="s">
        <v>71</v>
      </c>
      <c r="C13" s="19">
        <v>49365</v>
      </c>
      <c r="D13" s="4">
        <v>11730</v>
      </c>
      <c r="E13" s="19">
        <v>185</v>
      </c>
      <c r="F13" s="4">
        <v>37450</v>
      </c>
      <c r="G13" s="15">
        <v>0.24</v>
      </c>
      <c r="H13" s="5">
        <v>0</v>
      </c>
      <c r="I13" s="15">
        <v>0.76</v>
      </c>
      <c r="J13" s="4">
        <v>2810</v>
      </c>
      <c r="K13" s="15">
        <v>7.0000000000000007E-2</v>
      </c>
    </row>
    <row r="14" spans="1:11" x14ac:dyDescent="0.35">
      <c r="A14" s="11" t="s">
        <v>246</v>
      </c>
      <c r="B14" t="s">
        <v>72</v>
      </c>
      <c r="C14" s="19">
        <v>51920</v>
      </c>
      <c r="D14" s="4">
        <v>12620</v>
      </c>
      <c r="E14" s="19">
        <v>195</v>
      </c>
      <c r="F14" s="4">
        <v>39105</v>
      </c>
      <c r="G14" s="15">
        <v>0.24</v>
      </c>
      <c r="H14" s="5">
        <v>0</v>
      </c>
      <c r="I14" s="15">
        <v>0.75</v>
      </c>
      <c r="J14" s="4">
        <v>2955</v>
      </c>
      <c r="K14" s="15">
        <v>0.08</v>
      </c>
    </row>
    <row r="15" spans="1:11" x14ac:dyDescent="0.35">
      <c r="A15" s="11" t="s">
        <v>246</v>
      </c>
      <c r="B15" t="s">
        <v>73</v>
      </c>
      <c r="C15" s="19">
        <v>53795</v>
      </c>
      <c r="D15" s="4">
        <v>13215</v>
      </c>
      <c r="E15" s="19">
        <v>200</v>
      </c>
      <c r="F15" s="4">
        <v>40375</v>
      </c>
      <c r="G15" s="15">
        <v>0.25</v>
      </c>
      <c r="H15" s="5">
        <v>0</v>
      </c>
      <c r="I15" s="15">
        <v>0.75</v>
      </c>
      <c r="J15" s="4">
        <v>3020</v>
      </c>
      <c r="K15" s="15">
        <v>7.0000000000000007E-2</v>
      </c>
    </row>
    <row r="16" spans="1:11" x14ac:dyDescent="0.35">
      <c r="A16" s="11" t="s">
        <v>246</v>
      </c>
      <c r="B16" t="s">
        <v>74</v>
      </c>
      <c r="C16" s="19">
        <v>55225</v>
      </c>
      <c r="D16" s="4">
        <v>13690</v>
      </c>
      <c r="E16" s="19">
        <v>205</v>
      </c>
      <c r="F16" s="4">
        <v>41320</v>
      </c>
      <c r="G16" s="15">
        <v>0.25</v>
      </c>
      <c r="H16" s="5">
        <v>0</v>
      </c>
      <c r="I16" s="15">
        <v>0.75</v>
      </c>
      <c r="J16" s="4">
        <v>3075</v>
      </c>
      <c r="K16" s="15">
        <v>7.0000000000000007E-2</v>
      </c>
    </row>
    <row r="17" spans="1:11" x14ac:dyDescent="0.35">
      <c r="A17" s="11" t="s">
        <v>246</v>
      </c>
      <c r="B17" t="s">
        <v>75</v>
      </c>
      <c r="C17" s="19">
        <v>57610</v>
      </c>
      <c r="D17" s="4">
        <v>14880</v>
      </c>
      <c r="E17" s="19">
        <v>210</v>
      </c>
      <c r="F17" s="4">
        <v>42515</v>
      </c>
      <c r="G17" s="15">
        <v>0.26</v>
      </c>
      <c r="H17" s="5">
        <v>0</v>
      </c>
      <c r="I17" s="15">
        <v>0.74</v>
      </c>
      <c r="J17" s="4">
        <v>3185</v>
      </c>
      <c r="K17" s="15">
        <v>7.0000000000000007E-2</v>
      </c>
    </row>
    <row r="18" spans="1:11" x14ac:dyDescent="0.35">
      <c r="A18" s="11" t="s">
        <v>246</v>
      </c>
      <c r="B18" t="s">
        <v>76</v>
      </c>
      <c r="C18" s="19">
        <v>60265</v>
      </c>
      <c r="D18" s="4">
        <v>16270</v>
      </c>
      <c r="E18" s="19">
        <v>215</v>
      </c>
      <c r="F18" s="4">
        <v>43780</v>
      </c>
      <c r="G18" s="15">
        <v>0.27</v>
      </c>
      <c r="H18" s="5">
        <v>0</v>
      </c>
      <c r="I18" s="15">
        <v>0.73</v>
      </c>
      <c r="J18" s="4">
        <v>3270</v>
      </c>
      <c r="K18" s="15">
        <v>7.0000000000000007E-2</v>
      </c>
    </row>
    <row r="19" spans="1:11" x14ac:dyDescent="0.35">
      <c r="A19" s="11" t="s">
        <v>246</v>
      </c>
      <c r="B19" t="s">
        <v>77</v>
      </c>
      <c r="C19" s="19">
        <v>62515</v>
      </c>
      <c r="D19" s="4">
        <v>17090</v>
      </c>
      <c r="E19" s="19">
        <v>220</v>
      </c>
      <c r="F19" s="4">
        <v>45200</v>
      </c>
      <c r="G19" s="15">
        <v>0.27</v>
      </c>
      <c r="H19" s="5">
        <v>0</v>
      </c>
      <c r="I19" s="15">
        <v>0.72</v>
      </c>
      <c r="J19" s="4">
        <v>3360</v>
      </c>
      <c r="K19" s="15">
        <v>7.0000000000000007E-2</v>
      </c>
    </row>
    <row r="20" spans="1:11" x14ac:dyDescent="0.35">
      <c r="A20" s="11" t="s">
        <v>246</v>
      </c>
      <c r="B20" t="s">
        <v>78</v>
      </c>
      <c r="C20" s="19">
        <v>64030</v>
      </c>
      <c r="D20" s="4">
        <v>17655</v>
      </c>
      <c r="E20" s="19">
        <v>225</v>
      </c>
      <c r="F20" s="4">
        <v>46145</v>
      </c>
      <c r="G20" s="15">
        <v>0.28000000000000003</v>
      </c>
      <c r="H20" s="5">
        <v>0</v>
      </c>
      <c r="I20" s="15">
        <v>0.72</v>
      </c>
      <c r="J20" s="4">
        <v>3405</v>
      </c>
      <c r="K20" s="15">
        <v>7.0000000000000007E-2</v>
      </c>
    </row>
    <row r="21" spans="1:11" x14ac:dyDescent="0.35">
      <c r="A21" s="11" t="s">
        <v>246</v>
      </c>
      <c r="B21" t="s">
        <v>79</v>
      </c>
      <c r="C21" s="19">
        <v>65675</v>
      </c>
      <c r="D21" s="4">
        <v>18345</v>
      </c>
      <c r="E21" s="19">
        <v>230</v>
      </c>
      <c r="F21" s="4">
        <v>47100</v>
      </c>
      <c r="G21" s="15">
        <v>0.28000000000000003</v>
      </c>
      <c r="H21" s="5">
        <v>0</v>
      </c>
      <c r="I21" s="15">
        <v>0.72</v>
      </c>
      <c r="J21" s="4">
        <v>3500</v>
      </c>
      <c r="K21" s="15">
        <v>7.0000000000000007E-2</v>
      </c>
    </row>
    <row r="22" spans="1:11" x14ac:dyDescent="0.35">
      <c r="A22" s="11" t="s">
        <v>246</v>
      </c>
      <c r="B22" t="s">
        <v>80</v>
      </c>
      <c r="C22" s="19">
        <v>67365</v>
      </c>
      <c r="D22" s="4">
        <v>19080</v>
      </c>
      <c r="E22" s="19">
        <v>230</v>
      </c>
      <c r="F22" s="4">
        <v>48045</v>
      </c>
      <c r="G22" s="15">
        <v>0.28000000000000003</v>
      </c>
      <c r="H22" s="5">
        <v>0</v>
      </c>
      <c r="I22" s="15">
        <v>0.71</v>
      </c>
      <c r="J22" s="4">
        <v>3580</v>
      </c>
      <c r="K22" s="15">
        <v>7.0000000000000007E-2</v>
      </c>
    </row>
    <row r="23" spans="1:11" x14ac:dyDescent="0.35">
      <c r="A23" s="11" t="s">
        <v>246</v>
      </c>
      <c r="B23" t="s">
        <v>81</v>
      </c>
      <c r="C23" s="19">
        <v>68670</v>
      </c>
      <c r="D23" s="4">
        <v>19610</v>
      </c>
      <c r="E23" s="19">
        <v>235</v>
      </c>
      <c r="F23" s="4">
        <v>48820</v>
      </c>
      <c r="G23" s="15">
        <v>0.28999999999999998</v>
      </c>
      <c r="H23" s="5">
        <v>0</v>
      </c>
      <c r="I23" s="15">
        <v>0.71</v>
      </c>
      <c r="J23" s="4">
        <v>3680</v>
      </c>
      <c r="K23" s="15">
        <v>0.08</v>
      </c>
    </row>
    <row r="24" spans="1:11" x14ac:dyDescent="0.35">
      <c r="A24" s="11" t="s">
        <v>246</v>
      </c>
      <c r="B24" t="s">
        <v>82</v>
      </c>
      <c r="C24" s="19">
        <v>70285</v>
      </c>
      <c r="D24" s="4">
        <v>20290</v>
      </c>
      <c r="E24" s="19">
        <v>245</v>
      </c>
      <c r="F24" s="4">
        <v>49745</v>
      </c>
      <c r="G24" s="15">
        <v>0.28999999999999998</v>
      </c>
      <c r="H24" s="5">
        <v>0</v>
      </c>
      <c r="I24" s="15">
        <v>0.71</v>
      </c>
      <c r="J24" s="4">
        <v>3745</v>
      </c>
      <c r="K24" s="15">
        <v>7.0000000000000007E-2</v>
      </c>
    </row>
    <row r="25" spans="1:11" x14ac:dyDescent="0.35">
      <c r="A25" s="11" t="s">
        <v>246</v>
      </c>
      <c r="B25" t="s">
        <v>83</v>
      </c>
      <c r="C25" s="19">
        <v>71765</v>
      </c>
      <c r="D25" s="4">
        <v>20900</v>
      </c>
      <c r="E25" s="19">
        <v>250</v>
      </c>
      <c r="F25" s="4">
        <v>50610</v>
      </c>
      <c r="G25" s="15">
        <v>0.28999999999999998</v>
      </c>
      <c r="H25" s="5">
        <v>0</v>
      </c>
      <c r="I25" s="15">
        <v>0.71</v>
      </c>
      <c r="J25" s="4">
        <v>3850</v>
      </c>
      <c r="K25" s="15">
        <v>0.08</v>
      </c>
    </row>
    <row r="26" spans="1:11" x14ac:dyDescent="0.35">
      <c r="A26" s="11" t="s">
        <v>246</v>
      </c>
      <c r="B26" t="s">
        <v>84</v>
      </c>
      <c r="C26" s="19">
        <v>73340</v>
      </c>
      <c r="D26" s="4">
        <v>21500</v>
      </c>
      <c r="E26" s="19">
        <v>250</v>
      </c>
      <c r="F26" s="4">
        <v>51580</v>
      </c>
      <c r="G26" s="15">
        <v>0.28999999999999998</v>
      </c>
      <c r="H26" s="5">
        <v>0</v>
      </c>
      <c r="I26" s="15">
        <v>0.7</v>
      </c>
      <c r="J26" s="4">
        <v>3940</v>
      </c>
      <c r="K26" s="15">
        <v>0.08</v>
      </c>
    </row>
    <row r="27" spans="1:11" x14ac:dyDescent="0.35">
      <c r="A27" s="11" t="s">
        <v>246</v>
      </c>
      <c r="B27" t="s">
        <v>85</v>
      </c>
      <c r="C27" s="19">
        <v>74925</v>
      </c>
      <c r="D27" s="4">
        <v>22125</v>
      </c>
      <c r="E27" s="19">
        <v>260</v>
      </c>
      <c r="F27" s="4">
        <v>52540</v>
      </c>
      <c r="G27" s="15">
        <v>0.3</v>
      </c>
      <c r="H27" s="5">
        <v>0</v>
      </c>
      <c r="I27" s="15">
        <v>0.7</v>
      </c>
      <c r="J27" s="4">
        <v>4020</v>
      </c>
      <c r="K27" s="15">
        <v>0.08</v>
      </c>
    </row>
    <row r="28" spans="1:11" x14ac:dyDescent="0.35">
      <c r="A28" s="11" t="s">
        <v>246</v>
      </c>
      <c r="B28" t="s">
        <v>86</v>
      </c>
      <c r="C28" s="19">
        <v>76340</v>
      </c>
      <c r="D28" s="4">
        <v>22770</v>
      </c>
      <c r="E28" s="19">
        <v>265</v>
      </c>
      <c r="F28" s="4">
        <v>53300</v>
      </c>
      <c r="G28" s="15">
        <v>0.3</v>
      </c>
      <c r="H28" s="5">
        <v>0</v>
      </c>
      <c r="I28" s="15">
        <v>0.7</v>
      </c>
      <c r="J28" s="4">
        <v>4115</v>
      </c>
      <c r="K28" s="15">
        <v>0.08</v>
      </c>
    </row>
    <row r="29" spans="1:11" x14ac:dyDescent="0.35">
      <c r="A29" s="11" t="s">
        <v>246</v>
      </c>
      <c r="B29" t="s">
        <v>87</v>
      </c>
      <c r="C29" s="19">
        <v>77805</v>
      </c>
      <c r="D29" s="4">
        <v>23455</v>
      </c>
      <c r="E29" s="19">
        <v>265</v>
      </c>
      <c r="F29" s="4">
        <v>54075</v>
      </c>
      <c r="G29" s="15">
        <v>0.3</v>
      </c>
      <c r="H29" s="5">
        <v>0</v>
      </c>
      <c r="I29" s="15">
        <v>0.7</v>
      </c>
      <c r="J29" s="4">
        <v>4245</v>
      </c>
      <c r="K29" s="15">
        <v>0.08</v>
      </c>
    </row>
    <row r="30" spans="1:11" x14ac:dyDescent="0.35">
      <c r="A30" s="11" t="s">
        <v>246</v>
      </c>
      <c r="B30" t="s">
        <v>88</v>
      </c>
      <c r="C30" s="19">
        <v>79495</v>
      </c>
      <c r="D30" s="4">
        <v>24360</v>
      </c>
      <c r="E30" s="19">
        <v>270</v>
      </c>
      <c r="F30" s="4">
        <v>54860</v>
      </c>
      <c r="G30" s="15">
        <v>0.31</v>
      </c>
      <c r="H30" s="5">
        <v>0</v>
      </c>
      <c r="I30" s="15">
        <v>0.69</v>
      </c>
      <c r="J30" s="4">
        <v>4340</v>
      </c>
      <c r="K30" s="15">
        <v>0.08</v>
      </c>
    </row>
    <row r="31" spans="1:11" x14ac:dyDescent="0.35">
      <c r="A31" s="11" t="s">
        <v>246</v>
      </c>
      <c r="B31" t="s">
        <v>89</v>
      </c>
      <c r="C31" s="19">
        <v>81015</v>
      </c>
      <c r="D31" s="4">
        <v>25180</v>
      </c>
      <c r="E31" s="19">
        <v>275</v>
      </c>
      <c r="F31" s="4">
        <v>55550</v>
      </c>
      <c r="G31" s="15">
        <v>0.31</v>
      </c>
      <c r="H31" s="5">
        <v>0</v>
      </c>
      <c r="I31" s="15">
        <v>0.69</v>
      </c>
      <c r="J31" s="4">
        <v>4490</v>
      </c>
      <c r="K31" s="15">
        <v>0.08</v>
      </c>
    </row>
    <row r="32" spans="1:11" x14ac:dyDescent="0.35">
      <c r="A32" s="11" t="s">
        <v>246</v>
      </c>
      <c r="B32" t="s">
        <v>90</v>
      </c>
      <c r="C32" s="19">
        <v>82580</v>
      </c>
      <c r="D32" s="4">
        <v>26070</v>
      </c>
      <c r="E32" s="19">
        <v>280</v>
      </c>
      <c r="F32" s="4">
        <v>56220</v>
      </c>
      <c r="G32" s="15">
        <v>0.32</v>
      </c>
      <c r="H32" s="5">
        <v>0</v>
      </c>
      <c r="I32" s="15">
        <v>0.68</v>
      </c>
      <c r="J32" s="4">
        <v>4580</v>
      </c>
      <c r="K32" s="15">
        <v>0.08</v>
      </c>
    </row>
    <row r="33" spans="1:11" x14ac:dyDescent="0.35">
      <c r="A33" s="11" t="s">
        <v>246</v>
      </c>
      <c r="B33" t="s">
        <v>91</v>
      </c>
      <c r="C33" s="19">
        <v>83925</v>
      </c>
      <c r="D33" s="4">
        <v>26860</v>
      </c>
      <c r="E33" s="19">
        <v>280</v>
      </c>
      <c r="F33" s="4">
        <v>56775</v>
      </c>
      <c r="G33" s="15">
        <v>0.32</v>
      </c>
      <c r="H33" s="5">
        <v>0</v>
      </c>
      <c r="I33" s="15">
        <v>0.68</v>
      </c>
      <c r="J33" s="4">
        <v>4690</v>
      </c>
      <c r="K33" s="15">
        <v>0.08</v>
      </c>
    </row>
    <row r="34" spans="1:11" x14ac:dyDescent="0.35">
      <c r="A34" s="11" t="s">
        <v>246</v>
      </c>
      <c r="B34" t="s">
        <v>92</v>
      </c>
      <c r="C34" s="19">
        <v>85055</v>
      </c>
      <c r="D34" s="4">
        <v>27555</v>
      </c>
      <c r="E34" s="19">
        <v>275</v>
      </c>
      <c r="F34" s="4">
        <v>57215</v>
      </c>
      <c r="G34" s="15">
        <v>0.32</v>
      </c>
      <c r="H34" s="5">
        <v>0</v>
      </c>
      <c r="I34" s="15">
        <v>0.67</v>
      </c>
      <c r="J34" s="4">
        <v>4785</v>
      </c>
      <c r="K34" s="15">
        <v>0.08</v>
      </c>
    </row>
    <row r="35" spans="1:11" x14ac:dyDescent="0.35">
      <c r="A35" s="11" t="s">
        <v>246</v>
      </c>
      <c r="B35" t="s">
        <v>93</v>
      </c>
      <c r="C35" s="19">
        <v>85770</v>
      </c>
      <c r="D35" s="4">
        <v>27985</v>
      </c>
      <c r="E35" s="19">
        <v>275</v>
      </c>
      <c r="F35" s="4">
        <v>57500</v>
      </c>
      <c r="G35" s="15">
        <v>0.33</v>
      </c>
      <c r="H35" s="5">
        <v>0</v>
      </c>
      <c r="I35" s="15">
        <v>0.67</v>
      </c>
      <c r="J35" s="4">
        <v>4875</v>
      </c>
      <c r="K35" s="15">
        <v>0.08</v>
      </c>
    </row>
    <row r="36" spans="1:11" x14ac:dyDescent="0.35">
      <c r="A36" s="11" t="s">
        <v>246</v>
      </c>
      <c r="B36" t="s">
        <v>94</v>
      </c>
      <c r="C36" s="19">
        <v>86480</v>
      </c>
      <c r="D36" s="4">
        <v>28435</v>
      </c>
      <c r="E36" s="19">
        <v>275</v>
      </c>
      <c r="F36" s="4">
        <v>57750</v>
      </c>
      <c r="G36" s="15">
        <v>0.33</v>
      </c>
      <c r="H36" s="5">
        <v>0</v>
      </c>
      <c r="I36" s="15">
        <v>0.67</v>
      </c>
      <c r="J36" s="4">
        <v>4925</v>
      </c>
      <c r="K36" s="15">
        <v>0.08</v>
      </c>
    </row>
    <row r="37" spans="1:11" x14ac:dyDescent="0.35">
      <c r="A37" s="11" t="s">
        <v>246</v>
      </c>
      <c r="B37" t="s">
        <v>95</v>
      </c>
      <c r="C37" s="19">
        <v>86770</v>
      </c>
      <c r="D37" s="4">
        <v>28660</v>
      </c>
      <c r="E37" s="19">
        <v>280</v>
      </c>
      <c r="F37" s="4">
        <v>57810</v>
      </c>
      <c r="G37" s="15">
        <v>0.33</v>
      </c>
      <c r="H37" s="5">
        <v>0</v>
      </c>
      <c r="I37" s="15">
        <v>0.67</v>
      </c>
      <c r="J37" s="4">
        <v>5015</v>
      </c>
      <c r="K37" s="15">
        <v>0.09</v>
      </c>
    </row>
    <row r="38" spans="1:11" x14ac:dyDescent="0.35">
      <c r="A38" s="52" t="s">
        <v>247</v>
      </c>
      <c r="B38" s="77" t="s">
        <v>65</v>
      </c>
      <c r="C38" s="50">
        <v>2720</v>
      </c>
      <c r="D38" s="78">
        <v>1335</v>
      </c>
      <c r="E38" s="50">
        <v>30</v>
      </c>
      <c r="F38" s="78">
        <v>1355</v>
      </c>
      <c r="G38" s="51">
        <v>0.49</v>
      </c>
      <c r="H38" s="79">
        <v>0.01</v>
      </c>
      <c r="I38" s="51">
        <v>0.5</v>
      </c>
      <c r="J38" s="78">
        <v>5</v>
      </c>
      <c r="K38" s="51">
        <v>0</v>
      </c>
    </row>
    <row r="39" spans="1:11" x14ac:dyDescent="0.35">
      <c r="A39" s="11" t="s">
        <v>247</v>
      </c>
      <c r="B39" t="s">
        <v>66</v>
      </c>
      <c r="C39" s="19">
        <v>3750</v>
      </c>
      <c r="D39" s="4">
        <v>1830</v>
      </c>
      <c r="E39" s="19">
        <v>35</v>
      </c>
      <c r="F39" s="4">
        <v>1885</v>
      </c>
      <c r="G39" s="15">
        <v>0.49</v>
      </c>
      <c r="H39" s="5">
        <v>0.01</v>
      </c>
      <c r="I39" s="15">
        <v>0.5</v>
      </c>
      <c r="J39" s="4">
        <v>15</v>
      </c>
      <c r="K39" s="15">
        <v>0.01</v>
      </c>
    </row>
    <row r="40" spans="1:11" x14ac:dyDescent="0.35">
      <c r="A40" s="11" t="s">
        <v>247</v>
      </c>
      <c r="B40" t="s">
        <v>67</v>
      </c>
      <c r="C40" s="19">
        <v>4895</v>
      </c>
      <c r="D40" s="4">
        <v>2330</v>
      </c>
      <c r="E40" s="19">
        <v>40</v>
      </c>
      <c r="F40" s="4">
        <v>2520</v>
      </c>
      <c r="G40" s="15">
        <v>0.48</v>
      </c>
      <c r="H40" s="5">
        <v>0.01</v>
      </c>
      <c r="I40" s="15">
        <v>0.52</v>
      </c>
      <c r="J40" s="4">
        <v>20</v>
      </c>
      <c r="K40" s="15">
        <v>0.01</v>
      </c>
    </row>
    <row r="41" spans="1:11" x14ac:dyDescent="0.35">
      <c r="A41" s="11" t="s">
        <v>247</v>
      </c>
      <c r="B41" t="s">
        <v>68</v>
      </c>
      <c r="C41" s="19">
        <v>6190</v>
      </c>
      <c r="D41" s="4">
        <v>2950</v>
      </c>
      <c r="E41" s="19">
        <v>45</v>
      </c>
      <c r="F41" s="4">
        <v>3195</v>
      </c>
      <c r="G41" s="15">
        <v>0.48</v>
      </c>
      <c r="H41" s="5">
        <v>0.01</v>
      </c>
      <c r="I41" s="15">
        <v>0.52</v>
      </c>
      <c r="J41" s="4">
        <v>30</v>
      </c>
      <c r="K41" s="15">
        <v>0.01</v>
      </c>
    </row>
    <row r="42" spans="1:11" x14ac:dyDescent="0.35">
      <c r="A42" s="11" t="s">
        <v>247</v>
      </c>
      <c r="B42" t="s">
        <v>69</v>
      </c>
      <c r="C42" s="19">
        <v>7465</v>
      </c>
      <c r="D42" s="4">
        <v>3505</v>
      </c>
      <c r="E42" s="19">
        <v>50</v>
      </c>
      <c r="F42" s="4">
        <v>3910</v>
      </c>
      <c r="G42" s="15">
        <v>0.47</v>
      </c>
      <c r="H42" s="5">
        <v>0.01</v>
      </c>
      <c r="I42" s="15">
        <v>0.52</v>
      </c>
      <c r="J42" s="4">
        <v>35</v>
      </c>
      <c r="K42" s="15">
        <v>0.01</v>
      </c>
    </row>
    <row r="43" spans="1:11" x14ac:dyDescent="0.35">
      <c r="A43" s="11" t="s">
        <v>247</v>
      </c>
      <c r="B43" t="s">
        <v>70</v>
      </c>
      <c r="C43" s="19">
        <v>8795</v>
      </c>
      <c r="D43" s="4">
        <v>4120</v>
      </c>
      <c r="E43" s="19">
        <v>55</v>
      </c>
      <c r="F43" s="4">
        <v>4625</v>
      </c>
      <c r="G43" s="15">
        <v>0.47</v>
      </c>
      <c r="H43" s="5">
        <v>0.01</v>
      </c>
      <c r="I43" s="15">
        <v>0.53</v>
      </c>
      <c r="J43" s="4">
        <v>50</v>
      </c>
      <c r="K43" s="15">
        <v>0.01</v>
      </c>
    </row>
    <row r="44" spans="1:11" x14ac:dyDescent="0.35">
      <c r="A44" s="11" t="s">
        <v>247</v>
      </c>
      <c r="B44" t="s">
        <v>71</v>
      </c>
      <c r="C44" s="19">
        <v>10025</v>
      </c>
      <c r="D44" s="4">
        <v>4695</v>
      </c>
      <c r="E44" s="19">
        <v>60</v>
      </c>
      <c r="F44" s="4">
        <v>5265</v>
      </c>
      <c r="G44" s="15">
        <v>0.47</v>
      </c>
      <c r="H44" s="5">
        <v>0.01</v>
      </c>
      <c r="I44" s="15">
        <v>0.53</v>
      </c>
      <c r="J44" s="4">
        <v>65</v>
      </c>
      <c r="K44" s="15">
        <v>0.01</v>
      </c>
    </row>
    <row r="45" spans="1:11" x14ac:dyDescent="0.35">
      <c r="A45" s="11" t="s">
        <v>247</v>
      </c>
      <c r="B45" t="s">
        <v>72</v>
      </c>
      <c r="C45" s="19">
        <v>11050</v>
      </c>
      <c r="D45" s="4">
        <v>5125</v>
      </c>
      <c r="E45" s="19">
        <v>65</v>
      </c>
      <c r="F45" s="4">
        <v>5860</v>
      </c>
      <c r="G45" s="15">
        <v>0.46</v>
      </c>
      <c r="H45" s="5">
        <v>0.01</v>
      </c>
      <c r="I45" s="15">
        <v>0.53</v>
      </c>
      <c r="J45" s="4">
        <v>85</v>
      </c>
      <c r="K45" s="15">
        <v>0.01</v>
      </c>
    </row>
    <row r="46" spans="1:11" x14ac:dyDescent="0.35">
      <c r="A46" s="11" t="s">
        <v>247</v>
      </c>
      <c r="B46" t="s">
        <v>73</v>
      </c>
      <c r="C46" s="19">
        <v>12185</v>
      </c>
      <c r="D46" s="4">
        <v>5585</v>
      </c>
      <c r="E46" s="19">
        <v>70</v>
      </c>
      <c r="F46" s="4">
        <v>6525</v>
      </c>
      <c r="G46" s="15">
        <v>0.46</v>
      </c>
      <c r="H46" s="5">
        <v>0.01</v>
      </c>
      <c r="I46" s="15">
        <v>0.54</v>
      </c>
      <c r="J46" s="4">
        <v>100</v>
      </c>
      <c r="K46" s="15">
        <v>0.02</v>
      </c>
    </row>
    <row r="47" spans="1:11" x14ac:dyDescent="0.35">
      <c r="A47" s="11" t="s">
        <v>247</v>
      </c>
      <c r="B47" t="s">
        <v>74</v>
      </c>
      <c r="C47" s="19">
        <v>13140</v>
      </c>
      <c r="D47" s="4">
        <v>5990</v>
      </c>
      <c r="E47" s="19">
        <v>70</v>
      </c>
      <c r="F47" s="4">
        <v>7080</v>
      </c>
      <c r="G47" s="15">
        <v>0.46</v>
      </c>
      <c r="H47" s="5">
        <v>0.01</v>
      </c>
      <c r="I47" s="15">
        <v>0.54</v>
      </c>
      <c r="J47" s="4">
        <v>115</v>
      </c>
      <c r="K47" s="15">
        <v>0.02</v>
      </c>
    </row>
    <row r="48" spans="1:11" x14ac:dyDescent="0.35">
      <c r="A48" s="11" t="s">
        <v>247</v>
      </c>
      <c r="B48" t="s">
        <v>75</v>
      </c>
      <c r="C48" s="19">
        <v>14150</v>
      </c>
      <c r="D48" s="4">
        <v>6415</v>
      </c>
      <c r="E48" s="19">
        <v>75</v>
      </c>
      <c r="F48" s="4">
        <v>7660</v>
      </c>
      <c r="G48" s="15">
        <v>0.45</v>
      </c>
      <c r="H48" s="5">
        <v>0.01</v>
      </c>
      <c r="I48" s="15">
        <v>0.54</v>
      </c>
      <c r="J48" s="4">
        <v>145</v>
      </c>
      <c r="K48" s="15">
        <v>0.02</v>
      </c>
    </row>
    <row r="49" spans="1:11" x14ac:dyDescent="0.35">
      <c r="A49" s="11" t="s">
        <v>247</v>
      </c>
      <c r="B49" t="s">
        <v>76</v>
      </c>
      <c r="C49" s="19">
        <v>15280</v>
      </c>
      <c r="D49" s="4">
        <v>6885</v>
      </c>
      <c r="E49" s="19">
        <v>80</v>
      </c>
      <c r="F49" s="4">
        <v>8315</v>
      </c>
      <c r="G49" s="15">
        <v>0.45</v>
      </c>
      <c r="H49" s="5">
        <v>0.01</v>
      </c>
      <c r="I49" s="15">
        <v>0.54</v>
      </c>
      <c r="J49" s="4">
        <v>170</v>
      </c>
      <c r="K49" s="15">
        <v>0.02</v>
      </c>
    </row>
    <row r="50" spans="1:11" x14ac:dyDescent="0.35">
      <c r="A50" s="11" t="s">
        <v>247</v>
      </c>
      <c r="B50" t="s">
        <v>77</v>
      </c>
      <c r="C50" s="19">
        <v>16815</v>
      </c>
      <c r="D50" s="4">
        <v>7560</v>
      </c>
      <c r="E50" s="19">
        <v>85</v>
      </c>
      <c r="F50" s="4">
        <v>9170</v>
      </c>
      <c r="G50" s="15">
        <v>0.45</v>
      </c>
      <c r="H50" s="5">
        <v>0.01</v>
      </c>
      <c r="I50" s="15">
        <v>0.55000000000000004</v>
      </c>
      <c r="J50" s="4">
        <v>205</v>
      </c>
      <c r="K50" s="15">
        <v>0.02</v>
      </c>
    </row>
    <row r="51" spans="1:11" x14ac:dyDescent="0.35">
      <c r="A51" s="11" t="s">
        <v>247</v>
      </c>
      <c r="B51" t="s">
        <v>78</v>
      </c>
      <c r="C51" s="19">
        <v>17975</v>
      </c>
      <c r="D51" s="4">
        <v>8075</v>
      </c>
      <c r="E51" s="19">
        <v>85</v>
      </c>
      <c r="F51" s="4">
        <v>9815</v>
      </c>
      <c r="G51" s="15">
        <v>0.45</v>
      </c>
      <c r="H51" s="5">
        <v>0</v>
      </c>
      <c r="I51" s="15">
        <v>0.55000000000000004</v>
      </c>
      <c r="J51" s="4">
        <v>235</v>
      </c>
      <c r="K51" s="15">
        <v>0.02</v>
      </c>
    </row>
    <row r="52" spans="1:11" x14ac:dyDescent="0.35">
      <c r="A52" s="11" t="s">
        <v>247</v>
      </c>
      <c r="B52" t="s">
        <v>79</v>
      </c>
      <c r="C52" s="19">
        <v>19415</v>
      </c>
      <c r="D52" s="4">
        <v>8710</v>
      </c>
      <c r="E52" s="19">
        <v>90</v>
      </c>
      <c r="F52" s="4">
        <v>10610</v>
      </c>
      <c r="G52" s="15">
        <v>0.45</v>
      </c>
      <c r="H52" s="5">
        <v>0</v>
      </c>
      <c r="I52" s="15">
        <v>0.55000000000000004</v>
      </c>
      <c r="J52" s="4">
        <v>270</v>
      </c>
      <c r="K52" s="15">
        <v>0.03</v>
      </c>
    </row>
    <row r="53" spans="1:11" x14ac:dyDescent="0.35">
      <c r="A53" s="11" t="s">
        <v>247</v>
      </c>
      <c r="B53" t="s">
        <v>80</v>
      </c>
      <c r="C53" s="19">
        <v>21110</v>
      </c>
      <c r="D53" s="4">
        <v>9440</v>
      </c>
      <c r="E53" s="19">
        <v>100</v>
      </c>
      <c r="F53" s="4">
        <v>11570</v>
      </c>
      <c r="G53" s="15">
        <v>0.45</v>
      </c>
      <c r="H53" s="5">
        <v>0</v>
      </c>
      <c r="I53" s="15">
        <v>0.55000000000000004</v>
      </c>
      <c r="J53" s="4">
        <v>320</v>
      </c>
      <c r="K53" s="15">
        <v>0.03</v>
      </c>
    </row>
    <row r="54" spans="1:11" x14ac:dyDescent="0.35">
      <c r="A54" s="11" t="s">
        <v>247</v>
      </c>
      <c r="B54" t="s">
        <v>81</v>
      </c>
      <c r="C54" s="19">
        <v>22430</v>
      </c>
      <c r="D54" s="4">
        <v>9995</v>
      </c>
      <c r="E54" s="19">
        <v>100</v>
      </c>
      <c r="F54" s="4">
        <v>12330</v>
      </c>
      <c r="G54" s="15">
        <v>0.45</v>
      </c>
      <c r="H54" s="5">
        <v>0</v>
      </c>
      <c r="I54" s="15">
        <v>0.55000000000000004</v>
      </c>
      <c r="J54" s="4">
        <v>375</v>
      </c>
      <c r="K54" s="15">
        <v>0.03</v>
      </c>
    </row>
    <row r="55" spans="1:11" x14ac:dyDescent="0.35">
      <c r="A55" s="11" t="s">
        <v>247</v>
      </c>
      <c r="B55" t="s">
        <v>82</v>
      </c>
      <c r="C55" s="19">
        <v>24045</v>
      </c>
      <c r="D55" s="4">
        <v>10730</v>
      </c>
      <c r="E55" s="19">
        <v>110</v>
      </c>
      <c r="F55" s="4">
        <v>13205</v>
      </c>
      <c r="G55" s="15">
        <v>0.45</v>
      </c>
      <c r="H55" s="5">
        <v>0</v>
      </c>
      <c r="I55" s="15">
        <v>0.55000000000000004</v>
      </c>
      <c r="J55" s="4">
        <v>410</v>
      </c>
      <c r="K55" s="15">
        <v>0.03</v>
      </c>
    </row>
    <row r="56" spans="1:11" x14ac:dyDescent="0.35">
      <c r="A56" s="11" t="s">
        <v>247</v>
      </c>
      <c r="B56" t="s">
        <v>83</v>
      </c>
      <c r="C56" s="19">
        <v>25615</v>
      </c>
      <c r="D56" s="4">
        <v>11435</v>
      </c>
      <c r="E56" s="19">
        <v>115</v>
      </c>
      <c r="F56" s="4">
        <v>14060</v>
      </c>
      <c r="G56" s="15">
        <v>0.45</v>
      </c>
      <c r="H56" s="5">
        <v>0</v>
      </c>
      <c r="I56" s="15">
        <v>0.55000000000000004</v>
      </c>
      <c r="J56" s="4">
        <v>460</v>
      </c>
      <c r="K56" s="15">
        <v>0.03</v>
      </c>
    </row>
    <row r="57" spans="1:11" x14ac:dyDescent="0.35">
      <c r="A57" s="11" t="s">
        <v>247</v>
      </c>
      <c r="B57" t="s">
        <v>84</v>
      </c>
      <c r="C57" s="19">
        <v>27410</v>
      </c>
      <c r="D57" s="4">
        <v>12155</v>
      </c>
      <c r="E57" s="19">
        <v>120</v>
      </c>
      <c r="F57" s="4">
        <v>15135</v>
      </c>
      <c r="G57" s="15">
        <v>0.44</v>
      </c>
      <c r="H57" s="5">
        <v>0</v>
      </c>
      <c r="I57" s="15">
        <v>0.55000000000000004</v>
      </c>
      <c r="J57" s="4">
        <v>510</v>
      </c>
      <c r="K57" s="15">
        <v>0.03</v>
      </c>
    </row>
    <row r="58" spans="1:11" x14ac:dyDescent="0.35">
      <c r="A58" s="11" t="s">
        <v>247</v>
      </c>
      <c r="B58" t="s">
        <v>85</v>
      </c>
      <c r="C58" s="19">
        <v>29350</v>
      </c>
      <c r="D58" s="4">
        <v>12955</v>
      </c>
      <c r="E58" s="19">
        <v>130</v>
      </c>
      <c r="F58" s="4">
        <v>16265</v>
      </c>
      <c r="G58" s="15">
        <v>0.44</v>
      </c>
      <c r="H58" s="5">
        <v>0</v>
      </c>
      <c r="I58" s="15">
        <v>0.55000000000000004</v>
      </c>
      <c r="J58" s="4">
        <v>570</v>
      </c>
      <c r="K58" s="15">
        <v>0.03</v>
      </c>
    </row>
    <row r="59" spans="1:11" x14ac:dyDescent="0.35">
      <c r="A59" s="11" t="s">
        <v>247</v>
      </c>
      <c r="B59" t="s">
        <v>86</v>
      </c>
      <c r="C59" s="19">
        <v>31040</v>
      </c>
      <c r="D59" s="4">
        <v>13710</v>
      </c>
      <c r="E59" s="19">
        <v>135</v>
      </c>
      <c r="F59" s="4">
        <v>17195</v>
      </c>
      <c r="G59" s="15">
        <v>0.44</v>
      </c>
      <c r="H59" s="5">
        <v>0</v>
      </c>
      <c r="I59" s="15">
        <v>0.55000000000000004</v>
      </c>
      <c r="J59" s="4">
        <v>630</v>
      </c>
      <c r="K59" s="15">
        <v>0.04</v>
      </c>
    </row>
    <row r="60" spans="1:11" x14ac:dyDescent="0.35">
      <c r="A60" s="11" t="s">
        <v>247</v>
      </c>
      <c r="B60" t="s">
        <v>87</v>
      </c>
      <c r="C60" s="19">
        <v>32825</v>
      </c>
      <c r="D60" s="4">
        <v>14530</v>
      </c>
      <c r="E60" s="19">
        <v>140</v>
      </c>
      <c r="F60" s="4">
        <v>18145</v>
      </c>
      <c r="G60" s="15">
        <v>0.44</v>
      </c>
      <c r="H60" s="5">
        <v>0</v>
      </c>
      <c r="I60" s="15">
        <v>0.55000000000000004</v>
      </c>
      <c r="J60" s="4">
        <v>715</v>
      </c>
      <c r="K60" s="15">
        <v>0.04</v>
      </c>
    </row>
    <row r="61" spans="1:11" x14ac:dyDescent="0.35">
      <c r="A61" s="11" t="s">
        <v>247</v>
      </c>
      <c r="B61" t="s">
        <v>88</v>
      </c>
      <c r="C61" s="19">
        <v>35005</v>
      </c>
      <c r="D61" s="4">
        <v>15605</v>
      </c>
      <c r="E61" s="19">
        <v>145</v>
      </c>
      <c r="F61" s="4">
        <v>19245</v>
      </c>
      <c r="G61" s="15">
        <v>0.45</v>
      </c>
      <c r="H61" s="5">
        <v>0</v>
      </c>
      <c r="I61" s="15">
        <v>0.55000000000000004</v>
      </c>
      <c r="J61" s="4">
        <v>780</v>
      </c>
      <c r="K61" s="15">
        <v>0.04</v>
      </c>
    </row>
    <row r="62" spans="1:11" x14ac:dyDescent="0.35">
      <c r="A62" s="11" t="s">
        <v>247</v>
      </c>
      <c r="B62" t="s">
        <v>89</v>
      </c>
      <c r="C62" s="19">
        <v>37025</v>
      </c>
      <c r="D62" s="4">
        <v>16565</v>
      </c>
      <c r="E62" s="19">
        <v>155</v>
      </c>
      <c r="F62" s="4">
        <v>20295</v>
      </c>
      <c r="G62" s="15">
        <v>0.45</v>
      </c>
      <c r="H62" s="5">
        <v>0</v>
      </c>
      <c r="I62" s="15">
        <v>0.55000000000000004</v>
      </c>
      <c r="J62" s="4">
        <v>875</v>
      </c>
      <c r="K62" s="15">
        <v>0.04</v>
      </c>
    </row>
    <row r="63" spans="1:11" x14ac:dyDescent="0.35">
      <c r="A63" s="11" t="s">
        <v>247</v>
      </c>
      <c r="B63" t="s">
        <v>90</v>
      </c>
      <c r="C63" s="19">
        <v>39055</v>
      </c>
      <c r="D63" s="4">
        <v>17590</v>
      </c>
      <c r="E63" s="19">
        <v>165</v>
      </c>
      <c r="F63" s="4">
        <v>21290</v>
      </c>
      <c r="G63" s="15">
        <v>0.45</v>
      </c>
      <c r="H63" s="5">
        <v>0</v>
      </c>
      <c r="I63" s="15">
        <v>0.55000000000000004</v>
      </c>
      <c r="J63" s="4">
        <v>950</v>
      </c>
      <c r="K63" s="15">
        <v>0.04</v>
      </c>
    </row>
    <row r="64" spans="1:11" x14ac:dyDescent="0.35">
      <c r="A64" s="11" t="s">
        <v>247</v>
      </c>
      <c r="B64" t="s">
        <v>91</v>
      </c>
      <c r="C64" s="19">
        <v>40930</v>
      </c>
      <c r="D64" s="4">
        <v>18510</v>
      </c>
      <c r="E64" s="19">
        <v>165</v>
      </c>
      <c r="F64" s="4">
        <v>22245</v>
      </c>
      <c r="G64" s="15">
        <v>0.45</v>
      </c>
      <c r="H64" s="5">
        <v>0</v>
      </c>
      <c r="I64" s="15">
        <v>0.54</v>
      </c>
      <c r="J64" s="4">
        <v>1035</v>
      </c>
      <c r="K64" s="15">
        <v>0.05</v>
      </c>
    </row>
    <row r="65" spans="1:11" x14ac:dyDescent="0.35">
      <c r="A65" s="11" t="s">
        <v>247</v>
      </c>
      <c r="B65" t="s">
        <v>92</v>
      </c>
      <c r="C65" s="19">
        <v>42630</v>
      </c>
      <c r="D65" s="4">
        <v>19360</v>
      </c>
      <c r="E65" s="19">
        <v>170</v>
      </c>
      <c r="F65" s="4">
        <v>23090</v>
      </c>
      <c r="G65" s="15">
        <v>0.45</v>
      </c>
      <c r="H65" s="5">
        <v>0</v>
      </c>
      <c r="I65" s="15">
        <v>0.54</v>
      </c>
      <c r="J65" s="4">
        <v>1115</v>
      </c>
      <c r="K65" s="15">
        <v>0.05</v>
      </c>
    </row>
    <row r="66" spans="1:11" x14ac:dyDescent="0.35">
      <c r="A66" s="11" t="s">
        <v>247</v>
      </c>
      <c r="B66" t="s">
        <v>93</v>
      </c>
      <c r="C66" s="19">
        <v>44000</v>
      </c>
      <c r="D66" s="4">
        <v>19940</v>
      </c>
      <c r="E66" s="19">
        <v>170</v>
      </c>
      <c r="F66" s="4">
        <v>23875</v>
      </c>
      <c r="G66" s="15">
        <v>0.45</v>
      </c>
      <c r="H66" s="5">
        <v>0</v>
      </c>
      <c r="I66" s="15">
        <v>0.54</v>
      </c>
      <c r="J66" s="4">
        <v>1190</v>
      </c>
      <c r="K66" s="15">
        <v>0.05</v>
      </c>
    </row>
    <row r="67" spans="1:11" x14ac:dyDescent="0.35">
      <c r="A67" s="11" t="s">
        <v>247</v>
      </c>
      <c r="B67" t="s">
        <v>94</v>
      </c>
      <c r="C67" s="19">
        <v>45440</v>
      </c>
      <c r="D67" s="4">
        <v>20550</v>
      </c>
      <c r="E67" s="19">
        <v>180</v>
      </c>
      <c r="F67" s="4">
        <v>24690</v>
      </c>
      <c r="G67" s="15">
        <v>0.45</v>
      </c>
      <c r="H67" s="5">
        <v>0</v>
      </c>
      <c r="I67" s="15">
        <v>0.54</v>
      </c>
      <c r="J67" s="4">
        <v>1260</v>
      </c>
      <c r="K67" s="15">
        <v>0.05</v>
      </c>
    </row>
    <row r="68" spans="1:11" x14ac:dyDescent="0.35">
      <c r="A68" s="32" t="s">
        <v>247</v>
      </c>
      <c r="B68" s="80" t="s">
        <v>95</v>
      </c>
      <c r="C68" s="34">
        <v>46345</v>
      </c>
      <c r="D68" s="81">
        <v>20925</v>
      </c>
      <c r="E68" s="34">
        <v>185</v>
      </c>
      <c r="F68" s="81">
        <v>25220</v>
      </c>
      <c r="G68" s="33">
        <v>0.45</v>
      </c>
      <c r="H68" s="82">
        <v>0</v>
      </c>
      <c r="I68" s="33">
        <v>0.54</v>
      </c>
      <c r="J68" s="81">
        <v>1340</v>
      </c>
      <c r="K68" s="33">
        <v>0.05</v>
      </c>
    </row>
    <row r="69" spans="1:11" x14ac:dyDescent="0.35">
      <c r="A69" s="11" t="s">
        <v>248</v>
      </c>
      <c r="B69" t="s">
        <v>65</v>
      </c>
      <c r="C69" s="19">
        <v>2520</v>
      </c>
      <c r="D69" s="4">
        <v>390</v>
      </c>
      <c r="E69" s="19">
        <v>10</v>
      </c>
      <c r="F69" s="4">
        <v>2115</v>
      </c>
      <c r="G69" s="15">
        <v>0.15</v>
      </c>
      <c r="H69" s="5">
        <v>0</v>
      </c>
      <c r="I69" s="15">
        <v>0.84</v>
      </c>
      <c r="J69" s="4">
        <v>180</v>
      </c>
      <c r="K69" s="15">
        <v>0.09</v>
      </c>
    </row>
    <row r="70" spans="1:11" x14ac:dyDescent="0.35">
      <c r="A70" s="11" t="s">
        <v>248</v>
      </c>
      <c r="B70" t="s">
        <v>66</v>
      </c>
      <c r="C70" s="19">
        <v>4050</v>
      </c>
      <c r="D70" s="4">
        <v>640</v>
      </c>
      <c r="E70" s="19">
        <v>20</v>
      </c>
      <c r="F70" s="4">
        <v>3390</v>
      </c>
      <c r="G70" s="15">
        <v>0.16</v>
      </c>
      <c r="H70" s="5">
        <v>0</v>
      </c>
      <c r="I70" s="15">
        <v>0.84</v>
      </c>
      <c r="J70" s="4">
        <v>300</v>
      </c>
      <c r="K70" s="15">
        <v>0.09</v>
      </c>
    </row>
    <row r="71" spans="1:11" x14ac:dyDescent="0.35">
      <c r="A71" s="11" t="s">
        <v>248</v>
      </c>
      <c r="B71" t="s">
        <v>67</v>
      </c>
      <c r="C71" s="19">
        <v>6250</v>
      </c>
      <c r="D71" s="4">
        <v>975</v>
      </c>
      <c r="E71" s="19">
        <v>30</v>
      </c>
      <c r="F71" s="4">
        <v>5245</v>
      </c>
      <c r="G71" s="15">
        <v>0.16</v>
      </c>
      <c r="H71" s="5">
        <v>0</v>
      </c>
      <c r="I71" s="15">
        <v>0.84</v>
      </c>
      <c r="J71" s="4">
        <v>450</v>
      </c>
      <c r="K71" s="15">
        <v>0.09</v>
      </c>
    </row>
    <row r="72" spans="1:11" x14ac:dyDescent="0.35">
      <c r="A72" s="11" t="s">
        <v>248</v>
      </c>
      <c r="B72" t="s">
        <v>68</v>
      </c>
      <c r="C72" s="19">
        <v>12990</v>
      </c>
      <c r="D72" s="4">
        <v>1960</v>
      </c>
      <c r="E72" s="19">
        <v>60</v>
      </c>
      <c r="F72" s="4">
        <v>10970</v>
      </c>
      <c r="G72" s="15">
        <v>0.15</v>
      </c>
      <c r="H72" s="5">
        <v>0</v>
      </c>
      <c r="I72" s="15">
        <v>0.84</v>
      </c>
      <c r="J72" s="4">
        <v>895</v>
      </c>
      <c r="K72" s="15">
        <v>0.08</v>
      </c>
    </row>
    <row r="73" spans="1:11" x14ac:dyDescent="0.35">
      <c r="A73" s="11" t="s">
        <v>248</v>
      </c>
      <c r="B73" t="s">
        <v>69</v>
      </c>
      <c r="C73" s="19">
        <v>22030</v>
      </c>
      <c r="D73" s="4">
        <v>3285</v>
      </c>
      <c r="E73" s="19">
        <v>90</v>
      </c>
      <c r="F73" s="4">
        <v>18655</v>
      </c>
      <c r="G73" s="15">
        <v>0.15</v>
      </c>
      <c r="H73" s="5">
        <v>0</v>
      </c>
      <c r="I73" s="15">
        <v>0.85</v>
      </c>
      <c r="J73" s="4">
        <v>1565</v>
      </c>
      <c r="K73" s="15">
        <v>0.08</v>
      </c>
    </row>
    <row r="74" spans="1:11" x14ac:dyDescent="0.35">
      <c r="A74" s="11" t="s">
        <v>248</v>
      </c>
      <c r="B74" t="s">
        <v>70</v>
      </c>
      <c r="C74" s="19">
        <v>34010</v>
      </c>
      <c r="D74" s="4">
        <v>5600</v>
      </c>
      <c r="E74" s="19">
        <v>115</v>
      </c>
      <c r="F74" s="4">
        <v>28290</v>
      </c>
      <c r="G74" s="15">
        <v>0.16</v>
      </c>
      <c r="H74" s="5">
        <v>0</v>
      </c>
      <c r="I74" s="15">
        <v>0.83</v>
      </c>
      <c r="J74" s="4">
        <v>2385</v>
      </c>
      <c r="K74" s="15">
        <v>0.08</v>
      </c>
    </row>
    <row r="75" spans="1:11" x14ac:dyDescent="0.35">
      <c r="A75" s="11" t="s">
        <v>248</v>
      </c>
      <c r="B75" t="s">
        <v>71</v>
      </c>
      <c r="C75" s="19">
        <v>39345</v>
      </c>
      <c r="D75" s="4">
        <v>7035</v>
      </c>
      <c r="E75" s="19">
        <v>125</v>
      </c>
      <c r="F75" s="4">
        <v>32185</v>
      </c>
      <c r="G75" s="15">
        <v>0.18</v>
      </c>
      <c r="H75" s="5">
        <v>0</v>
      </c>
      <c r="I75" s="15">
        <v>0.82</v>
      </c>
      <c r="J75" s="4">
        <v>2745</v>
      </c>
      <c r="K75" s="15">
        <v>0.08</v>
      </c>
    </row>
    <row r="76" spans="1:11" x14ac:dyDescent="0.35">
      <c r="A76" s="11" t="s">
        <v>248</v>
      </c>
      <c r="B76" t="s">
        <v>72</v>
      </c>
      <c r="C76" s="19">
        <v>40870</v>
      </c>
      <c r="D76" s="4">
        <v>7495</v>
      </c>
      <c r="E76" s="19">
        <v>130</v>
      </c>
      <c r="F76" s="4">
        <v>33240</v>
      </c>
      <c r="G76" s="15">
        <v>0.18</v>
      </c>
      <c r="H76" s="5">
        <v>0</v>
      </c>
      <c r="I76" s="15">
        <v>0.81</v>
      </c>
      <c r="J76" s="4">
        <v>2870</v>
      </c>
      <c r="K76" s="15">
        <v>0.09</v>
      </c>
    </row>
    <row r="77" spans="1:11" x14ac:dyDescent="0.35">
      <c r="A77" s="11" t="s">
        <v>248</v>
      </c>
      <c r="B77" t="s">
        <v>73</v>
      </c>
      <c r="C77" s="19">
        <v>41615</v>
      </c>
      <c r="D77" s="4">
        <v>7630</v>
      </c>
      <c r="E77" s="19">
        <v>130</v>
      </c>
      <c r="F77" s="4">
        <v>33850</v>
      </c>
      <c r="G77" s="15">
        <v>0.18</v>
      </c>
      <c r="H77" s="5">
        <v>0</v>
      </c>
      <c r="I77" s="15">
        <v>0.81</v>
      </c>
      <c r="J77" s="4">
        <v>2920</v>
      </c>
      <c r="K77" s="15">
        <v>0.09</v>
      </c>
    </row>
    <row r="78" spans="1:11" x14ac:dyDescent="0.35">
      <c r="A78" s="11" t="s">
        <v>248</v>
      </c>
      <c r="B78" t="s">
        <v>74</v>
      </c>
      <c r="C78" s="19">
        <v>42085</v>
      </c>
      <c r="D78" s="4">
        <v>7705</v>
      </c>
      <c r="E78" s="19">
        <v>130</v>
      </c>
      <c r="F78" s="4">
        <v>34240</v>
      </c>
      <c r="G78" s="15">
        <v>0.18</v>
      </c>
      <c r="H78" s="5">
        <v>0</v>
      </c>
      <c r="I78" s="15">
        <v>0.81</v>
      </c>
      <c r="J78" s="4">
        <v>2960</v>
      </c>
      <c r="K78" s="15">
        <v>0.09</v>
      </c>
    </row>
    <row r="79" spans="1:11" x14ac:dyDescent="0.35">
      <c r="A79" s="11" t="s">
        <v>248</v>
      </c>
      <c r="B79" t="s">
        <v>75</v>
      </c>
      <c r="C79" s="19">
        <v>43460</v>
      </c>
      <c r="D79" s="4">
        <v>8465</v>
      </c>
      <c r="E79" s="19">
        <v>135</v>
      </c>
      <c r="F79" s="4">
        <v>34855</v>
      </c>
      <c r="G79" s="15">
        <v>0.19</v>
      </c>
      <c r="H79" s="5">
        <v>0</v>
      </c>
      <c r="I79" s="15">
        <v>0.8</v>
      </c>
      <c r="J79" s="4">
        <v>3040</v>
      </c>
      <c r="K79" s="15">
        <v>0.09</v>
      </c>
    </row>
    <row r="80" spans="1:11" x14ac:dyDescent="0.35">
      <c r="A80" s="11" t="s">
        <v>248</v>
      </c>
      <c r="B80" t="s">
        <v>76</v>
      </c>
      <c r="C80" s="19">
        <v>44990</v>
      </c>
      <c r="D80" s="4">
        <v>9390</v>
      </c>
      <c r="E80" s="19">
        <v>135</v>
      </c>
      <c r="F80" s="4">
        <v>35465</v>
      </c>
      <c r="G80" s="15">
        <v>0.21</v>
      </c>
      <c r="H80" s="5">
        <v>0</v>
      </c>
      <c r="I80" s="15">
        <v>0.79</v>
      </c>
      <c r="J80" s="4">
        <v>3100</v>
      </c>
      <c r="K80" s="15">
        <v>0.09</v>
      </c>
    </row>
    <row r="81" spans="1:11" x14ac:dyDescent="0.35">
      <c r="A81" s="11" t="s">
        <v>248</v>
      </c>
      <c r="B81" t="s">
        <v>77</v>
      </c>
      <c r="C81" s="19">
        <v>45700</v>
      </c>
      <c r="D81" s="4">
        <v>9530</v>
      </c>
      <c r="E81" s="19">
        <v>135</v>
      </c>
      <c r="F81" s="4">
        <v>36035</v>
      </c>
      <c r="G81" s="15">
        <v>0.21</v>
      </c>
      <c r="H81" s="5">
        <v>0</v>
      </c>
      <c r="I81" s="15">
        <v>0.79</v>
      </c>
      <c r="J81" s="4">
        <v>3155</v>
      </c>
      <c r="K81" s="15">
        <v>0.09</v>
      </c>
    </row>
    <row r="82" spans="1:11" x14ac:dyDescent="0.35">
      <c r="A82" s="11" t="s">
        <v>248</v>
      </c>
      <c r="B82" t="s">
        <v>78</v>
      </c>
      <c r="C82" s="19">
        <v>46055</v>
      </c>
      <c r="D82" s="4">
        <v>9585</v>
      </c>
      <c r="E82" s="19">
        <v>135</v>
      </c>
      <c r="F82" s="4">
        <v>36335</v>
      </c>
      <c r="G82" s="15">
        <v>0.21</v>
      </c>
      <c r="H82" s="5">
        <v>0</v>
      </c>
      <c r="I82" s="15">
        <v>0.79</v>
      </c>
      <c r="J82" s="4">
        <v>3175</v>
      </c>
      <c r="K82" s="15">
        <v>0.09</v>
      </c>
    </row>
    <row r="83" spans="1:11" x14ac:dyDescent="0.35">
      <c r="A83" s="11" t="s">
        <v>248</v>
      </c>
      <c r="B83" t="s">
        <v>79</v>
      </c>
      <c r="C83" s="19">
        <v>46265</v>
      </c>
      <c r="D83" s="4">
        <v>9635</v>
      </c>
      <c r="E83" s="19">
        <v>135</v>
      </c>
      <c r="F83" s="4">
        <v>36495</v>
      </c>
      <c r="G83" s="15">
        <v>0.21</v>
      </c>
      <c r="H83" s="5">
        <v>0</v>
      </c>
      <c r="I83" s="15">
        <v>0.79</v>
      </c>
      <c r="J83" s="4">
        <v>3225</v>
      </c>
      <c r="K83" s="15">
        <v>0.09</v>
      </c>
    </row>
    <row r="84" spans="1:11" x14ac:dyDescent="0.35">
      <c r="A84" s="11" t="s">
        <v>248</v>
      </c>
      <c r="B84" t="s">
        <v>80</v>
      </c>
      <c r="C84" s="19">
        <v>46250</v>
      </c>
      <c r="D84" s="4">
        <v>9645</v>
      </c>
      <c r="E84" s="19">
        <v>135</v>
      </c>
      <c r="F84" s="4">
        <v>36475</v>
      </c>
      <c r="G84" s="15">
        <v>0.21</v>
      </c>
      <c r="H84" s="5">
        <v>0</v>
      </c>
      <c r="I84" s="15">
        <v>0.79</v>
      </c>
      <c r="J84" s="4">
        <v>3260</v>
      </c>
      <c r="K84" s="15">
        <v>0.09</v>
      </c>
    </row>
    <row r="85" spans="1:11" x14ac:dyDescent="0.35">
      <c r="A85" s="11" t="s">
        <v>248</v>
      </c>
      <c r="B85" t="s">
        <v>81</v>
      </c>
      <c r="C85" s="19">
        <v>46240</v>
      </c>
      <c r="D85" s="4">
        <v>9615</v>
      </c>
      <c r="E85" s="19">
        <v>135</v>
      </c>
      <c r="F85" s="4">
        <v>36490</v>
      </c>
      <c r="G85" s="15">
        <v>0.21</v>
      </c>
      <c r="H85" s="5">
        <v>0</v>
      </c>
      <c r="I85" s="15">
        <v>0.79</v>
      </c>
      <c r="J85" s="4">
        <v>3310</v>
      </c>
      <c r="K85" s="15">
        <v>0.09</v>
      </c>
    </row>
    <row r="86" spans="1:11" x14ac:dyDescent="0.35">
      <c r="A86" s="11" t="s">
        <v>248</v>
      </c>
      <c r="B86" t="s">
        <v>82</v>
      </c>
      <c r="C86" s="19">
        <v>46235</v>
      </c>
      <c r="D86" s="4">
        <v>9560</v>
      </c>
      <c r="E86" s="19">
        <v>135</v>
      </c>
      <c r="F86" s="4">
        <v>36540</v>
      </c>
      <c r="G86" s="15">
        <v>0.21</v>
      </c>
      <c r="H86" s="5">
        <v>0</v>
      </c>
      <c r="I86" s="15">
        <v>0.79</v>
      </c>
      <c r="J86" s="4">
        <v>3335</v>
      </c>
      <c r="K86" s="15">
        <v>0.09</v>
      </c>
    </row>
    <row r="87" spans="1:11" x14ac:dyDescent="0.35">
      <c r="A87" s="11" t="s">
        <v>248</v>
      </c>
      <c r="B87" t="s">
        <v>83</v>
      </c>
      <c r="C87" s="19">
        <v>46150</v>
      </c>
      <c r="D87" s="4">
        <v>9465</v>
      </c>
      <c r="E87" s="19">
        <v>135</v>
      </c>
      <c r="F87" s="4">
        <v>36550</v>
      </c>
      <c r="G87" s="15">
        <v>0.21</v>
      </c>
      <c r="H87" s="5">
        <v>0</v>
      </c>
      <c r="I87" s="15">
        <v>0.79</v>
      </c>
      <c r="J87" s="4">
        <v>3390</v>
      </c>
      <c r="K87" s="15">
        <v>0.09</v>
      </c>
    </row>
    <row r="88" spans="1:11" x14ac:dyDescent="0.35">
      <c r="A88" s="11" t="s">
        <v>248</v>
      </c>
      <c r="B88" t="s">
        <v>84</v>
      </c>
      <c r="C88" s="19">
        <v>45925</v>
      </c>
      <c r="D88" s="4">
        <v>9350</v>
      </c>
      <c r="E88" s="19">
        <v>130</v>
      </c>
      <c r="F88" s="4">
        <v>36445</v>
      </c>
      <c r="G88" s="15">
        <v>0.2</v>
      </c>
      <c r="H88" s="5">
        <v>0</v>
      </c>
      <c r="I88" s="15">
        <v>0.79</v>
      </c>
      <c r="J88" s="4">
        <v>3430</v>
      </c>
      <c r="K88" s="15">
        <v>0.09</v>
      </c>
    </row>
    <row r="89" spans="1:11" x14ac:dyDescent="0.35">
      <c r="A89" s="11" t="s">
        <v>248</v>
      </c>
      <c r="B89" t="s">
        <v>85</v>
      </c>
      <c r="C89" s="19">
        <v>45575</v>
      </c>
      <c r="D89" s="4">
        <v>9170</v>
      </c>
      <c r="E89" s="19">
        <v>130</v>
      </c>
      <c r="F89" s="4">
        <v>36275</v>
      </c>
      <c r="G89" s="15">
        <v>0.2</v>
      </c>
      <c r="H89" s="5">
        <v>0</v>
      </c>
      <c r="I89" s="15">
        <v>0.8</v>
      </c>
      <c r="J89" s="4">
        <v>3450</v>
      </c>
      <c r="K89" s="15">
        <v>0.09</v>
      </c>
    </row>
    <row r="90" spans="1:11" x14ac:dyDescent="0.35">
      <c r="A90" s="11" t="s">
        <v>248</v>
      </c>
      <c r="B90" t="s">
        <v>86</v>
      </c>
      <c r="C90" s="19">
        <v>45300</v>
      </c>
      <c r="D90" s="4">
        <v>9065</v>
      </c>
      <c r="E90" s="19">
        <v>130</v>
      </c>
      <c r="F90" s="4">
        <v>36105</v>
      </c>
      <c r="G90" s="15">
        <v>0.2</v>
      </c>
      <c r="H90" s="5">
        <v>0</v>
      </c>
      <c r="I90" s="15">
        <v>0.8</v>
      </c>
      <c r="J90" s="4">
        <v>3485</v>
      </c>
      <c r="K90" s="15">
        <v>0.1</v>
      </c>
    </row>
    <row r="91" spans="1:11" x14ac:dyDescent="0.35">
      <c r="A91" s="11" t="s">
        <v>248</v>
      </c>
      <c r="B91" t="s">
        <v>87</v>
      </c>
      <c r="C91" s="19">
        <v>44980</v>
      </c>
      <c r="D91" s="4">
        <v>8920</v>
      </c>
      <c r="E91" s="19">
        <v>125</v>
      </c>
      <c r="F91" s="4">
        <v>35930</v>
      </c>
      <c r="G91" s="15">
        <v>0.2</v>
      </c>
      <c r="H91" s="5">
        <v>0</v>
      </c>
      <c r="I91" s="15">
        <v>0.8</v>
      </c>
      <c r="J91" s="4">
        <v>3530</v>
      </c>
      <c r="K91" s="15">
        <v>0.1</v>
      </c>
    </row>
    <row r="92" spans="1:11" x14ac:dyDescent="0.35">
      <c r="A92" s="11" t="s">
        <v>248</v>
      </c>
      <c r="B92" t="s">
        <v>88</v>
      </c>
      <c r="C92" s="19">
        <v>44495</v>
      </c>
      <c r="D92" s="4">
        <v>8755</v>
      </c>
      <c r="E92" s="19">
        <v>125</v>
      </c>
      <c r="F92" s="4">
        <v>35615</v>
      </c>
      <c r="G92" s="15">
        <v>0.2</v>
      </c>
      <c r="H92" s="5">
        <v>0</v>
      </c>
      <c r="I92" s="15">
        <v>0.8</v>
      </c>
      <c r="J92" s="4">
        <v>3555</v>
      </c>
      <c r="K92" s="15">
        <v>0.1</v>
      </c>
    </row>
    <row r="93" spans="1:11" x14ac:dyDescent="0.35">
      <c r="A93" s="11" t="s">
        <v>248</v>
      </c>
      <c r="B93" t="s">
        <v>89</v>
      </c>
      <c r="C93" s="19">
        <v>43990</v>
      </c>
      <c r="D93" s="4">
        <v>8615</v>
      </c>
      <c r="E93" s="19">
        <v>120</v>
      </c>
      <c r="F93" s="4">
        <v>35255</v>
      </c>
      <c r="G93" s="15">
        <v>0.2</v>
      </c>
      <c r="H93" s="5">
        <v>0</v>
      </c>
      <c r="I93" s="15">
        <v>0.8</v>
      </c>
      <c r="J93" s="4">
        <v>3615</v>
      </c>
      <c r="K93" s="15">
        <v>0.1</v>
      </c>
    </row>
    <row r="94" spans="1:11" x14ac:dyDescent="0.35">
      <c r="A94" s="11" t="s">
        <v>248</v>
      </c>
      <c r="B94" t="s">
        <v>90</v>
      </c>
      <c r="C94" s="19">
        <v>43525</v>
      </c>
      <c r="D94" s="4">
        <v>8480</v>
      </c>
      <c r="E94" s="19">
        <v>115</v>
      </c>
      <c r="F94" s="4">
        <v>34930</v>
      </c>
      <c r="G94" s="15">
        <v>0.19</v>
      </c>
      <c r="H94" s="5">
        <v>0</v>
      </c>
      <c r="I94" s="15">
        <v>0.8</v>
      </c>
      <c r="J94" s="4">
        <v>3630</v>
      </c>
      <c r="K94" s="15">
        <v>0.1</v>
      </c>
    </row>
    <row r="95" spans="1:11" x14ac:dyDescent="0.35">
      <c r="A95" s="11" t="s">
        <v>248</v>
      </c>
      <c r="B95" t="s">
        <v>91</v>
      </c>
      <c r="C95" s="19">
        <v>43000</v>
      </c>
      <c r="D95" s="4">
        <v>8355</v>
      </c>
      <c r="E95" s="19">
        <v>115</v>
      </c>
      <c r="F95" s="4">
        <v>34530</v>
      </c>
      <c r="G95" s="15">
        <v>0.19</v>
      </c>
      <c r="H95" s="5">
        <v>0</v>
      </c>
      <c r="I95" s="15">
        <v>0.8</v>
      </c>
      <c r="J95" s="4">
        <v>3660</v>
      </c>
      <c r="K95" s="15">
        <v>0.11</v>
      </c>
    </row>
    <row r="96" spans="1:11" x14ac:dyDescent="0.35">
      <c r="A96" s="11" t="s">
        <v>248</v>
      </c>
      <c r="B96" t="s">
        <v>92</v>
      </c>
      <c r="C96" s="19">
        <v>42425</v>
      </c>
      <c r="D96" s="4">
        <v>8195</v>
      </c>
      <c r="E96" s="19">
        <v>105</v>
      </c>
      <c r="F96" s="4">
        <v>34125</v>
      </c>
      <c r="G96" s="15">
        <v>0.19</v>
      </c>
      <c r="H96" s="5">
        <v>0</v>
      </c>
      <c r="I96" s="15">
        <v>0.8</v>
      </c>
      <c r="J96" s="4">
        <v>3670</v>
      </c>
      <c r="K96" s="15">
        <v>0.11</v>
      </c>
    </row>
    <row r="97" spans="1:11" x14ac:dyDescent="0.35">
      <c r="A97" s="11" t="s">
        <v>248</v>
      </c>
      <c r="B97" t="s">
        <v>93</v>
      </c>
      <c r="C97" s="19">
        <v>41770</v>
      </c>
      <c r="D97" s="4">
        <v>8045</v>
      </c>
      <c r="E97" s="19">
        <v>105</v>
      </c>
      <c r="F97" s="4">
        <v>33620</v>
      </c>
      <c r="G97" s="15">
        <v>0.19</v>
      </c>
      <c r="H97" s="5">
        <v>0</v>
      </c>
      <c r="I97" s="15">
        <v>0.8</v>
      </c>
      <c r="J97" s="4">
        <v>3680</v>
      </c>
      <c r="K97" s="15">
        <v>0.11</v>
      </c>
    </row>
    <row r="98" spans="1:11" x14ac:dyDescent="0.35">
      <c r="A98" s="11" t="s">
        <v>248</v>
      </c>
      <c r="B98" t="s">
        <v>94</v>
      </c>
      <c r="C98" s="19">
        <v>41045</v>
      </c>
      <c r="D98" s="4">
        <v>7885</v>
      </c>
      <c r="E98" s="19">
        <v>100</v>
      </c>
      <c r="F98" s="4">
        <v>33060</v>
      </c>
      <c r="G98" s="15">
        <v>0.19</v>
      </c>
      <c r="H98" s="5">
        <v>0</v>
      </c>
      <c r="I98" s="15">
        <v>0.81</v>
      </c>
      <c r="J98" s="4">
        <v>3665</v>
      </c>
      <c r="K98" s="15">
        <v>0.11</v>
      </c>
    </row>
    <row r="99" spans="1:11" x14ac:dyDescent="0.35">
      <c r="A99" s="32" t="s">
        <v>248</v>
      </c>
      <c r="B99" t="s">
        <v>95</v>
      </c>
      <c r="C99" s="34">
        <v>40425</v>
      </c>
      <c r="D99" s="4">
        <v>7735</v>
      </c>
      <c r="E99" s="34">
        <v>100</v>
      </c>
      <c r="F99" s="4">
        <v>32590</v>
      </c>
      <c r="G99" s="33">
        <v>0.19</v>
      </c>
      <c r="H99" s="5">
        <v>0</v>
      </c>
      <c r="I99" s="33">
        <v>0.81</v>
      </c>
      <c r="J99" s="4">
        <v>3675</v>
      </c>
      <c r="K99" s="33">
        <v>0.11</v>
      </c>
    </row>
    <row r="100" spans="1:11" x14ac:dyDescent="0.35">
      <c r="A100" s="89" t="s">
        <v>28</v>
      </c>
      <c r="B100" s="89" t="s">
        <v>389</v>
      </c>
    </row>
    <row r="101" spans="1:11" x14ac:dyDescent="0.35">
      <c r="A101" s="87" t="s">
        <v>29</v>
      </c>
      <c r="B101" s="97" t="s">
        <v>432</v>
      </c>
    </row>
    <row r="102" spans="1:11" x14ac:dyDescent="0.35">
      <c r="A102" s="87" t="s">
        <v>30</v>
      </c>
      <c r="B102" s="97" t="s">
        <v>433</v>
      </c>
    </row>
    <row r="103" spans="1:11" x14ac:dyDescent="0.35">
      <c r="A103" s="87" t="s">
        <v>31</v>
      </c>
      <c r="B103" s="87" t="s">
        <v>434</v>
      </c>
    </row>
    <row r="104" spans="1:11" x14ac:dyDescent="0.35">
      <c r="A104" s="87" t="s">
        <v>32</v>
      </c>
      <c r="B104" s="87" t="s">
        <v>435</v>
      </c>
    </row>
    <row r="105" spans="1:11" x14ac:dyDescent="0.35">
      <c r="A105" s="87" t="s">
        <v>33</v>
      </c>
      <c r="B105" s="87" t="s">
        <v>436</v>
      </c>
    </row>
  </sheetData>
  <conditionalFormatting sqref="G1:I1048576 K1:K1048576">
    <cfRule type="dataBar" priority="1">
      <dataBar>
        <cfvo type="num" val="0"/>
        <cfvo type="num" val="1"/>
        <color theme="7" tint="0.39997558519241921"/>
      </dataBar>
      <extLst>
        <ext xmlns:x14="http://schemas.microsoft.com/office/spreadsheetml/2009/9/main" uri="{B025F937-C7B1-47D3-B67F-A62EFF666E3E}">
          <x14:id>{E8BE852C-D5B1-430A-AF7C-596AB8B38A44}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8BE852C-D5B1-430A-AF7C-596AB8B38A44}">
            <x14:dataBar minLength="0" maxLength="100" gradient="0">
              <x14:cfvo type="num">
                <xm:f>0</xm:f>
              </x14:cfvo>
              <x14:cfvo type="num">
                <xm:f>1</xm:f>
              </x14:cfvo>
              <x14:negativeFillColor rgb="FFFF0000"/>
              <x14:axisColor rgb="FF000000"/>
            </x14:dataBar>
          </x14:cfRule>
          <xm:sqref>G1:I1048576 K1:K1048576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04"/>
  <sheetViews>
    <sheetView showGridLines="0" zoomScaleNormal="100" workbookViewId="0"/>
  </sheetViews>
  <sheetFormatPr defaultColWidth="11.08203125" defaultRowHeight="15.5" x14ac:dyDescent="0.35"/>
  <cols>
    <col min="1" max="11" width="20.58203125" customWidth="1"/>
  </cols>
  <sheetData>
    <row r="1" spans="1:11" ht="19.5" x14ac:dyDescent="0.45">
      <c r="A1" s="2" t="s">
        <v>270</v>
      </c>
    </row>
    <row r="2" spans="1:11" x14ac:dyDescent="0.35">
      <c r="A2" t="s">
        <v>44</v>
      </c>
    </row>
    <row r="3" spans="1:11" x14ac:dyDescent="0.35">
      <c r="A3" t="s">
        <v>45</v>
      </c>
    </row>
    <row r="4" spans="1:11" x14ac:dyDescent="0.35">
      <c r="A4" t="s">
        <v>259</v>
      </c>
    </row>
    <row r="5" spans="1:11" x14ac:dyDescent="0.35">
      <c r="A5" t="s">
        <v>47</v>
      </c>
    </row>
    <row r="6" spans="1:11" ht="31" x14ac:dyDescent="0.35">
      <c r="A6" s="22" t="s">
        <v>234</v>
      </c>
      <c r="B6" s="3" t="s">
        <v>260</v>
      </c>
      <c r="C6" s="22" t="s">
        <v>271</v>
      </c>
      <c r="D6" s="3" t="s">
        <v>272</v>
      </c>
      <c r="E6" s="22" t="s">
        <v>273</v>
      </c>
      <c r="F6" s="3" t="s">
        <v>274</v>
      </c>
      <c r="G6" s="22" t="s">
        <v>275</v>
      </c>
      <c r="H6" s="3" t="s">
        <v>276</v>
      </c>
      <c r="I6" s="22" t="s">
        <v>277</v>
      </c>
      <c r="J6" s="3" t="s">
        <v>278</v>
      </c>
      <c r="K6" s="22" t="s">
        <v>279</v>
      </c>
    </row>
    <row r="7" spans="1:11" x14ac:dyDescent="0.35">
      <c r="A7" s="11" t="s">
        <v>246</v>
      </c>
      <c r="B7" t="s">
        <v>65</v>
      </c>
      <c r="C7" s="19">
        <v>5235</v>
      </c>
      <c r="D7" s="4">
        <v>1835</v>
      </c>
      <c r="E7" s="19">
        <v>2615</v>
      </c>
      <c r="F7" s="4">
        <v>745</v>
      </c>
      <c r="G7" s="19">
        <v>40</v>
      </c>
      <c r="H7" s="5">
        <v>0.35</v>
      </c>
      <c r="I7" s="15">
        <v>0.5</v>
      </c>
      <c r="J7" s="5">
        <v>0.14000000000000001</v>
      </c>
      <c r="K7" s="15">
        <v>0.01</v>
      </c>
    </row>
    <row r="8" spans="1:11" x14ac:dyDescent="0.35">
      <c r="A8" s="11" t="s">
        <v>246</v>
      </c>
      <c r="B8" t="s">
        <v>66</v>
      </c>
      <c r="C8" s="19">
        <v>7800</v>
      </c>
      <c r="D8" s="4">
        <v>2750</v>
      </c>
      <c r="E8" s="19">
        <v>3930</v>
      </c>
      <c r="F8" s="4">
        <v>1070</v>
      </c>
      <c r="G8" s="19">
        <v>55</v>
      </c>
      <c r="H8" s="5">
        <v>0.35</v>
      </c>
      <c r="I8" s="15">
        <v>0.5</v>
      </c>
      <c r="J8" s="5">
        <v>0.14000000000000001</v>
      </c>
      <c r="K8" s="15">
        <v>0.01</v>
      </c>
    </row>
    <row r="9" spans="1:11" x14ac:dyDescent="0.35">
      <c r="A9" s="11" t="s">
        <v>246</v>
      </c>
      <c r="B9" t="s">
        <v>67</v>
      </c>
      <c r="C9" s="19">
        <v>11140</v>
      </c>
      <c r="D9" s="4">
        <v>3855</v>
      </c>
      <c r="E9" s="19">
        <v>5750</v>
      </c>
      <c r="F9" s="4">
        <v>1465</v>
      </c>
      <c r="G9" s="19">
        <v>70</v>
      </c>
      <c r="H9" s="5">
        <v>0.35</v>
      </c>
      <c r="I9" s="15">
        <v>0.52</v>
      </c>
      <c r="J9" s="5">
        <v>0.13</v>
      </c>
      <c r="K9" s="15">
        <v>0.01</v>
      </c>
    </row>
    <row r="10" spans="1:11" x14ac:dyDescent="0.35">
      <c r="A10" s="11" t="s">
        <v>246</v>
      </c>
      <c r="B10" t="s">
        <v>68</v>
      </c>
      <c r="C10" s="19">
        <v>19180</v>
      </c>
      <c r="D10" s="4">
        <v>6530</v>
      </c>
      <c r="E10" s="19">
        <v>10360</v>
      </c>
      <c r="F10" s="4">
        <v>2185</v>
      </c>
      <c r="G10" s="19">
        <v>105</v>
      </c>
      <c r="H10" s="5">
        <v>0.34</v>
      </c>
      <c r="I10" s="15">
        <v>0.54</v>
      </c>
      <c r="J10" s="5">
        <v>0.11</v>
      </c>
      <c r="K10" s="15">
        <v>0.01</v>
      </c>
    </row>
    <row r="11" spans="1:11" x14ac:dyDescent="0.35">
      <c r="A11" s="11" t="s">
        <v>246</v>
      </c>
      <c r="B11" t="s">
        <v>69</v>
      </c>
      <c r="C11" s="19">
        <v>29495</v>
      </c>
      <c r="D11" s="4">
        <v>10210</v>
      </c>
      <c r="E11" s="19">
        <v>16210</v>
      </c>
      <c r="F11" s="4">
        <v>2935</v>
      </c>
      <c r="G11" s="19">
        <v>140</v>
      </c>
      <c r="H11" s="5">
        <v>0.35</v>
      </c>
      <c r="I11" s="15">
        <v>0.55000000000000004</v>
      </c>
      <c r="J11" s="5">
        <v>0.1</v>
      </c>
      <c r="K11" s="15">
        <v>0</v>
      </c>
    </row>
    <row r="12" spans="1:11" x14ac:dyDescent="0.35">
      <c r="A12" s="11" t="s">
        <v>246</v>
      </c>
      <c r="B12" t="s">
        <v>70</v>
      </c>
      <c r="C12" s="19">
        <v>42805</v>
      </c>
      <c r="D12" s="4">
        <v>14965</v>
      </c>
      <c r="E12" s="19">
        <v>23945</v>
      </c>
      <c r="F12" s="4">
        <v>3720</v>
      </c>
      <c r="G12" s="19">
        <v>175</v>
      </c>
      <c r="H12" s="5">
        <v>0.35</v>
      </c>
      <c r="I12" s="15">
        <v>0.56000000000000005</v>
      </c>
      <c r="J12" s="5">
        <v>0.09</v>
      </c>
      <c r="K12" s="15">
        <v>0</v>
      </c>
    </row>
    <row r="13" spans="1:11" x14ac:dyDescent="0.35">
      <c r="A13" s="11" t="s">
        <v>246</v>
      </c>
      <c r="B13" t="s">
        <v>71</v>
      </c>
      <c r="C13" s="19">
        <v>49365</v>
      </c>
      <c r="D13" s="4">
        <v>17575</v>
      </c>
      <c r="E13" s="19">
        <v>27505</v>
      </c>
      <c r="F13" s="4">
        <v>4100</v>
      </c>
      <c r="G13" s="19">
        <v>185</v>
      </c>
      <c r="H13" s="5">
        <v>0.36</v>
      </c>
      <c r="I13" s="15">
        <v>0.56000000000000005</v>
      </c>
      <c r="J13" s="5">
        <v>0.08</v>
      </c>
      <c r="K13" s="15">
        <v>0</v>
      </c>
    </row>
    <row r="14" spans="1:11" x14ac:dyDescent="0.35">
      <c r="A14" s="11" t="s">
        <v>246</v>
      </c>
      <c r="B14" t="s">
        <v>72</v>
      </c>
      <c r="C14" s="19">
        <v>51920</v>
      </c>
      <c r="D14" s="4">
        <v>18655</v>
      </c>
      <c r="E14" s="19">
        <v>28685</v>
      </c>
      <c r="F14" s="4">
        <v>4385</v>
      </c>
      <c r="G14" s="19">
        <v>195</v>
      </c>
      <c r="H14" s="5">
        <v>0.36</v>
      </c>
      <c r="I14" s="15">
        <v>0.55000000000000004</v>
      </c>
      <c r="J14" s="5">
        <v>0.08</v>
      </c>
      <c r="K14" s="15">
        <v>0</v>
      </c>
    </row>
    <row r="15" spans="1:11" x14ac:dyDescent="0.35">
      <c r="A15" s="11" t="s">
        <v>246</v>
      </c>
      <c r="B15" t="s">
        <v>73</v>
      </c>
      <c r="C15" s="19">
        <v>53795</v>
      </c>
      <c r="D15" s="4">
        <v>19450</v>
      </c>
      <c r="E15" s="19">
        <v>29500</v>
      </c>
      <c r="F15" s="4">
        <v>4640</v>
      </c>
      <c r="G15" s="19">
        <v>205</v>
      </c>
      <c r="H15" s="5">
        <v>0.36</v>
      </c>
      <c r="I15" s="15">
        <v>0.55000000000000004</v>
      </c>
      <c r="J15" s="5">
        <v>0.09</v>
      </c>
      <c r="K15" s="15">
        <v>0</v>
      </c>
    </row>
    <row r="16" spans="1:11" x14ac:dyDescent="0.35">
      <c r="A16" s="11" t="s">
        <v>246</v>
      </c>
      <c r="B16" t="s">
        <v>74</v>
      </c>
      <c r="C16" s="19">
        <v>55225</v>
      </c>
      <c r="D16" s="4">
        <v>20050</v>
      </c>
      <c r="E16" s="19">
        <v>30105</v>
      </c>
      <c r="F16" s="4">
        <v>4860</v>
      </c>
      <c r="G16" s="19">
        <v>215</v>
      </c>
      <c r="H16" s="5">
        <v>0.36</v>
      </c>
      <c r="I16" s="15">
        <v>0.55000000000000004</v>
      </c>
      <c r="J16" s="5">
        <v>0.09</v>
      </c>
      <c r="K16" s="15">
        <v>0</v>
      </c>
    </row>
    <row r="17" spans="1:11" x14ac:dyDescent="0.35">
      <c r="A17" s="11" t="s">
        <v>246</v>
      </c>
      <c r="B17" t="s">
        <v>75</v>
      </c>
      <c r="C17" s="19">
        <v>57610</v>
      </c>
      <c r="D17" s="4">
        <v>21095</v>
      </c>
      <c r="E17" s="19">
        <v>31195</v>
      </c>
      <c r="F17" s="4">
        <v>5100</v>
      </c>
      <c r="G17" s="19">
        <v>215</v>
      </c>
      <c r="H17" s="5">
        <v>0.37</v>
      </c>
      <c r="I17" s="15">
        <v>0.54</v>
      </c>
      <c r="J17" s="5">
        <v>0.09</v>
      </c>
      <c r="K17" s="15">
        <v>0</v>
      </c>
    </row>
    <row r="18" spans="1:11" x14ac:dyDescent="0.35">
      <c r="A18" s="11" t="s">
        <v>246</v>
      </c>
      <c r="B18" t="s">
        <v>76</v>
      </c>
      <c r="C18" s="19">
        <v>60265</v>
      </c>
      <c r="D18" s="4">
        <v>22305</v>
      </c>
      <c r="E18" s="19">
        <v>32380</v>
      </c>
      <c r="F18" s="4">
        <v>5365</v>
      </c>
      <c r="G18" s="19">
        <v>220</v>
      </c>
      <c r="H18" s="5">
        <v>0.37</v>
      </c>
      <c r="I18" s="15">
        <v>0.54</v>
      </c>
      <c r="J18" s="5">
        <v>0.09</v>
      </c>
      <c r="K18" s="15">
        <v>0</v>
      </c>
    </row>
    <row r="19" spans="1:11" x14ac:dyDescent="0.35">
      <c r="A19" s="11" t="s">
        <v>246</v>
      </c>
      <c r="B19" t="s">
        <v>77</v>
      </c>
      <c r="C19" s="19">
        <v>62515</v>
      </c>
      <c r="D19" s="4">
        <v>23235</v>
      </c>
      <c r="E19" s="19">
        <v>33335</v>
      </c>
      <c r="F19" s="4">
        <v>5720</v>
      </c>
      <c r="G19" s="19">
        <v>225</v>
      </c>
      <c r="H19" s="5">
        <v>0.37</v>
      </c>
      <c r="I19" s="15">
        <v>0.53</v>
      </c>
      <c r="J19" s="5">
        <v>0.09</v>
      </c>
      <c r="K19" s="15">
        <v>0</v>
      </c>
    </row>
    <row r="20" spans="1:11" x14ac:dyDescent="0.35">
      <c r="A20" s="11" t="s">
        <v>246</v>
      </c>
      <c r="B20" t="s">
        <v>78</v>
      </c>
      <c r="C20" s="19">
        <v>64030</v>
      </c>
      <c r="D20" s="4">
        <v>23860</v>
      </c>
      <c r="E20" s="19">
        <v>33980</v>
      </c>
      <c r="F20" s="4">
        <v>5965</v>
      </c>
      <c r="G20" s="19">
        <v>230</v>
      </c>
      <c r="H20" s="5">
        <v>0.37</v>
      </c>
      <c r="I20" s="15">
        <v>0.53</v>
      </c>
      <c r="J20" s="5">
        <v>0.09</v>
      </c>
      <c r="K20" s="15">
        <v>0</v>
      </c>
    </row>
    <row r="21" spans="1:11" x14ac:dyDescent="0.35">
      <c r="A21" s="11" t="s">
        <v>246</v>
      </c>
      <c r="B21" t="s">
        <v>79</v>
      </c>
      <c r="C21" s="19">
        <v>65675</v>
      </c>
      <c r="D21" s="4">
        <v>24590</v>
      </c>
      <c r="E21" s="19">
        <v>34640</v>
      </c>
      <c r="F21" s="4">
        <v>6215</v>
      </c>
      <c r="G21" s="19">
        <v>230</v>
      </c>
      <c r="H21" s="5">
        <v>0.37</v>
      </c>
      <c r="I21" s="15">
        <v>0.53</v>
      </c>
      <c r="J21" s="5">
        <v>0.09</v>
      </c>
      <c r="K21" s="15">
        <v>0</v>
      </c>
    </row>
    <row r="22" spans="1:11" x14ac:dyDescent="0.35">
      <c r="A22" s="11" t="s">
        <v>246</v>
      </c>
      <c r="B22" t="s">
        <v>80</v>
      </c>
      <c r="C22" s="19">
        <v>67365</v>
      </c>
      <c r="D22" s="4">
        <v>25295</v>
      </c>
      <c r="E22" s="19">
        <v>35330</v>
      </c>
      <c r="F22" s="4">
        <v>6505</v>
      </c>
      <c r="G22" s="19">
        <v>235</v>
      </c>
      <c r="H22" s="5">
        <v>0.38</v>
      </c>
      <c r="I22" s="15">
        <v>0.52</v>
      </c>
      <c r="J22" s="5">
        <v>0.1</v>
      </c>
      <c r="K22" s="15">
        <v>0</v>
      </c>
    </row>
    <row r="23" spans="1:11" x14ac:dyDescent="0.35">
      <c r="A23" s="11" t="s">
        <v>246</v>
      </c>
      <c r="B23" t="s">
        <v>81</v>
      </c>
      <c r="C23" s="19">
        <v>68670</v>
      </c>
      <c r="D23" s="4">
        <v>25870</v>
      </c>
      <c r="E23" s="19">
        <v>35825</v>
      </c>
      <c r="F23" s="4">
        <v>6735</v>
      </c>
      <c r="G23" s="19">
        <v>240</v>
      </c>
      <c r="H23" s="5">
        <v>0.38</v>
      </c>
      <c r="I23" s="15">
        <v>0.52</v>
      </c>
      <c r="J23" s="5">
        <v>0.1</v>
      </c>
      <c r="K23" s="15">
        <v>0</v>
      </c>
    </row>
    <row r="24" spans="1:11" x14ac:dyDescent="0.35">
      <c r="A24" s="11" t="s">
        <v>246</v>
      </c>
      <c r="B24" t="s">
        <v>82</v>
      </c>
      <c r="C24" s="19">
        <v>70285</v>
      </c>
      <c r="D24" s="4">
        <v>26560</v>
      </c>
      <c r="E24" s="19">
        <v>36445</v>
      </c>
      <c r="F24" s="4">
        <v>7030</v>
      </c>
      <c r="G24" s="19">
        <v>250</v>
      </c>
      <c r="H24" s="5">
        <v>0.38</v>
      </c>
      <c r="I24" s="15">
        <v>0.52</v>
      </c>
      <c r="J24" s="5">
        <v>0.1</v>
      </c>
      <c r="K24" s="15">
        <v>0</v>
      </c>
    </row>
    <row r="25" spans="1:11" x14ac:dyDescent="0.35">
      <c r="A25" s="11" t="s">
        <v>246</v>
      </c>
      <c r="B25" t="s">
        <v>83</v>
      </c>
      <c r="C25" s="19">
        <v>71765</v>
      </c>
      <c r="D25" s="4">
        <v>27150</v>
      </c>
      <c r="E25" s="19">
        <v>36955</v>
      </c>
      <c r="F25" s="4">
        <v>7405</v>
      </c>
      <c r="G25" s="19">
        <v>255</v>
      </c>
      <c r="H25" s="5">
        <v>0.38</v>
      </c>
      <c r="I25" s="15">
        <v>0.51</v>
      </c>
      <c r="J25" s="5">
        <v>0.1</v>
      </c>
      <c r="K25" s="15">
        <v>0</v>
      </c>
    </row>
    <row r="26" spans="1:11" x14ac:dyDescent="0.35">
      <c r="A26" s="11" t="s">
        <v>246</v>
      </c>
      <c r="B26" t="s">
        <v>84</v>
      </c>
      <c r="C26" s="19">
        <v>73340</v>
      </c>
      <c r="D26" s="4">
        <v>27780</v>
      </c>
      <c r="E26" s="19">
        <v>37500</v>
      </c>
      <c r="F26" s="4">
        <v>7800</v>
      </c>
      <c r="G26" s="19">
        <v>260</v>
      </c>
      <c r="H26" s="5">
        <v>0.38</v>
      </c>
      <c r="I26" s="15">
        <v>0.51</v>
      </c>
      <c r="J26" s="5">
        <v>0.11</v>
      </c>
      <c r="K26" s="15">
        <v>0</v>
      </c>
    </row>
    <row r="27" spans="1:11" x14ac:dyDescent="0.35">
      <c r="A27" s="11" t="s">
        <v>246</v>
      </c>
      <c r="B27" t="s">
        <v>85</v>
      </c>
      <c r="C27" s="19">
        <v>74925</v>
      </c>
      <c r="D27" s="4">
        <v>28475</v>
      </c>
      <c r="E27" s="19">
        <v>37985</v>
      </c>
      <c r="F27" s="4">
        <v>8200</v>
      </c>
      <c r="G27" s="19">
        <v>265</v>
      </c>
      <c r="H27" s="5">
        <v>0.38</v>
      </c>
      <c r="I27" s="15">
        <v>0.51</v>
      </c>
      <c r="J27" s="5">
        <v>0.11</v>
      </c>
      <c r="K27" s="15">
        <v>0</v>
      </c>
    </row>
    <row r="28" spans="1:11" x14ac:dyDescent="0.35">
      <c r="A28" s="11" t="s">
        <v>246</v>
      </c>
      <c r="B28" t="s">
        <v>86</v>
      </c>
      <c r="C28" s="19">
        <v>76340</v>
      </c>
      <c r="D28" s="4">
        <v>29040</v>
      </c>
      <c r="E28" s="19">
        <v>38455</v>
      </c>
      <c r="F28" s="4">
        <v>8575</v>
      </c>
      <c r="G28" s="19">
        <v>270</v>
      </c>
      <c r="H28" s="5">
        <v>0.38</v>
      </c>
      <c r="I28" s="15">
        <v>0.5</v>
      </c>
      <c r="J28" s="5">
        <v>0.11</v>
      </c>
      <c r="K28" s="15">
        <v>0</v>
      </c>
    </row>
    <row r="29" spans="1:11" x14ac:dyDescent="0.35">
      <c r="A29" s="11" t="s">
        <v>246</v>
      </c>
      <c r="B29" t="s">
        <v>87</v>
      </c>
      <c r="C29" s="19">
        <v>77805</v>
      </c>
      <c r="D29" s="4">
        <v>29600</v>
      </c>
      <c r="E29" s="19">
        <v>38915</v>
      </c>
      <c r="F29" s="4">
        <v>9015</v>
      </c>
      <c r="G29" s="19">
        <v>275</v>
      </c>
      <c r="H29" s="5">
        <v>0.38</v>
      </c>
      <c r="I29" s="15">
        <v>0.5</v>
      </c>
      <c r="J29" s="5">
        <v>0.12</v>
      </c>
      <c r="K29" s="15">
        <v>0</v>
      </c>
    </row>
    <row r="30" spans="1:11" x14ac:dyDescent="0.35">
      <c r="A30" s="11" t="s">
        <v>246</v>
      </c>
      <c r="B30" t="s">
        <v>88</v>
      </c>
      <c r="C30" s="19">
        <v>79495</v>
      </c>
      <c r="D30" s="4">
        <v>30255</v>
      </c>
      <c r="E30" s="19">
        <v>39435</v>
      </c>
      <c r="F30" s="4">
        <v>9525</v>
      </c>
      <c r="G30" s="19">
        <v>280</v>
      </c>
      <c r="H30" s="5">
        <v>0.38</v>
      </c>
      <c r="I30" s="15">
        <v>0.5</v>
      </c>
      <c r="J30" s="5">
        <v>0.12</v>
      </c>
      <c r="K30" s="15">
        <v>0</v>
      </c>
    </row>
    <row r="31" spans="1:11" x14ac:dyDescent="0.35">
      <c r="A31" s="11" t="s">
        <v>246</v>
      </c>
      <c r="B31" t="s">
        <v>89</v>
      </c>
      <c r="C31" s="19">
        <v>81015</v>
      </c>
      <c r="D31" s="4">
        <v>30785</v>
      </c>
      <c r="E31" s="19">
        <v>39955</v>
      </c>
      <c r="F31" s="4">
        <v>9995</v>
      </c>
      <c r="G31" s="19">
        <v>285</v>
      </c>
      <c r="H31" s="5">
        <v>0.38</v>
      </c>
      <c r="I31" s="15">
        <v>0.49</v>
      </c>
      <c r="J31" s="5">
        <v>0.12</v>
      </c>
      <c r="K31" s="15">
        <v>0</v>
      </c>
    </row>
    <row r="32" spans="1:11" x14ac:dyDescent="0.35">
      <c r="A32" s="11" t="s">
        <v>246</v>
      </c>
      <c r="B32" t="s">
        <v>90</v>
      </c>
      <c r="C32" s="19">
        <v>82580</v>
      </c>
      <c r="D32" s="4">
        <v>31380</v>
      </c>
      <c r="E32" s="19">
        <v>40435</v>
      </c>
      <c r="F32" s="4">
        <v>10475</v>
      </c>
      <c r="G32" s="19">
        <v>290</v>
      </c>
      <c r="H32" s="5">
        <v>0.38</v>
      </c>
      <c r="I32" s="15">
        <v>0.49</v>
      </c>
      <c r="J32" s="5">
        <v>0.13</v>
      </c>
      <c r="K32" s="15">
        <v>0</v>
      </c>
    </row>
    <row r="33" spans="1:11" x14ac:dyDescent="0.35">
      <c r="A33" s="11" t="s">
        <v>246</v>
      </c>
      <c r="B33" t="s">
        <v>91</v>
      </c>
      <c r="C33" s="19">
        <v>83925</v>
      </c>
      <c r="D33" s="4">
        <v>31870</v>
      </c>
      <c r="E33" s="19">
        <v>40835</v>
      </c>
      <c r="F33" s="4">
        <v>10930</v>
      </c>
      <c r="G33" s="19">
        <v>290</v>
      </c>
      <c r="H33" s="5">
        <v>0.38</v>
      </c>
      <c r="I33" s="15">
        <v>0.49</v>
      </c>
      <c r="J33" s="5">
        <v>0.13</v>
      </c>
      <c r="K33" s="15">
        <v>0</v>
      </c>
    </row>
    <row r="34" spans="1:11" x14ac:dyDescent="0.35">
      <c r="A34" s="11" t="s">
        <v>246</v>
      </c>
      <c r="B34" t="s">
        <v>92</v>
      </c>
      <c r="C34" s="19">
        <v>85055</v>
      </c>
      <c r="D34" s="4">
        <v>32285</v>
      </c>
      <c r="E34" s="19">
        <v>41130</v>
      </c>
      <c r="F34" s="4">
        <v>11350</v>
      </c>
      <c r="G34" s="19">
        <v>285</v>
      </c>
      <c r="H34" s="5">
        <v>0.38</v>
      </c>
      <c r="I34" s="15">
        <v>0.48</v>
      </c>
      <c r="J34" s="5">
        <v>0.13</v>
      </c>
      <c r="K34" s="15">
        <v>0</v>
      </c>
    </row>
    <row r="35" spans="1:11" x14ac:dyDescent="0.35">
      <c r="A35" s="11" t="s">
        <v>246</v>
      </c>
      <c r="B35" t="s">
        <v>93</v>
      </c>
      <c r="C35" s="19">
        <v>85770</v>
      </c>
      <c r="D35" s="4">
        <v>32585</v>
      </c>
      <c r="E35" s="19">
        <v>41230</v>
      </c>
      <c r="F35" s="4">
        <v>11665</v>
      </c>
      <c r="G35" s="19">
        <v>290</v>
      </c>
      <c r="H35" s="5">
        <v>0.38</v>
      </c>
      <c r="I35" s="15">
        <v>0.48</v>
      </c>
      <c r="J35" s="5">
        <v>0.14000000000000001</v>
      </c>
      <c r="K35" s="15">
        <v>0</v>
      </c>
    </row>
    <row r="36" spans="1:11" x14ac:dyDescent="0.35">
      <c r="A36" s="11" t="s">
        <v>246</v>
      </c>
      <c r="B36" t="s">
        <v>94</v>
      </c>
      <c r="C36" s="19">
        <v>86480</v>
      </c>
      <c r="D36" s="4">
        <v>32910</v>
      </c>
      <c r="E36" s="19">
        <v>41345</v>
      </c>
      <c r="F36" s="4">
        <v>11935</v>
      </c>
      <c r="G36" s="19">
        <v>295</v>
      </c>
      <c r="H36" s="5">
        <v>0.38</v>
      </c>
      <c r="I36" s="15">
        <v>0.48</v>
      </c>
      <c r="J36" s="5">
        <v>0.14000000000000001</v>
      </c>
      <c r="K36" s="15">
        <v>0</v>
      </c>
    </row>
    <row r="37" spans="1:11" x14ac:dyDescent="0.35">
      <c r="A37" s="11" t="s">
        <v>246</v>
      </c>
      <c r="B37" t="s">
        <v>95</v>
      </c>
      <c r="C37" s="19">
        <v>86770</v>
      </c>
      <c r="D37" s="4">
        <v>33060</v>
      </c>
      <c r="E37" s="19">
        <v>41295</v>
      </c>
      <c r="F37" s="4">
        <v>12110</v>
      </c>
      <c r="G37" s="19">
        <v>300</v>
      </c>
      <c r="H37" s="5">
        <v>0.38</v>
      </c>
      <c r="I37" s="15">
        <v>0.48</v>
      </c>
      <c r="J37" s="5">
        <v>0.14000000000000001</v>
      </c>
      <c r="K37" s="15">
        <v>0</v>
      </c>
    </row>
    <row r="38" spans="1:11" x14ac:dyDescent="0.35">
      <c r="A38" s="52" t="s">
        <v>247</v>
      </c>
      <c r="B38" s="77" t="s">
        <v>65</v>
      </c>
      <c r="C38" s="50">
        <v>2720</v>
      </c>
      <c r="D38" s="78">
        <v>1080</v>
      </c>
      <c r="E38" s="50">
        <v>1065</v>
      </c>
      <c r="F38" s="78">
        <v>545</v>
      </c>
      <c r="G38" s="50">
        <v>30</v>
      </c>
      <c r="H38" s="79">
        <v>0.4</v>
      </c>
      <c r="I38" s="51">
        <v>0.39</v>
      </c>
      <c r="J38" s="79">
        <v>0.2</v>
      </c>
      <c r="K38" s="51">
        <v>0.01</v>
      </c>
    </row>
    <row r="39" spans="1:11" x14ac:dyDescent="0.35">
      <c r="A39" s="11" t="s">
        <v>247</v>
      </c>
      <c r="B39" t="s">
        <v>66</v>
      </c>
      <c r="C39" s="19">
        <v>3750</v>
      </c>
      <c r="D39" s="4">
        <v>1510</v>
      </c>
      <c r="E39" s="19">
        <v>1465</v>
      </c>
      <c r="F39" s="4">
        <v>740</v>
      </c>
      <c r="G39" s="19">
        <v>35</v>
      </c>
      <c r="H39" s="5">
        <v>0.4</v>
      </c>
      <c r="I39" s="15">
        <v>0.39</v>
      </c>
      <c r="J39" s="5">
        <v>0.2</v>
      </c>
      <c r="K39" s="15">
        <v>0.01</v>
      </c>
    </row>
    <row r="40" spans="1:11" x14ac:dyDescent="0.35">
      <c r="A40" s="11" t="s">
        <v>247</v>
      </c>
      <c r="B40" t="s">
        <v>67</v>
      </c>
      <c r="C40" s="19">
        <v>4895</v>
      </c>
      <c r="D40" s="4">
        <v>1975</v>
      </c>
      <c r="E40" s="19">
        <v>1920</v>
      </c>
      <c r="F40" s="4">
        <v>955</v>
      </c>
      <c r="G40" s="19">
        <v>40</v>
      </c>
      <c r="H40" s="5">
        <v>0.4</v>
      </c>
      <c r="I40" s="15">
        <v>0.39</v>
      </c>
      <c r="J40" s="5">
        <v>0.19</v>
      </c>
      <c r="K40" s="15">
        <v>0.01</v>
      </c>
    </row>
    <row r="41" spans="1:11" x14ac:dyDescent="0.35">
      <c r="A41" s="11" t="s">
        <v>247</v>
      </c>
      <c r="B41" t="s">
        <v>68</v>
      </c>
      <c r="C41" s="19">
        <v>6190</v>
      </c>
      <c r="D41" s="4">
        <v>2490</v>
      </c>
      <c r="E41" s="19">
        <v>2470</v>
      </c>
      <c r="F41" s="4">
        <v>1185</v>
      </c>
      <c r="G41" s="19">
        <v>45</v>
      </c>
      <c r="H41" s="5">
        <v>0.4</v>
      </c>
      <c r="I41" s="15">
        <v>0.4</v>
      </c>
      <c r="J41" s="5">
        <v>0.19</v>
      </c>
      <c r="K41" s="15">
        <v>0.01</v>
      </c>
    </row>
    <row r="42" spans="1:11" x14ac:dyDescent="0.35">
      <c r="A42" s="11" t="s">
        <v>247</v>
      </c>
      <c r="B42" t="s">
        <v>69</v>
      </c>
      <c r="C42" s="19">
        <v>7465</v>
      </c>
      <c r="D42" s="4">
        <v>2950</v>
      </c>
      <c r="E42" s="19">
        <v>3035</v>
      </c>
      <c r="F42" s="4">
        <v>1430</v>
      </c>
      <c r="G42" s="19">
        <v>50</v>
      </c>
      <c r="H42" s="5">
        <v>0.4</v>
      </c>
      <c r="I42" s="15">
        <v>0.41</v>
      </c>
      <c r="J42" s="5">
        <v>0.19</v>
      </c>
      <c r="K42" s="15">
        <v>0.01</v>
      </c>
    </row>
    <row r="43" spans="1:11" x14ac:dyDescent="0.35">
      <c r="A43" s="11" t="s">
        <v>247</v>
      </c>
      <c r="B43" t="s">
        <v>70</v>
      </c>
      <c r="C43" s="19">
        <v>8795</v>
      </c>
      <c r="D43" s="4">
        <v>3435</v>
      </c>
      <c r="E43" s="19">
        <v>3615</v>
      </c>
      <c r="F43" s="4">
        <v>1690</v>
      </c>
      <c r="G43" s="19">
        <v>55</v>
      </c>
      <c r="H43" s="5">
        <v>0.39</v>
      </c>
      <c r="I43" s="15">
        <v>0.41</v>
      </c>
      <c r="J43" s="5">
        <v>0.19</v>
      </c>
      <c r="K43" s="15">
        <v>0.01</v>
      </c>
    </row>
    <row r="44" spans="1:11" x14ac:dyDescent="0.35">
      <c r="A44" s="11" t="s">
        <v>247</v>
      </c>
      <c r="B44" t="s">
        <v>71</v>
      </c>
      <c r="C44" s="19">
        <v>10025</v>
      </c>
      <c r="D44" s="4">
        <v>3890</v>
      </c>
      <c r="E44" s="19">
        <v>4145</v>
      </c>
      <c r="F44" s="4">
        <v>1925</v>
      </c>
      <c r="G44" s="19">
        <v>60</v>
      </c>
      <c r="H44" s="5">
        <v>0.39</v>
      </c>
      <c r="I44" s="15">
        <v>0.41</v>
      </c>
      <c r="J44" s="5">
        <v>0.19</v>
      </c>
      <c r="K44" s="15">
        <v>0.01</v>
      </c>
    </row>
    <row r="45" spans="1:11" x14ac:dyDescent="0.35">
      <c r="A45" s="11" t="s">
        <v>247</v>
      </c>
      <c r="B45" t="s">
        <v>72</v>
      </c>
      <c r="C45" s="19">
        <v>11050</v>
      </c>
      <c r="D45" s="4">
        <v>4260</v>
      </c>
      <c r="E45" s="19">
        <v>4580</v>
      </c>
      <c r="F45" s="4">
        <v>2145</v>
      </c>
      <c r="G45" s="19">
        <v>65</v>
      </c>
      <c r="H45" s="5">
        <v>0.39</v>
      </c>
      <c r="I45" s="15">
        <v>0.41</v>
      </c>
      <c r="J45" s="5">
        <v>0.19</v>
      </c>
      <c r="K45" s="15">
        <v>0.01</v>
      </c>
    </row>
    <row r="46" spans="1:11" x14ac:dyDescent="0.35">
      <c r="A46" s="11" t="s">
        <v>247</v>
      </c>
      <c r="B46" t="s">
        <v>73</v>
      </c>
      <c r="C46" s="19">
        <v>12185</v>
      </c>
      <c r="D46" s="4">
        <v>4705</v>
      </c>
      <c r="E46" s="19">
        <v>5045</v>
      </c>
      <c r="F46" s="4">
        <v>2360</v>
      </c>
      <c r="G46" s="19">
        <v>70</v>
      </c>
      <c r="H46" s="5">
        <v>0.39</v>
      </c>
      <c r="I46" s="15">
        <v>0.41</v>
      </c>
      <c r="J46" s="5">
        <v>0.19</v>
      </c>
      <c r="K46" s="15">
        <v>0.01</v>
      </c>
    </row>
    <row r="47" spans="1:11" x14ac:dyDescent="0.35">
      <c r="A47" s="11" t="s">
        <v>247</v>
      </c>
      <c r="B47" t="s">
        <v>74</v>
      </c>
      <c r="C47" s="19">
        <v>13140</v>
      </c>
      <c r="D47" s="4">
        <v>5080</v>
      </c>
      <c r="E47" s="19">
        <v>5440</v>
      </c>
      <c r="F47" s="4">
        <v>2550</v>
      </c>
      <c r="G47" s="19">
        <v>75</v>
      </c>
      <c r="H47" s="5">
        <v>0.39</v>
      </c>
      <c r="I47" s="15">
        <v>0.41</v>
      </c>
      <c r="J47" s="5">
        <v>0.19</v>
      </c>
      <c r="K47" s="15">
        <v>0.01</v>
      </c>
    </row>
    <row r="48" spans="1:11" x14ac:dyDescent="0.35">
      <c r="A48" s="11" t="s">
        <v>247</v>
      </c>
      <c r="B48" t="s">
        <v>75</v>
      </c>
      <c r="C48" s="19">
        <v>14150</v>
      </c>
      <c r="D48" s="4">
        <v>5460</v>
      </c>
      <c r="E48" s="19">
        <v>5875</v>
      </c>
      <c r="F48" s="4">
        <v>2735</v>
      </c>
      <c r="G48" s="19">
        <v>75</v>
      </c>
      <c r="H48" s="5">
        <v>0.39</v>
      </c>
      <c r="I48" s="15">
        <v>0.42</v>
      </c>
      <c r="J48" s="5">
        <v>0.19</v>
      </c>
      <c r="K48" s="15">
        <v>0.01</v>
      </c>
    </row>
    <row r="49" spans="1:11" x14ac:dyDescent="0.35">
      <c r="A49" s="11" t="s">
        <v>247</v>
      </c>
      <c r="B49" t="s">
        <v>76</v>
      </c>
      <c r="C49" s="19">
        <v>15280</v>
      </c>
      <c r="D49" s="4">
        <v>5910</v>
      </c>
      <c r="E49" s="19">
        <v>6340</v>
      </c>
      <c r="F49" s="4">
        <v>2945</v>
      </c>
      <c r="G49" s="19">
        <v>85</v>
      </c>
      <c r="H49" s="5">
        <v>0.39</v>
      </c>
      <c r="I49" s="15">
        <v>0.42</v>
      </c>
      <c r="J49" s="5">
        <v>0.19</v>
      </c>
      <c r="K49" s="15">
        <v>0.01</v>
      </c>
    </row>
    <row r="50" spans="1:11" x14ac:dyDescent="0.35">
      <c r="A50" s="11" t="s">
        <v>247</v>
      </c>
      <c r="B50" t="s">
        <v>77</v>
      </c>
      <c r="C50" s="19">
        <v>16815</v>
      </c>
      <c r="D50" s="4">
        <v>6480</v>
      </c>
      <c r="E50" s="19">
        <v>6980</v>
      </c>
      <c r="F50" s="4">
        <v>3270</v>
      </c>
      <c r="G50" s="19">
        <v>90</v>
      </c>
      <c r="H50" s="5">
        <v>0.39</v>
      </c>
      <c r="I50" s="15">
        <v>0.41</v>
      </c>
      <c r="J50" s="5">
        <v>0.19</v>
      </c>
      <c r="K50" s="15">
        <v>0.01</v>
      </c>
    </row>
    <row r="51" spans="1:11" x14ac:dyDescent="0.35">
      <c r="A51" s="11" t="s">
        <v>247</v>
      </c>
      <c r="B51" t="s">
        <v>78</v>
      </c>
      <c r="C51" s="19">
        <v>17975</v>
      </c>
      <c r="D51" s="4">
        <v>6910</v>
      </c>
      <c r="E51" s="19">
        <v>7485</v>
      </c>
      <c r="F51" s="4">
        <v>3495</v>
      </c>
      <c r="G51" s="19">
        <v>90</v>
      </c>
      <c r="H51" s="5">
        <v>0.38</v>
      </c>
      <c r="I51" s="15">
        <v>0.42</v>
      </c>
      <c r="J51" s="5">
        <v>0.19</v>
      </c>
      <c r="K51" s="15">
        <v>0.01</v>
      </c>
    </row>
    <row r="52" spans="1:11" x14ac:dyDescent="0.35">
      <c r="A52" s="11" t="s">
        <v>247</v>
      </c>
      <c r="B52" t="s">
        <v>79</v>
      </c>
      <c r="C52" s="19">
        <v>19415</v>
      </c>
      <c r="D52" s="4">
        <v>7495</v>
      </c>
      <c r="E52" s="19">
        <v>8080</v>
      </c>
      <c r="F52" s="4">
        <v>3740</v>
      </c>
      <c r="G52" s="19">
        <v>95</v>
      </c>
      <c r="H52" s="5">
        <v>0.39</v>
      </c>
      <c r="I52" s="15">
        <v>0.42</v>
      </c>
      <c r="J52" s="5">
        <v>0.19</v>
      </c>
      <c r="K52" s="15">
        <v>0</v>
      </c>
    </row>
    <row r="53" spans="1:11" x14ac:dyDescent="0.35">
      <c r="A53" s="11" t="s">
        <v>247</v>
      </c>
      <c r="B53" t="s">
        <v>80</v>
      </c>
      <c r="C53" s="19">
        <v>21110</v>
      </c>
      <c r="D53" s="4">
        <v>8160</v>
      </c>
      <c r="E53" s="19">
        <v>8810</v>
      </c>
      <c r="F53" s="4">
        <v>4040</v>
      </c>
      <c r="G53" s="19">
        <v>100</v>
      </c>
      <c r="H53" s="5">
        <v>0.39</v>
      </c>
      <c r="I53" s="15">
        <v>0.42</v>
      </c>
      <c r="J53" s="5">
        <v>0.19</v>
      </c>
      <c r="K53" s="15">
        <v>0</v>
      </c>
    </row>
    <row r="54" spans="1:11" x14ac:dyDescent="0.35">
      <c r="A54" s="11" t="s">
        <v>247</v>
      </c>
      <c r="B54" t="s">
        <v>81</v>
      </c>
      <c r="C54" s="19">
        <v>22430</v>
      </c>
      <c r="D54" s="4">
        <v>8675</v>
      </c>
      <c r="E54" s="19">
        <v>9365</v>
      </c>
      <c r="F54" s="4">
        <v>4285</v>
      </c>
      <c r="G54" s="19">
        <v>105</v>
      </c>
      <c r="H54" s="5">
        <v>0.39</v>
      </c>
      <c r="I54" s="15">
        <v>0.42</v>
      </c>
      <c r="J54" s="5">
        <v>0.19</v>
      </c>
      <c r="K54" s="15">
        <v>0</v>
      </c>
    </row>
    <row r="55" spans="1:11" x14ac:dyDescent="0.35">
      <c r="A55" s="11" t="s">
        <v>247</v>
      </c>
      <c r="B55" t="s">
        <v>82</v>
      </c>
      <c r="C55" s="19">
        <v>24045</v>
      </c>
      <c r="D55" s="4">
        <v>9270</v>
      </c>
      <c r="E55" s="19">
        <v>10065</v>
      </c>
      <c r="F55" s="4">
        <v>4595</v>
      </c>
      <c r="G55" s="19">
        <v>115</v>
      </c>
      <c r="H55" s="5">
        <v>0.39</v>
      </c>
      <c r="I55" s="15">
        <v>0.42</v>
      </c>
      <c r="J55" s="5">
        <v>0.19</v>
      </c>
      <c r="K55" s="15">
        <v>0</v>
      </c>
    </row>
    <row r="56" spans="1:11" x14ac:dyDescent="0.35">
      <c r="A56" s="11" t="s">
        <v>247</v>
      </c>
      <c r="B56" t="s">
        <v>83</v>
      </c>
      <c r="C56" s="19">
        <v>25615</v>
      </c>
      <c r="D56" s="4">
        <v>9810</v>
      </c>
      <c r="E56" s="19">
        <v>10695</v>
      </c>
      <c r="F56" s="4">
        <v>4985</v>
      </c>
      <c r="G56" s="19">
        <v>120</v>
      </c>
      <c r="H56" s="5">
        <v>0.38</v>
      </c>
      <c r="I56" s="15">
        <v>0.42</v>
      </c>
      <c r="J56" s="5">
        <v>0.19</v>
      </c>
      <c r="K56" s="15">
        <v>0</v>
      </c>
    </row>
    <row r="57" spans="1:11" x14ac:dyDescent="0.35">
      <c r="A57" s="11" t="s">
        <v>247</v>
      </c>
      <c r="B57" t="s">
        <v>84</v>
      </c>
      <c r="C57" s="19">
        <v>27410</v>
      </c>
      <c r="D57" s="4">
        <v>10450</v>
      </c>
      <c r="E57" s="19">
        <v>11420</v>
      </c>
      <c r="F57" s="4">
        <v>5410</v>
      </c>
      <c r="G57" s="19">
        <v>125</v>
      </c>
      <c r="H57" s="5">
        <v>0.38</v>
      </c>
      <c r="I57" s="15">
        <v>0.42</v>
      </c>
      <c r="J57" s="5">
        <v>0.2</v>
      </c>
      <c r="K57" s="15">
        <v>0</v>
      </c>
    </row>
    <row r="58" spans="1:11" x14ac:dyDescent="0.35">
      <c r="A58" s="11" t="s">
        <v>247</v>
      </c>
      <c r="B58" t="s">
        <v>85</v>
      </c>
      <c r="C58" s="19">
        <v>29350</v>
      </c>
      <c r="D58" s="4">
        <v>11180</v>
      </c>
      <c r="E58" s="19">
        <v>12180</v>
      </c>
      <c r="F58" s="4">
        <v>5855</v>
      </c>
      <c r="G58" s="19">
        <v>135</v>
      </c>
      <c r="H58" s="5">
        <v>0.38</v>
      </c>
      <c r="I58" s="15">
        <v>0.42</v>
      </c>
      <c r="J58" s="5">
        <v>0.2</v>
      </c>
      <c r="K58" s="15">
        <v>0</v>
      </c>
    </row>
    <row r="59" spans="1:11" x14ac:dyDescent="0.35">
      <c r="A59" s="11" t="s">
        <v>247</v>
      </c>
      <c r="B59" t="s">
        <v>86</v>
      </c>
      <c r="C59" s="19">
        <v>31040</v>
      </c>
      <c r="D59" s="4">
        <v>11770</v>
      </c>
      <c r="E59" s="19">
        <v>12860</v>
      </c>
      <c r="F59" s="4">
        <v>6270</v>
      </c>
      <c r="G59" s="19">
        <v>140</v>
      </c>
      <c r="H59" s="5">
        <v>0.38</v>
      </c>
      <c r="I59" s="15">
        <v>0.41</v>
      </c>
      <c r="J59" s="5">
        <v>0.2</v>
      </c>
      <c r="K59" s="15">
        <v>0</v>
      </c>
    </row>
    <row r="60" spans="1:11" x14ac:dyDescent="0.35">
      <c r="A60" s="11" t="s">
        <v>247</v>
      </c>
      <c r="B60" t="s">
        <v>87</v>
      </c>
      <c r="C60" s="19">
        <v>32825</v>
      </c>
      <c r="D60" s="4">
        <v>12355</v>
      </c>
      <c r="E60" s="19">
        <v>13570</v>
      </c>
      <c r="F60" s="4">
        <v>6755</v>
      </c>
      <c r="G60" s="19">
        <v>150</v>
      </c>
      <c r="H60" s="5">
        <v>0.38</v>
      </c>
      <c r="I60" s="15">
        <v>0.41</v>
      </c>
      <c r="J60" s="5">
        <v>0.21</v>
      </c>
      <c r="K60" s="15">
        <v>0</v>
      </c>
    </row>
    <row r="61" spans="1:11" x14ac:dyDescent="0.35">
      <c r="A61" s="11" t="s">
        <v>247</v>
      </c>
      <c r="B61" t="s">
        <v>88</v>
      </c>
      <c r="C61" s="19">
        <v>35005</v>
      </c>
      <c r="D61" s="4">
        <v>13070</v>
      </c>
      <c r="E61" s="19">
        <v>14455</v>
      </c>
      <c r="F61" s="4">
        <v>7320</v>
      </c>
      <c r="G61" s="19">
        <v>155</v>
      </c>
      <c r="H61" s="5">
        <v>0.37</v>
      </c>
      <c r="I61" s="15">
        <v>0.41</v>
      </c>
      <c r="J61" s="5">
        <v>0.21</v>
      </c>
      <c r="K61" s="15">
        <v>0</v>
      </c>
    </row>
    <row r="62" spans="1:11" x14ac:dyDescent="0.35">
      <c r="A62" s="11" t="s">
        <v>247</v>
      </c>
      <c r="B62" t="s">
        <v>89</v>
      </c>
      <c r="C62" s="19">
        <v>37025</v>
      </c>
      <c r="D62" s="4">
        <v>13700</v>
      </c>
      <c r="E62" s="19">
        <v>15320</v>
      </c>
      <c r="F62" s="4">
        <v>7840</v>
      </c>
      <c r="G62" s="19">
        <v>165</v>
      </c>
      <c r="H62" s="5">
        <v>0.37</v>
      </c>
      <c r="I62" s="15">
        <v>0.41</v>
      </c>
      <c r="J62" s="5">
        <v>0.21</v>
      </c>
      <c r="K62" s="15">
        <v>0</v>
      </c>
    </row>
    <row r="63" spans="1:11" x14ac:dyDescent="0.35">
      <c r="A63" s="11" t="s">
        <v>247</v>
      </c>
      <c r="B63" t="s">
        <v>90</v>
      </c>
      <c r="C63" s="19">
        <v>39055</v>
      </c>
      <c r="D63" s="4">
        <v>14375</v>
      </c>
      <c r="E63" s="19">
        <v>16135</v>
      </c>
      <c r="F63" s="4">
        <v>8375</v>
      </c>
      <c r="G63" s="19">
        <v>175</v>
      </c>
      <c r="H63" s="5">
        <v>0.37</v>
      </c>
      <c r="I63" s="15">
        <v>0.41</v>
      </c>
      <c r="J63" s="5">
        <v>0.21</v>
      </c>
      <c r="K63" s="15">
        <v>0</v>
      </c>
    </row>
    <row r="64" spans="1:11" x14ac:dyDescent="0.35">
      <c r="A64" s="11" t="s">
        <v>247</v>
      </c>
      <c r="B64" t="s">
        <v>91</v>
      </c>
      <c r="C64" s="19">
        <v>40930</v>
      </c>
      <c r="D64" s="4">
        <v>14955</v>
      </c>
      <c r="E64" s="19">
        <v>16930</v>
      </c>
      <c r="F64" s="4">
        <v>8870</v>
      </c>
      <c r="G64" s="19">
        <v>175</v>
      </c>
      <c r="H64" s="5">
        <v>0.37</v>
      </c>
      <c r="I64" s="15">
        <v>0.41</v>
      </c>
      <c r="J64" s="5">
        <v>0.22</v>
      </c>
      <c r="K64" s="15">
        <v>0</v>
      </c>
    </row>
    <row r="65" spans="1:11" x14ac:dyDescent="0.35">
      <c r="A65" s="11" t="s">
        <v>247</v>
      </c>
      <c r="B65" t="s">
        <v>92</v>
      </c>
      <c r="C65" s="19">
        <v>42630</v>
      </c>
      <c r="D65" s="4">
        <v>15475</v>
      </c>
      <c r="E65" s="19">
        <v>17635</v>
      </c>
      <c r="F65" s="4">
        <v>9340</v>
      </c>
      <c r="G65" s="19">
        <v>180</v>
      </c>
      <c r="H65" s="5">
        <v>0.36</v>
      </c>
      <c r="I65" s="15">
        <v>0.41</v>
      </c>
      <c r="J65" s="5">
        <v>0.22</v>
      </c>
      <c r="K65" s="15">
        <v>0</v>
      </c>
    </row>
    <row r="66" spans="1:11" x14ac:dyDescent="0.35">
      <c r="A66" s="11" t="s">
        <v>247</v>
      </c>
      <c r="B66" t="s">
        <v>93</v>
      </c>
      <c r="C66" s="19">
        <v>44000</v>
      </c>
      <c r="D66" s="4">
        <v>15930</v>
      </c>
      <c r="E66" s="19">
        <v>18190</v>
      </c>
      <c r="F66" s="4">
        <v>9695</v>
      </c>
      <c r="G66" s="19">
        <v>185</v>
      </c>
      <c r="H66" s="5">
        <v>0.36</v>
      </c>
      <c r="I66" s="15">
        <v>0.41</v>
      </c>
      <c r="J66" s="5">
        <v>0.22</v>
      </c>
      <c r="K66" s="15">
        <v>0</v>
      </c>
    </row>
    <row r="67" spans="1:11" x14ac:dyDescent="0.35">
      <c r="A67" s="11" t="s">
        <v>247</v>
      </c>
      <c r="B67" t="s">
        <v>94</v>
      </c>
      <c r="C67" s="19">
        <v>45440</v>
      </c>
      <c r="D67" s="4">
        <v>16410</v>
      </c>
      <c r="E67" s="19">
        <v>18815</v>
      </c>
      <c r="F67" s="4">
        <v>10015</v>
      </c>
      <c r="G67" s="19">
        <v>195</v>
      </c>
      <c r="H67" s="5">
        <v>0.36</v>
      </c>
      <c r="I67" s="15">
        <v>0.41</v>
      </c>
      <c r="J67" s="5">
        <v>0.22</v>
      </c>
      <c r="K67" s="15">
        <v>0</v>
      </c>
    </row>
    <row r="68" spans="1:11" x14ac:dyDescent="0.35">
      <c r="A68" s="32" t="s">
        <v>247</v>
      </c>
      <c r="B68" s="80" t="s">
        <v>95</v>
      </c>
      <c r="C68" s="34">
        <v>46345</v>
      </c>
      <c r="D68" s="81">
        <v>16720</v>
      </c>
      <c r="E68" s="34">
        <v>19180</v>
      </c>
      <c r="F68" s="81">
        <v>10240</v>
      </c>
      <c r="G68" s="34">
        <v>205</v>
      </c>
      <c r="H68" s="82">
        <v>0.36</v>
      </c>
      <c r="I68" s="33">
        <v>0.41</v>
      </c>
      <c r="J68" s="82">
        <v>0.22</v>
      </c>
      <c r="K68" s="33">
        <v>0</v>
      </c>
    </row>
    <row r="69" spans="1:11" x14ac:dyDescent="0.35">
      <c r="A69" s="11" t="s">
        <v>248</v>
      </c>
      <c r="B69" t="s">
        <v>65</v>
      </c>
      <c r="C69" s="19">
        <v>2520</v>
      </c>
      <c r="D69" s="4">
        <v>755</v>
      </c>
      <c r="E69" s="19">
        <v>1550</v>
      </c>
      <c r="F69" s="4">
        <v>200</v>
      </c>
      <c r="G69" s="19">
        <v>10</v>
      </c>
      <c r="H69" s="5">
        <v>0.3</v>
      </c>
      <c r="I69" s="15">
        <v>0.62</v>
      </c>
      <c r="J69" s="5">
        <v>0.08</v>
      </c>
      <c r="K69" s="15">
        <v>0</v>
      </c>
    </row>
    <row r="70" spans="1:11" x14ac:dyDescent="0.35">
      <c r="A70" s="11" t="s">
        <v>248</v>
      </c>
      <c r="B70" t="s">
        <v>66</v>
      </c>
      <c r="C70" s="19">
        <v>4050</v>
      </c>
      <c r="D70" s="4">
        <v>1235</v>
      </c>
      <c r="E70" s="19">
        <v>2465</v>
      </c>
      <c r="F70" s="4">
        <v>330</v>
      </c>
      <c r="G70" s="19">
        <v>20</v>
      </c>
      <c r="H70" s="5">
        <v>0.31</v>
      </c>
      <c r="I70" s="15">
        <v>0.61</v>
      </c>
      <c r="J70" s="5">
        <v>0.08</v>
      </c>
      <c r="K70" s="15">
        <v>0</v>
      </c>
    </row>
    <row r="71" spans="1:11" x14ac:dyDescent="0.35">
      <c r="A71" s="11" t="s">
        <v>248</v>
      </c>
      <c r="B71" t="s">
        <v>67</v>
      </c>
      <c r="C71" s="19">
        <v>6250</v>
      </c>
      <c r="D71" s="4">
        <v>1880</v>
      </c>
      <c r="E71" s="19">
        <v>3830</v>
      </c>
      <c r="F71" s="4">
        <v>515</v>
      </c>
      <c r="G71" s="19">
        <v>30</v>
      </c>
      <c r="H71" s="5">
        <v>0.3</v>
      </c>
      <c r="I71" s="15">
        <v>0.61</v>
      </c>
      <c r="J71" s="5">
        <v>0.08</v>
      </c>
      <c r="K71" s="15">
        <v>0</v>
      </c>
    </row>
    <row r="72" spans="1:11" x14ac:dyDescent="0.35">
      <c r="A72" s="11" t="s">
        <v>248</v>
      </c>
      <c r="B72" t="s">
        <v>68</v>
      </c>
      <c r="C72" s="19">
        <v>12990</v>
      </c>
      <c r="D72" s="4">
        <v>4040</v>
      </c>
      <c r="E72" s="19">
        <v>7890</v>
      </c>
      <c r="F72" s="4">
        <v>1000</v>
      </c>
      <c r="G72" s="19">
        <v>60</v>
      </c>
      <c r="H72" s="5">
        <v>0.31</v>
      </c>
      <c r="I72" s="15">
        <v>0.61</v>
      </c>
      <c r="J72" s="5">
        <v>0.08</v>
      </c>
      <c r="K72" s="15">
        <v>0</v>
      </c>
    </row>
    <row r="73" spans="1:11" x14ac:dyDescent="0.35">
      <c r="A73" s="11" t="s">
        <v>248</v>
      </c>
      <c r="B73" t="s">
        <v>69</v>
      </c>
      <c r="C73" s="19">
        <v>22030</v>
      </c>
      <c r="D73" s="4">
        <v>7260</v>
      </c>
      <c r="E73" s="19">
        <v>13175</v>
      </c>
      <c r="F73" s="4">
        <v>1505</v>
      </c>
      <c r="G73" s="19">
        <v>90</v>
      </c>
      <c r="H73" s="5">
        <v>0.33</v>
      </c>
      <c r="I73" s="15">
        <v>0.6</v>
      </c>
      <c r="J73" s="5">
        <v>7.0000000000000007E-2</v>
      </c>
      <c r="K73" s="15">
        <v>0</v>
      </c>
    </row>
    <row r="74" spans="1:11" x14ac:dyDescent="0.35">
      <c r="A74" s="11" t="s">
        <v>248</v>
      </c>
      <c r="B74" t="s">
        <v>70</v>
      </c>
      <c r="C74" s="19">
        <v>34010</v>
      </c>
      <c r="D74" s="4">
        <v>11535</v>
      </c>
      <c r="E74" s="19">
        <v>20330</v>
      </c>
      <c r="F74" s="4">
        <v>2030</v>
      </c>
      <c r="G74" s="19">
        <v>120</v>
      </c>
      <c r="H74" s="5">
        <v>0.34</v>
      </c>
      <c r="I74" s="15">
        <v>0.6</v>
      </c>
      <c r="J74" s="5">
        <v>0.06</v>
      </c>
      <c r="K74" s="15">
        <v>0</v>
      </c>
    </row>
    <row r="75" spans="1:11" x14ac:dyDescent="0.35">
      <c r="A75" s="11" t="s">
        <v>248</v>
      </c>
      <c r="B75" t="s">
        <v>71</v>
      </c>
      <c r="C75" s="19">
        <v>39345</v>
      </c>
      <c r="D75" s="4">
        <v>13685</v>
      </c>
      <c r="E75" s="19">
        <v>23360</v>
      </c>
      <c r="F75" s="4">
        <v>2175</v>
      </c>
      <c r="G75" s="19">
        <v>125</v>
      </c>
      <c r="H75" s="5">
        <v>0.35</v>
      </c>
      <c r="I75" s="15">
        <v>0.59</v>
      </c>
      <c r="J75" s="5">
        <v>0.06</v>
      </c>
      <c r="K75" s="15">
        <v>0</v>
      </c>
    </row>
    <row r="76" spans="1:11" x14ac:dyDescent="0.35">
      <c r="A76" s="11" t="s">
        <v>248</v>
      </c>
      <c r="B76" t="s">
        <v>72</v>
      </c>
      <c r="C76" s="19">
        <v>40870</v>
      </c>
      <c r="D76" s="4">
        <v>14395</v>
      </c>
      <c r="E76" s="19">
        <v>24105</v>
      </c>
      <c r="F76" s="4">
        <v>2240</v>
      </c>
      <c r="G76" s="19">
        <v>130</v>
      </c>
      <c r="H76" s="5">
        <v>0.35</v>
      </c>
      <c r="I76" s="15">
        <v>0.59</v>
      </c>
      <c r="J76" s="5">
        <v>0.05</v>
      </c>
      <c r="K76" s="15">
        <v>0</v>
      </c>
    </row>
    <row r="77" spans="1:11" x14ac:dyDescent="0.35">
      <c r="A77" s="11" t="s">
        <v>248</v>
      </c>
      <c r="B77" t="s">
        <v>73</v>
      </c>
      <c r="C77" s="19">
        <v>41615</v>
      </c>
      <c r="D77" s="4">
        <v>14745</v>
      </c>
      <c r="E77" s="19">
        <v>24455</v>
      </c>
      <c r="F77" s="4">
        <v>2280</v>
      </c>
      <c r="G77" s="19">
        <v>135</v>
      </c>
      <c r="H77" s="5">
        <v>0.35</v>
      </c>
      <c r="I77" s="15">
        <v>0.59</v>
      </c>
      <c r="J77" s="5">
        <v>0.05</v>
      </c>
      <c r="K77" s="15">
        <v>0</v>
      </c>
    </row>
    <row r="78" spans="1:11" x14ac:dyDescent="0.35">
      <c r="A78" s="11" t="s">
        <v>248</v>
      </c>
      <c r="B78" t="s">
        <v>74</v>
      </c>
      <c r="C78" s="19">
        <v>42085</v>
      </c>
      <c r="D78" s="4">
        <v>14970</v>
      </c>
      <c r="E78" s="19">
        <v>24665</v>
      </c>
      <c r="F78" s="4">
        <v>2310</v>
      </c>
      <c r="G78" s="19">
        <v>140</v>
      </c>
      <c r="H78" s="5">
        <v>0.36</v>
      </c>
      <c r="I78" s="15">
        <v>0.59</v>
      </c>
      <c r="J78" s="5">
        <v>0.05</v>
      </c>
      <c r="K78" s="15">
        <v>0</v>
      </c>
    </row>
    <row r="79" spans="1:11" x14ac:dyDescent="0.35">
      <c r="A79" s="11" t="s">
        <v>248</v>
      </c>
      <c r="B79" t="s">
        <v>75</v>
      </c>
      <c r="C79" s="19">
        <v>43460</v>
      </c>
      <c r="D79" s="4">
        <v>15635</v>
      </c>
      <c r="E79" s="19">
        <v>25320</v>
      </c>
      <c r="F79" s="4">
        <v>2365</v>
      </c>
      <c r="G79" s="19">
        <v>140</v>
      </c>
      <c r="H79" s="5">
        <v>0.36</v>
      </c>
      <c r="I79" s="15">
        <v>0.57999999999999996</v>
      </c>
      <c r="J79" s="5">
        <v>0.05</v>
      </c>
      <c r="K79" s="15">
        <v>0</v>
      </c>
    </row>
    <row r="80" spans="1:11" x14ac:dyDescent="0.35">
      <c r="A80" s="11" t="s">
        <v>248</v>
      </c>
      <c r="B80" t="s">
        <v>76</v>
      </c>
      <c r="C80" s="19">
        <v>44990</v>
      </c>
      <c r="D80" s="4">
        <v>16395</v>
      </c>
      <c r="E80" s="19">
        <v>26040</v>
      </c>
      <c r="F80" s="4">
        <v>2415</v>
      </c>
      <c r="G80" s="19">
        <v>135</v>
      </c>
      <c r="H80" s="5">
        <v>0.36</v>
      </c>
      <c r="I80" s="15">
        <v>0.57999999999999996</v>
      </c>
      <c r="J80" s="5">
        <v>0.05</v>
      </c>
      <c r="K80" s="15">
        <v>0</v>
      </c>
    </row>
    <row r="81" spans="1:11" x14ac:dyDescent="0.35">
      <c r="A81" s="11" t="s">
        <v>248</v>
      </c>
      <c r="B81" t="s">
        <v>77</v>
      </c>
      <c r="C81" s="19">
        <v>45700</v>
      </c>
      <c r="D81" s="4">
        <v>16755</v>
      </c>
      <c r="E81" s="19">
        <v>26360</v>
      </c>
      <c r="F81" s="4">
        <v>2450</v>
      </c>
      <c r="G81" s="19">
        <v>135</v>
      </c>
      <c r="H81" s="5">
        <v>0.37</v>
      </c>
      <c r="I81" s="15">
        <v>0.57999999999999996</v>
      </c>
      <c r="J81" s="5">
        <v>0.05</v>
      </c>
      <c r="K81" s="15">
        <v>0</v>
      </c>
    </row>
    <row r="82" spans="1:11" x14ac:dyDescent="0.35">
      <c r="A82" s="11" t="s">
        <v>248</v>
      </c>
      <c r="B82" t="s">
        <v>78</v>
      </c>
      <c r="C82" s="19">
        <v>46055</v>
      </c>
      <c r="D82" s="4">
        <v>16950</v>
      </c>
      <c r="E82" s="19">
        <v>26495</v>
      </c>
      <c r="F82" s="4">
        <v>2470</v>
      </c>
      <c r="G82" s="19">
        <v>140</v>
      </c>
      <c r="H82" s="5">
        <v>0.37</v>
      </c>
      <c r="I82" s="15">
        <v>0.57999999999999996</v>
      </c>
      <c r="J82" s="5">
        <v>0.05</v>
      </c>
      <c r="K82" s="15">
        <v>0</v>
      </c>
    </row>
    <row r="83" spans="1:11" x14ac:dyDescent="0.35">
      <c r="A83" s="11" t="s">
        <v>248</v>
      </c>
      <c r="B83" t="s">
        <v>79</v>
      </c>
      <c r="C83" s="19">
        <v>46265</v>
      </c>
      <c r="D83" s="4">
        <v>17095</v>
      </c>
      <c r="E83" s="19">
        <v>26560</v>
      </c>
      <c r="F83" s="4">
        <v>2470</v>
      </c>
      <c r="G83" s="19">
        <v>135</v>
      </c>
      <c r="H83" s="5">
        <v>0.37</v>
      </c>
      <c r="I83" s="15">
        <v>0.56999999999999995</v>
      </c>
      <c r="J83" s="5">
        <v>0.05</v>
      </c>
      <c r="K83" s="15">
        <v>0</v>
      </c>
    </row>
    <row r="84" spans="1:11" x14ac:dyDescent="0.35">
      <c r="A84" s="11" t="s">
        <v>248</v>
      </c>
      <c r="B84" t="s">
        <v>80</v>
      </c>
      <c r="C84" s="19">
        <v>46250</v>
      </c>
      <c r="D84" s="4">
        <v>17130</v>
      </c>
      <c r="E84" s="19">
        <v>26525</v>
      </c>
      <c r="F84" s="4">
        <v>2460</v>
      </c>
      <c r="G84" s="19">
        <v>135</v>
      </c>
      <c r="H84" s="5">
        <v>0.37</v>
      </c>
      <c r="I84" s="15">
        <v>0.56999999999999995</v>
      </c>
      <c r="J84" s="5">
        <v>0.05</v>
      </c>
      <c r="K84" s="15">
        <v>0</v>
      </c>
    </row>
    <row r="85" spans="1:11" x14ac:dyDescent="0.35">
      <c r="A85" s="11" t="s">
        <v>248</v>
      </c>
      <c r="B85" t="s">
        <v>81</v>
      </c>
      <c r="C85" s="19">
        <v>46240</v>
      </c>
      <c r="D85" s="4">
        <v>17200</v>
      </c>
      <c r="E85" s="19">
        <v>26455</v>
      </c>
      <c r="F85" s="4">
        <v>2450</v>
      </c>
      <c r="G85" s="19">
        <v>135</v>
      </c>
      <c r="H85" s="5">
        <v>0.37</v>
      </c>
      <c r="I85" s="15">
        <v>0.56999999999999995</v>
      </c>
      <c r="J85" s="5">
        <v>0.05</v>
      </c>
      <c r="K85" s="15">
        <v>0</v>
      </c>
    </row>
    <row r="86" spans="1:11" x14ac:dyDescent="0.35">
      <c r="A86" s="11" t="s">
        <v>248</v>
      </c>
      <c r="B86" t="s">
        <v>82</v>
      </c>
      <c r="C86" s="19">
        <v>46235</v>
      </c>
      <c r="D86" s="4">
        <v>17285</v>
      </c>
      <c r="E86" s="19">
        <v>26380</v>
      </c>
      <c r="F86" s="4">
        <v>2435</v>
      </c>
      <c r="G86" s="19">
        <v>135</v>
      </c>
      <c r="H86" s="5">
        <v>0.37</v>
      </c>
      <c r="I86" s="15">
        <v>0.56999999999999995</v>
      </c>
      <c r="J86" s="5">
        <v>0.05</v>
      </c>
      <c r="K86" s="15">
        <v>0</v>
      </c>
    </row>
    <row r="87" spans="1:11" x14ac:dyDescent="0.35">
      <c r="A87" s="11" t="s">
        <v>248</v>
      </c>
      <c r="B87" t="s">
        <v>83</v>
      </c>
      <c r="C87" s="19">
        <v>46150</v>
      </c>
      <c r="D87" s="4">
        <v>17340</v>
      </c>
      <c r="E87" s="19">
        <v>26255</v>
      </c>
      <c r="F87" s="4">
        <v>2420</v>
      </c>
      <c r="G87" s="19">
        <v>135</v>
      </c>
      <c r="H87" s="5">
        <v>0.38</v>
      </c>
      <c r="I87" s="15">
        <v>0.56999999999999995</v>
      </c>
      <c r="J87" s="5">
        <v>0.05</v>
      </c>
      <c r="K87" s="15">
        <v>0</v>
      </c>
    </row>
    <row r="88" spans="1:11" x14ac:dyDescent="0.35">
      <c r="A88" s="11" t="s">
        <v>248</v>
      </c>
      <c r="B88" t="s">
        <v>84</v>
      </c>
      <c r="C88" s="19">
        <v>45925</v>
      </c>
      <c r="D88" s="4">
        <v>17330</v>
      </c>
      <c r="E88" s="19">
        <v>26075</v>
      </c>
      <c r="F88" s="4">
        <v>2390</v>
      </c>
      <c r="G88" s="19">
        <v>135</v>
      </c>
      <c r="H88" s="5">
        <v>0.38</v>
      </c>
      <c r="I88" s="15">
        <v>0.56999999999999995</v>
      </c>
      <c r="J88" s="5">
        <v>0.05</v>
      </c>
      <c r="K88" s="15">
        <v>0</v>
      </c>
    </row>
    <row r="89" spans="1:11" x14ac:dyDescent="0.35">
      <c r="A89" s="11" t="s">
        <v>248</v>
      </c>
      <c r="B89" t="s">
        <v>85</v>
      </c>
      <c r="C89" s="19">
        <v>45575</v>
      </c>
      <c r="D89" s="4">
        <v>17295</v>
      </c>
      <c r="E89" s="19">
        <v>25805</v>
      </c>
      <c r="F89" s="4">
        <v>2345</v>
      </c>
      <c r="G89" s="19">
        <v>130</v>
      </c>
      <c r="H89" s="5">
        <v>0.38</v>
      </c>
      <c r="I89" s="15">
        <v>0.56999999999999995</v>
      </c>
      <c r="J89" s="5">
        <v>0.05</v>
      </c>
      <c r="K89" s="15">
        <v>0</v>
      </c>
    </row>
    <row r="90" spans="1:11" x14ac:dyDescent="0.35">
      <c r="A90" s="11" t="s">
        <v>248</v>
      </c>
      <c r="B90" t="s">
        <v>86</v>
      </c>
      <c r="C90" s="19">
        <v>45300</v>
      </c>
      <c r="D90" s="4">
        <v>17270</v>
      </c>
      <c r="E90" s="19">
        <v>25595</v>
      </c>
      <c r="F90" s="4">
        <v>2305</v>
      </c>
      <c r="G90" s="19">
        <v>130</v>
      </c>
      <c r="H90" s="5">
        <v>0.38</v>
      </c>
      <c r="I90" s="15">
        <v>0.56000000000000005</v>
      </c>
      <c r="J90" s="5">
        <v>0.05</v>
      </c>
      <c r="K90" s="15">
        <v>0</v>
      </c>
    </row>
    <row r="91" spans="1:11" x14ac:dyDescent="0.35">
      <c r="A91" s="11" t="s">
        <v>248</v>
      </c>
      <c r="B91" t="s">
        <v>87</v>
      </c>
      <c r="C91" s="19">
        <v>44980</v>
      </c>
      <c r="D91" s="4">
        <v>17245</v>
      </c>
      <c r="E91" s="19">
        <v>25350</v>
      </c>
      <c r="F91" s="4">
        <v>2260</v>
      </c>
      <c r="G91" s="19">
        <v>130</v>
      </c>
      <c r="H91" s="5">
        <v>0.38</v>
      </c>
      <c r="I91" s="15">
        <v>0.56000000000000005</v>
      </c>
      <c r="J91" s="5">
        <v>0.05</v>
      </c>
      <c r="K91" s="15">
        <v>0</v>
      </c>
    </row>
    <row r="92" spans="1:11" x14ac:dyDescent="0.35">
      <c r="A92" s="11" t="s">
        <v>248</v>
      </c>
      <c r="B92" t="s">
        <v>88</v>
      </c>
      <c r="C92" s="19">
        <v>44495</v>
      </c>
      <c r="D92" s="4">
        <v>17185</v>
      </c>
      <c r="E92" s="19">
        <v>24980</v>
      </c>
      <c r="F92" s="4">
        <v>2205</v>
      </c>
      <c r="G92" s="19">
        <v>125</v>
      </c>
      <c r="H92" s="5">
        <v>0.39</v>
      </c>
      <c r="I92" s="15">
        <v>0.56000000000000005</v>
      </c>
      <c r="J92" s="5">
        <v>0.05</v>
      </c>
      <c r="K92" s="15">
        <v>0</v>
      </c>
    </row>
    <row r="93" spans="1:11" x14ac:dyDescent="0.35">
      <c r="A93" s="11" t="s">
        <v>248</v>
      </c>
      <c r="B93" t="s">
        <v>89</v>
      </c>
      <c r="C93" s="19">
        <v>43990</v>
      </c>
      <c r="D93" s="4">
        <v>17085</v>
      </c>
      <c r="E93" s="19">
        <v>24635</v>
      </c>
      <c r="F93" s="4">
        <v>2155</v>
      </c>
      <c r="G93" s="19">
        <v>120</v>
      </c>
      <c r="H93" s="5">
        <v>0.39</v>
      </c>
      <c r="I93" s="15">
        <v>0.56000000000000005</v>
      </c>
      <c r="J93" s="5">
        <v>0.05</v>
      </c>
      <c r="K93" s="15">
        <v>0</v>
      </c>
    </row>
    <row r="94" spans="1:11" x14ac:dyDescent="0.35">
      <c r="A94" s="11" t="s">
        <v>248</v>
      </c>
      <c r="B94" t="s">
        <v>90</v>
      </c>
      <c r="C94" s="19">
        <v>43525</v>
      </c>
      <c r="D94" s="4">
        <v>17010</v>
      </c>
      <c r="E94" s="19">
        <v>24300</v>
      </c>
      <c r="F94" s="4">
        <v>2100</v>
      </c>
      <c r="G94" s="19">
        <v>115</v>
      </c>
      <c r="H94" s="5">
        <v>0.39</v>
      </c>
      <c r="I94" s="15">
        <v>0.56000000000000005</v>
      </c>
      <c r="J94" s="5">
        <v>0.05</v>
      </c>
      <c r="K94" s="15">
        <v>0</v>
      </c>
    </row>
    <row r="95" spans="1:11" x14ac:dyDescent="0.35">
      <c r="A95" s="11" t="s">
        <v>248</v>
      </c>
      <c r="B95" t="s">
        <v>91</v>
      </c>
      <c r="C95" s="19">
        <v>43000</v>
      </c>
      <c r="D95" s="4">
        <v>16915</v>
      </c>
      <c r="E95" s="19">
        <v>23910</v>
      </c>
      <c r="F95" s="4">
        <v>2060</v>
      </c>
      <c r="G95" s="19">
        <v>115</v>
      </c>
      <c r="H95" s="5">
        <v>0.39</v>
      </c>
      <c r="I95" s="15">
        <v>0.56000000000000005</v>
      </c>
      <c r="J95" s="5">
        <v>0.05</v>
      </c>
      <c r="K95" s="15">
        <v>0</v>
      </c>
    </row>
    <row r="96" spans="1:11" x14ac:dyDescent="0.35">
      <c r="A96" s="11" t="s">
        <v>248</v>
      </c>
      <c r="B96" t="s">
        <v>92</v>
      </c>
      <c r="C96" s="19">
        <v>42425</v>
      </c>
      <c r="D96" s="4">
        <v>16810</v>
      </c>
      <c r="E96" s="19">
        <v>23500</v>
      </c>
      <c r="F96" s="4">
        <v>2010</v>
      </c>
      <c r="G96" s="19">
        <v>105</v>
      </c>
      <c r="H96" s="5">
        <v>0.4</v>
      </c>
      <c r="I96" s="15">
        <v>0.55000000000000004</v>
      </c>
      <c r="J96" s="5">
        <v>0.05</v>
      </c>
      <c r="K96" s="15">
        <v>0</v>
      </c>
    </row>
    <row r="97" spans="1:11" x14ac:dyDescent="0.35">
      <c r="A97" s="11" t="s">
        <v>248</v>
      </c>
      <c r="B97" t="s">
        <v>93</v>
      </c>
      <c r="C97" s="19">
        <v>41770</v>
      </c>
      <c r="D97" s="4">
        <v>16655</v>
      </c>
      <c r="E97" s="19">
        <v>23040</v>
      </c>
      <c r="F97" s="4">
        <v>1970</v>
      </c>
      <c r="G97" s="19">
        <v>105</v>
      </c>
      <c r="H97" s="5">
        <v>0.4</v>
      </c>
      <c r="I97" s="15">
        <v>0.55000000000000004</v>
      </c>
      <c r="J97" s="5">
        <v>0.05</v>
      </c>
      <c r="K97" s="15">
        <v>0</v>
      </c>
    </row>
    <row r="98" spans="1:11" x14ac:dyDescent="0.35">
      <c r="A98" s="11" t="s">
        <v>248</v>
      </c>
      <c r="B98" t="s">
        <v>94</v>
      </c>
      <c r="C98" s="19">
        <v>41045</v>
      </c>
      <c r="D98" s="4">
        <v>16495</v>
      </c>
      <c r="E98" s="19">
        <v>22530</v>
      </c>
      <c r="F98" s="4">
        <v>1920</v>
      </c>
      <c r="G98" s="19">
        <v>100</v>
      </c>
      <c r="H98" s="5">
        <v>0.4</v>
      </c>
      <c r="I98" s="15">
        <v>0.55000000000000004</v>
      </c>
      <c r="J98" s="5">
        <v>0.05</v>
      </c>
      <c r="K98" s="15">
        <v>0</v>
      </c>
    </row>
    <row r="99" spans="1:11" x14ac:dyDescent="0.35">
      <c r="A99" s="32" t="s">
        <v>248</v>
      </c>
      <c r="B99" t="s">
        <v>95</v>
      </c>
      <c r="C99" s="34">
        <v>40425</v>
      </c>
      <c r="D99" s="4">
        <v>16340</v>
      </c>
      <c r="E99" s="34">
        <v>22115</v>
      </c>
      <c r="F99" s="4">
        <v>1870</v>
      </c>
      <c r="G99" s="34">
        <v>100</v>
      </c>
      <c r="H99" s="5">
        <v>0.4</v>
      </c>
      <c r="I99" s="33">
        <v>0.55000000000000004</v>
      </c>
      <c r="J99" s="5">
        <v>0.05</v>
      </c>
      <c r="K99" s="33">
        <v>0</v>
      </c>
    </row>
    <row r="100" spans="1:11" x14ac:dyDescent="0.35">
      <c r="A100" s="90" t="s">
        <v>28</v>
      </c>
      <c r="B100" s="90" t="s">
        <v>389</v>
      </c>
    </row>
    <row r="101" spans="1:11" x14ac:dyDescent="0.35">
      <c r="A101" s="90" t="s">
        <v>29</v>
      </c>
      <c r="B101" s="90" t="s">
        <v>437</v>
      </c>
    </row>
    <row r="102" spans="1:11" x14ac:dyDescent="0.35">
      <c r="A102" s="88" t="s">
        <v>30</v>
      </c>
      <c r="B102" s="88" t="s">
        <v>432</v>
      </c>
    </row>
    <row r="103" spans="1:11" x14ac:dyDescent="0.35">
      <c r="A103" s="88" t="s">
        <v>31</v>
      </c>
      <c r="B103" s="88" t="s">
        <v>433</v>
      </c>
    </row>
    <row r="104" spans="1:11" x14ac:dyDescent="0.35">
      <c r="A104" s="90" t="s">
        <v>32</v>
      </c>
      <c r="B104" s="90" t="s">
        <v>438</v>
      </c>
    </row>
  </sheetData>
  <conditionalFormatting sqref="H1:K1048576">
    <cfRule type="dataBar" priority="1">
      <dataBar>
        <cfvo type="num" val="0"/>
        <cfvo type="num" val="1"/>
        <color theme="7" tint="0.39997558519241921"/>
      </dataBar>
      <extLst>
        <ext xmlns:x14="http://schemas.microsoft.com/office/spreadsheetml/2009/9/main" uri="{B025F937-C7B1-47D3-B67F-A62EFF666E3E}">
          <x14:id>{D2191978-0E53-4B2C-883F-2469EB74D436}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2191978-0E53-4B2C-883F-2469EB74D436}">
            <x14:dataBar minLength="0" maxLength="100" gradient="0">
              <x14:cfvo type="num">
                <xm:f>0</xm:f>
              </x14:cfvo>
              <x14:cfvo type="num">
                <xm:f>1</xm:f>
              </x14:cfvo>
              <x14:negativeFillColor rgb="FFFF0000"/>
              <x14:axisColor rgb="FF000000"/>
            </x14:dataBar>
          </x14:cfRule>
          <xm:sqref>H1:K1048576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4"/>
  <sheetViews>
    <sheetView showGridLines="0" workbookViewId="0"/>
  </sheetViews>
  <sheetFormatPr defaultColWidth="11.08203125" defaultRowHeight="15.5" x14ac:dyDescent="0.35"/>
  <cols>
    <col min="1" max="9" width="20.58203125" customWidth="1"/>
  </cols>
  <sheetData>
    <row r="1" spans="1:9" ht="19.5" x14ac:dyDescent="0.45">
      <c r="A1" s="2" t="s">
        <v>280</v>
      </c>
    </row>
    <row r="2" spans="1:9" x14ac:dyDescent="0.35">
      <c r="A2" t="s">
        <v>44</v>
      </c>
    </row>
    <row r="3" spans="1:9" x14ac:dyDescent="0.35">
      <c r="A3" t="s">
        <v>45</v>
      </c>
    </row>
    <row r="4" spans="1:9" x14ac:dyDescent="0.35">
      <c r="A4" t="s">
        <v>259</v>
      </c>
    </row>
    <row r="5" spans="1:9" x14ac:dyDescent="0.35">
      <c r="A5" t="s">
        <v>47</v>
      </c>
    </row>
    <row r="6" spans="1:9" ht="31" x14ac:dyDescent="0.35">
      <c r="A6" s="9" t="s">
        <v>234</v>
      </c>
      <c r="B6" s="3" t="s">
        <v>260</v>
      </c>
      <c r="C6" s="22" t="s">
        <v>271</v>
      </c>
      <c r="D6" s="3" t="s">
        <v>281</v>
      </c>
      <c r="E6" s="22" t="s">
        <v>282</v>
      </c>
      <c r="F6" s="3" t="s">
        <v>275</v>
      </c>
      <c r="G6" s="22" t="s">
        <v>283</v>
      </c>
      <c r="H6" s="3" t="s">
        <v>284</v>
      </c>
      <c r="I6" s="22" t="s">
        <v>279</v>
      </c>
    </row>
    <row r="7" spans="1:9" x14ac:dyDescent="0.35">
      <c r="A7" s="52" t="s">
        <v>246</v>
      </c>
      <c r="B7" t="s">
        <v>65</v>
      </c>
      <c r="C7" s="19">
        <v>5235</v>
      </c>
      <c r="D7" s="4">
        <v>400</v>
      </c>
      <c r="E7" s="19">
        <v>3110</v>
      </c>
      <c r="F7" s="4">
        <v>1725</v>
      </c>
      <c r="G7" s="15">
        <v>0.08</v>
      </c>
      <c r="H7" s="5">
        <v>0.59</v>
      </c>
      <c r="I7" s="15">
        <v>0.33</v>
      </c>
    </row>
    <row r="8" spans="1:9" x14ac:dyDescent="0.35">
      <c r="A8" s="11" t="s">
        <v>246</v>
      </c>
      <c r="B8" t="s">
        <v>66</v>
      </c>
      <c r="C8" s="19">
        <v>7800</v>
      </c>
      <c r="D8" s="4">
        <v>625</v>
      </c>
      <c r="E8" s="19">
        <v>4705</v>
      </c>
      <c r="F8" s="4">
        <v>2470</v>
      </c>
      <c r="G8" s="15">
        <v>0.08</v>
      </c>
      <c r="H8" s="5">
        <v>0.6</v>
      </c>
      <c r="I8" s="15">
        <v>0.32</v>
      </c>
    </row>
    <row r="9" spans="1:9" x14ac:dyDescent="0.35">
      <c r="A9" s="11" t="s">
        <v>246</v>
      </c>
      <c r="B9" t="s">
        <v>67</v>
      </c>
      <c r="C9" s="19">
        <v>11140</v>
      </c>
      <c r="D9" s="4">
        <v>935</v>
      </c>
      <c r="E9" s="19">
        <v>6900</v>
      </c>
      <c r="F9" s="4">
        <v>3310</v>
      </c>
      <c r="G9" s="15">
        <v>0.08</v>
      </c>
      <c r="H9" s="5">
        <v>0.62</v>
      </c>
      <c r="I9" s="15">
        <v>0.3</v>
      </c>
    </row>
    <row r="10" spans="1:9" x14ac:dyDescent="0.35">
      <c r="A10" s="11" t="s">
        <v>246</v>
      </c>
      <c r="B10" t="s">
        <v>68</v>
      </c>
      <c r="C10" s="19">
        <v>19180</v>
      </c>
      <c r="D10" s="4">
        <v>1735</v>
      </c>
      <c r="E10" s="19">
        <v>12535</v>
      </c>
      <c r="F10" s="4">
        <v>4910</v>
      </c>
      <c r="G10" s="15">
        <v>0.09</v>
      </c>
      <c r="H10" s="5">
        <v>0.65</v>
      </c>
      <c r="I10" s="15">
        <v>0.26</v>
      </c>
    </row>
    <row r="11" spans="1:9" x14ac:dyDescent="0.35">
      <c r="A11" s="11" t="s">
        <v>246</v>
      </c>
      <c r="B11" t="s">
        <v>69</v>
      </c>
      <c r="C11" s="19">
        <v>29495</v>
      </c>
      <c r="D11" s="4">
        <v>2810</v>
      </c>
      <c r="E11" s="19">
        <v>19895</v>
      </c>
      <c r="F11" s="4">
        <v>6790</v>
      </c>
      <c r="G11" s="15">
        <v>0.1</v>
      </c>
      <c r="H11" s="5">
        <v>0.67</v>
      </c>
      <c r="I11" s="15">
        <v>0.23</v>
      </c>
    </row>
    <row r="12" spans="1:9" x14ac:dyDescent="0.35">
      <c r="A12" s="11" t="s">
        <v>246</v>
      </c>
      <c r="B12" t="s">
        <v>70</v>
      </c>
      <c r="C12" s="19">
        <v>42805</v>
      </c>
      <c r="D12" s="4">
        <v>4215</v>
      </c>
      <c r="E12" s="19">
        <v>28875</v>
      </c>
      <c r="F12" s="4">
        <v>9715</v>
      </c>
      <c r="G12" s="15">
        <v>0.1</v>
      </c>
      <c r="H12" s="5">
        <v>0.67</v>
      </c>
      <c r="I12" s="15">
        <v>0.23</v>
      </c>
    </row>
    <row r="13" spans="1:9" x14ac:dyDescent="0.35">
      <c r="A13" s="11" t="s">
        <v>246</v>
      </c>
      <c r="B13" t="s">
        <v>71</v>
      </c>
      <c r="C13" s="19">
        <v>49365</v>
      </c>
      <c r="D13" s="4">
        <v>5000</v>
      </c>
      <c r="E13" s="19">
        <v>32635</v>
      </c>
      <c r="F13" s="4">
        <v>11735</v>
      </c>
      <c r="G13" s="15">
        <v>0.1</v>
      </c>
      <c r="H13" s="5">
        <v>0.66</v>
      </c>
      <c r="I13" s="15">
        <v>0.24</v>
      </c>
    </row>
    <row r="14" spans="1:9" x14ac:dyDescent="0.35">
      <c r="A14" s="11" t="s">
        <v>246</v>
      </c>
      <c r="B14" t="s">
        <v>72</v>
      </c>
      <c r="C14" s="19">
        <v>51920</v>
      </c>
      <c r="D14" s="4">
        <v>5350</v>
      </c>
      <c r="E14" s="19">
        <v>33945</v>
      </c>
      <c r="F14" s="4">
        <v>12620</v>
      </c>
      <c r="G14" s="15">
        <v>0.1</v>
      </c>
      <c r="H14" s="5">
        <v>0.65</v>
      </c>
      <c r="I14" s="15">
        <v>0.24</v>
      </c>
    </row>
    <row r="15" spans="1:9" x14ac:dyDescent="0.35">
      <c r="A15" s="11" t="s">
        <v>246</v>
      </c>
      <c r="B15" t="s">
        <v>73</v>
      </c>
      <c r="C15" s="19">
        <v>53795</v>
      </c>
      <c r="D15" s="4">
        <v>5545</v>
      </c>
      <c r="E15" s="19">
        <v>35030</v>
      </c>
      <c r="F15" s="4">
        <v>13220</v>
      </c>
      <c r="G15" s="15">
        <v>0.1</v>
      </c>
      <c r="H15" s="5">
        <v>0.65</v>
      </c>
      <c r="I15" s="15">
        <v>0.25</v>
      </c>
    </row>
    <row r="16" spans="1:9" x14ac:dyDescent="0.35">
      <c r="A16" s="11" t="s">
        <v>246</v>
      </c>
      <c r="B16" t="s">
        <v>74</v>
      </c>
      <c r="C16" s="19">
        <v>55225</v>
      </c>
      <c r="D16" s="4">
        <v>5680</v>
      </c>
      <c r="E16" s="19">
        <v>35845</v>
      </c>
      <c r="F16" s="4">
        <v>13700</v>
      </c>
      <c r="G16" s="15">
        <v>0.1</v>
      </c>
      <c r="H16" s="5">
        <v>0.65</v>
      </c>
      <c r="I16" s="15">
        <v>0.25</v>
      </c>
    </row>
    <row r="17" spans="1:9" x14ac:dyDescent="0.35">
      <c r="A17" s="11" t="s">
        <v>246</v>
      </c>
      <c r="B17" t="s">
        <v>75</v>
      </c>
      <c r="C17" s="19">
        <v>57610</v>
      </c>
      <c r="D17" s="4">
        <v>5965</v>
      </c>
      <c r="E17" s="19">
        <v>36755</v>
      </c>
      <c r="F17" s="4">
        <v>14885</v>
      </c>
      <c r="G17" s="15">
        <v>0.1</v>
      </c>
      <c r="H17" s="5">
        <v>0.64</v>
      </c>
      <c r="I17" s="15">
        <v>0.26</v>
      </c>
    </row>
    <row r="18" spans="1:9" x14ac:dyDescent="0.35">
      <c r="A18" s="11" t="s">
        <v>246</v>
      </c>
      <c r="B18" t="s">
        <v>76</v>
      </c>
      <c r="C18" s="19">
        <v>60265</v>
      </c>
      <c r="D18" s="4">
        <v>6250</v>
      </c>
      <c r="E18" s="19">
        <v>37740</v>
      </c>
      <c r="F18" s="4">
        <v>16275</v>
      </c>
      <c r="G18" s="15">
        <v>0.1</v>
      </c>
      <c r="H18" s="5">
        <v>0.63</v>
      </c>
      <c r="I18" s="15">
        <v>0.27</v>
      </c>
    </row>
    <row r="19" spans="1:9" x14ac:dyDescent="0.35">
      <c r="A19" s="11" t="s">
        <v>246</v>
      </c>
      <c r="B19" t="s">
        <v>77</v>
      </c>
      <c r="C19" s="19">
        <v>62515</v>
      </c>
      <c r="D19" s="4">
        <v>6440</v>
      </c>
      <c r="E19" s="19">
        <v>38985</v>
      </c>
      <c r="F19" s="4">
        <v>17095</v>
      </c>
      <c r="G19" s="15">
        <v>0.1</v>
      </c>
      <c r="H19" s="5">
        <v>0.62</v>
      </c>
      <c r="I19" s="15">
        <v>0.27</v>
      </c>
    </row>
    <row r="20" spans="1:9" x14ac:dyDescent="0.35">
      <c r="A20" s="11" t="s">
        <v>246</v>
      </c>
      <c r="B20" t="s">
        <v>78</v>
      </c>
      <c r="C20" s="19">
        <v>64030</v>
      </c>
      <c r="D20" s="4">
        <v>6575</v>
      </c>
      <c r="E20" s="19">
        <v>39790</v>
      </c>
      <c r="F20" s="4">
        <v>17665</v>
      </c>
      <c r="G20" s="15">
        <v>0.1</v>
      </c>
      <c r="H20" s="5">
        <v>0.62</v>
      </c>
      <c r="I20" s="15">
        <v>0.28000000000000003</v>
      </c>
    </row>
    <row r="21" spans="1:9" x14ac:dyDescent="0.35">
      <c r="A21" s="11" t="s">
        <v>246</v>
      </c>
      <c r="B21" t="s">
        <v>79</v>
      </c>
      <c r="C21" s="19">
        <v>65675</v>
      </c>
      <c r="D21" s="4">
        <v>6745</v>
      </c>
      <c r="E21" s="19">
        <v>40585</v>
      </c>
      <c r="F21" s="4">
        <v>18345</v>
      </c>
      <c r="G21" s="15">
        <v>0.1</v>
      </c>
      <c r="H21" s="5">
        <v>0.62</v>
      </c>
      <c r="I21" s="15">
        <v>0.28000000000000003</v>
      </c>
    </row>
    <row r="22" spans="1:9" x14ac:dyDescent="0.35">
      <c r="A22" s="11" t="s">
        <v>246</v>
      </c>
      <c r="B22" t="s">
        <v>80</v>
      </c>
      <c r="C22" s="19">
        <v>67365</v>
      </c>
      <c r="D22" s="4">
        <v>6950</v>
      </c>
      <c r="E22" s="19">
        <v>41330</v>
      </c>
      <c r="F22" s="4">
        <v>19085</v>
      </c>
      <c r="G22" s="15">
        <v>0.1</v>
      </c>
      <c r="H22" s="5">
        <v>0.61</v>
      </c>
      <c r="I22" s="15">
        <v>0.28000000000000003</v>
      </c>
    </row>
    <row r="23" spans="1:9" x14ac:dyDescent="0.35">
      <c r="A23" s="11" t="s">
        <v>246</v>
      </c>
      <c r="B23" t="s">
        <v>81</v>
      </c>
      <c r="C23" s="19">
        <v>68670</v>
      </c>
      <c r="D23" s="4">
        <v>7180</v>
      </c>
      <c r="E23" s="19">
        <v>41875</v>
      </c>
      <c r="F23" s="4">
        <v>19615</v>
      </c>
      <c r="G23" s="15">
        <v>0.1</v>
      </c>
      <c r="H23" s="5">
        <v>0.61</v>
      </c>
      <c r="I23" s="15">
        <v>0.28999999999999998</v>
      </c>
    </row>
    <row r="24" spans="1:9" x14ac:dyDescent="0.35">
      <c r="A24" s="11" t="s">
        <v>246</v>
      </c>
      <c r="B24" t="s">
        <v>82</v>
      </c>
      <c r="C24" s="19">
        <v>70285</v>
      </c>
      <c r="D24" s="4">
        <v>7445</v>
      </c>
      <c r="E24" s="19">
        <v>42545</v>
      </c>
      <c r="F24" s="4">
        <v>20295</v>
      </c>
      <c r="G24" s="15">
        <v>0.11</v>
      </c>
      <c r="H24" s="5">
        <v>0.61</v>
      </c>
      <c r="I24" s="15">
        <v>0.28999999999999998</v>
      </c>
    </row>
    <row r="25" spans="1:9" x14ac:dyDescent="0.35">
      <c r="A25" s="11" t="s">
        <v>246</v>
      </c>
      <c r="B25" t="s">
        <v>83</v>
      </c>
      <c r="C25" s="19">
        <v>71765</v>
      </c>
      <c r="D25" s="4">
        <v>7690</v>
      </c>
      <c r="E25" s="19">
        <v>43175</v>
      </c>
      <c r="F25" s="4">
        <v>20905</v>
      </c>
      <c r="G25" s="15">
        <v>0.11</v>
      </c>
      <c r="H25" s="5">
        <v>0.6</v>
      </c>
      <c r="I25" s="15">
        <v>0.28999999999999998</v>
      </c>
    </row>
    <row r="26" spans="1:9" x14ac:dyDescent="0.35">
      <c r="A26" s="11" t="s">
        <v>246</v>
      </c>
      <c r="B26" t="s">
        <v>84</v>
      </c>
      <c r="C26" s="19">
        <v>73340</v>
      </c>
      <c r="D26" s="4">
        <v>7935</v>
      </c>
      <c r="E26" s="19">
        <v>43895</v>
      </c>
      <c r="F26" s="4">
        <v>21510</v>
      </c>
      <c r="G26" s="15">
        <v>0.11</v>
      </c>
      <c r="H26" s="5">
        <v>0.6</v>
      </c>
      <c r="I26" s="15">
        <v>0.28999999999999998</v>
      </c>
    </row>
    <row r="27" spans="1:9" x14ac:dyDescent="0.35">
      <c r="A27" s="11" t="s">
        <v>246</v>
      </c>
      <c r="B27" t="s">
        <v>85</v>
      </c>
      <c r="C27" s="19">
        <v>74925</v>
      </c>
      <c r="D27" s="4">
        <v>8190</v>
      </c>
      <c r="E27" s="19">
        <v>44605</v>
      </c>
      <c r="F27" s="4">
        <v>22130</v>
      </c>
      <c r="G27" s="15">
        <v>0.11</v>
      </c>
      <c r="H27" s="5">
        <v>0.6</v>
      </c>
      <c r="I27" s="15">
        <v>0.3</v>
      </c>
    </row>
    <row r="28" spans="1:9" x14ac:dyDescent="0.35">
      <c r="A28" s="11" t="s">
        <v>246</v>
      </c>
      <c r="B28" t="s">
        <v>86</v>
      </c>
      <c r="C28" s="19">
        <v>76340</v>
      </c>
      <c r="D28" s="4">
        <v>8340</v>
      </c>
      <c r="E28" s="19">
        <v>45220</v>
      </c>
      <c r="F28" s="4">
        <v>22780</v>
      </c>
      <c r="G28" s="15">
        <v>0.11</v>
      </c>
      <c r="H28" s="5">
        <v>0.59</v>
      </c>
      <c r="I28" s="15">
        <v>0.3</v>
      </c>
    </row>
    <row r="29" spans="1:9" x14ac:dyDescent="0.35">
      <c r="A29" s="11" t="s">
        <v>246</v>
      </c>
      <c r="B29" t="s">
        <v>87</v>
      </c>
      <c r="C29" s="19">
        <v>77805</v>
      </c>
      <c r="D29" s="4">
        <v>8575</v>
      </c>
      <c r="E29" s="19">
        <v>45765</v>
      </c>
      <c r="F29" s="4">
        <v>23465</v>
      </c>
      <c r="G29" s="15">
        <v>0.11</v>
      </c>
      <c r="H29" s="5">
        <v>0.59</v>
      </c>
      <c r="I29" s="15">
        <v>0.3</v>
      </c>
    </row>
    <row r="30" spans="1:9" x14ac:dyDescent="0.35">
      <c r="A30" s="11" t="s">
        <v>246</v>
      </c>
      <c r="B30" t="s">
        <v>88</v>
      </c>
      <c r="C30" s="19">
        <v>79495</v>
      </c>
      <c r="D30" s="4">
        <v>8780</v>
      </c>
      <c r="E30" s="19">
        <v>46345</v>
      </c>
      <c r="F30" s="4">
        <v>24370</v>
      </c>
      <c r="G30" s="15">
        <v>0.11</v>
      </c>
      <c r="H30" s="5">
        <v>0.57999999999999996</v>
      </c>
      <c r="I30" s="15">
        <v>0.31</v>
      </c>
    </row>
    <row r="31" spans="1:9" x14ac:dyDescent="0.35">
      <c r="A31" s="11" t="s">
        <v>246</v>
      </c>
      <c r="B31" t="s">
        <v>89</v>
      </c>
      <c r="C31" s="19">
        <v>81015</v>
      </c>
      <c r="D31" s="4">
        <v>8950</v>
      </c>
      <c r="E31" s="19">
        <v>46875</v>
      </c>
      <c r="F31" s="4">
        <v>25190</v>
      </c>
      <c r="G31" s="15">
        <v>0.11</v>
      </c>
      <c r="H31" s="5">
        <v>0.57999999999999996</v>
      </c>
      <c r="I31" s="15">
        <v>0.31</v>
      </c>
    </row>
    <row r="32" spans="1:9" x14ac:dyDescent="0.35">
      <c r="A32" s="11" t="s">
        <v>246</v>
      </c>
      <c r="B32" t="s">
        <v>90</v>
      </c>
      <c r="C32" s="19">
        <v>82580</v>
      </c>
      <c r="D32" s="4">
        <v>9090</v>
      </c>
      <c r="E32" s="19">
        <v>47415</v>
      </c>
      <c r="F32" s="4">
        <v>26080</v>
      </c>
      <c r="G32" s="15">
        <v>0.11</v>
      </c>
      <c r="H32" s="5">
        <v>0.56999999999999995</v>
      </c>
      <c r="I32" s="15">
        <v>0.32</v>
      </c>
    </row>
    <row r="33" spans="1:9" x14ac:dyDescent="0.35">
      <c r="A33" s="11" t="s">
        <v>246</v>
      </c>
      <c r="B33" t="s">
        <v>91</v>
      </c>
      <c r="C33" s="19">
        <v>83925</v>
      </c>
      <c r="D33" s="4">
        <v>9250</v>
      </c>
      <c r="E33" s="19">
        <v>47805</v>
      </c>
      <c r="F33" s="4">
        <v>26870</v>
      </c>
      <c r="G33" s="15">
        <v>0.11</v>
      </c>
      <c r="H33" s="5">
        <v>0.56999999999999995</v>
      </c>
      <c r="I33" s="15">
        <v>0.32</v>
      </c>
    </row>
    <row r="34" spans="1:9" x14ac:dyDescent="0.35">
      <c r="A34" s="11" t="s">
        <v>246</v>
      </c>
      <c r="B34" t="s">
        <v>92</v>
      </c>
      <c r="C34" s="19">
        <v>85055</v>
      </c>
      <c r="D34" s="4">
        <v>9365</v>
      </c>
      <c r="E34" s="19">
        <v>48125</v>
      </c>
      <c r="F34" s="4">
        <v>27570</v>
      </c>
      <c r="G34" s="15">
        <v>0.11</v>
      </c>
      <c r="H34" s="5">
        <v>0.56999999999999995</v>
      </c>
      <c r="I34" s="15">
        <v>0.32</v>
      </c>
    </row>
    <row r="35" spans="1:9" x14ac:dyDescent="0.35">
      <c r="A35" s="11" t="s">
        <v>246</v>
      </c>
      <c r="B35" t="s">
        <v>93</v>
      </c>
      <c r="C35" s="19">
        <v>85770</v>
      </c>
      <c r="D35" s="4">
        <v>9470</v>
      </c>
      <c r="E35" s="19">
        <v>48305</v>
      </c>
      <c r="F35" s="4">
        <v>28000</v>
      </c>
      <c r="G35" s="15">
        <v>0.11</v>
      </c>
      <c r="H35" s="5">
        <v>0.56000000000000005</v>
      </c>
      <c r="I35" s="15">
        <v>0.33</v>
      </c>
    </row>
    <row r="36" spans="1:9" x14ac:dyDescent="0.35">
      <c r="A36" s="11" t="s">
        <v>246</v>
      </c>
      <c r="B36" t="s">
        <v>94</v>
      </c>
      <c r="C36" s="19">
        <v>86480</v>
      </c>
      <c r="D36" s="4">
        <v>9555</v>
      </c>
      <c r="E36" s="19">
        <v>48470</v>
      </c>
      <c r="F36" s="4">
        <v>28455</v>
      </c>
      <c r="G36" s="15">
        <v>0.11</v>
      </c>
      <c r="H36" s="5">
        <v>0.56000000000000005</v>
      </c>
      <c r="I36" s="15">
        <v>0.33</v>
      </c>
    </row>
    <row r="37" spans="1:9" x14ac:dyDescent="0.35">
      <c r="A37" s="11" t="s">
        <v>246</v>
      </c>
      <c r="B37" t="s">
        <v>95</v>
      </c>
      <c r="C37" s="19">
        <v>86770</v>
      </c>
      <c r="D37" s="4">
        <v>9625</v>
      </c>
      <c r="E37" s="19">
        <v>48465</v>
      </c>
      <c r="F37" s="4">
        <v>28680</v>
      </c>
      <c r="G37" s="15">
        <v>0.11</v>
      </c>
      <c r="H37" s="5">
        <v>0.56000000000000005</v>
      </c>
      <c r="I37" s="15">
        <v>0.33</v>
      </c>
    </row>
    <row r="38" spans="1:9" x14ac:dyDescent="0.35">
      <c r="A38" s="52" t="s">
        <v>247</v>
      </c>
      <c r="B38" s="77" t="s">
        <v>65</v>
      </c>
      <c r="C38" s="50">
        <v>2720</v>
      </c>
      <c r="D38" s="78">
        <v>140</v>
      </c>
      <c r="E38" s="50">
        <v>1245</v>
      </c>
      <c r="F38" s="78">
        <v>1335</v>
      </c>
      <c r="G38" s="51">
        <v>0.05</v>
      </c>
      <c r="H38" s="79">
        <v>0.46</v>
      </c>
      <c r="I38" s="51">
        <v>0.49</v>
      </c>
    </row>
    <row r="39" spans="1:9" x14ac:dyDescent="0.35">
      <c r="A39" s="11" t="s">
        <v>247</v>
      </c>
      <c r="B39" t="s">
        <v>66</v>
      </c>
      <c r="C39" s="19">
        <v>3750</v>
      </c>
      <c r="D39" s="4">
        <v>195</v>
      </c>
      <c r="E39" s="19">
        <v>1720</v>
      </c>
      <c r="F39" s="4">
        <v>1830</v>
      </c>
      <c r="G39" s="15">
        <v>0.05</v>
      </c>
      <c r="H39" s="5">
        <v>0.46</v>
      </c>
      <c r="I39" s="15">
        <v>0.49</v>
      </c>
    </row>
    <row r="40" spans="1:9" x14ac:dyDescent="0.35">
      <c r="A40" s="11" t="s">
        <v>247</v>
      </c>
      <c r="B40" t="s">
        <v>67</v>
      </c>
      <c r="C40" s="19">
        <v>4895</v>
      </c>
      <c r="D40" s="4">
        <v>280</v>
      </c>
      <c r="E40" s="19">
        <v>2280</v>
      </c>
      <c r="F40" s="4">
        <v>2330</v>
      </c>
      <c r="G40" s="15">
        <v>0.06</v>
      </c>
      <c r="H40" s="5">
        <v>0.47</v>
      </c>
      <c r="I40" s="15">
        <v>0.48</v>
      </c>
    </row>
    <row r="41" spans="1:9" x14ac:dyDescent="0.35">
      <c r="A41" s="11" t="s">
        <v>247</v>
      </c>
      <c r="B41" t="s">
        <v>68</v>
      </c>
      <c r="C41" s="19">
        <v>6190</v>
      </c>
      <c r="D41" s="4">
        <v>380</v>
      </c>
      <c r="E41" s="19">
        <v>2865</v>
      </c>
      <c r="F41" s="4">
        <v>2950</v>
      </c>
      <c r="G41" s="15">
        <v>0.06</v>
      </c>
      <c r="H41" s="5">
        <v>0.46</v>
      </c>
      <c r="I41" s="15">
        <v>0.48</v>
      </c>
    </row>
    <row r="42" spans="1:9" x14ac:dyDescent="0.35">
      <c r="A42" s="11" t="s">
        <v>247</v>
      </c>
      <c r="B42" t="s">
        <v>69</v>
      </c>
      <c r="C42" s="19">
        <v>7465</v>
      </c>
      <c r="D42" s="4">
        <v>475</v>
      </c>
      <c r="E42" s="19">
        <v>3485</v>
      </c>
      <c r="F42" s="4">
        <v>3505</v>
      </c>
      <c r="G42" s="15">
        <v>0.06</v>
      </c>
      <c r="H42" s="5">
        <v>0.47</v>
      </c>
      <c r="I42" s="15">
        <v>0.47</v>
      </c>
    </row>
    <row r="43" spans="1:9" x14ac:dyDescent="0.35">
      <c r="A43" s="11" t="s">
        <v>247</v>
      </c>
      <c r="B43" t="s">
        <v>70</v>
      </c>
      <c r="C43" s="19">
        <v>8795</v>
      </c>
      <c r="D43" s="4">
        <v>570</v>
      </c>
      <c r="E43" s="19">
        <v>4110</v>
      </c>
      <c r="F43" s="4">
        <v>4120</v>
      </c>
      <c r="G43" s="15">
        <v>0.06</v>
      </c>
      <c r="H43" s="5">
        <v>0.47</v>
      </c>
      <c r="I43" s="15">
        <v>0.47</v>
      </c>
    </row>
    <row r="44" spans="1:9" x14ac:dyDescent="0.35">
      <c r="A44" s="11" t="s">
        <v>247</v>
      </c>
      <c r="B44" t="s">
        <v>71</v>
      </c>
      <c r="C44" s="19">
        <v>10025</v>
      </c>
      <c r="D44" s="4">
        <v>660</v>
      </c>
      <c r="E44" s="19">
        <v>4665</v>
      </c>
      <c r="F44" s="4">
        <v>4695</v>
      </c>
      <c r="G44" s="15">
        <v>7.0000000000000007E-2</v>
      </c>
      <c r="H44" s="5">
        <v>0.47</v>
      </c>
      <c r="I44" s="15">
        <v>0.47</v>
      </c>
    </row>
    <row r="45" spans="1:9" x14ac:dyDescent="0.35">
      <c r="A45" s="11" t="s">
        <v>247</v>
      </c>
      <c r="B45" t="s">
        <v>72</v>
      </c>
      <c r="C45" s="19">
        <v>11050</v>
      </c>
      <c r="D45" s="4">
        <v>755</v>
      </c>
      <c r="E45" s="19">
        <v>5170</v>
      </c>
      <c r="F45" s="4">
        <v>5125</v>
      </c>
      <c r="G45" s="15">
        <v>7.0000000000000007E-2</v>
      </c>
      <c r="H45" s="5">
        <v>0.47</v>
      </c>
      <c r="I45" s="15">
        <v>0.46</v>
      </c>
    </row>
    <row r="46" spans="1:9" x14ac:dyDescent="0.35">
      <c r="A46" s="11" t="s">
        <v>247</v>
      </c>
      <c r="B46" t="s">
        <v>73</v>
      </c>
      <c r="C46" s="19">
        <v>12185</v>
      </c>
      <c r="D46" s="4">
        <v>855</v>
      </c>
      <c r="E46" s="19">
        <v>5740</v>
      </c>
      <c r="F46" s="4">
        <v>5590</v>
      </c>
      <c r="G46" s="15">
        <v>7.0000000000000007E-2</v>
      </c>
      <c r="H46" s="5">
        <v>0.47</v>
      </c>
      <c r="I46" s="15">
        <v>0.46</v>
      </c>
    </row>
    <row r="47" spans="1:9" x14ac:dyDescent="0.35">
      <c r="A47" s="11" t="s">
        <v>247</v>
      </c>
      <c r="B47" t="s">
        <v>74</v>
      </c>
      <c r="C47" s="19">
        <v>13140</v>
      </c>
      <c r="D47" s="4">
        <v>920</v>
      </c>
      <c r="E47" s="19">
        <v>6230</v>
      </c>
      <c r="F47" s="4">
        <v>5990</v>
      </c>
      <c r="G47" s="15">
        <v>7.0000000000000007E-2</v>
      </c>
      <c r="H47" s="5">
        <v>0.47</v>
      </c>
      <c r="I47" s="15">
        <v>0.46</v>
      </c>
    </row>
    <row r="48" spans="1:9" x14ac:dyDescent="0.35">
      <c r="A48" s="11" t="s">
        <v>247</v>
      </c>
      <c r="B48" t="s">
        <v>75</v>
      </c>
      <c r="C48" s="19">
        <v>14150</v>
      </c>
      <c r="D48" s="4">
        <v>990</v>
      </c>
      <c r="E48" s="19">
        <v>6740</v>
      </c>
      <c r="F48" s="4">
        <v>6415</v>
      </c>
      <c r="G48" s="15">
        <v>7.0000000000000007E-2</v>
      </c>
      <c r="H48" s="5">
        <v>0.48</v>
      </c>
      <c r="I48" s="15">
        <v>0.45</v>
      </c>
    </row>
    <row r="49" spans="1:9" x14ac:dyDescent="0.35">
      <c r="A49" s="11" t="s">
        <v>247</v>
      </c>
      <c r="B49" t="s">
        <v>76</v>
      </c>
      <c r="C49" s="19">
        <v>15280</v>
      </c>
      <c r="D49" s="4">
        <v>1085</v>
      </c>
      <c r="E49" s="19">
        <v>7310</v>
      </c>
      <c r="F49" s="4">
        <v>6885</v>
      </c>
      <c r="G49" s="15">
        <v>7.0000000000000007E-2</v>
      </c>
      <c r="H49" s="5">
        <v>0.48</v>
      </c>
      <c r="I49" s="15">
        <v>0.45</v>
      </c>
    </row>
    <row r="50" spans="1:9" x14ac:dyDescent="0.35">
      <c r="A50" s="11" t="s">
        <v>247</v>
      </c>
      <c r="B50" t="s">
        <v>77</v>
      </c>
      <c r="C50" s="19">
        <v>16815</v>
      </c>
      <c r="D50" s="4">
        <v>1195</v>
      </c>
      <c r="E50" s="19">
        <v>8060</v>
      </c>
      <c r="F50" s="4">
        <v>7560</v>
      </c>
      <c r="G50" s="15">
        <v>7.0000000000000007E-2</v>
      </c>
      <c r="H50" s="5">
        <v>0.48</v>
      </c>
      <c r="I50" s="15">
        <v>0.45</v>
      </c>
    </row>
    <row r="51" spans="1:9" x14ac:dyDescent="0.35">
      <c r="A51" s="11" t="s">
        <v>247</v>
      </c>
      <c r="B51" t="s">
        <v>78</v>
      </c>
      <c r="C51" s="19">
        <v>17975</v>
      </c>
      <c r="D51" s="4">
        <v>1285</v>
      </c>
      <c r="E51" s="19">
        <v>8615</v>
      </c>
      <c r="F51" s="4">
        <v>8080</v>
      </c>
      <c r="G51" s="15">
        <v>7.0000000000000007E-2</v>
      </c>
      <c r="H51" s="5">
        <v>0.48</v>
      </c>
      <c r="I51" s="15">
        <v>0.45</v>
      </c>
    </row>
    <row r="52" spans="1:9" x14ac:dyDescent="0.35">
      <c r="A52" s="11" t="s">
        <v>247</v>
      </c>
      <c r="B52" t="s">
        <v>79</v>
      </c>
      <c r="C52" s="19">
        <v>19415</v>
      </c>
      <c r="D52" s="4">
        <v>1395</v>
      </c>
      <c r="E52" s="19">
        <v>9305</v>
      </c>
      <c r="F52" s="4">
        <v>8715</v>
      </c>
      <c r="G52" s="15">
        <v>7.0000000000000007E-2</v>
      </c>
      <c r="H52" s="5">
        <v>0.48</v>
      </c>
      <c r="I52" s="15">
        <v>0.45</v>
      </c>
    </row>
    <row r="53" spans="1:9" x14ac:dyDescent="0.35">
      <c r="A53" s="11" t="s">
        <v>247</v>
      </c>
      <c r="B53" t="s">
        <v>80</v>
      </c>
      <c r="C53" s="19">
        <v>21110</v>
      </c>
      <c r="D53" s="4">
        <v>1575</v>
      </c>
      <c r="E53" s="19">
        <v>10095</v>
      </c>
      <c r="F53" s="4">
        <v>9440</v>
      </c>
      <c r="G53" s="15">
        <v>7.0000000000000007E-2</v>
      </c>
      <c r="H53" s="5">
        <v>0.48</v>
      </c>
      <c r="I53" s="15">
        <v>0.45</v>
      </c>
    </row>
    <row r="54" spans="1:9" x14ac:dyDescent="0.35">
      <c r="A54" s="11" t="s">
        <v>247</v>
      </c>
      <c r="B54" t="s">
        <v>81</v>
      </c>
      <c r="C54" s="19">
        <v>22430</v>
      </c>
      <c r="D54" s="4">
        <v>1720</v>
      </c>
      <c r="E54" s="19">
        <v>10710</v>
      </c>
      <c r="F54" s="4">
        <v>9995</v>
      </c>
      <c r="G54" s="15">
        <v>0.08</v>
      </c>
      <c r="H54" s="5">
        <v>0.48</v>
      </c>
      <c r="I54" s="15">
        <v>0.45</v>
      </c>
    </row>
    <row r="55" spans="1:9" x14ac:dyDescent="0.35">
      <c r="A55" s="11" t="s">
        <v>247</v>
      </c>
      <c r="B55" t="s">
        <v>82</v>
      </c>
      <c r="C55" s="19">
        <v>24045</v>
      </c>
      <c r="D55" s="4">
        <v>1885</v>
      </c>
      <c r="E55" s="19">
        <v>11425</v>
      </c>
      <c r="F55" s="4">
        <v>10735</v>
      </c>
      <c r="G55" s="15">
        <v>0.08</v>
      </c>
      <c r="H55" s="5">
        <v>0.48</v>
      </c>
      <c r="I55" s="15">
        <v>0.45</v>
      </c>
    </row>
    <row r="56" spans="1:9" x14ac:dyDescent="0.35">
      <c r="A56" s="11" t="s">
        <v>247</v>
      </c>
      <c r="B56" t="s">
        <v>83</v>
      </c>
      <c r="C56" s="19">
        <v>25615</v>
      </c>
      <c r="D56" s="4">
        <v>2015</v>
      </c>
      <c r="E56" s="19">
        <v>12160</v>
      </c>
      <c r="F56" s="4">
        <v>11435</v>
      </c>
      <c r="G56" s="15">
        <v>0.08</v>
      </c>
      <c r="H56" s="5">
        <v>0.47</v>
      </c>
      <c r="I56" s="15">
        <v>0.45</v>
      </c>
    </row>
    <row r="57" spans="1:9" x14ac:dyDescent="0.35">
      <c r="A57" s="11" t="s">
        <v>247</v>
      </c>
      <c r="B57" t="s">
        <v>84</v>
      </c>
      <c r="C57" s="19">
        <v>27410</v>
      </c>
      <c r="D57" s="4">
        <v>2175</v>
      </c>
      <c r="E57" s="19">
        <v>13080</v>
      </c>
      <c r="F57" s="4">
        <v>12160</v>
      </c>
      <c r="G57" s="15">
        <v>0.08</v>
      </c>
      <c r="H57" s="5">
        <v>0.48</v>
      </c>
      <c r="I57" s="15">
        <v>0.44</v>
      </c>
    </row>
    <row r="58" spans="1:9" x14ac:dyDescent="0.35">
      <c r="A58" s="11" t="s">
        <v>247</v>
      </c>
      <c r="B58" t="s">
        <v>85</v>
      </c>
      <c r="C58" s="19">
        <v>29350</v>
      </c>
      <c r="D58" s="4">
        <v>2360</v>
      </c>
      <c r="E58" s="19">
        <v>14030</v>
      </c>
      <c r="F58" s="4">
        <v>12960</v>
      </c>
      <c r="G58" s="15">
        <v>0.08</v>
      </c>
      <c r="H58" s="5">
        <v>0.48</v>
      </c>
      <c r="I58" s="15">
        <v>0.44</v>
      </c>
    </row>
    <row r="59" spans="1:9" x14ac:dyDescent="0.35">
      <c r="A59" s="11" t="s">
        <v>247</v>
      </c>
      <c r="B59" t="s">
        <v>86</v>
      </c>
      <c r="C59" s="19">
        <v>31040</v>
      </c>
      <c r="D59" s="4">
        <v>2475</v>
      </c>
      <c r="E59" s="19">
        <v>14850</v>
      </c>
      <c r="F59" s="4">
        <v>13715</v>
      </c>
      <c r="G59" s="15">
        <v>0.08</v>
      </c>
      <c r="H59" s="5">
        <v>0.48</v>
      </c>
      <c r="I59" s="15">
        <v>0.44</v>
      </c>
    </row>
    <row r="60" spans="1:9" x14ac:dyDescent="0.35">
      <c r="A60" s="11" t="s">
        <v>247</v>
      </c>
      <c r="B60" t="s">
        <v>87</v>
      </c>
      <c r="C60" s="19">
        <v>32825</v>
      </c>
      <c r="D60" s="4">
        <v>2635</v>
      </c>
      <c r="E60" s="19">
        <v>15655</v>
      </c>
      <c r="F60" s="4">
        <v>14540</v>
      </c>
      <c r="G60" s="15">
        <v>0.08</v>
      </c>
      <c r="H60" s="5">
        <v>0.48</v>
      </c>
      <c r="I60" s="15">
        <v>0.44</v>
      </c>
    </row>
    <row r="61" spans="1:9" x14ac:dyDescent="0.35">
      <c r="A61" s="11" t="s">
        <v>247</v>
      </c>
      <c r="B61" t="s">
        <v>88</v>
      </c>
      <c r="C61" s="19">
        <v>35005</v>
      </c>
      <c r="D61" s="4">
        <v>2800</v>
      </c>
      <c r="E61" s="19">
        <v>16595</v>
      </c>
      <c r="F61" s="4">
        <v>15610</v>
      </c>
      <c r="G61" s="15">
        <v>0.08</v>
      </c>
      <c r="H61" s="5">
        <v>0.47</v>
      </c>
      <c r="I61" s="15">
        <v>0.45</v>
      </c>
    </row>
    <row r="62" spans="1:9" x14ac:dyDescent="0.35">
      <c r="A62" s="11" t="s">
        <v>247</v>
      </c>
      <c r="B62" t="s">
        <v>89</v>
      </c>
      <c r="C62" s="19">
        <v>37025</v>
      </c>
      <c r="D62" s="4">
        <v>2945</v>
      </c>
      <c r="E62" s="19">
        <v>17505</v>
      </c>
      <c r="F62" s="4">
        <v>16575</v>
      </c>
      <c r="G62" s="15">
        <v>0.08</v>
      </c>
      <c r="H62" s="5">
        <v>0.47</v>
      </c>
      <c r="I62" s="15">
        <v>0.45</v>
      </c>
    </row>
    <row r="63" spans="1:9" x14ac:dyDescent="0.35">
      <c r="A63" s="11" t="s">
        <v>247</v>
      </c>
      <c r="B63" t="s">
        <v>90</v>
      </c>
      <c r="C63" s="19">
        <v>39055</v>
      </c>
      <c r="D63" s="4">
        <v>3070</v>
      </c>
      <c r="E63" s="19">
        <v>18385</v>
      </c>
      <c r="F63" s="4">
        <v>17600</v>
      </c>
      <c r="G63" s="15">
        <v>0.08</v>
      </c>
      <c r="H63" s="5">
        <v>0.47</v>
      </c>
      <c r="I63" s="15">
        <v>0.45</v>
      </c>
    </row>
    <row r="64" spans="1:9" x14ac:dyDescent="0.35">
      <c r="A64" s="11" t="s">
        <v>247</v>
      </c>
      <c r="B64" t="s">
        <v>91</v>
      </c>
      <c r="C64" s="19">
        <v>40930</v>
      </c>
      <c r="D64" s="4">
        <v>3215</v>
      </c>
      <c r="E64" s="19">
        <v>19195</v>
      </c>
      <c r="F64" s="4">
        <v>18520</v>
      </c>
      <c r="G64" s="15">
        <v>0.08</v>
      </c>
      <c r="H64" s="5">
        <v>0.47</v>
      </c>
      <c r="I64" s="15">
        <v>0.45</v>
      </c>
    </row>
    <row r="65" spans="1:9" x14ac:dyDescent="0.35">
      <c r="A65" s="11" t="s">
        <v>247</v>
      </c>
      <c r="B65" t="s">
        <v>92</v>
      </c>
      <c r="C65" s="19">
        <v>42630</v>
      </c>
      <c r="D65" s="4">
        <v>3330</v>
      </c>
      <c r="E65" s="19">
        <v>19930</v>
      </c>
      <c r="F65" s="4">
        <v>19370</v>
      </c>
      <c r="G65" s="15">
        <v>0.08</v>
      </c>
      <c r="H65" s="5">
        <v>0.47</v>
      </c>
      <c r="I65" s="15">
        <v>0.45</v>
      </c>
    </row>
    <row r="66" spans="1:9" x14ac:dyDescent="0.35">
      <c r="A66" s="11" t="s">
        <v>247</v>
      </c>
      <c r="B66" t="s">
        <v>93</v>
      </c>
      <c r="C66" s="19">
        <v>44000</v>
      </c>
      <c r="D66" s="4">
        <v>3450</v>
      </c>
      <c r="E66" s="19">
        <v>20600</v>
      </c>
      <c r="F66" s="4">
        <v>19955</v>
      </c>
      <c r="G66" s="15">
        <v>0.08</v>
      </c>
      <c r="H66" s="5">
        <v>0.47</v>
      </c>
      <c r="I66" s="15">
        <v>0.45</v>
      </c>
    </row>
    <row r="67" spans="1:9" x14ac:dyDescent="0.35">
      <c r="A67" s="11" t="s">
        <v>247</v>
      </c>
      <c r="B67" t="s">
        <v>94</v>
      </c>
      <c r="C67" s="19">
        <v>45440</v>
      </c>
      <c r="D67" s="4">
        <v>3565</v>
      </c>
      <c r="E67" s="19">
        <v>21300</v>
      </c>
      <c r="F67" s="4">
        <v>20570</v>
      </c>
      <c r="G67" s="15">
        <v>0.08</v>
      </c>
      <c r="H67" s="5">
        <v>0.47</v>
      </c>
      <c r="I67" s="15">
        <v>0.45</v>
      </c>
    </row>
    <row r="68" spans="1:9" x14ac:dyDescent="0.35">
      <c r="A68" s="32" t="s">
        <v>247</v>
      </c>
      <c r="B68" s="80" t="s">
        <v>95</v>
      </c>
      <c r="C68" s="34">
        <v>46345</v>
      </c>
      <c r="D68" s="81">
        <v>3660</v>
      </c>
      <c r="E68" s="34">
        <v>21740</v>
      </c>
      <c r="F68" s="81">
        <v>20945</v>
      </c>
      <c r="G68" s="33">
        <v>0.08</v>
      </c>
      <c r="H68" s="82">
        <v>0.47</v>
      </c>
      <c r="I68" s="33">
        <v>0.45</v>
      </c>
    </row>
    <row r="69" spans="1:9" x14ac:dyDescent="0.35">
      <c r="A69" s="11" t="s">
        <v>248</v>
      </c>
      <c r="B69" t="s">
        <v>65</v>
      </c>
      <c r="C69" s="19">
        <v>2520</v>
      </c>
      <c r="D69" s="4">
        <v>260</v>
      </c>
      <c r="E69" s="19">
        <v>1865</v>
      </c>
      <c r="F69" s="4">
        <v>390</v>
      </c>
      <c r="G69" s="15">
        <v>0.1</v>
      </c>
      <c r="H69" s="5">
        <v>0.74</v>
      </c>
      <c r="I69" s="15">
        <v>0.15</v>
      </c>
    </row>
    <row r="70" spans="1:9" x14ac:dyDescent="0.35">
      <c r="A70" s="11" t="s">
        <v>248</v>
      </c>
      <c r="B70" t="s">
        <v>66</v>
      </c>
      <c r="C70" s="19">
        <v>4050</v>
      </c>
      <c r="D70" s="4">
        <v>425</v>
      </c>
      <c r="E70" s="19">
        <v>2985</v>
      </c>
      <c r="F70" s="4">
        <v>640</v>
      </c>
      <c r="G70" s="15">
        <v>0.11</v>
      </c>
      <c r="H70" s="5">
        <v>0.74</v>
      </c>
      <c r="I70" s="15">
        <v>0.16</v>
      </c>
    </row>
    <row r="71" spans="1:9" x14ac:dyDescent="0.35">
      <c r="A71" s="11" t="s">
        <v>248</v>
      </c>
      <c r="B71" t="s">
        <v>67</v>
      </c>
      <c r="C71" s="19">
        <v>6250</v>
      </c>
      <c r="D71" s="4">
        <v>655</v>
      </c>
      <c r="E71" s="19">
        <v>4615</v>
      </c>
      <c r="F71" s="4">
        <v>975</v>
      </c>
      <c r="G71" s="15">
        <v>0.1</v>
      </c>
      <c r="H71" s="5">
        <v>0.74</v>
      </c>
      <c r="I71" s="15">
        <v>0.16</v>
      </c>
    </row>
    <row r="72" spans="1:9" x14ac:dyDescent="0.35">
      <c r="A72" s="11" t="s">
        <v>248</v>
      </c>
      <c r="B72" t="s">
        <v>68</v>
      </c>
      <c r="C72" s="19">
        <v>12990</v>
      </c>
      <c r="D72" s="4">
        <v>1360</v>
      </c>
      <c r="E72" s="19">
        <v>9670</v>
      </c>
      <c r="F72" s="4">
        <v>1960</v>
      </c>
      <c r="G72" s="15">
        <v>0.1</v>
      </c>
      <c r="H72" s="5">
        <v>0.74</v>
      </c>
      <c r="I72" s="15">
        <v>0.15</v>
      </c>
    </row>
    <row r="73" spans="1:9" x14ac:dyDescent="0.35">
      <c r="A73" s="11" t="s">
        <v>248</v>
      </c>
      <c r="B73" t="s">
        <v>69</v>
      </c>
      <c r="C73" s="19">
        <v>22030</v>
      </c>
      <c r="D73" s="4">
        <v>2335</v>
      </c>
      <c r="E73" s="19">
        <v>16410</v>
      </c>
      <c r="F73" s="4">
        <v>3285</v>
      </c>
      <c r="G73" s="15">
        <v>0.11</v>
      </c>
      <c r="H73" s="5">
        <v>0.74</v>
      </c>
      <c r="I73" s="15">
        <v>0.15</v>
      </c>
    </row>
    <row r="74" spans="1:9" x14ac:dyDescent="0.35">
      <c r="A74" s="11" t="s">
        <v>248</v>
      </c>
      <c r="B74" t="s">
        <v>70</v>
      </c>
      <c r="C74" s="19">
        <v>34010</v>
      </c>
      <c r="D74" s="4">
        <v>3645</v>
      </c>
      <c r="E74" s="19">
        <v>24760</v>
      </c>
      <c r="F74" s="4">
        <v>5600</v>
      </c>
      <c r="G74" s="15">
        <v>0.11</v>
      </c>
      <c r="H74" s="5">
        <v>0.73</v>
      </c>
      <c r="I74" s="15">
        <v>0.16</v>
      </c>
    </row>
    <row r="75" spans="1:9" x14ac:dyDescent="0.35">
      <c r="A75" s="11" t="s">
        <v>248</v>
      </c>
      <c r="B75" t="s">
        <v>71</v>
      </c>
      <c r="C75" s="19">
        <v>39345</v>
      </c>
      <c r="D75" s="4">
        <v>4340</v>
      </c>
      <c r="E75" s="19">
        <v>27970</v>
      </c>
      <c r="F75" s="4">
        <v>7035</v>
      </c>
      <c r="G75" s="15">
        <v>0.11</v>
      </c>
      <c r="H75" s="5">
        <v>0.71</v>
      </c>
      <c r="I75" s="15">
        <v>0.18</v>
      </c>
    </row>
    <row r="76" spans="1:9" x14ac:dyDescent="0.35">
      <c r="A76" s="11" t="s">
        <v>248</v>
      </c>
      <c r="B76" t="s">
        <v>72</v>
      </c>
      <c r="C76" s="19">
        <v>40870</v>
      </c>
      <c r="D76" s="4">
        <v>4595</v>
      </c>
      <c r="E76" s="19">
        <v>28775</v>
      </c>
      <c r="F76" s="4">
        <v>7500</v>
      </c>
      <c r="G76" s="15">
        <v>0.11</v>
      </c>
      <c r="H76" s="5">
        <v>0.7</v>
      </c>
      <c r="I76" s="15">
        <v>0.18</v>
      </c>
    </row>
    <row r="77" spans="1:9" x14ac:dyDescent="0.35">
      <c r="A77" s="11" t="s">
        <v>248</v>
      </c>
      <c r="B77" t="s">
        <v>73</v>
      </c>
      <c r="C77" s="19">
        <v>41615</v>
      </c>
      <c r="D77" s="4">
        <v>4690</v>
      </c>
      <c r="E77" s="19">
        <v>29290</v>
      </c>
      <c r="F77" s="4">
        <v>7635</v>
      </c>
      <c r="G77" s="15">
        <v>0.11</v>
      </c>
      <c r="H77" s="5">
        <v>0.7</v>
      </c>
      <c r="I77" s="15">
        <v>0.18</v>
      </c>
    </row>
    <row r="78" spans="1:9" x14ac:dyDescent="0.35">
      <c r="A78" s="11" t="s">
        <v>248</v>
      </c>
      <c r="B78" t="s">
        <v>74</v>
      </c>
      <c r="C78" s="19">
        <v>42085</v>
      </c>
      <c r="D78" s="4">
        <v>4755</v>
      </c>
      <c r="E78" s="19">
        <v>29615</v>
      </c>
      <c r="F78" s="4">
        <v>7710</v>
      </c>
      <c r="G78" s="15">
        <v>0.11</v>
      </c>
      <c r="H78" s="5">
        <v>0.7</v>
      </c>
      <c r="I78" s="15">
        <v>0.18</v>
      </c>
    </row>
    <row r="79" spans="1:9" x14ac:dyDescent="0.35">
      <c r="A79" s="11" t="s">
        <v>248</v>
      </c>
      <c r="B79" t="s">
        <v>75</v>
      </c>
      <c r="C79" s="19">
        <v>43460</v>
      </c>
      <c r="D79" s="4">
        <v>4975</v>
      </c>
      <c r="E79" s="19">
        <v>30015</v>
      </c>
      <c r="F79" s="4">
        <v>8470</v>
      </c>
      <c r="G79" s="15">
        <v>0.11</v>
      </c>
      <c r="H79" s="5">
        <v>0.69</v>
      </c>
      <c r="I79" s="15">
        <v>0.19</v>
      </c>
    </row>
    <row r="80" spans="1:9" x14ac:dyDescent="0.35">
      <c r="A80" s="11" t="s">
        <v>248</v>
      </c>
      <c r="B80" t="s">
        <v>76</v>
      </c>
      <c r="C80" s="19">
        <v>44990</v>
      </c>
      <c r="D80" s="4">
        <v>5170</v>
      </c>
      <c r="E80" s="19">
        <v>30430</v>
      </c>
      <c r="F80" s="4">
        <v>9390</v>
      </c>
      <c r="G80" s="15">
        <v>0.11</v>
      </c>
      <c r="H80" s="5">
        <v>0.68</v>
      </c>
      <c r="I80" s="15">
        <v>0.21</v>
      </c>
    </row>
    <row r="81" spans="1:9" x14ac:dyDescent="0.35">
      <c r="A81" s="11" t="s">
        <v>248</v>
      </c>
      <c r="B81" t="s">
        <v>77</v>
      </c>
      <c r="C81" s="19">
        <v>45700</v>
      </c>
      <c r="D81" s="4">
        <v>5245</v>
      </c>
      <c r="E81" s="19">
        <v>30920</v>
      </c>
      <c r="F81" s="4">
        <v>9530</v>
      </c>
      <c r="G81" s="15">
        <v>0.11</v>
      </c>
      <c r="H81" s="5">
        <v>0.68</v>
      </c>
      <c r="I81" s="15">
        <v>0.21</v>
      </c>
    </row>
    <row r="82" spans="1:9" x14ac:dyDescent="0.35">
      <c r="A82" s="11" t="s">
        <v>248</v>
      </c>
      <c r="B82" t="s">
        <v>78</v>
      </c>
      <c r="C82" s="19">
        <v>46055</v>
      </c>
      <c r="D82" s="4">
        <v>5295</v>
      </c>
      <c r="E82" s="19">
        <v>31175</v>
      </c>
      <c r="F82" s="4">
        <v>9585</v>
      </c>
      <c r="G82" s="15">
        <v>0.11</v>
      </c>
      <c r="H82" s="5">
        <v>0.68</v>
      </c>
      <c r="I82" s="15">
        <v>0.21</v>
      </c>
    </row>
    <row r="83" spans="1:9" x14ac:dyDescent="0.35">
      <c r="A83" s="11" t="s">
        <v>248</v>
      </c>
      <c r="B83" t="s">
        <v>79</v>
      </c>
      <c r="C83" s="19">
        <v>46265</v>
      </c>
      <c r="D83" s="4">
        <v>5350</v>
      </c>
      <c r="E83" s="19">
        <v>31280</v>
      </c>
      <c r="F83" s="4">
        <v>9635</v>
      </c>
      <c r="G83" s="15">
        <v>0.12</v>
      </c>
      <c r="H83" s="5">
        <v>0.68</v>
      </c>
      <c r="I83" s="15">
        <v>0.21</v>
      </c>
    </row>
    <row r="84" spans="1:9" x14ac:dyDescent="0.35">
      <c r="A84" s="11" t="s">
        <v>248</v>
      </c>
      <c r="B84" t="s">
        <v>80</v>
      </c>
      <c r="C84" s="19">
        <v>46250</v>
      </c>
      <c r="D84" s="4">
        <v>5375</v>
      </c>
      <c r="E84" s="19">
        <v>31235</v>
      </c>
      <c r="F84" s="4">
        <v>9645</v>
      </c>
      <c r="G84" s="15">
        <v>0.12</v>
      </c>
      <c r="H84" s="5">
        <v>0.68</v>
      </c>
      <c r="I84" s="15">
        <v>0.21</v>
      </c>
    </row>
    <row r="85" spans="1:9" x14ac:dyDescent="0.35">
      <c r="A85" s="11" t="s">
        <v>248</v>
      </c>
      <c r="B85" t="s">
        <v>81</v>
      </c>
      <c r="C85" s="19">
        <v>46240</v>
      </c>
      <c r="D85" s="4">
        <v>5460</v>
      </c>
      <c r="E85" s="19">
        <v>31165</v>
      </c>
      <c r="F85" s="4">
        <v>9615</v>
      </c>
      <c r="G85" s="15">
        <v>0.12</v>
      </c>
      <c r="H85" s="5">
        <v>0.67</v>
      </c>
      <c r="I85" s="15">
        <v>0.21</v>
      </c>
    </row>
    <row r="86" spans="1:9" x14ac:dyDescent="0.35">
      <c r="A86" s="11" t="s">
        <v>248</v>
      </c>
      <c r="B86" t="s">
        <v>82</v>
      </c>
      <c r="C86" s="19">
        <v>46235</v>
      </c>
      <c r="D86" s="4">
        <v>5555</v>
      </c>
      <c r="E86" s="19">
        <v>31115</v>
      </c>
      <c r="F86" s="4">
        <v>9565</v>
      </c>
      <c r="G86" s="15">
        <v>0.12</v>
      </c>
      <c r="H86" s="5">
        <v>0.67</v>
      </c>
      <c r="I86" s="15">
        <v>0.21</v>
      </c>
    </row>
    <row r="87" spans="1:9" x14ac:dyDescent="0.35">
      <c r="A87" s="11" t="s">
        <v>248</v>
      </c>
      <c r="B87" t="s">
        <v>83</v>
      </c>
      <c r="C87" s="19">
        <v>46150</v>
      </c>
      <c r="D87" s="4">
        <v>5670</v>
      </c>
      <c r="E87" s="19">
        <v>31015</v>
      </c>
      <c r="F87" s="4">
        <v>9465</v>
      </c>
      <c r="G87" s="15">
        <v>0.12</v>
      </c>
      <c r="H87" s="5">
        <v>0.67</v>
      </c>
      <c r="I87" s="15">
        <v>0.21</v>
      </c>
    </row>
    <row r="88" spans="1:9" x14ac:dyDescent="0.35">
      <c r="A88" s="11" t="s">
        <v>248</v>
      </c>
      <c r="B88" t="s">
        <v>84</v>
      </c>
      <c r="C88" s="19">
        <v>45925</v>
      </c>
      <c r="D88" s="4">
        <v>5760</v>
      </c>
      <c r="E88" s="19">
        <v>30815</v>
      </c>
      <c r="F88" s="4">
        <v>9350</v>
      </c>
      <c r="G88" s="15">
        <v>0.13</v>
      </c>
      <c r="H88" s="5">
        <v>0.67</v>
      </c>
      <c r="I88" s="15">
        <v>0.2</v>
      </c>
    </row>
    <row r="89" spans="1:9" x14ac:dyDescent="0.35">
      <c r="A89" s="11" t="s">
        <v>248</v>
      </c>
      <c r="B89" t="s">
        <v>85</v>
      </c>
      <c r="C89" s="19">
        <v>45575</v>
      </c>
      <c r="D89" s="4">
        <v>5830</v>
      </c>
      <c r="E89" s="19">
        <v>30575</v>
      </c>
      <c r="F89" s="4">
        <v>9170</v>
      </c>
      <c r="G89" s="15">
        <v>0.13</v>
      </c>
      <c r="H89" s="5">
        <v>0.67</v>
      </c>
      <c r="I89" s="15">
        <v>0.2</v>
      </c>
    </row>
    <row r="90" spans="1:9" x14ac:dyDescent="0.35">
      <c r="A90" s="11" t="s">
        <v>248</v>
      </c>
      <c r="B90" t="s">
        <v>86</v>
      </c>
      <c r="C90" s="19">
        <v>45300</v>
      </c>
      <c r="D90" s="4">
        <v>5865</v>
      </c>
      <c r="E90" s="19">
        <v>30370</v>
      </c>
      <c r="F90" s="4">
        <v>9065</v>
      </c>
      <c r="G90" s="15">
        <v>0.13</v>
      </c>
      <c r="H90" s="5">
        <v>0.67</v>
      </c>
      <c r="I90" s="15">
        <v>0.2</v>
      </c>
    </row>
    <row r="91" spans="1:9" x14ac:dyDescent="0.35">
      <c r="A91" s="11" t="s">
        <v>248</v>
      </c>
      <c r="B91" t="s">
        <v>87</v>
      </c>
      <c r="C91" s="19">
        <v>44980</v>
      </c>
      <c r="D91" s="4">
        <v>5940</v>
      </c>
      <c r="E91" s="19">
        <v>30115</v>
      </c>
      <c r="F91" s="4">
        <v>8925</v>
      </c>
      <c r="G91" s="15">
        <v>0.13</v>
      </c>
      <c r="H91" s="5">
        <v>0.67</v>
      </c>
      <c r="I91" s="15">
        <v>0.2</v>
      </c>
    </row>
    <row r="92" spans="1:9" x14ac:dyDescent="0.35">
      <c r="A92" s="11" t="s">
        <v>248</v>
      </c>
      <c r="B92" t="s">
        <v>88</v>
      </c>
      <c r="C92" s="19">
        <v>44495</v>
      </c>
      <c r="D92" s="4">
        <v>5985</v>
      </c>
      <c r="E92" s="19">
        <v>29755</v>
      </c>
      <c r="F92" s="4">
        <v>8755</v>
      </c>
      <c r="G92" s="15">
        <v>0.13</v>
      </c>
      <c r="H92" s="5">
        <v>0.67</v>
      </c>
      <c r="I92" s="15">
        <v>0.2</v>
      </c>
    </row>
    <row r="93" spans="1:9" x14ac:dyDescent="0.35">
      <c r="A93" s="11" t="s">
        <v>248</v>
      </c>
      <c r="B93" t="s">
        <v>89</v>
      </c>
      <c r="C93" s="19">
        <v>43990</v>
      </c>
      <c r="D93" s="4">
        <v>6005</v>
      </c>
      <c r="E93" s="19">
        <v>29370</v>
      </c>
      <c r="F93" s="4">
        <v>8615</v>
      </c>
      <c r="G93" s="15">
        <v>0.14000000000000001</v>
      </c>
      <c r="H93" s="5">
        <v>0.67</v>
      </c>
      <c r="I93" s="15">
        <v>0.2</v>
      </c>
    </row>
    <row r="94" spans="1:9" x14ac:dyDescent="0.35">
      <c r="A94" s="11" t="s">
        <v>248</v>
      </c>
      <c r="B94" t="s">
        <v>90</v>
      </c>
      <c r="C94" s="19">
        <v>43525</v>
      </c>
      <c r="D94" s="4">
        <v>6015</v>
      </c>
      <c r="E94" s="19">
        <v>29030</v>
      </c>
      <c r="F94" s="4">
        <v>8480</v>
      </c>
      <c r="G94" s="15">
        <v>0.14000000000000001</v>
      </c>
      <c r="H94" s="5">
        <v>0.67</v>
      </c>
      <c r="I94" s="15">
        <v>0.19</v>
      </c>
    </row>
    <row r="95" spans="1:9" x14ac:dyDescent="0.35">
      <c r="A95" s="11" t="s">
        <v>248</v>
      </c>
      <c r="B95" t="s">
        <v>91</v>
      </c>
      <c r="C95" s="19">
        <v>43000</v>
      </c>
      <c r="D95" s="4">
        <v>6035</v>
      </c>
      <c r="E95" s="19">
        <v>28610</v>
      </c>
      <c r="F95" s="4">
        <v>8355</v>
      </c>
      <c r="G95" s="15">
        <v>0.14000000000000001</v>
      </c>
      <c r="H95" s="5">
        <v>0.67</v>
      </c>
      <c r="I95" s="15">
        <v>0.19</v>
      </c>
    </row>
    <row r="96" spans="1:9" x14ac:dyDescent="0.35">
      <c r="A96" s="11" t="s">
        <v>248</v>
      </c>
      <c r="B96" t="s">
        <v>92</v>
      </c>
      <c r="C96" s="19">
        <v>42425</v>
      </c>
      <c r="D96" s="4">
        <v>6035</v>
      </c>
      <c r="E96" s="19">
        <v>28195</v>
      </c>
      <c r="F96" s="4">
        <v>8195</v>
      </c>
      <c r="G96" s="15">
        <v>0.14000000000000001</v>
      </c>
      <c r="H96" s="5">
        <v>0.66</v>
      </c>
      <c r="I96" s="15">
        <v>0.19</v>
      </c>
    </row>
    <row r="97" spans="1:9" x14ac:dyDescent="0.35">
      <c r="A97" s="11" t="s">
        <v>248</v>
      </c>
      <c r="B97" t="s">
        <v>93</v>
      </c>
      <c r="C97" s="19">
        <v>41770</v>
      </c>
      <c r="D97" s="4">
        <v>6020</v>
      </c>
      <c r="E97" s="19">
        <v>27705</v>
      </c>
      <c r="F97" s="4">
        <v>8045</v>
      </c>
      <c r="G97" s="15">
        <v>0.14000000000000001</v>
      </c>
      <c r="H97" s="5">
        <v>0.66</v>
      </c>
      <c r="I97" s="15">
        <v>0.19</v>
      </c>
    </row>
    <row r="98" spans="1:9" x14ac:dyDescent="0.35">
      <c r="A98" s="11" t="s">
        <v>248</v>
      </c>
      <c r="B98" t="s">
        <v>94</v>
      </c>
      <c r="C98" s="19">
        <v>41045</v>
      </c>
      <c r="D98" s="4">
        <v>5990</v>
      </c>
      <c r="E98" s="19">
        <v>27170</v>
      </c>
      <c r="F98" s="4">
        <v>7885</v>
      </c>
      <c r="G98" s="15">
        <v>0.15</v>
      </c>
      <c r="H98" s="5">
        <v>0.66</v>
      </c>
      <c r="I98" s="15">
        <v>0.19</v>
      </c>
    </row>
    <row r="99" spans="1:9" x14ac:dyDescent="0.35">
      <c r="A99" s="32" t="s">
        <v>248</v>
      </c>
      <c r="B99" t="s">
        <v>95</v>
      </c>
      <c r="C99" s="34">
        <v>40425</v>
      </c>
      <c r="D99" s="4">
        <v>5965</v>
      </c>
      <c r="E99" s="34">
        <v>26725</v>
      </c>
      <c r="F99" s="4">
        <v>7735</v>
      </c>
      <c r="G99" s="33">
        <v>0.15</v>
      </c>
      <c r="H99" s="5">
        <v>0.66</v>
      </c>
      <c r="I99" s="33">
        <v>0.19</v>
      </c>
    </row>
    <row r="100" spans="1:9" x14ac:dyDescent="0.35">
      <c r="A100" s="89" t="s">
        <v>28</v>
      </c>
      <c r="B100" s="89" t="s">
        <v>389</v>
      </c>
    </row>
    <row r="101" spans="1:9" x14ac:dyDescent="0.35">
      <c r="A101" s="89" t="s">
        <v>29</v>
      </c>
      <c r="B101" s="89" t="s">
        <v>439</v>
      </c>
    </row>
    <row r="102" spans="1:9" x14ac:dyDescent="0.35">
      <c r="A102" s="87" t="s">
        <v>30</v>
      </c>
      <c r="B102" s="97" t="s">
        <v>432</v>
      </c>
    </row>
    <row r="103" spans="1:9" x14ac:dyDescent="0.35">
      <c r="A103" s="87" t="s">
        <v>31</v>
      </c>
      <c r="B103" s="97" t="s">
        <v>433</v>
      </c>
    </row>
    <row r="104" spans="1:9" x14ac:dyDescent="0.35">
      <c r="A104" s="89" t="s">
        <v>32</v>
      </c>
      <c r="B104" s="89" t="s">
        <v>438</v>
      </c>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{8AFC756C-D42E-4532-801D-7203365479F0}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AFC756C-D42E-4532-801D-7203365479F0}">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05"/>
  <sheetViews>
    <sheetView showGridLines="0" zoomScaleNormal="100" workbookViewId="0"/>
  </sheetViews>
  <sheetFormatPr defaultColWidth="11.08203125" defaultRowHeight="15.5" x14ac:dyDescent="0.35"/>
  <cols>
    <col min="1" max="14" width="20.58203125" customWidth="1"/>
  </cols>
  <sheetData>
    <row r="1" spans="1:14" ht="19.5" x14ac:dyDescent="0.45">
      <c r="A1" s="2" t="s">
        <v>285</v>
      </c>
    </row>
    <row r="2" spans="1:14" x14ac:dyDescent="0.35">
      <c r="A2" t="s">
        <v>44</v>
      </c>
    </row>
    <row r="3" spans="1:14" x14ac:dyDescent="0.35">
      <c r="A3" t="s">
        <v>45</v>
      </c>
    </row>
    <row r="4" spans="1:14" x14ac:dyDescent="0.35">
      <c r="A4" t="s">
        <v>259</v>
      </c>
    </row>
    <row r="5" spans="1:14" x14ac:dyDescent="0.35">
      <c r="A5" t="s">
        <v>47</v>
      </c>
    </row>
    <row r="6" spans="1:14" x14ac:dyDescent="0.35">
      <c r="D6" s="169" t="s">
        <v>377</v>
      </c>
      <c r="E6" s="170"/>
      <c r="F6" s="169"/>
      <c r="G6" s="170"/>
      <c r="H6" s="169" t="s">
        <v>378</v>
      </c>
      <c r="I6" s="170"/>
      <c r="J6" s="169"/>
      <c r="K6" s="170"/>
      <c r="L6" s="169" t="s">
        <v>379</v>
      </c>
      <c r="M6" s="170"/>
      <c r="N6" s="169"/>
    </row>
    <row r="7" spans="1:14" ht="62" x14ac:dyDescent="0.35">
      <c r="A7" s="103" t="s">
        <v>234</v>
      </c>
      <c r="B7" s="103" t="s">
        <v>260</v>
      </c>
      <c r="C7" s="103" t="s">
        <v>286</v>
      </c>
      <c r="D7" s="53" t="s">
        <v>380</v>
      </c>
      <c r="E7" s="53" t="s">
        <v>381</v>
      </c>
      <c r="F7" s="53" t="s">
        <v>382</v>
      </c>
      <c r="G7" s="53" t="s">
        <v>383</v>
      </c>
      <c r="H7" s="53" t="s">
        <v>380</v>
      </c>
      <c r="I7" s="53" t="s">
        <v>381</v>
      </c>
      <c r="J7" s="53" t="s">
        <v>382</v>
      </c>
      <c r="K7" s="53" t="s">
        <v>383</v>
      </c>
      <c r="L7" s="53" t="s">
        <v>380</v>
      </c>
      <c r="M7" s="53" t="s">
        <v>381</v>
      </c>
      <c r="N7" s="54" t="s">
        <v>382</v>
      </c>
    </row>
    <row r="8" spans="1:14" x14ac:dyDescent="0.35">
      <c r="A8" s="104" t="s">
        <v>246</v>
      </c>
      <c r="B8" s="105" t="s">
        <v>65</v>
      </c>
      <c r="C8" s="106">
        <v>5235</v>
      </c>
      <c r="D8" s="107">
        <v>300</v>
      </c>
      <c r="E8" s="107">
        <v>85</v>
      </c>
      <c r="F8" s="106">
        <v>10</v>
      </c>
      <c r="G8" s="107">
        <v>5</v>
      </c>
      <c r="H8" s="106">
        <v>1060</v>
      </c>
      <c r="I8" s="107">
        <v>1720</v>
      </c>
      <c r="J8" s="106">
        <v>300</v>
      </c>
      <c r="K8" s="107">
        <v>35</v>
      </c>
      <c r="L8" s="106">
        <v>475</v>
      </c>
      <c r="M8" s="107">
        <v>815</v>
      </c>
      <c r="N8" s="108">
        <v>435</v>
      </c>
    </row>
    <row r="9" spans="1:14" x14ac:dyDescent="0.35">
      <c r="A9" s="109" t="s">
        <v>246</v>
      </c>
      <c r="B9" s="109" t="s">
        <v>66</v>
      </c>
      <c r="C9" s="110">
        <v>7800</v>
      </c>
      <c r="D9" s="110">
        <v>475</v>
      </c>
      <c r="E9" s="110">
        <v>125</v>
      </c>
      <c r="F9" s="110">
        <v>15</v>
      </c>
      <c r="G9" s="110">
        <v>10</v>
      </c>
      <c r="H9" s="110">
        <v>1615</v>
      </c>
      <c r="I9" s="110">
        <v>2600</v>
      </c>
      <c r="J9" s="110">
        <v>445</v>
      </c>
      <c r="K9" s="110">
        <v>45</v>
      </c>
      <c r="L9" s="110">
        <v>655</v>
      </c>
      <c r="M9" s="110">
        <v>1205</v>
      </c>
      <c r="N9" s="111">
        <v>610</v>
      </c>
    </row>
    <row r="10" spans="1:14" x14ac:dyDescent="0.35">
      <c r="A10" s="112" t="s">
        <v>246</v>
      </c>
      <c r="B10" s="112" t="s">
        <v>67</v>
      </c>
      <c r="C10" s="113">
        <v>11140</v>
      </c>
      <c r="D10" s="113">
        <v>700</v>
      </c>
      <c r="E10" s="113">
        <v>200</v>
      </c>
      <c r="F10" s="113">
        <v>20</v>
      </c>
      <c r="G10" s="113">
        <v>10</v>
      </c>
      <c r="H10" s="113">
        <v>2305</v>
      </c>
      <c r="I10" s="113">
        <v>3895</v>
      </c>
      <c r="J10" s="113">
        <v>635</v>
      </c>
      <c r="K10" s="113">
        <v>60</v>
      </c>
      <c r="L10" s="113">
        <v>850</v>
      </c>
      <c r="M10" s="113">
        <v>1650</v>
      </c>
      <c r="N10" s="114">
        <v>805</v>
      </c>
    </row>
    <row r="11" spans="1:14" x14ac:dyDescent="0.35">
      <c r="A11" s="109" t="s">
        <v>246</v>
      </c>
      <c r="B11" s="109" t="s">
        <v>68</v>
      </c>
      <c r="C11" s="110">
        <v>19180</v>
      </c>
      <c r="D11" s="110">
        <v>1325</v>
      </c>
      <c r="E11" s="110">
        <v>360</v>
      </c>
      <c r="F11" s="110">
        <v>35</v>
      </c>
      <c r="G11" s="110">
        <v>15</v>
      </c>
      <c r="H11" s="110">
        <v>4115</v>
      </c>
      <c r="I11" s="110">
        <v>7335</v>
      </c>
      <c r="J11" s="110">
        <v>995</v>
      </c>
      <c r="K11" s="110">
        <v>90</v>
      </c>
      <c r="L11" s="110">
        <v>1095</v>
      </c>
      <c r="M11" s="110">
        <v>2665</v>
      </c>
      <c r="N11" s="111">
        <v>1155</v>
      </c>
    </row>
    <row r="12" spans="1:14" x14ac:dyDescent="0.35">
      <c r="A12" s="112" t="s">
        <v>246</v>
      </c>
      <c r="B12" s="112" t="s">
        <v>69</v>
      </c>
      <c r="C12" s="113">
        <v>29495</v>
      </c>
      <c r="D12" s="113">
        <v>2210</v>
      </c>
      <c r="E12" s="113">
        <v>535</v>
      </c>
      <c r="F12" s="113">
        <v>45</v>
      </c>
      <c r="G12" s="113">
        <v>20</v>
      </c>
      <c r="H12" s="113">
        <v>6635</v>
      </c>
      <c r="I12" s="113">
        <v>11750</v>
      </c>
      <c r="J12" s="113">
        <v>1385</v>
      </c>
      <c r="K12" s="113">
        <v>125</v>
      </c>
      <c r="L12" s="113">
        <v>1365</v>
      </c>
      <c r="M12" s="113">
        <v>3925</v>
      </c>
      <c r="N12" s="114">
        <v>1500</v>
      </c>
    </row>
    <row r="13" spans="1:14" x14ac:dyDescent="0.35">
      <c r="A13" s="109" t="s">
        <v>246</v>
      </c>
      <c r="B13" s="109" t="s">
        <v>70</v>
      </c>
      <c r="C13" s="110">
        <v>42805</v>
      </c>
      <c r="D13" s="110">
        <v>3360</v>
      </c>
      <c r="E13" s="110">
        <v>785</v>
      </c>
      <c r="F13" s="110">
        <v>50</v>
      </c>
      <c r="G13" s="110">
        <v>20</v>
      </c>
      <c r="H13" s="110">
        <v>9800</v>
      </c>
      <c r="I13" s="110">
        <v>17200</v>
      </c>
      <c r="J13" s="110">
        <v>1720</v>
      </c>
      <c r="K13" s="110">
        <v>150</v>
      </c>
      <c r="L13" s="110">
        <v>1810</v>
      </c>
      <c r="M13" s="110">
        <v>5960</v>
      </c>
      <c r="N13" s="111">
        <v>1945</v>
      </c>
    </row>
    <row r="14" spans="1:14" x14ac:dyDescent="0.35">
      <c r="A14" s="112" t="s">
        <v>246</v>
      </c>
      <c r="B14" s="112" t="s">
        <v>71</v>
      </c>
      <c r="C14" s="113">
        <v>49365</v>
      </c>
      <c r="D14" s="113">
        <v>3980</v>
      </c>
      <c r="E14" s="113">
        <v>930</v>
      </c>
      <c r="F14" s="113">
        <v>60</v>
      </c>
      <c r="G14" s="113">
        <v>25</v>
      </c>
      <c r="H14" s="113">
        <v>11335</v>
      </c>
      <c r="I14" s="113">
        <v>19290</v>
      </c>
      <c r="J14" s="113">
        <v>1845</v>
      </c>
      <c r="K14" s="113">
        <v>160</v>
      </c>
      <c r="L14" s="113">
        <v>2260</v>
      </c>
      <c r="M14" s="113">
        <v>7280</v>
      </c>
      <c r="N14" s="114">
        <v>2190</v>
      </c>
    </row>
    <row r="15" spans="1:14" x14ac:dyDescent="0.35">
      <c r="A15" s="109" t="s">
        <v>246</v>
      </c>
      <c r="B15" s="109" t="s">
        <v>72</v>
      </c>
      <c r="C15" s="110">
        <v>51920</v>
      </c>
      <c r="D15" s="110">
        <v>4250</v>
      </c>
      <c r="E15" s="110">
        <v>1005</v>
      </c>
      <c r="F15" s="110">
        <v>65</v>
      </c>
      <c r="G15" s="110">
        <v>30</v>
      </c>
      <c r="H15" s="110">
        <v>11915</v>
      </c>
      <c r="I15" s="110">
        <v>19915</v>
      </c>
      <c r="J15" s="110">
        <v>1950</v>
      </c>
      <c r="K15" s="110">
        <v>165</v>
      </c>
      <c r="L15" s="110">
        <v>2490</v>
      </c>
      <c r="M15" s="110">
        <v>7760</v>
      </c>
      <c r="N15" s="111">
        <v>2370</v>
      </c>
    </row>
    <row r="16" spans="1:14" x14ac:dyDescent="0.35">
      <c r="A16" s="112" t="s">
        <v>246</v>
      </c>
      <c r="B16" s="112" t="s">
        <v>73</v>
      </c>
      <c r="C16" s="113">
        <v>53795</v>
      </c>
      <c r="D16" s="113">
        <v>4395</v>
      </c>
      <c r="E16" s="113">
        <v>1045</v>
      </c>
      <c r="F16" s="113">
        <v>75</v>
      </c>
      <c r="G16" s="113">
        <v>25</v>
      </c>
      <c r="H16" s="113">
        <v>12400</v>
      </c>
      <c r="I16" s="113">
        <v>20410</v>
      </c>
      <c r="J16" s="113">
        <v>2050</v>
      </c>
      <c r="K16" s="113">
        <v>170</v>
      </c>
      <c r="L16" s="113">
        <v>2660</v>
      </c>
      <c r="M16" s="113">
        <v>8040</v>
      </c>
      <c r="N16" s="114">
        <v>2515</v>
      </c>
    </row>
    <row r="17" spans="1:14" x14ac:dyDescent="0.35">
      <c r="A17" s="109" t="s">
        <v>246</v>
      </c>
      <c r="B17" s="109" t="s">
        <v>74</v>
      </c>
      <c r="C17" s="110">
        <v>55225</v>
      </c>
      <c r="D17" s="110">
        <v>4515</v>
      </c>
      <c r="E17" s="110">
        <v>1060</v>
      </c>
      <c r="F17" s="110">
        <v>75</v>
      </c>
      <c r="G17" s="110">
        <v>25</v>
      </c>
      <c r="H17" s="110">
        <v>12740</v>
      </c>
      <c r="I17" s="110">
        <v>20800</v>
      </c>
      <c r="J17" s="110">
        <v>2130</v>
      </c>
      <c r="K17" s="110">
        <v>175</v>
      </c>
      <c r="L17" s="110">
        <v>2800</v>
      </c>
      <c r="M17" s="110">
        <v>8240</v>
      </c>
      <c r="N17" s="111">
        <v>2650</v>
      </c>
    </row>
    <row r="18" spans="1:14" x14ac:dyDescent="0.35">
      <c r="A18" s="112" t="s">
        <v>246</v>
      </c>
      <c r="B18" s="112" t="s">
        <v>75</v>
      </c>
      <c r="C18" s="113">
        <v>57610</v>
      </c>
      <c r="D18" s="113">
        <v>4730</v>
      </c>
      <c r="E18" s="113">
        <v>1125</v>
      </c>
      <c r="F18" s="113">
        <v>80</v>
      </c>
      <c r="G18" s="113">
        <v>30</v>
      </c>
      <c r="H18" s="113">
        <v>13155</v>
      </c>
      <c r="I18" s="113">
        <v>21215</v>
      </c>
      <c r="J18" s="113">
        <v>2210</v>
      </c>
      <c r="K18" s="113">
        <v>180</v>
      </c>
      <c r="L18" s="113">
        <v>3210</v>
      </c>
      <c r="M18" s="113">
        <v>8860</v>
      </c>
      <c r="N18" s="114">
        <v>2810</v>
      </c>
    </row>
    <row r="19" spans="1:14" x14ac:dyDescent="0.35">
      <c r="A19" s="109" t="s">
        <v>246</v>
      </c>
      <c r="B19" s="109" t="s">
        <v>76</v>
      </c>
      <c r="C19" s="110">
        <v>60265</v>
      </c>
      <c r="D19" s="110">
        <v>4965</v>
      </c>
      <c r="E19" s="110">
        <v>1175</v>
      </c>
      <c r="F19" s="110">
        <v>85</v>
      </c>
      <c r="G19" s="110">
        <v>30</v>
      </c>
      <c r="H19" s="110">
        <v>13575</v>
      </c>
      <c r="I19" s="110">
        <v>21685</v>
      </c>
      <c r="J19" s="110">
        <v>2295</v>
      </c>
      <c r="K19" s="110">
        <v>185</v>
      </c>
      <c r="L19" s="110">
        <v>3765</v>
      </c>
      <c r="M19" s="110">
        <v>9525</v>
      </c>
      <c r="N19" s="111">
        <v>2980</v>
      </c>
    </row>
    <row r="20" spans="1:14" x14ac:dyDescent="0.35">
      <c r="A20" s="112" t="s">
        <v>246</v>
      </c>
      <c r="B20" s="112" t="s">
        <v>77</v>
      </c>
      <c r="C20" s="113">
        <v>62515</v>
      </c>
      <c r="D20" s="113">
        <v>5105</v>
      </c>
      <c r="E20" s="113">
        <v>1210</v>
      </c>
      <c r="F20" s="113">
        <v>90</v>
      </c>
      <c r="G20" s="113">
        <v>35</v>
      </c>
      <c r="H20" s="113">
        <v>14100</v>
      </c>
      <c r="I20" s="113">
        <v>22270</v>
      </c>
      <c r="J20" s="113">
        <v>2420</v>
      </c>
      <c r="K20" s="113">
        <v>190</v>
      </c>
      <c r="L20" s="113">
        <v>4030</v>
      </c>
      <c r="M20" s="113">
        <v>9855</v>
      </c>
      <c r="N20" s="114">
        <v>3205</v>
      </c>
    </row>
    <row r="21" spans="1:14" x14ac:dyDescent="0.35">
      <c r="A21" s="109" t="s">
        <v>246</v>
      </c>
      <c r="B21" s="109" t="s">
        <v>78</v>
      </c>
      <c r="C21" s="110">
        <v>64030</v>
      </c>
      <c r="D21" s="110">
        <v>5220</v>
      </c>
      <c r="E21" s="110">
        <v>1230</v>
      </c>
      <c r="F21" s="110">
        <v>95</v>
      </c>
      <c r="G21" s="110">
        <v>35</v>
      </c>
      <c r="H21" s="110">
        <v>14460</v>
      </c>
      <c r="I21" s="110">
        <v>22630</v>
      </c>
      <c r="J21" s="110">
        <v>2510</v>
      </c>
      <c r="K21" s="110">
        <v>190</v>
      </c>
      <c r="L21" s="110">
        <v>4180</v>
      </c>
      <c r="M21" s="110">
        <v>10120</v>
      </c>
      <c r="N21" s="111">
        <v>3360</v>
      </c>
    </row>
    <row r="22" spans="1:14" x14ac:dyDescent="0.35">
      <c r="A22" s="112" t="s">
        <v>246</v>
      </c>
      <c r="B22" s="112" t="s">
        <v>79</v>
      </c>
      <c r="C22" s="113">
        <v>65675</v>
      </c>
      <c r="D22" s="113">
        <v>5360</v>
      </c>
      <c r="E22" s="113">
        <v>1255</v>
      </c>
      <c r="F22" s="113">
        <v>100</v>
      </c>
      <c r="G22" s="113">
        <v>35</v>
      </c>
      <c r="H22" s="113">
        <v>14830</v>
      </c>
      <c r="I22" s="113">
        <v>22985</v>
      </c>
      <c r="J22" s="113">
        <v>2575</v>
      </c>
      <c r="K22" s="113">
        <v>195</v>
      </c>
      <c r="L22" s="113">
        <v>4395</v>
      </c>
      <c r="M22" s="113">
        <v>10405</v>
      </c>
      <c r="N22" s="114">
        <v>3540</v>
      </c>
    </row>
    <row r="23" spans="1:14" x14ac:dyDescent="0.35">
      <c r="A23" s="109" t="s">
        <v>246</v>
      </c>
      <c r="B23" s="109" t="s">
        <v>80</v>
      </c>
      <c r="C23" s="110">
        <v>67365</v>
      </c>
      <c r="D23" s="110">
        <v>5520</v>
      </c>
      <c r="E23" s="110">
        <v>1285</v>
      </c>
      <c r="F23" s="110">
        <v>110</v>
      </c>
      <c r="G23" s="110">
        <v>35</v>
      </c>
      <c r="H23" s="110">
        <v>15135</v>
      </c>
      <c r="I23" s="110">
        <v>23315</v>
      </c>
      <c r="J23" s="110">
        <v>2680</v>
      </c>
      <c r="K23" s="110">
        <v>200</v>
      </c>
      <c r="L23" s="110">
        <v>4635</v>
      </c>
      <c r="M23" s="110">
        <v>10730</v>
      </c>
      <c r="N23" s="111">
        <v>3715</v>
      </c>
    </row>
    <row r="24" spans="1:14" x14ac:dyDescent="0.35">
      <c r="A24" s="112" t="s">
        <v>246</v>
      </c>
      <c r="B24" s="112" t="s">
        <v>81</v>
      </c>
      <c r="C24" s="113">
        <v>68670</v>
      </c>
      <c r="D24" s="113">
        <v>5715</v>
      </c>
      <c r="E24" s="113">
        <v>1320</v>
      </c>
      <c r="F24" s="113">
        <v>115</v>
      </c>
      <c r="G24" s="113">
        <v>35</v>
      </c>
      <c r="H24" s="113">
        <v>15375</v>
      </c>
      <c r="I24" s="113">
        <v>23555</v>
      </c>
      <c r="J24" s="113">
        <v>2745</v>
      </c>
      <c r="K24" s="113">
        <v>200</v>
      </c>
      <c r="L24" s="113">
        <v>4780</v>
      </c>
      <c r="M24" s="113">
        <v>10950</v>
      </c>
      <c r="N24" s="114">
        <v>3880</v>
      </c>
    </row>
    <row r="25" spans="1:14" x14ac:dyDescent="0.35">
      <c r="A25" s="109" t="s">
        <v>246</v>
      </c>
      <c r="B25" s="109" t="s">
        <v>82</v>
      </c>
      <c r="C25" s="110">
        <v>70285</v>
      </c>
      <c r="D25" s="110">
        <v>5940</v>
      </c>
      <c r="E25" s="110">
        <v>1350</v>
      </c>
      <c r="F25" s="110">
        <v>120</v>
      </c>
      <c r="G25" s="110">
        <v>35</v>
      </c>
      <c r="H25" s="110">
        <v>15655</v>
      </c>
      <c r="I25" s="110">
        <v>23840</v>
      </c>
      <c r="J25" s="110">
        <v>2840</v>
      </c>
      <c r="K25" s="110">
        <v>210</v>
      </c>
      <c r="L25" s="110">
        <v>4965</v>
      </c>
      <c r="M25" s="110">
        <v>11260</v>
      </c>
      <c r="N25" s="111">
        <v>4070</v>
      </c>
    </row>
    <row r="26" spans="1:14" x14ac:dyDescent="0.35">
      <c r="A26" s="112" t="s">
        <v>246</v>
      </c>
      <c r="B26" s="112" t="s">
        <v>83</v>
      </c>
      <c r="C26" s="113">
        <v>71765</v>
      </c>
      <c r="D26" s="113">
        <v>6145</v>
      </c>
      <c r="E26" s="113">
        <v>1385</v>
      </c>
      <c r="F26" s="113">
        <v>125</v>
      </c>
      <c r="G26" s="113">
        <v>35</v>
      </c>
      <c r="H26" s="113">
        <v>15915</v>
      </c>
      <c r="I26" s="113">
        <v>24085</v>
      </c>
      <c r="J26" s="113">
        <v>2955</v>
      </c>
      <c r="K26" s="113">
        <v>215</v>
      </c>
      <c r="L26" s="113">
        <v>5095</v>
      </c>
      <c r="M26" s="113">
        <v>11480</v>
      </c>
      <c r="N26" s="114">
        <v>4325</v>
      </c>
    </row>
    <row r="27" spans="1:14" x14ac:dyDescent="0.35">
      <c r="A27" s="109" t="s">
        <v>246</v>
      </c>
      <c r="B27" s="109" t="s">
        <v>84</v>
      </c>
      <c r="C27" s="110">
        <v>73340</v>
      </c>
      <c r="D27" s="110">
        <v>6365</v>
      </c>
      <c r="E27" s="110">
        <v>1410</v>
      </c>
      <c r="F27" s="110">
        <v>130</v>
      </c>
      <c r="G27" s="110">
        <v>35</v>
      </c>
      <c r="H27" s="110">
        <v>16190</v>
      </c>
      <c r="I27" s="110">
        <v>24395</v>
      </c>
      <c r="J27" s="110">
        <v>3090</v>
      </c>
      <c r="K27" s="110">
        <v>220</v>
      </c>
      <c r="L27" s="110">
        <v>5225</v>
      </c>
      <c r="M27" s="110">
        <v>11690</v>
      </c>
      <c r="N27" s="111">
        <v>4585</v>
      </c>
    </row>
    <row r="28" spans="1:14" x14ac:dyDescent="0.35">
      <c r="A28" s="112" t="s">
        <v>246</v>
      </c>
      <c r="B28" s="112" t="s">
        <v>85</v>
      </c>
      <c r="C28" s="113">
        <v>74925</v>
      </c>
      <c r="D28" s="113">
        <v>6580</v>
      </c>
      <c r="E28" s="113">
        <v>1445</v>
      </c>
      <c r="F28" s="113">
        <v>130</v>
      </c>
      <c r="G28" s="113">
        <v>35</v>
      </c>
      <c r="H28" s="113">
        <v>16490</v>
      </c>
      <c r="I28" s="113">
        <v>24670</v>
      </c>
      <c r="J28" s="113">
        <v>3220</v>
      </c>
      <c r="K28" s="113">
        <v>225</v>
      </c>
      <c r="L28" s="113">
        <v>5405</v>
      </c>
      <c r="M28" s="113">
        <v>11870</v>
      </c>
      <c r="N28" s="114">
        <v>4845</v>
      </c>
    </row>
    <row r="29" spans="1:14" x14ac:dyDescent="0.35">
      <c r="A29" s="109" t="s">
        <v>246</v>
      </c>
      <c r="B29" s="109" t="s">
        <v>86</v>
      </c>
      <c r="C29" s="110">
        <v>76340</v>
      </c>
      <c r="D29" s="110">
        <v>6705</v>
      </c>
      <c r="E29" s="110">
        <v>1465</v>
      </c>
      <c r="F29" s="110">
        <v>135</v>
      </c>
      <c r="G29" s="110">
        <v>35</v>
      </c>
      <c r="H29" s="110">
        <v>16750</v>
      </c>
      <c r="I29" s="110">
        <v>24895</v>
      </c>
      <c r="J29" s="110">
        <v>3345</v>
      </c>
      <c r="K29" s="110">
        <v>230</v>
      </c>
      <c r="L29" s="110">
        <v>5585</v>
      </c>
      <c r="M29" s="110">
        <v>12090</v>
      </c>
      <c r="N29" s="111">
        <v>5095</v>
      </c>
    </row>
    <row r="30" spans="1:14" x14ac:dyDescent="0.35">
      <c r="A30" s="112" t="s">
        <v>246</v>
      </c>
      <c r="B30" s="112" t="s">
        <v>87</v>
      </c>
      <c r="C30" s="113">
        <v>77805</v>
      </c>
      <c r="D30" s="113">
        <v>6900</v>
      </c>
      <c r="E30" s="113">
        <v>1500</v>
      </c>
      <c r="F30" s="113">
        <v>140</v>
      </c>
      <c r="G30" s="113">
        <v>35</v>
      </c>
      <c r="H30" s="113">
        <v>16970</v>
      </c>
      <c r="I30" s="113">
        <v>25095</v>
      </c>
      <c r="J30" s="113">
        <v>3470</v>
      </c>
      <c r="K30" s="113">
        <v>235</v>
      </c>
      <c r="L30" s="113">
        <v>5730</v>
      </c>
      <c r="M30" s="113">
        <v>12320</v>
      </c>
      <c r="N30" s="114">
        <v>5400</v>
      </c>
    </row>
    <row r="31" spans="1:14" x14ac:dyDescent="0.35">
      <c r="A31" s="109" t="s">
        <v>246</v>
      </c>
      <c r="B31" s="109" t="s">
        <v>88</v>
      </c>
      <c r="C31" s="110">
        <v>79495</v>
      </c>
      <c r="D31" s="110">
        <v>7085</v>
      </c>
      <c r="E31" s="110">
        <v>1515</v>
      </c>
      <c r="F31" s="110">
        <v>150</v>
      </c>
      <c r="G31" s="110">
        <v>35</v>
      </c>
      <c r="H31" s="110">
        <v>17240</v>
      </c>
      <c r="I31" s="110">
        <v>25255</v>
      </c>
      <c r="J31" s="110">
        <v>3615</v>
      </c>
      <c r="K31" s="110">
        <v>235</v>
      </c>
      <c r="L31" s="110">
        <v>5930</v>
      </c>
      <c r="M31" s="110">
        <v>12665</v>
      </c>
      <c r="N31" s="111">
        <v>5765</v>
      </c>
    </row>
    <row r="32" spans="1:14" x14ac:dyDescent="0.35">
      <c r="A32" s="112" t="s">
        <v>246</v>
      </c>
      <c r="B32" s="112" t="s">
        <v>89</v>
      </c>
      <c r="C32" s="113">
        <v>81015</v>
      </c>
      <c r="D32" s="113">
        <v>7235</v>
      </c>
      <c r="E32" s="113">
        <v>1530</v>
      </c>
      <c r="F32" s="113">
        <v>155</v>
      </c>
      <c r="G32" s="113">
        <v>30</v>
      </c>
      <c r="H32" s="113">
        <v>17430</v>
      </c>
      <c r="I32" s="113">
        <v>25445</v>
      </c>
      <c r="J32" s="113">
        <v>3755</v>
      </c>
      <c r="K32" s="113">
        <v>240</v>
      </c>
      <c r="L32" s="113">
        <v>6120</v>
      </c>
      <c r="M32" s="113">
        <v>12980</v>
      </c>
      <c r="N32" s="114">
        <v>6085</v>
      </c>
    </row>
    <row r="33" spans="1:14" x14ac:dyDescent="0.35">
      <c r="A33" s="109" t="s">
        <v>246</v>
      </c>
      <c r="B33" s="109" t="s">
        <v>90</v>
      </c>
      <c r="C33" s="110">
        <v>82580</v>
      </c>
      <c r="D33" s="110">
        <v>7355</v>
      </c>
      <c r="E33" s="110">
        <v>1545</v>
      </c>
      <c r="F33" s="110">
        <v>155</v>
      </c>
      <c r="G33" s="110">
        <v>30</v>
      </c>
      <c r="H33" s="110">
        <v>17685</v>
      </c>
      <c r="I33" s="110">
        <v>25600</v>
      </c>
      <c r="J33" s="110">
        <v>3880</v>
      </c>
      <c r="K33" s="110">
        <v>250</v>
      </c>
      <c r="L33" s="110">
        <v>6345</v>
      </c>
      <c r="M33" s="110">
        <v>13290</v>
      </c>
      <c r="N33" s="111">
        <v>6435</v>
      </c>
    </row>
    <row r="34" spans="1:14" x14ac:dyDescent="0.35">
      <c r="A34" s="112" t="s">
        <v>246</v>
      </c>
      <c r="B34" s="112" t="s">
        <v>91</v>
      </c>
      <c r="C34" s="113">
        <v>83925</v>
      </c>
      <c r="D34" s="113">
        <v>7485</v>
      </c>
      <c r="E34" s="113">
        <v>1575</v>
      </c>
      <c r="F34" s="113">
        <v>160</v>
      </c>
      <c r="G34" s="113">
        <v>30</v>
      </c>
      <c r="H34" s="113">
        <v>17855</v>
      </c>
      <c r="I34" s="113">
        <v>25675</v>
      </c>
      <c r="J34" s="113">
        <v>4025</v>
      </c>
      <c r="K34" s="113">
        <v>250</v>
      </c>
      <c r="L34" s="113">
        <v>6530</v>
      </c>
      <c r="M34" s="113">
        <v>13585</v>
      </c>
      <c r="N34" s="114">
        <v>6745</v>
      </c>
    </row>
    <row r="35" spans="1:14" x14ac:dyDescent="0.35">
      <c r="A35" s="109" t="s">
        <v>246</v>
      </c>
      <c r="B35" s="109" t="s">
        <v>92</v>
      </c>
      <c r="C35" s="110">
        <v>85055</v>
      </c>
      <c r="D35" s="110">
        <v>7590</v>
      </c>
      <c r="E35" s="110">
        <v>1580</v>
      </c>
      <c r="F35" s="110">
        <v>165</v>
      </c>
      <c r="G35" s="110">
        <v>30</v>
      </c>
      <c r="H35" s="110">
        <v>18015</v>
      </c>
      <c r="I35" s="110">
        <v>25740</v>
      </c>
      <c r="J35" s="110">
        <v>4125</v>
      </c>
      <c r="K35" s="110">
        <v>245</v>
      </c>
      <c r="L35" s="110">
        <v>6680</v>
      </c>
      <c r="M35" s="110">
        <v>13810</v>
      </c>
      <c r="N35" s="111">
        <v>7065</v>
      </c>
    </row>
    <row r="36" spans="1:14" x14ac:dyDescent="0.35">
      <c r="A36" s="112" t="s">
        <v>246</v>
      </c>
      <c r="B36" s="112" t="s">
        <v>93</v>
      </c>
      <c r="C36" s="113">
        <v>85770</v>
      </c>
      <c r="D36" s="113">
        <v>7685</v>
      </c>
      <c r="E36" s="113">
        <v>1590</v>
      </c>
      <c r="F36" s="113">
        <v>165</v>
      </c>
      <c r="G36" s="113">
        <v>30</v>
      </c>
      <c r="H36" s="113">
        <v>18110</v>
      </c>
      <c r="I36" s="113">
        <v>25710</v>
      </c>
      <c r="J36" s="113">
        <v>4240</v>
      </c>
      <c r="K36" s="113">
        <v>245</v>
      </c>
      <c r="L36" s="113">
        <v>6795</v>
      </c>
      <c r="M36" s="113">
        <v>13930</v>
      </c>
      <c r="N36" s="114">
        <v>7260</v>
      </c>
    </row>
    <row r="37" spans="1:14" x14ac:dyDescent="0.35">
      <c r="A37" s="109" t="s">
        <v>246</v>
      </c>
      <c r="B37" s="109" t="s">
        <v>94</v>
      </c>
      <c r="C37" s="110">
        <v>86480</v>
      </c>
      <c r="D37" s="110">
        <v>7775</v>
      </c>
      <c r="E37" s="110">
        <v>1580</v>
      </c>
      <c r="F37" s="110">
        <v>170</v>
      </c>
      <c r="G37" s="110">
        <v>30</v>
      </c>
      <c r="H37" s="110">
        <v>18230</v>
      </c>
      <c r="I37" s="110">
        <v>25670</v>
      </c>
      <c r="J37" s="110">
        <v>4325</v>
      </c>
      <c r="K37" s="110">
        <v>245</v>
      </c>
      <c r="L37" s="110">
        <v>6905</v>
      </c>
      <c r="M37" s="110">
        <v>14090</v>
      </c>
      <c r="N37" s="111">
        <v>7440</v>
      </c>
    </row>
    <row r="38" spans="1:14" x14ac:dyDescent="0.35">
      <c r="A38" s="112" t="s">
        <v>246</v>
      </c>
      <c r="B38" s="112" t="s">
        <v>95</v>
      </c>
      <c r="C38" s="113">
        <v>86770</v>
      </c>
      <c r="D38" s="113">
        <v>7835</v>
      </c>
      <c r="E38" s="113">
        <v>1585</v>
      </c>
      <c r="F38" s="113">
        <v>175</v>
      </c>
      <c r="G38" s="113">
        <v>30</v>
      </c>
      <c r="H38" s="113">
        <v>18250</v>
      </c>
      <c r="I38" s="113">
        <v>25575</v>
      </c>
      <c r="J38" s="113">
        <v>4390</v>
      </c>
      <c r="K38" s="113">
        <v>250</v>
      </c>
      <c r="L38" s="113">
        <v>6975</v>
      </c>
      <c r="M38" s="113">
        <v>14135</v>
      </c>
      <c r="N38" s="114">
        <v>7545</v>
      </c>
    </row>
    <row r="39" spans="1:14" x14ac:dyDescent="0.35">
      <c r="A39" s="115" t="s">
        <v>247</v>
      </c>
      <c r="B39" s="115" t="s">
        <v>65</v>
      </c>
      <c r="C39" s="116">
        <v>2720</v>
      </c>
      <c r="D39" s="116">
        <v>100</v>
      </c>
      <c r="E39" s="116">
        <v>30</v>
      </c>
      <c r="F39" s="116">
        <v>5</v>
      </c>
      <c r="G39" s="116">
        <v>5</v>
      </c>
      <c r="H39" s="116">
        <v>535</v>
      </c>
      <c r="I39" s="116">
        <v>515</v>
      </c>
      <c r="J39" s="116">
        <v>170</v>
      </c>
      <c r="K39" s="116">
        <v>25</v>
      </c>
      <c r="L39" s="116">
        <v>445</v>
      </c>
      <c r="M39" s="116">
        <v>520</v>
      </c>
      <c r="N39" s="117">
        <v>370</v>
      </c>
    </row>
    <row r="40" spans="1:14" x14ac:dyDescent="0.35">
      <c r="A40" s="112" t="s">
        <v>247</v>
      </c>
      <c r="B40" s="112" t="s">
        <v>66</v>
      </c>
      <c r="C40" s="113">
        <v>3750</v>
      </c>
      <c r="D40" s="113">
        <v>145</v>
      </c>
      <c r="E40" s="113">
        <v>40</v>
      </c>
      <c r="F40" s="113">
        <v>5</v>
      </c>
      <c r="G40" s="113">
        <v>5</v>
      </c>
      <c r="H40" s="113">
        <v>760</v>
      </c>
      <c r="I40" s="113">
        <v>700</v>
      </c>
      <c r="J40" s="113">
        <v>235</v>
      </c>
      <c r="K40" s="113">
        <v>30</v>
      </c>
      <c r="L40" s="113">
        <v>610</v>
      </c>
      <c r="M40" s="113">
        <v>725</v>
      </c>
      <c r="N40" s="114">
        <v>500</v>
      </c>
    </row>
    <row r="41" spans="1:14" x14ac:dyDescent="0.35">
      <c r="A41" s="109" t="s">
        <v>247</v>
      </c>
      <c r="B41" s="109" t="s">
        <v>67</v>
      </c>
      <c r="C41" s="110">
        <v>4895</v>
      </c>
      <c r="D41" s="110">
        <v>205</v>
      </c>
      <c r="E41" s="110">
        <v>55</v>
      </c>
      <c r="F41" s="110">
        <v>10</v>
      </c>
      <c r="G41" s="110">
        <v>10</v>
      </c>
      <c r="H41" s="110">
        <v>990</v>
      </c>
      <c r="I41" s="110">
        <v>940</v>
      </c>
      <c r="J41" s="110">
        <v>320</v>
      </c>
      <c r="K41" s="110">
        <v>35</v>
      </c>
      <c r="L41" s="110">
        <v>780</v>
      </c>
      <c r="M41" s="110">
        <v>930</v>
      </c>
      <c r="N41" s="111">
        <v>620</v>
      </c>
    </row>
    <row r="42" spans="1:14" x14ac:dyDescent="0.35">
      <c r="A42" s="112" t="s">
        <v>247</v>
      </c>
      <c r="B42" s="112" t="s">
        <v>68</v>
      </c>
      <c r="C42" s="113">
        <v>6190</v>
      </c>
      <c r="D42" s="113">
        <v>280</v>
      </c>
      <c r="E42" s="113">
        <v>75</v>
      </c>
      <c r="F42" s="113">
        <v>20</v>
      </c>
      <c r="G42" s="113">
        <v>10</v>
      </c>
      <c r="H42" s="113">
        <v>1250</v>
      </c>
      <c r="I42" s="113">
        <v>1195</v>
      </c>
      <c r="J42" s="113">
        <v>380</v>
      </c>
      <c r="K42" s="113">
        <v>40</v>
      </c>
      <c r="L42" s="113">
        <v>965</v>
      </c>
      <c r="M42" s="113">
        <v>1200</v>
      </c>
      <c r="N42" s="114">
        <v>785</v>
      </c>
    </row>
    <row r="43" spans="1:14" x14ac:dyDescent="0.35">
      <c r="A43" s="109" t="s">
        <v>247</v>
      </c>
      <c r="B43" s="109" t="s">
        <v>69</v>
      </c>
      <c r="C43" s="110">
        <v>7465</v>
      </c>
      <c r="D43" s="110">
        <v>350</v>
      </c>
      <c r="E43" s="110">
        <v>95</v>
      </c>
      <c r="F43" s="110">
        <v>20</v>
      </c>
      <c r="G43" s="110">
        <v>10</v>
      </c>
      <c r="H43" s="110">
        <v>1480</v>
      </c>
      <c r="I43" s="110">
        <v>1490</v>
      </c>
      <c r="J43" s="110">
        <v>475</v>
      </c>
      <c r="K43" s="110">
        <v>40</v>
      </c>
      <c r="L43" s="110">
        <v>1120</v>
      </c>
      <c r="M43" s="110">
        <v>1450</v>
      </c>
      <c r="N43" s="111">
        <v>935</v>
      </c>
    </row>
    <row r="44" spans="1:14" x14ac:dyDescent="0.35">
      <c r="A44" s="112" t="s">
        <v>247</v>
      </c>
      <c r="B44" s="112" t="s">
        <v>70</v>
      </c>
      <c r="C44" s="113">
        <v>8795</v>
      </c>
      <c r="D44" s="113">
        <v>420</v>
      </c>
      <c r="E44" s="113">
        <v>115</v>
      </c>
      <c r="F44" s="113">
        <v>25</v>
      </c>
      <c r="G44" s="113">
        <v>10</v>
      </c>
      <c r="H44" s="113">
        <v>1725</v>
      </c>
      <c r="I44" s="113">
        <v>1795</v>
      </c>
      <c r="J44" s="113">
        <v>550</v>
      </c>
      <c r="K44" s="113">
        <v>45</v>
      </c>
      <c r="L44" s="113">
        <v>1295</v>
      </c>
      <c r="M44" s="113">
        <v>1705</v>
      </c>
      <c r="N44" s="114">
        <v>1120</v>
      </c>
    </row>
    <row r="45" spans="1:14" x14ac:dyDescent="0.35">
      <c r="A45" s="109" t="s">
        <v>247</v>
      </c>
      <c r="B45" s="109" t="s">
        <v>71</v>
      </c>
      <c r="C45" s="110">
        <v>10025</v>
      </c>
      <c r="D45" s="110">
        <v>490</v>
      </c>
      <c r="E45" s="110">
        <v>125</v>
      </c>
      <c r="F45" s="110">
        <v>30</v>
      </c>
      <c r="G45" s="110">
        <v>15</v>
      </c>
      <c r="H45" s="110">
        <v>1945</v>
      </c>
      <c r="I45" s="110">
        <v>2040</v>
      </c>
      <c r="J45" s="110">
        <v>630</v>
      </c>
      <c r="K45" s="110">
        <v>50</v>
      </c>
      <c r="L45" s="110">
        <v>1455</v>
      </c>
      <c r="M45" s="110">
        <v>1975</v>
      </c>
      <c r="N45" s="111">
        <v>1265</v>
      </c>
    </row>
    <row r="46" spans="1:14" x14ac:dyDescent="0.35">
      <c r="A46" s="112" t="s">
        <v>247</v>
      </c>
      <c r="B46" s="112" t="s">
        <v>72</v>
      </c>
      <c r="C46" s="113">
        <v>11050</v>
      </c>
      <c r="D46" s="113">
        <v>560</v>
      </c>
      <c r="E46" s="113">
        <v>150</v>
      </c>
      <c r="F46" s="113">
        <v>30</v>
      </c>
      <c r="G46" s="113">
        <v>15</v>
      </c>
      <c r="H46" s="113">
        <v>2140</v>
      </c>
      <c r="I46" s="113">
        <v>2270</v>
      </c>
      <c r="J46" s="113">
        <v>710</v>
      </c>
      <c r="K46" s="113">
        <v>50</v>
      </c>
      <c r="L46" s="113">
        <v>1560</v>
      </c>
      <c r="M46" s="113">
        <v>2160</v>
      </c>
      <c r="N46" s="114">
        <v>1405</v>
      </c>
    </row>
    <row r="47" spans="1:14" x14ac:dyDescent="0.35">
      <c r="A47" s="109" t="s">
        <v>247</v>
      </c>
      <c r="B47" s="109" t="s">
        <v>73</v>
      </c>
      <c r="C47" s="110">
        <v>12185</v>
      </c>
      <c r="D47" s="110">
        <v>630</v>
      </c>
      <c r="E47" s="110">
        <v>170</v>
      </c>
      <c r="F47" s="110">
        <v>40</v>
      </c>
      <c r="G47" s="110">
        <v>15</v>
      </c>
      <c r="H47" s="110">
        <v>2380</v>
      </c>
      <c r="I47" s="110">
        <v>2515</v>
      </c>
      <c r="J47" s="110">
        <v>790</v>
      </c>
      <c r="K47" s="110">
        <v>55</v>
      </c>
      <c r="L47" s="110">
        <v>1695</v>
      </c>
      <c r="M47" s="110">
        <v>2360</v>
      </c>
      <c r="N47" s="111">
        <v>1530</v>
      </c>
    </row>
    <row r="48" spans="1:14" x14ac:dyDescent="0.35">
      <c r="A48" s="112" t="s">
        <v>247</v>
      </c>
      <c r="B48" s="112" t="s">
        <v>74</v>
      </c>
      <c r="C48" s="113">
        <v>13140</v>
      </c>
      <c r="D48" s="113">
        <v>695</v>
      </c>
      <c r="E48" s="113">
        <v>175</v>
      </c>
      <c r="F48" s="113">
        <v>40</v>
      </c>
      <c r="G48" s="113">
        <v>15</v>
      </c>
      <c r="H48" s="113">
        <v>2575</v>
      </c>
      <c r="I48" s="113">
        <v>2740</v>
      </c>
      <c r="J48" s="113">
        <v>855</v>
      </c>
      <c r="K48" s="113">
        <v>55</v>
      </c>
      <c r="L48" s="113">
        <v>1810</v>
      </c>
      <c r="M48" s="113">
        <v>2525</v>
      </c>
      <c r="N48" s="114">
        <v>1655</v>
      </c>
    </row>
    <row r="49" spans="1:14" x14ac:dyDescent="0.35">
      <c r="A49" s="109" t="s">
        <v>247</v>
      </c>
      <c r="B49" s="109" t="s">
        <v>75</v>
      </c>
      <c r="C49" s="110">
        <v>14150</v>
      </c>
      <c r="D49" s="110">
        <v>745</v>
      </c>
      <c r="E49" s="110">
        <v>185</v>
      </c>
      <c r="F49" s="110">
        <v>45</v>
      </c>
      <c r="G49" s="110">
        <v>15</v>
      </c>
      <c r="H49" s="110">
        <v>2785</v>
      </c>
      <c r="I49" s="110">
        <v>2975</v>
      </c>
      <c r="J49" s="110">
        <v>920</v>
      </c>
      <c r="K49" s="110">
        <v>60</v>
      </c>
      <c r="L49" s="110">
        <v>1925</v>
      </c>
      <c r="M49" s="110">
        <v>2715</v>
      </c>
      <c r="N49" s="111">
        <v>1775</v>
      </c>
    </row>
    <row r="50" spans="1:14" x14ac:dyDescent="0.35">
      <c r="A50" s="112" t="s">
        <v>247</v>
      </c>
      <c r="B50" s="112" t="s">
        <v>76</v>
      </c>
      <c r="C50" s="113">
        <v>15280</v>
      </c>
      <c r="D50" s="113">
        <v>820</v>
      </c>
      <c r="E50" s="113">
        <v>200</v>
      </c>
      <c r="F50" s="113">
        <v>45</v>
      </c>
      <c r="G50" s="113">
        <v>20</v>
      </c>
      <c r="H50" s="113">
        <v>3000</v>
      </c>
      <c r="I50" s="113">
        <v>3250</v>
      </c>
      <c r="J50" s="113">
        <v>1000</v>
      </c>
      <c r="K50" s="113">
        <v>65</v>
      </c>
      <c r="L50" s="113">
        <v>2090</v>
      </c>
      <c r="M50" s="113">
        <v>2895</v>
      </c>
      <c r="N50" s="114">
        <v>1900</v>
      </c>
    </row>
    <row r="51" spans="1:14" x14ac:dyDescent="0.35">
      <c r="A51" s="109" t="s">
        <v>247</v>
      </c>
      <c r="B51" s="109" t="s">
        <v>77</v>
      </c>
      <c r="C51" s="110">
        <v>16815</v>
      </c>
      <c r="D51" s="110">
        <v>900</v>
      </c>
      <c r="E51" s="110">
        <v>220</v>
      </c>
      <c r="F51" s="110">
        <v>55</v>
      </c>
      <c r="G51" s="110">
        <v>20</v>
      </c>
      <c r="H51" s="110">
        <v>3280</v>
      </c>
      <c r="I51" s="110">
        <v>3600</v>
      </c>
      <c r="J51" s="110">
        <v>1115</v>
      </c>
      <c r="K51" s="110">
        <v>65</v>
      </c>
      <c r="L51" s="110">
        <v>2295</v>
      </c>
      <c r="M51" s="110">
        <v>3160</v>
      </c>
      <c r="N51" s="111">
        <v>2100</v>
      </c>
    </row>
    <row r="52" spans="1:14" x14ac:dyDescent="0.35">
      <c r="A52" s="112" t="s">
        <v>247</v>
      </c>
      <c r="B52" s="112" t="s">
        <v>78</v>
      </c>
      <c r="C52" s="113">
        <v>17975</v>
      </c>
      <c r="D52" s="113">
        <v>980</v>
      </c>
      <c r="E52" s="113">
        <v>230</v>
      </c>
      <c r="F52" s="113">
        <v>55</v>
      </c>
      <c r="G52" s="113">
        <v>20</v>
      </c>
      <c r="H52" s="113">
        <v>3495</v>
      </c>
      <c r="I52" s="113">
        <v>3855</v>
      </c>
      <c r="J52" s="113">
        <v>1195</v>
      </c>
      <c r="K52" s="113">
        <v>65</v>
      </c>
      <c r="L52" s="113">
        <v>2435</v>
      </c>
      <c r="M52" s="113">
        <v>3395</v>
      </c>
      <c r="N52" s="114">
        <v>2245</v>
      </c>
    </row>
    <row r="53" spans="1:14" x14ac:dyDescent="0.35">
      <c r="A53" s="109" t="s">
        <v>247</v>
      </c>
      <c r="B53" s="109" t="s">
        <v>79</v>
      </c>
      <c r="C53" s="110">
        <v>19415</v>
      </c>
      <c r="D53" s="110">
        <v>1070</v>
      </c>
      <c r="E53" s="110">
        <v>245</v>
      </c>
      <c r="F53" s="110">
        <v>55</v>
      </c>
      <c r="G53" s="110">
        <v>20</v>
      </c>
      <c r="H53" s="110">
        <v>3800</v>
      </c>
      <c r="I53" s="110">
        <v>4175</v>
      </c>
      <c r="J53" s="110">
        <v>1260</v>
      </c>
      <c r="K53" s="110">
        <v>70</v>
      </c>
      <c r="L53" s="110">
        <v>2625</v>
      </c>
      <c r="M53" s="110">
        <v>3665</v>
      </c>
      <c r="N53" s="111">
        <v>2425</v>
      </c>
    </row>
    <row r="54" spans="1:14" x14ac:dyDescent="0.35">
      <c r="A54" s="112" t="s">
        <v>247</v>
      </c>
      <c r="B54" s="112" t="s">
        <v>80</v>
      </c>
      <c r="C54" s="113">
        <v>21110</v>
      </c>
      <c r="D54" s="113">
        <v>1210</v>
      </c>
      <c r="E54" s="113">
        <v>275</v>
      </c>
      <c r="F54" s="113">
        <v>70</v>
      </c>
      <c r="G54" s="113">
        <v>20</v>
      </c>
      <c r="H54" s="113">
        <v>4105</v>
      </c>
      <c r="I54" s="113">
        <v>4540</v>
      </c>
      <c r="J54" s="113">
        <v>1375</v>
      </c>
      <c r="K54" s="113">
        <v>80</v>
      </c>
      <c r="L54" s="113">
        <v>2845</v>
      </c>
      <c r="M54" s="113">
        <v>3995</v>
      </c>
      <c r="N54" s="114">
        <v>2600</v>
      </c>
    </row>
    <row r="55" spans="1:14" x14ac:dyDescent="0.35">
      <c r="A55" s="109" t="s">
        <v>247</v>
      </c>
      <c r="B55" s="109" t="s">
        <v>81</v>
      </c>
      <c r="C55" s="110">
        <v>22430</v>
      </c>
      <c r="D55" s="110">
        <v>1335</v>
      </c>
      <c r="E55" s="110">
        <v>295</v>
      </c>
      <c r="F55" s="110">
        <v>75</v>
      </c>
      <c r="G55" s="110">
        <v>20</v>
      </c>
      <c r="H55" s="110">
        <v>4345</v>
      </c>
      <c r="I55" s="110">
        <v>4835</v>
      </c>
      <c r="J55" s="110">
        <v>1445</v>
      </c>
      <c r="K55" s="110">
        <v>80</v>
      </c>
      <c r="L55" s="110">
        <v>2990</v>
      </c>
      <c r="M55" s="110">
        <v>4240</v>
      </c>
      <c r="N55" s="111">
        <v>2765</v>
      </c>
    </row>
    <row r="56" spans="1:14" x14ac:dyDescent="0.35">
      <c r="A56" s="112" t="s">
        <v>247</v>
      </c>
      <c r="B56" s="112" t="s">
        <v>82</v>
      </c>
      <c r="C56" s="113">
        <v>24045</v>
      </c>
      <c r="D56" s="113">
        <v>1475</v>
      </c>
      <c r="E56" s="113">
        <v>315</v>
      </c>
      <c r="F56" s="113">
        <v>80</v>
      </c>
      <c r="G56" s="113">
        <v>20</v>
      </c>
      <c r="H56" s="113">
        <v>4610</v>
      </c>
      <c r="I56" s="113">
        <v>5180</v>
      </c>
      <c r="J56" s="113">
        <v>1550</v>
      </c>
      <c r="K56" s="113">
        <v>90</v>
      </c>
      <c r="L56" s="113">
        <v>3190</v>
      </c>
      <c r="M56" s="113">
        <v>4570</v>
      </c>
      <c r="N56" s="114">
        <v>2965</v>
      </c>
    </row>
    <row r="57" spans="1:14" x14ac:dyDescent="0.35">
      <c r="A57" s="109" t="s">
        <v>247</v>
      </c>
      <c r="B57" s="109" t="s">
        <v>83</v>
      </c>
      <c r="C57" s="110">
        <v>25615</v>
      </c>
      <c r="D57" s="110">
        <v>1580</v>
      </c>
      <c r="E57" s="110">
        <v>335</v>
      </c>
      <c r="F57" s="110">
        <v>80</v>
      </c>
      <c r="G57" s="110">
        <v>20</v>
      </c>
      <c r="H57" s="110">
        <v>4885</v>
      </c>
      <c r="I57" s="110">
        <v>5505</v>
      </c>
      <c r="J57" s="110">
        <v>1675</v>
      </c>
      <c r="K57" s="110">
        <v>95</v>
      </c>
      <c r="L57" s="110">
        <v>3350</v>
      </c>
      <c r="M57" s="110">
        <v>4855</v>
      </c>
      <c r="N57" s="111">
        <v>3230</v>
      </c>
    </row>
    <row r="58" spans="1:14" x14ac:dyDescent="0.35">
      <c r="A58" s="112" t="s">
        <v>247</v>
      </c>
      <c r="B58" s="112" t="s">
        <v>84</v>
      </c>
      <c r="C58" s="113">
        <v>27410</v>
      </c>
      <c r="D58" s="113">
        <v>1720</v>
      </c>
      <c r="E58" s="113">
        <v>350</v>
      </c>
      <c r="F58" s="113">
        <v>85</v>
      </c>
      <c r="G58" s="113">
        <v>20</v>
      </c>
      <c r="H58" s="113">
        <v>5205</v>
      </c>
      <c r="I58" s="113">
        <v>5945</v>
      </c>
      <c r="J58" s="113">
        <v>1830</v>
      </c>
      <c r="K58" s="113">
        <v>100</v>
      </c>
      <c r="L58" s="113">
        <v>3525</v>
      </c>
      <c r="M58" s="113">
        <v>5130</v>
      </c>
      <c r="N58" s="114">
        <v>3500</v>
      </c>
    </row>
    <row r="59" spans="1:14" x14ac:dyDescent="0.35">
      <c r="A59" s="109" t="s">
        <v>247</v>
      </c>
      <c r="B59" s="109" t="s">
        <v>85</v>
      </c>
      <c r="C59" s="110">
        <v>29350</v>
      </c>
      <c r="D59" s="110">
        <v>1885</v>
      </c>
      <c r="E59" s="110">
        <v>370</v>
      </c>
      <c r="F59" s="110">
        <v>90</v>
      </c>
      <c r="G59" s="110">
        <v>20</v>
      </c>
      <c r="H59" s="110">
        <v>5550</v>
      </c>
      <c r="I59" s="110">
        <v>6385</v>
      </c>
      <c r="J59" s="110">
        <v>1985</v>
      </c>
      <c r="K59" s="110">
        <v>110</v>
      </c>
      <c r="L59" s="110">
        <v>3745</v>
      </c>
      <c r="M59" s="110">
        <v>5425</v>
      </c>
      <c r="N59" s="111">
        <v>3785</v>
      </c>
    </row>
    <row r="60" spans="1:14" x14ac:dyDescent="0.35">
      <c r="A60" s="112" t="s">
        <v>247</v>
      </c>
      <c r="B60" s="112" t="s">
        <v>86</v>
      </c>
      <c r="C60" s="113">
        <v>31040</v>
      </c>
      <c r="D60" s="113">
        <v>1980</v>
      </c>
      <c r="E60" s="113">
        <v>385</v>
      </c>
      <c r="F60" s="113">
        <v>90</v>
      </c>
      <c r="G60" s="113">
        <v>20</v>
      </c>
      <c r="H60" s="113">
        <v>5845</v>
      </c>
      <c r="I60" s="113">
        <v>6760</v>
      </c>
      <c r="J60" s="113">
        <v>2135</v>
      </c>
      <c r="K60" s="113">
        <v>115</v>
      </c>
      <c r="L60" s="113">
        <v>3945</v>
      </c>
      <c r="M60" s="113">
        <v>5720</v>
      </c>
      <c r="N60" s="114">
        <v>4045</v>
      </c>
    </row>
    <row r="61" spans="1:14" x14ac:dyDescent="0.35">
      <c r="A61" s="109" t="s">
        <v>247</v>
      </c>
      <c r="B61" s="109" t="s">
        <v>87</v>
      </c>
      <c r="C61" s="110">
        <v>32825</v>
      </c>
      <c r="D61" s="110">
        <v>2110</v>
      </c>
      <c r="E61" s="110">
        <v>410</v>
      </c>
      <c r="F61" s="110">
        <v>95</v>
      </c>
      <c r="G61" s="110">
        <v>20</v>
      </c>
      <c r="H61" s="110">
        <v>6125</v>
      </c>
      <c r="I61" s="110">
        <v>7125</v>
      </c>
      <c r="J61" s="110">
        <v>2285</v>
      </c>
      <c r="K61" s="110">
        <v>120</v>
      </c>
      <c r="L61" s="110">
        <v>4120</v>
      </c>
      <c r="M61" s="110">
        <v>6035</v>
      </c>
      <c r="N61" s="111">
        <v>4375</v>
      </c>
    </row>
    <row r="62" spans="1:14" x14ac:dyDescent="0.35">
      <c r="A62" s="112" t="s">
        <v>247</v>
      </c>
      <c r="B62" s="112" t="s">
        <v>88</v>
      </c>
      <c r="C62" s="113">
        <v>35005</v>
      </c>
      <c r="D62" s="113">
        <v>2250</v>
      </c>
      <c r="E62" s="113">
        <v>430</v>
      </c>
      <c r="F62" s="113">
        <v>100</v>
      </c>
      <c r="G62" s="113">
        <v>20</v>
      </c>
      <c r="H62" s="113">
        <v>6460</v>
      </c>
      <c r="I62" s="113">
        <v>7550</v>
      </c>
      <c r="J62" s="113">
        <v>2460</v>
      </c>
      <c r="K62" s="113">
        <v>125</v>
      </c>
      <c r="L62" s="113">
        <v>4365</v>
      </c>
      <c r="M62" s="113">
        <v>6480</v>
      </c>
      <c r="N62" s="114">
        <v>4760</v>
      </c>
    </row>
    <row r="63" spans="1:14" x14ac:dyDescent="0.35">
      <c r="A63" s="109" t="s">
        <v>247</v>
      </c>
      <c r="B63" s="109" t="s">
        <v>89</v>
      </c>
      <c r="C63" s="110">
        <v>37025</v>
      </c>
      <c r="D63" s="110">
        <v>2375</v>
      </c>
      <c r="E63" s="110">
        <v>440</v>
      </c>
      <c r="F63" s="110">
        <v>110</v>
      </c>
      <c r="G63" s="110">
        <v>20</v>
      </c>
      <c r="H63" s="110">
        <v>6750</v>
      </c>
      <c r="I63" s="110">
        <v>8000</v>
      </c>
      <c r="J63" s="110">
        <v>2625</v>
      </c>
      <c r="K63" s="110">
        <v>135</v>
      </c>
      <c r="L63" s="110">
        <v>4575</v>
      </c>
      <c r="M63" s="110">
        <v>6880</v>
      </c>
      <c r="N63" s="111">
        <v>5110</v>
      </c>
    </row>
    <row r="64" spans="1:14" x14ac:dyDescent="0.35">
      <c r="A64" s="112" t="s">
        <v>247</v>
      </c>
      <c r="B64" s="112" t="s">
        <v>90</v>
      </c>
      <c r="C64" s="113">
        <v>39055</v>
      </c>
      <c r="D64" s="113">
        <v>2480</v>
      </c>
      <c r="E64" s="113">
        <v>460</v>
      </c>
      <c r="F64" s="113">
        <v>115</v>
      </c>
      <c r="G64" s="113">
        <v>20</v>
      </c>
      <c r="H64" s="113">
        <v>7070</v>
      </c>
      <c r="I64" s="113">
        <v>8390</v>
      </c>
      <c r="J64" s="113">
        <v>2780</v>
      </c>
      <c r="K64" s="113">
        <v>140</v>
      </c>
      <c r="L64" s="113">
        <v>4825</v>
      </c>
      <c r="M64" s="113">
        <v>7285</v>
      </c>
      <c r="N64" s="114">
        <v>5480</v>
      </c>
    </row>
    <row r="65" spans="1:14" x14ac:dyDescent="0.35">
      <c r="A65" s="109" t="s">
        <v>247</v>
      </c>
      <c r="B65" s="109" t="s">
        <v>91</v>
      </c>
      <c r="C65" s="110">
        <v>40930</v>
      </c>
      <c r="D65" s="110">
        <v>2595</v>
      </c>
      <c r="E65" s="110">
        <v>480</v>
      </c>
      <c r="F65" s="110">
        <v>115</v>
      </c>
      <c r="G65" s="110">
        <v>20</v>
      </c>
      <c r="H65" s="110">
        <v>7335</v>
      </c>
      <c r="I65" s="110">
        <v>8770</v>
      </c>
      <c r="J65" s="110">
        <v>2950</v>
      </c>
      <c r="K65" s="110">
        <v>145</v>
      </c>
      <c r="L65" s="110">
        <v>5025</v>
      </c>
      <c r="M65" s="110">
        <v>7680</v>
      </c>
      <c r="N65" s="111">
        <v>5805</v>
      </c>
    </row>
    <row r="66" spans="1:14" x14ac:dyDescent="0.35">
      <c r="A66" s="112" t="s">
        <v>247</v>
      </c>
      <c r="B66" s="112" t="s">
        <v>92</v>
      </c>
      <c r="C66" s="113">
        <v>42630</v>
      </c>
      <c r="D66" s="113">
        <v>2695</v>
      </c>
      <c r="E66" s="113">
        <v>495</v>
      </c>
      <c r="F66" s="113">
        <v>120</v>
      </c>
      <c r="G66" s="113">
        <v>20</v>
      </c>
      <c r="H66" s="113">
        <v>7580</v>
      </c>
      <c r="I66" s="113">
        <v>9125</v>
      </c>
      <c r="J66" s="113">
        <v>3075</v>
      </c>
      <c r="K66" s="113">
        <v>150</v>
      </c>
      <c r="L66" s="113">
        <v>5200</v>
      </c>
      <c r="M66" s="113">
        <v>8010</v>
      </c>
      <c r="N66" s="114">
        <v>6145</v>
      </c>
    </row>
    <row r="67" spans="1:14" x14ac:dyDescent="0.35">
      <c r="A67" s="109" t="s">
        <v>247</v>
      </c>
      <c r="B67" s="109" t="s">
        <v>93</v>
      </c>
      <c r="C67" s="110">
        <v>44000</v>
      </c>
      <c r="D67" s="110">
        <v>2795</v>
      </c>
      <c r="E67" s="110">
        <v>505</v>
      </c>
      <c r="F67" s="110">
        <v>125</v>
      </c>
      <c r="G67" s="110">
        <v>20</v>
      </c>
      <c r="H67" s="110">
        <v>7805</v>
      </c>
      <c r="I67" s="110">
        <v>9435</v>
      </c>
      <c r="J67" s="110">
        <v>3215</v>
      </c>
      <c r="K67" s="110">
        <v>150</v>
      </c>
      <c r="L67" s="110">
        <v>5330</v>
      </c>
      <c r="M67" s="110">
        <v>8250</v>
      </c>
      <c r="N67" s="111">
        <v>6355</v>
      </c>
    </row>
    <row r="68" spans="1:14" x14ac:dyDescent="0.35">
      <c r="A68" s="112" t="s">
        <v>247</v>
      </c>
      <c r="B68" s="112" t="s">
        <v>94</v>
      </c>
      <c r="C68" s="113">
        <v>45440</v>
      </c>
      <c r="D68" s="113">
        <v>2910</v>
      </c>
      <c r="E68" s="113">
        <v>510</v>
      </c>
      <c r="F68" s="113">
        <v>125</v>
      </c>
      <c r="G68" s="113">
        <v>20</v>
      </c>
      <c r="H68" s="113">
        <v>8040</v>
      </c>
      <c r="I68" s="113">
        <v>9770</v>
      </c>
      <c r="J68" s="113">
        <v>3335</v>
      </c>
      <c r="K68" s="113">
        <v>155</v>
      </c>
      <c r="L68" s="113">
        <v>5465</v>
      </c>
      <c r="M68" s="113">
        <v>8535</v>
      </c>
      <c r="N68" s="114">
        <v>6555</v>
      </c>
    </row>
    <row r="69" spans="1:14" x14ac:dyDescent="0.35">
      <c r="A69" s="109" t="s">
        <v>247</v>
      </c>
      <c r="B69" s="109" t="s">
        <v>95</v>
      </c>
      <c r="C69" s="110">
        <v>46345</v>
      </c>
      <c r="D69" s="110">
        <v>2985</v>
      </c>
      <c r="E69" s="110">
        <v>520</v>
      </c>
      <c r="F69" s="110">
        <v>135</v>
      </c>
      <c r="G69" s="110">
        <v>20</v>
      </c>
      <c r="H69" s="110">
        <v>8180</v>
      </c>
      <c r="I69" s="110">
        <v>9970</v>
      </c>
      <c r="J69" s="110">
        <v>3425</v>
      </c>
      <c r="K69" s="110">
        <v>160</v>
      </c>
      <c r="L69" s="110">
        <v>5560</v>
      </c>
      <c r="M69" s="110">
        <v>8690</v>
      </c>
      <c r="N69" s="111">
        <v>6680</v>
      </c>
    </row>
    <row r="70" spans="1:14" x14ac:dyDescent="0.35">
      <c r="A70" s="104" t="s">
        <v>248</v>
      </c>
      <c r="B70" s="104" t="s">
        <v>65</v>
      </c>
      <c r="C70" s="107">
        <v>2520</v>
      </c>
      <c r="D70" s="107">
        <v>200</v>
      </c>
      <c r="E70" s="107">
        <v>55</v>
      </c>
      <c r="F70" s="107">
        <v>5</v>
      </c>
      <c r="G70" s="107" t="s">
        <v>100</v>
      </c>
      <c r="H70" s="107">
        <v>525</v>
      </c>
      <c r="I70" s="107">
        <v>1205</v>
      </c>
      <c r="J70" s="107">
        <v>130</v>
      </c>
      <c r="K70" s="107">
        <v>10</v>
      </c>
      <c r="L70" s="107">
        <v>30</v>
      </c>
      <c r="M70" s="107">
        <v>290</v>
      </c>
      <c r="N70" s="108">
        <v>65</v>
      </c>
    </row>
    <row r="71" spans="1:14" x14ac:dyDescent="0.35">
      <c r="A71" s="109" t="s">
        <v>248</v>
      </c>
      <c r="B71" s="109" t="s">
        <v>66</v>
      </c>
      <c r="C71" s="110">
        <v>4050</v>
      </c>
      <c r="D71" s="110">
        <v>330</v>
      </c>
      <c r="E71" s="110">
        <v>85</v>
      </c>
      <c r="F71" s="110">
        <v>10</v>
      </c>
      <c r="G71" s="110" t="s">
        <v>100</v>
      </c>
      <c r="H71" s="110">
        <v>855</v>
      </c>
      <c r="I71" s="110">
        <v>1900</v>
      </c>
      <c r="J71" s="110">
        <v>210</v>
      </c>
      <c r="K71" s="110">
        <v>20</v>
      </c>
      <c r="L71" s="110">
        <v>50</v>
      </c>
      <c r="M71" s="110">
        <v>480</v>
      </c>
      <c r="N71" s="111">
        <v>110</v>
      </c>
    </row>
    <row r="72" spans="1:14" x14ac:dyDescent="0.35">
      <c r="A72" s="112" t="s">
        <v>248</v>
      </c>
      <c r="B72" s="112" t="s">
        <v>67</v>
      </c>
      <c r="C72" s="113">
        <v>6250</v>
      </c>
      <c r="D72" s="113">
        <v>495</v>
      </c>
      <c r="E72" s="113">
        <v>145</v>
      </c>
      <c r="F72" s="113">
        <v>10</v>
      </c>
      <c r="G72" s="113">
        <v>5</v>
      </c>
      <c r="H72" s="113">
        <v>1315</v>
      </c>
      <c r="I72" s="113">
        <v>2955</v>
      </c>
      <c r="J72" s="113">
        <v>320</v>
      </c>
      <c r="K72" s="113">
        <v>25</v>
      </c>
      <c r="L72" s="113">
        <v>70</v>
      </c>
      <c r="M72" s="113">
        <v>725</v>
      </c>
      <c r="N72" s="114">
        <v>185</v>
      </c>
    </row>
    <row r="73" spans="1:14" x14ac:dyDescent="0.35">
      <c r="A73" s="109" t="s">
        <v>248</v>
      </c>
      <c r="B73" s="109" t="s">
        <v>68</v>
      </c>
      <c r="C73" s="110">
        <v>12990</v>
      </c>
      <c r="D73" s="110">
        <v>1045</v>
      </c>
      <c r="E73" s="110">
        <v>285</v>
      </c>
      <c r="F73" s="110">
        <v>20</v>
      </c>
      <c r="G73" s="110">
        <v>5</v>
      </c>
      <c r="H73" s="110">
        <v>2865</v>
      </c>
      <c r="I73" s="110">
        <v>6140</v>
      </c>
      <c r="J73" s="110">
        <v>615</v>
      </c>
      <c r="K73" s="110">
        <v>55</v>
      </c>
      <c r="L73" s="110">
        <v>130</v>
      </c>
      <c r="M73" s="110">
        <v>1465</v>
      </c>
      <c r="N73" s="111">
        <v>365</v>
      </c>
    </row>
    <row r="74" spans="1:14" x14ac:dyDescent="0.35">
      <c r="A74" s="112" t="s">
        <v>248</v>
      </c>
      <c r="B74" s="112" t="s">
        <v>69</v>
      </c>
      <c r="C74" s="113">
        <v>22030</v>
      </c>
      <c r="D74" s="113">
        <v>1860</v>
      </c>
      <c r="E74" s="113">
        <v>440</v>
      </c>
      <c r="F74" s="113">
        <v>25</v>
      </c>
      <c r="G74" s="113">
        <v>10</v>
      </c>
      <c r="H74" s="113">
        <v>5155</v>
      </c>
      <c r="I74" s="113">
        <v>10255</v>
      </c>
      <c r="J74" s="113">
        <v>915</v>
      </c>
      <c r="K74" s="113">
        <v>85</v>
      </c>
      <c r="L74" s="113">
        <v>245</v>
      </c>
      <c r="M74" s="113">
        <v>2475</v>
      </c>
      <c r="N74" s="114">
        <v>565</v>
      </c>
    </row>
    <row r="75" spans="1:14" x14ac:dyDescent="0.35">
      <c r="A75" s="109" t="s">
        <v>248</v>
      </c>
      <c r="B75" s="109" t="s">
        <v>70</v>
      </c>
      <c r="C75" s="110">
        <v>34010</v>
      </c>
      <c r="D75" s="110">
        <v>2940</v>
      </c>
      <c r="E75" s="110">
        <v>670</v>
      </c>
      <c r="F75" s="110">
        <v>30</v>
      </c>
      <c r="G75" s="110">
        <v>10</v>
      </c>
      <c r="H75" s="110">
        <v>8080</v>
      </c>
      <c r="I75" s="110">
        <v>15405</v>
      </c>
      <c r="J75" s="110">
        <v>1170</v>
      </c>
      <c r="K75" s="110">
        <v>110</v>
      </c>
      <c r="L75" s="110">
        <v>515</v>
      </c>
      <c r="M75" s="110">
        <v>4255</v>
      </c>
      <c r="N75" s="111">
        <v>830</v>
      </c>
    </row>
    <row r="76" spans="1:14" x14ac:dyDescent="0.35">
      <c r="A76" s="112" t="s">
        <v>248</v>
      </c>
      <c r="B76" s="112" t="s">
        <v>71</v>
      </c>
      <c r="C76" s="113">
        <v>39345</v>
      </c>
      <c r="D76" s="113">
        <v>3490</v>
      </c>
      <c r="E76" s="113">
        <v>805</v>
      </c>
      <c r="F76" s="113">
        <v>30</v>
      </c>
      <c r="G76" s="113">
        <v>10</v>
      </c>
      <c r="H76" s="113">
        <v>9390</v>
      </c>
      <c r="I76" s="113">
        <v>17250</v>
      </c>
      <c r="J76" s="113">
        <v>1215</v>
      </c>
      <c r="K76" s="113">
        <v>110</v>
      </c>
      <c r="L76" s="113">
        <v>805</v>
      </c>
      <c r="M76" s="113">
        <v>5305</v>
      </c>
      <c r="N76" s="114">
        <v>925</v>
      </c>
    </row>
    <row r="77" spans="1:14" x14ac:dyDescent="0.35">
      <c r="A77" s="109" t="s">
        <v>248</v>
      </c>
      <c r="B77" s="109" t="s">
        <v>72</v>
      </c>
      <c r="C77" s="110">
        <v>40870</v>
      </c>
      <c r="D77" s="110">
        <v>3690</v>
      </c>
      <c r="E77" s="110">
        <v>860</v>
      </c>
      <c r="F77" s="110">
        <v>35</v>
      </c>
      <c r="G77" s="110">
        <v>15</v>
      </c>
      <c r="H77" s="110">
        <v>9775</v>
      </c>
      <c r="I77" s="110">
        <v>17650</v>
      </c>
      <c r="J77" s="110">
        <v>1240</v>
      </c>
      <c r="K77" s="110">
        <v>115</v>
      </c>
      <c r="L77" s="110">
        <v>930</v>
      </c>
      <c r="M77" s="110">
        <v>5600</v>
      </c>
      <c r="N77" s="111">
        <v>965</v>
      </c>
    </row>
    <row r="78" spans="1:14" x14ac:dyDescent="0.35">
      <c r="A78" s="112" t="s">
        <v>248</v>
      </c>
      <c r="B78" s="112" t="s">
        <v>73</v>
      </c>
      <c r="C78" s="113">
        <v>41615</v>
      </c>
      <c r="D78" s="113">
        <v>3760</v>
      </c>
      <c r="E78" s="113">
        <v>880</v>
      </c>
      <c r="F78" s="113">
        <v>35</v>
      </c>
      <c r="G78" s="113">
        <v>10</v>
      </c>
      <c r="H78" s="113">
        <v>10020</v>
      </c>
      <c r="I78" s="113">
        <v>17895</v>
      </c>
      <c r="J78" s="113">
        <v>1255</v>
      </c>
      <c r="K78" s="113">
        <v>115</v>
      </c>
      <c r="L78" s="113">
        <v>965</v>
      </c>
      <c r="M78" s="113">
        <v>5680</v>
      </c>
      <c r="N78" s="114">
        <v>985</v>
      </c>
    </row>
    <row r="79" spans="1:14" x14ac:dyDescent="0.35">
      <c r="A79" s="109" t="s">
        <v>248</v>
      </c>
      <c r="B79" s="109" t="s">
        <v>74</v>
      </c>
      <c r="C79" s="110">
        <v>42085</v>
      </c>
      <c r="D79" s="110">
        <v>3820</v>
      </c>
      <c r="E79" s="110">
        <v>885</v>
      </c>
      <c r="F79" s="110">
        <v>35</v>
      </c>
      <c r="G79" s="110">
        <v>10</v>
      </c>
      <c r="H79" s="110">
        <v>10160</v>
      </c>
      <c r="I79" s="110">
        <v>18060</v>
      </c>
      <c r="J79" s="110">
        <v>1275</v>
      </c>
      <c r="K79" s="110">
        <v>120</v>
      </c>
      <c r="L79" s="110">
        <v>990</v>
      </c>
      <c r="M79" s="110">
        <v>5720</v>
      </c>
      <c r="N79" s="111">
        <v>1000</v>
      </c>
    </row>
    <row r="80" spans="1:14" x14ac:dyDescent="0.35">
      <c r="A80" s="112" t="s">
        <v>248</v>
      </c>
      <c r="B80" s="112" t="s">
        <v>75</v>
      </c>
      <c r="C80" s="113">
        <v>43460</v>
      </c>
      <c r="D80" s="113">
        <v>3985</v>
      </c>
      <c r="E80" s="113">
        <v>940</v>
      </c>
      <c r="F80" s="113">
        <v>40</v>
      </c>
      <c r="G80" s="113">
        <v>15</v>
      </c>
      <c r="H80" s="113">
        <v>10370</v>
      </c>
      <c r="I80" s="113">
        <v>18235</v>
      </c>
      <c r="J80" s="113">
        <v>1290</v>
      </c>
      <c r="K80" s="113">
        <v>120</v>
      </c>
      <c r="L80" s="113">
        <v>1280</v>
      </c>
      <c r="M80" s="113">
        <v>6145</v>
      </c>
      <c r="N80" s="114">
        <v>1040</v>
      </c>
    </row>
    <row r="81" spans="1:14" x14ac:dyDescent="0.35">
      <c r="A81" s="109" t="s">
        <v>248</v>
      </c>
      <c r="B81" s="109" t="s">
        <v>76</v>
      </c>
      <c r="C81" s="110">
        <v>44990</v>
      </c>
      <c r="D81" s="110">
        <v>4140</v>
      </c>
      <c r="E81" s="110">
        <v>975</v>
      </c>
      <c r="F81" s="110">
        <v>40</v>
      </c>
      <c r="G81" s="110">
        <v>10</v>
      </c>
      <c r="H81" s="110">
        <v>10580</v>
      </c>
      <c r="I81" s="110">
        <v>18435</v>
      </c>
      <c r="J81" s="110">
        <v>1295</v>
      </c>
      <c r="K81" s="110">
        <v>120</v>
      </c>
      <c r="L81" s="110">
        <v>1675</v>
      </c>
      <c r="M81" s="110">
        <v>6630</v>
      </c>
      <c r="N81" s="111">
        <v>1080</v>
      </c>
    </row>
    <row r="82" spans="1:14" x14ac:dyDescent="0.35">
      <c r="A82" s="112" t="s">
        <v>248</v>
      </c>
      <c r="B82" s="112" t="s">
        <v>77</v>
      </c>
      <c r="C82" s="113">
        <v>45700</v>
      </c>
      <c r="D82" s="113">
        <v>4205</v>
      </c>
      <c r="E82" s="113">
        <v>990</v>
      </c>
      <c r="F82" s="113">
        <v>40</v>
      </c>
      <c r="G82" s="113">
        <v>15</v>
      </c>
      <c r="H82" s="113">
        <v>10820</v>
      </c>
      <c r="I82" s="113">
        <v>18670</v>
      </c>
      <c r="J82" s="113">
        <v>1310</v>
      </c>
      <c r="K82" s="113">
        <v>125</v>
      </c>
      <c r="L82" s="113">
        <v>1730</v>
      </c>
      <c r="M82" s="113">
        <v>6695</v>
      </c>
      <c r="N82" s="114">
        <v>1105</v>
      </c>
    </row>
    <row r="83" spans="1:14" x14ac:dyDescent="0.35">
      <c r="A83" s="109" t="s">
        <v>248</v>
      </c>
      <c r="B83" s="109" t="s">
        <v>78</v>
      </c>
      <c r="C83" s="110">
        <v>46055</v>
      </c>
      <c r="D83" s="110">
        <v>4240</v>
      </c>
      <c r="E83" s="110">
        <v>1000</v>
      </c>
      <c r="F83" s="110">
        <v>40</v>
      </c>
      <c r="G83" s="110">
        <v>15</v>
      </c>
      <c r="H83" s="110">
        <v>10965</v>
      </c>
      <c r="I83" s="110">
        <v>18770</v>
      </c>
      <c r="J83" s="110">
        <v>1315</v>
      </c>
      <c r="K83" s="110">
        <v>125</v>
      </c>
      <c r="L83" s="110">
        <v>1745</v>
      </c>
      <c r="M83" s="110">
        <v>6725</v>
      </c>
      <c r="N83" s="111">
        <v>1115</v>
      </c>
    </row>
    <row r="84" spans="1:14" x14ac:dyDescent="0.35">
      <c r="A84" s="112" t="s">
        <v>248</v>
      </c>
      <c r="B84" s="112" t="s">
        <v>79</v>
      </c>
      <c r="C84" s="113">
        <v>46265</v>
      </c>
      <c r="D84" s="113">
        <v>4290</v>
      </c>
      <c r="E84" s="113">
        <v>1005</v>
      </c>
      <c r="F84" s="113">
        <v>40</v>
      </c>
      <c r="G84" s="113">
        <v>15</v>
      </c>
      <c r="H84" s="113">
        <v>11035</v>
      </c>
      <c r="I84" s="113">
        <v>18810</v>
      </c>
      <c r="J84" s="113">
        <v>1315</v>
      </c>
      <c r="K84" s="113">
        <v>125</v>
      </c>
      <c r="L84" s="113">
        <v>1770</v>
      </c>
      <c r="M84" s="113">
        <v>6745</v>
      </c>
      <c r="N84" s="114">
        <v>1120</v>
      </c>
    </row>
    <row r="85" spans="1:14" x14ac:dyDescent="0.35">
      <c r="A85" s="109" t="s">
        <v>248</v>
      </c>
      <c r="B85" s="109" t="s">
        <v>80</v>
      </c>
      <c r="C85" s="110">
        <v>46250</v>
      </c>
      <c r="D85" s="110">
        <v>4310</v>
      </c>
      <c r="E85" s="110">
        <v>1010</v>
      </c>
      <c r="F85" s="110">
        <v>40</v>
      </c>
      <c r="G85" s="110">
        <v>15</v>
      </c>
      <c r="H85" s="110">
        <v>11035</v>
      </c>
      <c r="I85" s="110">
        <v>18775</v>
      </c>
      <c r="J85" s="110">
        <v>1305</v>
      </c>
      <c r="K85" s="110">
        <v>120</v>
      </c>
      <c r="L85" s="110">
        <v>1790</v>
      </c>
      <c r="M85" s="110">
        <v>6735</v>
      </c>
      <c r="N85" s="111">
        <v>1115</v>
      </c>
    </row>
    <row r="86" spans="1:14" x14ac:dyDescent="0.35">
      <c r="A86" s="112" t="s">
        <v>248</v>
      </c>
      <c r="B86" s="112" t="s">
        <v>81</v>
      </c>
      <c r="C86" s="113">
        <v>46240</v>
      </c>
      <c r="D86" s="113">
        <v>4380</v>
      </c>
      <c r="E86" s="113">
        <v>1025</v>
      </c>
      <c r="F86" s="113">
        <v>40</v>
      </c>
      <c r="G86" s="113">
        <v>15</v>
      </c>
      <c r="H86" s="113">
        <v>11030</v>
      </c>
      <c r="I86" s="113">
        <v>18715</v>
      </c>
      <c r="J86" s="113">
        <v>1295</v>
      </c>
      <c r="K86" s="113">
        <v>120</v>
      </c>
      <c r="L86" s="113">
        <v>1790</v>
      </c>
      <c r="M86" s="113">
        <v>6715</v>
      </c>
      <c r="N86" s="114">
        <v>1115</v>
      </c>
    </row>
    <row r="87" spans="1:14" x14ac:dyDescent="0.35">
      <c r="A87" s="109" t="s">
        <v>248</v>
      </c>
      <c r="B87" s="109" t="s">
        <v>82</v>
      </c>
      <c r="C87" s="110">
        <v>46235</v>
      </c>
      <c r="D87" s="110">
        <v>4470</v>
      </c>
      <c r="E87" s="110">
        <v>1035</v>
      </c>
      <c r="F87" s="110">
        <v>40</v>
      </c>
      <c r="G87" s="110">
        <v>15</v>
      </c>
      <c r="H87" s="110">
        <v>11045</v>
      </c>
      <c r="I87" s="110">
        <v>18660</v>
      </c>
      <c r="J87" s="110">
        <v>1295</v>
      </c>
      <c r="K87" s="110">
        <v>120</v>
      </c>
      <c r="L87" s="110">
        <v>1775</v>
      </c>
      <c r="M87" s="110">
        <v>6685</v>
      </c>
      <c r="N87" s="111">
        <v>1100</v>
      </c>
    </row>
    <row r="88" spans="1:14" x14ac:dyDescent="0.35">
      <c r="A88" s="112" t="s">
        <v>248</v>
      </c>
      <c r="B88" s="112" t="s">
        <v>83</v>
      </c>
      <c r="C88" s="113">
        <v>46150</v>
      </c>
      <c r="D88" s="113">
        <v>4565</v>
      </c>
      <c r="E88" s="113">
        <v>1050</v>
      </c>
      <c r="F88" s="113">
        <v>40</v>
      </c>
      <c r="G88" s="113">
        <v>15</v>
      </c>
      <c r="H88" s="113">
        <v>11030</v>
      </c>
      <c r="I88" s="113">
        <v>18580</v>
      </c>
      <c r="J88" s="113">
        <v>1285</v>
      </c>
      <c r="K88" s="113">
        <v>120</v>
      </c>
      <c r="L88" s="113">
        <v>1745</v>
      </c>
      <c r="M88" s="113">
        <v>6625</v>
      </c>
      <c r="N88" s="114">
        <v>1095</v>
      </c>
    </row>
    <row r="89" spans="1:14" x14ac:dyDescent="0.35">
      <c r="A89" s="109" t="s">
        <v>248</v>
      </c>
      <c r="B89" s="109" t="s">
        <v>84</v>
      </c>
      <c r="C89" s="110">
        <v>45925</v>
      </c>
      <c r="D89" s="110">
        <v>4645</v>
      </c>
      <c r="E89" s="110">
        <v>1060</v>
      </c>
      <c r="F89" s="110">
        <v>45</v>
      </c>
      <c r="G89" s="110">
        <v>15</v>
      </c>
      <c r="H89" s="110">
        <v>10985</v>
      </c>
      <c r="I89" s="110">
        <v>18450</v>
      </c>
      <c r="J89" s="110">
        <v>1260</v>
      </c>
      <c r="K89" s="110">
        <v>120</v>
      </c>
      <c r="L89" s="110">
        <v>1700</v>
      </c>
      <c r="M89" s="110">
        <v>6565</v>
      </c>
      <c r="N89" s="111">
        <v>1085</v>
      </c>
    </row>
    <row r="90" spans="1:14" x14ac:dyDescent="0.35">
      <c r="A90" s="112" t="s">
        <v>248</v>
      </c>
      <c r="B90" s="112" t="s">
        <v>85</v>
      </c>
      <c r="C90" s="113">
        <v>45575</v>
      </c>
      <c r="D90" s="113">
        <v>4695</v>
      </c>
      <c r="E90" s="113">
        <v>1075</v>
      </c>
      <c r="F90" s="113">
        <v>45</v>
      </c>
      <c r="G90" s="113">
        <v>15</v>
      </c>
      <c r="H90" s="113">
        <v>10940</v>
      </c>
      <c r="I90" s="113">
        <v>18285</v>
      </c>
      <c r="J90" s="113">
        <v>1235</v>
      </c>
      <c r="K90" s="113">
        <v>120</v>
      </c>
      <c r="L90" s="113">
        <v>1660</v>
      </c>
      <c r="M90" s="113">
        <v>6445</v>
      </c>
      <c r="N90" s="114">
        <v>1065</v>
      </c>
    </row>
    <row r="91" spans="1:14" x14ac:dyDescent="0.35">
      <c r="A91" s="109" t="s">
        <v>248</v>
      </c>
      <c r="B91" s="109" t="s">
        <v>86</v>
      </c>
      <c r="C91" s="110">
        <v>45300</v>
      </c>
      <c r="D91" s="110">
        <v>4720</v>
      </c>
      <c r="E91" s="110">
        <v>1085</v>
      </c>
      <c r="F91" s="110">
        <v>45</v>
      </c>
      <c r="G91" s="110">
        <v>15</v>
      </c>
      <c r="H91" s="110">
        <v>10905</v>
      </c>
      <c r="I91" s="110">
        <v>18135</v>
      </c>
      <c r="J91" s="110">
        <v>1215</v>
      </c>
      <c r="K91" s="110">
        <v>115</v>
      </c>
      <c r="L91" s="110">
        <v>1645</v>
      </c>
      <c r="M91" s="110">
        <v>6375</v>
      </c>
      <c r="N91" s="111">
        <v>1045</v>
      </c>
    </row>
    <row r="92" spans="1:14" x14ac:dyDescent="0.35">
      <c r="A92" s="112" t="s">
        <v>248</v>
      </c>
      <c r="B92" s="112" t="s">
        <v>87</v>
      </c>
      <c r="C92" s="113">
        <v>44980</v>
      </c>
      <c r="D92" s="113">
        <v>4790</v>
      </c>
      <c r="E92" s="113">
        <v>1095</v>
      </c>
      <c r="F92" s="113">
        <v>45</v>
      </c>
      <c r="G92" s="113">
        <v>15</v>
      </c>
      <c r="H92" s="113">
        <v>10845</v>
      </c>
      <c r="I92" s="113">
        <v>17970</v>
      </c>
      <c r="J92" s="113">
        <v>1185</v>
      </c>
      <c r="K92" s="113">
        <v>115</v>
      </c>
      <c r="L92" s="113">
        <v>1615</v>
      </c>
      <c r="M92" s="113">
        <v>6285</v>
      </c>
      <c r="N92" s="114">
        <v>1025</v>
      </c>
    </row>
    <row r="93" spans="1:14" x14ac:dyDescent="0.35">
      <c r="A93" s="109" t="s">
        <v>248</v>
      </c>
      <c r="B93" s="109" t="s">
        <v>88</v>
      </c>
      <c r="C93" s="110">
        <v>44495</v>
      </c>
      <c r="D93" s="110">
        <v>4835</v>
      </c>
      <c r="E93" s="110">
        <v>1090</v>
      </c>
      <c r="F93" s="110">
        <v>45</v>
      </c>
      <c r="G93" s="110">
        <v>15</v>
      </c>
      <c r="H93" s="110">
        <v>10780</v>
      </c>
      <c r="I93" s="110">
        <v>17705</v>
      </c>
      <c r="J93" s="110">
        <v>1155</v>
      </c>
      <c r="K93" s="110">
        <v>110</v>
      </c>
      <c r="L93" s="110">
        <v>1565</v>
      </c>
      <c r="M93" s="110">
        <v>6185</v>
      </c>
      <c r="N93" s="111">
        <v>1000</v>
      </c>
    </row>
    <row r="94" spans="1:14" x14ac:dyDescent="0.35">
      <c r="A94" s="112" t="s">
        <v>248</v>
      </c>
      <c r="B94" s="112" t="s">
        <v>89</v>
      </c>
      <c r="C94" s="113">
        <v>43990</v>
      </c>
      <c r="D94" s="113">
        <v>4860</v>
      </c>
      <c r="E94" s="113">
        <v>1090</v>
      </c>
      <c r="F94" s="113">
        <v>45</v>
      </c>
      <c r="G94" s="113">
        <v>10</v>
      </c>
      <c r="H94" s="113">
        <v>10680</v>
      </c>
      <c r="I94" s="113">
        <v>17445</v>
      </c>
      <c r="J94" s="113">
        <v>1135</v>
      </c>
      <c r="K94" s="113">
        <v>110</v>
      </c>
      <c r="L94" s="113">
        <v>1545</v>
      </c>
      <c r="M94" s="113">
        <v>6100</v>
      </c>
      <c r="N94" s="114">
        <v>975</v>
      </c>
    </row>
    <row r="95" spans="1:14" x14ac:dyDescent="0.35">
      <c r="A95" s="109" t="s">
        <v>248</v>
      </c>
      <c r="B95" s="109" t="s">
        <v>90</v>
      </c>
      <c r="C95" s="110">
        <v>43525</v>
      </c>
      <c r="D95" s="110">
        <v>4875</v>
      </c>
      <c r="E95" s="110">
        <v>1085</v>
      </c>
      <c r="F95" s="110">
        <v>45</v>
      </c>
      <c r="G95" s="110">
        <v>10</v>
      </c>
      <c r="H95" s="110">
        <v>10610</v>
      </c>
      <c r="I95" s="110">
        <v>17210</v>
      </c>
      <c r="J95" s="110">
        <v>1100</v>
      </c>
      <c r="K95" s="110">
        <v>105</v>
      </c>
      <c r="L95" s="110">
        <v>1520</v>
      </c>
      <c r="M95" s="110">
        <v>6005</v>
      </c>
      <c r="N95" s="111">
        <v>955</v>
      </c>
    </row>
    <row r="96" spans="1:14" x14ac:dyDescent="0.35">
      <c r="A96" s="112" t="s">
        <v>248</v>
      </c>
      <c r="B96" s="112" t="s">
        <v>91</v>
      </c>
      <c r="C96" s="113">
        <v>43000</v>
      </c>
      <c r="D96" s="113">
        <v>4890</v>
      </c>
      <c r="E96" s="113">
        <v>1090</v>
      </c>
      <c r="F96" s="113">
        <v>45</v>
      </c>
      <c r="G96" s="113">
        <v>10</v>
      </c>
      <c r="H96" s="113">
        <v>10520</v>
      </c>
      <c r="I96" s="113">
        <v>16910</v>
      </c>
      <c r="J96" s="113">
        <v>1075</v>
      </c>
      <c r="K96" s="113">
        <v>105</v>
      </c>
      <c r="L96" s="113">
        <v>1505</v>
      </c>
      <c r="M96" s="113">
        <v>5910</v>
      </c>
      <c r="N96" s="114">
        <v>940</v>
      </c>
    </row>
    <row r="97" spans="1:14" x14ac:dyDescent="0.35">
      <c r="A97" s="109" t="s">
        <v>248</v>
      </c>
      <c r="B97" s="109" t="s">
        <v>92</v>
      </c>
      <c r="C97" s="110">
        <v>42425</v>
      </c>
      <c r="D97" s="110">
        <v>4895</v>
      </c>
      <c r="E97" s="110">
        <v>1085</v>
      </c>
      <c r="F97" s="110">
        <v>45</v>
      </c>
      <c r="G97" s="110">
        <v>10</v>
      </c>
      <c r="H97" s="110">
        <v>10435</v>
      </c>
      <c r="I97" s="110">
        <v>16615</v>
      </c>
      <c r="J97" s="110">
        <v>1050</v>
      </c>
      <c r="K97" s="110">
        <v>95</v>
      </c>
      <c r="L97" s="110">
        <v>1480</v>
      </c>
      <c r="M97" s="110">
        <v>5800</v>
      </c>
      <c r="N97" s="111">
        <v>920</v>
      </c>
    </row>
    <row r="98" spans="1:14" x14ac:dyDescent="0.35">
      <c r="A98" s="112" t="s">
        <v>248</v>
      </c>
      <c r="B98" s="112" t="s">
        <v>93</v>
      </c>
      <c r="C98" s="113">
        <v>41770</v>
      </c>
      <c r="D98" s="113">
        <v>4885</v>
      </c>
      <c r="E98" s="113">
        <v>1080</v>
      </c>
      <c r="F98" s="113">
        <v>45</v>
      </c>
      <c r="G98" s="113">
        <v>10</v>
      </c>
      <c r="H98" s="113">
        <v>10305</v>
      </c>
      <c r="I98" s="113">
        <v>16280</v>
      </c>
      <c r="J98" s="113">
        <v>1025</v>
      </c>
      <c r="K98" s="113">
        <v>95</v>
      </c>
      <c r="L98" s="113">
        <v>1460</v>
      </c>
      <c r="M98" s="113">
        <v>5680</v>
      </c>
      <c r="N98" s="114">
        <v>905</v>
      </c>
    </row>
    <row r="99" spans="1:14" x14ac:dyDescent="0.35">
      <c r="A99" s="109" t="s">
        <v>248</v>
      </c>
      <c r="B99" s="109" t="s">
        <v>94</v>
      </c>
      <c r="C99" s="110">
        <v>41045</v>
      </c>
      <c r="D99" s="110">
        <v>4865</v>
      </c>
      <c r="E99" s="110">
        <v>1070</v>
      </c>
      <c r="F99" s="110">
        <v>45</v>
      </c>
      <c r="G99" s="110">
        <v>10</v>
      </c>
      <c r="H99" s="110">
        <v>10190</v>
      </c>
      <c r="I99" s="110">
        <v>15900</v>
      </c>
      <c r="J99" s="110">
        <v>990</v>
      </c>
      <c r="K99" s="110">
        <v>90</v>
      </c>
      <c r="L99" s="110">
        <v>1440</v>
      </c>
      <c r="M99" s="110">
        <v>5560</v>
      </c>
      <c r="N99" s="111">
        <v>885</v>
      </c>
    </row>
    <row r="100" spans="1:14" x14ac:dyDescent="0.35">
      <c r="A100" s="118" t="s">
        <v>248</v>
      </c>
      <c r="B100" s="119" t="s">
        <v>95</v>
      </c>
      <c r="C100" s="120">
        <v>40425</v>
      </c>
      <c r="D100" s="120">
        <v>4850</v>
      </c>
      <c r="E100" s="120">
        <v>1065</v>
      </c>
      <c r="F100" s="121">
        <v>40</v>
      </c>
      <c r="G100" s="120">
        <v>10</v>
      </c>
      <c r="H100" s="121">
        <v>10070</v>
      </c>
      <c r="I100" s="120">
        <v>15600</v>
      </c>
      <c r="J100" s="121">
        <v>960</v>
      </c>
      <c r="K100" s="120">
        <v>90</v>
      </c>
      <c r="L100" s="121">
        <v>1420</v>
      </c>
      <c r="M100" s="120">
        <v>5450</v>
      </c>
      <c r="N100" s="122">
        <v>865</v>
      </c>
    </row>
    <row r="101" spans="1:14" x14ac:dyDescent="0.35">
      <c r="A101" s="89" t="s">
        <v>28</v>
      </c>
      <c r="B101" s="89" t="s">
        <v>389</v>
      </c>
    </row>
    <row r="102" spans="1:14" x14ac:dyDescent="0.35">
      <c r="A102" s="89" t="s">
        <v>29</v>
      </c>
      <c r="B102" s="87" t="s">
        <v>436</v>
      </c>
    </row>
    <row r="103" spans="1:14" x14ac:dyDescent="0.35">
      <c r="A103" s="87" t="s">
        <v>30</v>
      </c>
      <c r="B103" s="89" t="s">
        <v>432</v>
      </c>
    </row>
    <row r="104" spans="1:14" x14ac:dyDescent="0.35">
      <c r="A104" s="87" t="s">
        <v>31</v>
      </c>
      <c r="B104" s="89" t="s">
        <v>433</v>
      </c>
    </row>
    <row r="105" spans="1:14" x14ac:dyDescent="0.35">
      <c r="A105" s="89" t="s">
        <v>32</v>
      </c>
      <c r="B105" s="89" t="s">
        <v>440</v>
      </c>
    </row>
  </sheetData>
  <mergeCells count="3">
    <mergeCell ref="D6:G6"/>
    <mergeCell ref="H6:K6"/>
    <mergeCell ref="L6:N6"/>
  </mergeCells>
  <phoneticPr fontId="11" type="noConversion"/>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06"/>
  <sheetViews>
    <sheetView showGridLines="0" zoomScaleNormal="100" workbookViewId="0"/>
  </sheetViews>
  <sheetFormatPr defaultColWidth="11.08203125" defaultRowHeight="15.5" x14ac:dyDescent="0.35"/>
  <cols>
    <col min="1" max="3" width="20.58203125" customWidth="1"/>
    <col min="4" max="23" width="9.83203125" customWidth="1"/>
  </cols>
  <sheetData>
    <row r="1" spans="1:23" ht="19.5" x14ac:dyDescent="0.45">
      <c r="A1" s="2" t="s">
        <v>287</v>
      </c>
    </row>
    <row r="2" spans="1:23" x14ac:dyDescent="0.35">
      <c r="A2" t="s">
        <v>44</v>
      </c>
    </row>
    <row r="3" spans="1:23" x14ac:dyDescent="0.35">
      <c r="A3" t="s">
        <v>45</v>
      </c>
    </row>
    <row r="4" spans="1:23" x14ac:dyDescent="0.35">
      <c r="A4" s="62" t="s">
        <v>535</v>
      </c>
    </row>
    <row r="5" spans="1:23" x14ac:dyDescent="0.35">
      <c r="A5" t="s">
        <v>47</v>
      </c>
    </row>
    <row r="6" spans="1:23" x14ac:dyDescent="0.35">
      <c r="D6" s="172" t="s">
        <v>534</v>
      </c>
      <c r="E6" s="173"/>
      <c r="F6" s="173"/>
      <c r="G6" s="173"/>
      <c r="H6" s="173"/>
      <c r="I6" s="173"/>
      <c r="J6" s="173"/>
      <c r="K6" s="173"/>
      <c r="L6" s="173"/>
      <c r="M6" s="173"/>
      <c r="N6" s="173"/>
      <c r="O6" s="173"/>
      <c r="P6" s="173"/>
      <c r="Q6" s="173"/>
      <c r="R6" s="173"/>
      <c r="S6" s="173"/>
      <c r="T6" s="173"/>
      <c r="U6" s="173"/>
      <c r="V6" s="173"/>
      <c r="W6" s="174"/>
    </row>
    <row r="7" spans="1:23" ht="46.5" x14ac:dyDescent="0.35">
      <c r="A7" s="9" t="s">
        <v>234</v>
      </c>
      <c r="B7" s="3" t="s">
        <v>288</v>
      </c>
      <c r="C7" s="9" t="s">
        <v>289</v>
      </c>
      <c r="D7" s="3" t="s">
        <v>290</v>
      </c>
      <c r="E7" s="171" t="s">
        <v>291</v>
      </c>
      <c r="F7" s="3" t="s">
        <v>292</v>
      </c>
      <c r="G7" s="171" t="s">
        <v>293</v>
      </c>
      <c r="H7" s="3" t="s">
        <v>294</v>
      </c>
      <c r="I7" s="171" t="s">
        <v>295</v>
      </c>
      <c r="J7" s="3" t="s">
        <v>296</v>
      </c>
      <c r="K7" s="171" t="s">
        <v>297</v>
      </c>
      <c r="L7" s="3" t="s">
        <v>298</v>
      </c>
      <c r="M7" s="171" t="s">
        <v>299</v>
      </c>
      <c r="N7" s="3" t="s">
        <v>300</v>
      </c>
      <c r="O7" s="171" t="s">
        <v>301</v>
      </c>
      <c r="P7" s="3" t="s">
        <v>302</v>
      </c>
      <c r="Q7" s="171" t="s">
        <v>303</v>
      </c>
      <c r="R7" s="3" t="s">
        <v>304</v>
      </c>
      <c r="S7" s="171" t="s">
        <v>305</v>
      </c>
      <c r="T7" s="3" t="s">
        <v>306</v>
      </c>
      <c r="U7" s="171" t="s">
        <v>307</v>
      </c>
      <c r="V7" s="3" t="s">
        <v>308</v>
      </c>
      <c r="W7" s="171" t="s">
        <v>309</v>
      </c>
    </row>
    <row r="8" spans="1:23" x14ac:dyDescent="0.35">
      <c r="A8" s="52" t="s">
        <v>246</v>
      </c>
      <c r="B8" t="s">
        <v>65</v>
      </c>
      <c r="C8" s="50">
        <v>5235</v>
      </c>
      <c r="D8" s="4">
        <v>55</v>
      </c>
      <c r="E8" s="19">
        <v>50</v>
      </c>
      <c r="F8" s="4">
        <v>135</v>
      </c>
      <c r="G8" s="19">
        <v>235</v>
      </c>
      <c r="H8" s="4">
        <v>230</v>
      </c>
      <c r="I8" s="19">
        <v>225</v>
      </c>
      <c r="J8" s="4">
        <v>205</v>
      </c>
      <c r="K8" s="19">
        <v>185</v>
      </c>
      <c r="L8" s="4">
        <v>215</v>
      </c>
      <c r="M8" s="19">
        <v>205</v>
      </c>
      <c r="N8" s="4">
        <v>170</v>
      </c>
      <c r="O8" s="19">
        <v>190</v>
      </c>
      <c r="P8" s="4">
        <v>170</v>
      </c>
      <c r="Q8" s="19">
        <v>165</v>
      </c>
      <c r="R8" s="4">
        <v>145</v>
      </c>
      <c r="S8" s="19">
        <v>835</v>
      </c>
      <c r="T8" s="4">
        <v>250</v>
      </c>
      <c r="U8" s="19">
        <v>1570</v>
      </c>
      <c r="V8" s="4">
        <v>0</v>
      </c>
      <c r="W8" s="19">
        <v>0</v>
      </c>
    </row>
    <row r="9" spans="1:23" x14ac:dyDescent="0.35">
      <c r="A9" s="11" t="s">
        <v>246</v>
      </c>
      <c r="B9" t="s">
        <v>66</v>
      </c>
      <c r="C9" s="19">
        <v>7800</v>
      </c>
      <c r="D9" s="4">
        <v>75</v>
      </c>
      <c r="E9" s="19">
        <v>80</v>
      </c>
      <c r="F9" s="4">
        <v>195</v>
      </c>
      <c r="G9" s="19">
        <v>325</v>
      </c>
      <c r="H9" s="4">
        <v>320</v>
      </c>
      <c r="I9" s="19">
        <v>290</v>
      </c>
      <c r="J9" s="4">
        <v>275</v>
      </c>
      <c r="K9" s="19">
        <v>255</v>
      </c>
      <c r="L9" s="4">
        <v>270</v>
      </c>
      <c r="M9" s="19">
        <v>295</v>
      </c>
      <c r="N9" s="4">
        <v>255</v>
      </c>
      <c r="O9" s="19">
        <v>245</v>
      </c>
      <c r="P9" s="4">
        <v>235</v>
      </c>
      <c r="Q9" s="19">
        <v>210</v>
      </c>
      <c r="R9" s="4">
        <v>205</v>
      </c>
      <c r="S9" s="19">
        <v>1010</v>
      </c>
      <c r="T9" s="4">
        <v>975</v>
      </c>
      <c r="U9" s="19">
        <v>2270</v>
      </c>
      <c r="V9" s="4" t="s">
        <v>100</v>
      </c>
      <c r="W9" s="19">
        <v>0</v>
      </c>
    </row>
    <row r="10" spans="1:23" x14ac:dyDescent="0.35">
      <c r="A10" s="11" t="s">
        <v>246</v>
      </c>
      <c r="B10" t="s">
        <v>67</v>
      </c>
      <c r="C10" s="19">
        <v>11140</v>
      </c>
      <c r="D10" s="4">
        <v>95</v>
      </c>
      <c r="E10" s="19">
        <v>105</v>
      </c>
      <c r="F10" s="4">
        <v>220</v>
      </c>
      <c r="G10" s="19">
        <v>435</v>
      </c>
      <c r="H10" s="4">
        <v>390</v>
      </c>
      <c r="I10" s="19">
        <v>385</v>
      </c>
      <c r="J10" s="4">
        <v>375</v>
      </c>
      <c r="K10" s="19">
        <v>340</v>
      </c>
      <c r="L10" s="4">
        <v>350</v>
      </c>
      <c r="M10" s="19">
        <v>375</v>
      </c>
      <c r="N10" s="4">
        <v>345</v>
      </c>
      <c r="O10" s="19">
        <v>305</v>
      </c>
      <c r="P10" s="4">
        <v>325</v>
      </c>
      <c r="Q10" s="19">
        <v>280</v>
      </c>
      <c r="R10" s="4">
        <v>280</v>
      </c>
      <c r="S10" s="19">
        <v>1265</v>
      </c>
      <c r="T10" s="4">
        <v>2710</v>
      </c>
      <c r="U10" s="19">
        <v>2565</v>
      </c>
      <c r="V10" s="4" t="s">
        <v>100</v>
      </c>
      <c r="W10" s="19">
        <v>0</v>
      </c>
    </row>
    <row r="11" spans="1:23" x14ac:dyDescent="0.35">
      <c r="A11" s="11" t="s">
        <v>246</v>
      </c>
      <c r="B11" t="s">
        <v>68</v>
      </c>
      <c r="C11" s="19">
        <v>19180</v>
      </c>
      <c r="D11" s="4">
        <v>100</v>
      </c>
      <c r="E11" s="19">
        <v>135</v>
      </c>
      <c r="F11" s="4">
        <v>260</v>
      </c>
      <c r="G11" s="19">
        <v>545</v>
      </c>
      <c r="H11" s="4">
        <v>500</v>
      </c>
      <c r="I11" s="19">
        <v>485</v>
      </c>
      <c r="J11" s="4">
        <v>465</v>
      </c>
      <c r="K11" s="19">
        <v>435</v>
      </c>
      <c r="L11" s="4">
        <v>455</v>
      </c>
      <c r="M11" s="19">
        <v>470</v>
      </c>
      <c r="N11" s="4">
        <v>450</v>
      </c>
      <c r="O11" s="19">
        <v>385</v>
      </c>
      <c r="P11" s="4">
        <v>410</v>
      </c>
      <c r="Q11" s="19">
        <v>780</v>
      </c>
      <c r="R11" s="4">
        <v>2330</v>
      </c>
      <c r="S11" s="19">
        <v>4190</v>
      </c>
      <c r="T11" s="4">
        <v>3860</v>
      </c>
      <c r="U11" s="19">
        <v>2915</v>
      </c>
      <c r="V11" s="4" t="s">
        <v>100</v>
      </c>
      <c r="W11" s="19">
        <v>0</v>
      </c>
    </row>
    <row r="12" spans="1:23" x14ac:dyDescent="0.35">
      <c r="A12" s="11" t="s">
        <v>246</v>
      </c>
      <c r="B12" t="s">
        <v>69</v>
      </c>
      <c r="C12" s="19">
        <v>29495</v>
      </c>
      <c r="D12" s="4">
        <v>105</v>
      </c>
      <c r="E12" s="19">
        <v>180</v>
      </c>
      <c r="F12" s="4">
        <v>295</v>
      </c>
      <c r="G12" s="19">
        <v>650</v>
      </c>
      <c r="H12" s="4">
        <v>595</v>
      </c>
      <c r="I12" s="19">
        <v>585</v>
      </c>
      <c r="J12" s="4">
        <v>555</v>
      </c>
      <c r="K12" s="19">
        <v>540</v>
      </c>
      <c r="L12" s="4">
        <v>535</v>
      </c>
      <c r="M12" s="19">
        <v>560</v>
      </c>
      <c r="N12" s="4">
        <v>770</v>
      </c>
      <c r="O12" s="19">
        <v>1385</v>
      </c>
      <c r="P12" s="4">
        <v>2720</v>
      </c>
      <c r="Q12" s="19">
        <v>4325</v>
      </c>
      <c r="R12" s="4">
        <v>4245</v>
      </c>
      <c r="S12" s="19">
        <v>4250</v>
      </c>
      <c r="T12" s="4">
        <v>3960</v>
      </c>
      <c r="U12" s="19">
        <v>3240</v>
      </c>
      <c r="V12" s="4" t="s">
        <v>100</v>
      </c>
      <c r="W12" s="19">
        <v>0</v>
      </c>
    </row>
    <row r="13" spans="1:23" x14ac:dyDescent="0.35">
      <c r="A13" s="11" t="s">
        <v>246</v>
      </c>
      <c r="B13" t="s">
        <v>70</v>
      </c>
      <c r="C13" s="19">
        <v>42805</v>
      </c>
      <c r="D13" s="4">
        <v>115</v>
      </c>
      <c r="E13" s="19">
        <v>200</v>
      </c>
      <c r="F13" s="4">
        <v>320</v>
      </c>
      <c r="G13" s="19">
        <v>775</v>
      </c>
      <c r="H13" s="4">
        <v>710</v>
      </c>
      <c r="I13" s="19">
        <v>695</v>
      </c>
      <c r="J13" s="4">
        <v>635</v>
      </c>
      <c r="K13" s="19">
        <v>1185</v>
      </c>
      <c r="L13" s="4">
        <v>2340</v>
      </c>
      <c r="M13" s="19">
        <v>3590</v>
      </c>
      <c r="N13" s="4">
        <v>4060</v>
      </c>
      <c r="O13" s="19">
        <v>3605</v>
      </c>
      <c r="P13" s="4">
        <v>3765</v>
      </c>
      <c r="Q13" s="19">
        <v>4465</v>
      </c>
      <c r="R13" s="4">
        <v>4390</v>
      </c>
      <c r="S13" s="19">
        <v>4375</v>
      </c>
      <c r="T13" s="4">
        <v>4005</v>
      </c>
      <c r="U13" s="19">
        <v>3575</v>
      </c>
      <c r="V13" s="4" t="s">
        <v>100</v>
      </c>
      <c r="W13" s="19">
        <v>0</v>
      </c>
    </row>
    <row r="14" spans="1:23" x14ac:dyDescent="0.35">
      <c r="A14" s="11" t="s">
        <v>246</v>
      </c>
      <c r="B14" t="s">
        <v>71</v>
      </c>
      <c r="C14" s="19">
        <v>49365</v>
      </c>
      <c r="D14" s="4">
        <v>105</v>
      </c>
      <c r="E14" s="19">
        <v>220</v>
      </c>
      <c r="F14" s="4">
        <v>350</v>
      </c>
      <c r="G14" s="19">
        <v>855</v>
      </c>
      <c r="H14" s="4">
        <v>830</v>
      </c>
      <c r="I14" s="19">
        <v>1350</v>
      </c>
      <c r="J14" s="4">
        <v>2265</v>
      </c>
      <c r="K14" s="19">
        <v>2920</v>
      </c>
      <c r="L14" s="4">
        <v>3395</v>
      </c>
      <c r="M14" s="19">
        <v>3740</v>
      </c>
      <c r="N14" s="4">
        <v>4165</v>
      </c>
      <c r="O14" s="19">
        <v>3855</v>
      </c>
      <c r="P14" s="4">
        <v>3780</v>
      </c>
      <c r="Q14" s="19">
        <v>4580</v>
      </c>
      <c r="R14" s="4">
        <v>4505</v>
      </c>
      <c r="S14" s="19">
        <v>4425</v>
      </c>
      <c r="T14" s="4">
        <v>4130</v>
      </c>
      <c r="U14" s="19">
        <v>3625</v>
      </c>
      <c r="V14" s="4">
        <v>260</v>
      </c>
      <c r="W14" s="19">
        <v>0</v>
      </c>
    </row>
    <row r="15" spans="1:23" x14ac:dyDescent="0.35">
      <c r="A15" s="11" t="s">
        <v>246</v>
      </c>
      <c r="B15" t="s">
        <v>72</v>
      </c>
      <c r="C15" s="19">
        <v>51920</v>
      </c>
      <c r="D15" s="4">
        <v>90</v>
      </c>
      <c r="E15" s="19">
        <v>250</v>
      </c>
      <c r="F15" s="4">
        <v>365</v>
      </c>
      <c r="G15" s="19">
        <v>905</v>
      </c>
      <c r="H15" s="4">
        <v>890</v>
      </c>
      <c r="I15" s="19">
        <v>1970</v>
      </c>
      <c r="J15" s="4">
        <v>2740</v>
      </c>
      <c r="K15" s="19">
        <v>3025</v>
      </c>
      <c r="L15" s="4">
        <v>3480</v>
      </c>
      <c r="M15" s="19">
        <v>3785</v>
      </c>
      <c r="N15" s="4">
        <v>4285</v>
      </c>
      <c r="O15" s="19">
        <v>4100</v>
      </c>
      <c r="P15" s="4">
        <v>3780</v>
      </c>
      <c r="Q15" s="19">
        <v>4750</v>
      </c>
      <c r="R15" s="4">
        <v>4600</v>
      </c>
      <c r="S15" s="19">
        <v>4550</v>
      </c>
      <c r="T15" s="4">
        <v>4150</v>
      </c>
      <c r="U15" s="19">
        <v>3640</v>
      </c>
      <c r="V15" s="4">
        <v>565</v>
      </c>
      <c r="W15" s="19">
        <v>0</v>
      </c>
    </row>
    <row r="16" spans="1:23" x14ac:dyDescent="0.35">
      <c r="A16" s="11" t="s">
        <v>246</v>
      </c>
      <c r="B16" t="s">
        <v>73</v>
      </c>
      <c r="C16" s="19">
        <v>53795</v>
      </c>
      <c r="D16" s="4">
        <v>85</v>
      </c>
      <c r="E16" s="19">
        <v>280</v>
      </c>
      <c r="F16" s="4">
        <v>380</v>
      </c>
      <c r="G16" s="19">
        <v>955</v>
      </c>
      <c r="H16" s="4">
        <v>965</v>
      </c>
      <c r="I16" s="19">
        <v>2030</v>
      </c>
      <c r="J16" s="4">
        <v>2880</v>
      </c>
      <c r="K16" s="19">
        <v>3165</v>
      </c>
      <c r="L16" s="4">
        <v>3550</v>
      </c>
      <c r="M16" s="19">
        <v>3885</v>
      </c>
      <c r="N16" s="4">
        <v>4380</v>
      </c>
      <c r="O16" s="19">
        <v>4380</v>
      </c>
      <c r="P16" s="4">
        <v>3875</v>
      </c>
      <c r="Q16" s="19">
        <v>4805</v>
      </c>
      <c r="R16" s="4">
        <v>4840</v>
      </c>
      <c r="S16" s="19">
        <v>4620</v>
      </c>
      <c r="T16" s="4">
        <v>4175</v>
      </c>
      <c r="U16" s="19">
        <v>3700</v>
      </c>
      <c r="V16" s="4">
        <v>840</v>
      </c>
      <c r="W16" s="19">
        <v>0</v>
      </c>
    </row>
    <row r="17" spans="1:23" x14ac:dyDescent="0.35">
      <c r="A17" s="11" t="s">
        <v>246</v>
      </c>
      <c r="B17" t="s">
        <v>74</v>
      </c>
      <c r="C17" s="19">
        <v>55225</v>
      </c>
      <c r="D17" s="4">
        <v>80</v>
      </c>
      <c r="E17" s="19">
        <v>290</v>
      </c>
      <c r="F17" s="4">
        <v>395</v>
      </c>
      <c r="G17" s="19">
        <v>990</v>
      </c>
      <c r="H17" s="4">
        <v>1040</v>
      </c>
      <c r="I17" s="19">
        <v>2070</v>
      </c>
      <c r="J17" s="4">
        <v>2920</v>
      </c>
      <c r="K17" s="19">
        <v>3235</v>
      </c>
      <c r="L17" s="4">
        <v>3620</v>
      </c>
      <c r="M17" s="19">
        <v>3960</v>
      </c>
      <c r="N17" s="4">
        <v>4455</v>
      </c>
      <c r="O17" s="19">
        <v>4605</v>
      </c>
      <c r="P17" s="4">
        <v>3925</v>
      </c>
      <c r="Q17" s="19">
        <v>4895</v>
      </c>
      <c r="R17" s="4">
        <v>4910</v>
      </c>
      <c r="S17" s="19">
        <v>4760</v>
      </c>
      <c r="T17" s="4">
        <v>4205</v>
      </c>
      <c r="U17" s="19">
        <v>3730</v>
      </c>
      <c r="V17" s="4">
        <v>1140</v>
      </c>
      <c r="W17" s="19">
        <v>0</v>
      </c>
    </row>
    <row r="18" spans="1:23" x14ac:dyDescent="0.35">
      <c r="A18" s="11" t="s">
        <v>246</v>
      </c>
      <c r="B18" t="s">
        <v>75</v>
      </c>
      <c r="C18" s="19">
        <v>57610</v>
      </c>
      <c r="D18" s="4">
        <v>85</v>
      </c>
      <c r="E18" s="19">
        <v>325</v>
      </c>
      <c r="F18" s="4">
        <v>420</v>
      </c>
      <c r="G18" s="19">
        <v>1230</v>
      </c>
      <c r="H18" s="4">
        <v>1535</v>
      </c>
      <c r="I18" s="19">
        <v>2230</v>
      </c>
      <c r="J18" s="4">
        <v>3030</v>
      </c>
      <c r="K18" s="19">
        <v>3335</v>
      </c>
      <c r="L18" s="4">
        <v>3700</v>
      </c>
      <c r="M18" s="19">
        <v>3990</v>
      </c>
      <c r="N18" s="4">
        <v>4565</v>
      </c>
      <c r="O18" s="19">
        <v>4675</v>
      </c>
      <c r="P18" s="4">
        <v>4190</v>
      </c>
      <c r="Q18" s="19">
        <v>4955</v>
      </c>
      <c r="R18" s="4">
        <v>5025</v>
      </c>
      <c r="S18" s="19">
        <v>4830</v>
      </c>
      <c r="T18" s="4">
        <v>4330</v>
      </c>
      <c r="U18" s="19">
        <v>3735</v>
      </c>
      <c r="V18" s="4">
        <v>1430</v>
      </c>
      <c r="W18" s="19">
        <v>0</v>
      </c>
    </row>
    <row r="19" spans="1:23" x14ac:dyDescent="0.35">
      <c r="A19" s="11" t="s">
        <v>246</v>
      </c>
      <c r="B19" t="s">
        <v>76</v>
      </c>
      <c r="C19" s="19">
        <v>60265</v>
      </c>
      <c r="D19" s="4">
        <v>100</v>
      </c>
      <c r="E19" s="19">
        <v>370</v>
      </c>
      <c r="F19" s="4">
        <v>605</v>
      </c>
      <c r="G19" s="19">
        <v>1460</v>
      </c>
      <c r="H19" s="4">
        <v>2090</v>
      </c>
      <c r="I19" s="19">
        <v>2400</v>
      </c>
      <c r="J19" s="4">
        <v>3100</v>
      </c>
      <c r="K19" s="19">
        <v>3445</v>
      </c>
      <c r="L19" s="4">
        <v>3760</v>
      </c>
      <c r="M19" s="19">
        <v>4095</v>
      </c>
      <c r="N19" s="4">
        <v>4660</v>
      </c>
      <c r="O19" s="19">
        <v>4780</v>
      </c>
      <c r="P19" s="4">
        <v>4425</v>
      </c>
      <c r="Q19" s="19">
        <v>5075</v>
      </c>
      <c r="R19" s="4">
        <v>5135</v>
      </c>
      <c r="S19" s="19">
        <v>4910</v>
      </c>
      <c r="T19" s="4">
        <v>4420</v>
      </c>
      <c r="U19" s="19">
        <v>3775</v>
      </c>
      <c r="V19" s="4">
        <v>1670</v>
      </c>
      <c r="W19" s="19">
        <v>0</v>
      </c>
    </row>
    <row r="20" spans="1:23" x14ac:dyDescent="0.35">
      <c r="A20" s="11" t="s">
        <v>246</v>
      </c>
      <c r="B20" t="s">
        <v>77</v>
      </c>
      <c r="C20" s="19">
        <v>62515</v>
      </c>
      <c r="D20" s="4">
        <v>85</v>
      </c>
      <c r="E20" s="19">
        <v>390</v>
      </c>
      <c r="F20" s="4">
        <v>655</v>
      </c>
      <c r="G20" s="19">
        <v>1505</v>
      </c>
      <c r="H20" s="4">
        <v>2275</v>
      </c>
      <c r="I20" s="19">
        <v>2490</v>
      </c>
      <c r="J20" s="4">
        <v>3175</v>
      </c>
      <c r="K20" s="19">
        <v>3605</v>
      </c>
      <c r="L20" s="4">
        <v>3890</v>
      </c>
      <c r="M20" s="19">
        <v>4200</v>
      </c>
      <c r="N20" s="4">
        <v>4815</v>
      </c>
      <c r="O20" s="19">
        <v>4935</v>
      </c>
      <c r="P20" s="4">
        <v>4765</v>
      </c>
      <c r="Q20" s="19">
        <v>5185</v>
      </c>
      <c r="R20" s="4">
        <v>5285</v>
      </c>
      <c r="S20" s="19">
        <v>5045</v>
      </c>
      <c r="T20" s="4">
        <v>4465</v>
      </c>
      <c r="U20" s="19">
        <v>3860</v>
      </c>
      <c r="V20" s="4">
        <v>1890</v>
      </c>
      <c r="W20" s="19">
        <v>0</v>
      </c>
    </row>
    <row r="21" spans="1:23" x14ac:dyDescent="0.35">
      <c r="A21" s="11" t="s">
        <v>246</v>
      </c>
      <c r="B21" t="s">
        <v>78</v>
      </c>
      <c r="C21" s="19">
        <v>64030</v>
      </c>
      <c r="D21" s="4">
        <v>75</v>
      </c>
      <c r="E21" s="19">
        <v>400</v>
      </c>
      <c r="F21" s="4">
        <v>660</v>
      </c>
      <c r="G21" s="19">
        <v>1525</v>
      </c>
      <c r="H21" s="4">
        <v>2355</v>
      </c>
      <c r="I21" s="19">
        <v>2590</v>
      </c>
      <c r="J21" s="4">
        <v>3235</v>
      </c>
      <c r="K21" s="19">
        <v>3660</v>
      </c>
      <c r="L21" s="4">
        <v>4000</v>
      </c>
      <c r="M21" s="19">
        <v>4310</v>
      </c>
      <c r="N21" s="4">
        <v>4875</v>
      </c>
      <c r="O21" s="19">
        <v>5055</v>
      </c>
      <c r="P21" s="4">
        <v>4975</v>
      </c>
      <c r="Q21" s="19">
        <v>5235</v>
      </c>
      <c r="R21" s="4">
        <v>5400</v>
      </c>
      <c r="S21" s="19">
        <v>5095</v>
      </c>
      <c r="T21" s="4">
        <v>4565</v>
      </c>
      <c r="U21" s="19">
        <v>3860</v>
      </c>
      <c r="V21" s="4">
        <v>2160</v>
      </c>
      <c r="W21" s="19" t="s">
        <v>100</v>
      </c>
    </row>
    <row r="22" spans="1:23" x14ac:dyDescent="0.35">
      <c r="A22" s="11" t="s">
        <v>246</v>
      </c>
      <c r="B22" t="s">
        <v>79</v>
      </c>
      <c r="C22" s="19">
        <v>65675</v>
      </c>
      <c r="D22" s="4">
        <v>60</v>
      </c>
      <c r="E22" s="19">
        <v>415</v>
      </c>
      <c r="F22" s="4">
        <v>685</v>
      </c>
      <c r="G22" s="19">
        <v>1520</v>
      </c>
      <c r="H22" s="4">
        <v>2490</v>
      </c>
      <c r="I22" s="19">
        <v>2710</v>
      </c>
      <c r="J22" s="4">
        <v>3335</v>
      </c>
      <c r="K22" s="19">
        <v>3785</v>
      </c>
      <c r="L22" s="4">
        <v>4070</v>
      </c>
      <c r="M22" s="19">
        <v>4465</v>
      </c>
      <c r="N22" s="4">
        <v>4930</v>
      </c>
      <c r="O22" s="19">
        <v>5125</v>
      </c>
      <c r="P22" s="4">
        <v>5125</v>
      </c>
      <c r="Q22" s="19">
        <v>5320</v>
      </c>
      <c r="R22" s="4">
        <v>5520</v>
      </c>
      <c r="S22" s="19">
        <v>5160</v>
      </c>
      <c r="T22" s="4">
        <v>4655</v>
      </c>
      <c r="U22" s="19">
        <v>3945</v>
      </c>
      <c r="V22" s="4">
        <v>2355</v>
      </c>
      <c r="W22" s="19" t="s">
        <v>100</v>
      </c>
    </row>
    <row r="23" spans="1:23" x14ac:dyDescent="0.35">
      <c r="A23" s="11" t="s">
        <v>246</v>
      </c>
      <c r="B23" t="s">
        <v>80</v>
      </c>
      <c r="C23" s="19">
        <v>67365</v>
      </c>
      <c r="D23" s="4">
        <v>70</v>
      </c>
      <c r="E23" s="19">
        <v>430</v>
      </c>
      <c r="F23" s="4">
        <v>710</v>
      </c>
      <c r="G23" s="19">
        <v>1540</v>
      </c>
      <c r="H23" s="4">
        <v>2635</v>
      </c>
      <c r="I23" s="19">
        <v>2850</v>
      </c>
      <c r="J23" s="4">
        <v>3435</v>
      </c>
      <c r="K23" s="19">
        <v>3825</v>
      </c>
      <c r="L23" s="4">
        <v>4170</v>
      </c>
      <c r="M23" s="19">
        <v>4600</v>
      </c>
      <c r="N23" s="4">
        <v>5000</v>
      </c>
      <c r="O23" s="19">
        <v>5195</v>
      </c>
      <c r="P23" s="4">
        <v>5310</v>
      </c>
      <c r="Q23" s="19">
        <v>5370</v>
      </c>
      <c r="R23" s="4">
        <v>5670</v>
      </c>
      <c r="S23" s="19">
        <v>5295</v>
      </c>
      <c r="T23" s="4">
        <v>4685</v>
      </c>
      <c r="U23" s="19">
        <v>3960</v>
      </c>
      <c r="V23" s="4">
        <v>2620</v>
      </c>
      <c r="W23" s="19">
        <v>0</v>
      </c>
    </row>
    <row r="24" spans="1:23" x14ac:dyDescent="0.35">
      <c r="A24" s="11" t="s">
        <v>246</v>
      </c>
      <c r="B24" t="s">
        <v>81</v>
      </c>
      <c r="C24" s="19">
        <v>68670</v>
      </c>
      <c r="D24" s="4">
        <v>65</v>
      </c>
      <c r="E24" s="19">
        <v>400</v>
      </c>
      <c r="F24" s="4">
        <v>730</v>
      </c>
      <c r="G24" s="19">
        <v>1545</v>
      </c>
      <c r="H24" s="4">
        <v>2735</v>
      </c>
      <c r="I24" s="19">
        <v>2895</v>
      </c>
      <c r="J24" s="4">
        <v>3525</v>
      </c>
      <c r="K24" s="19">
        <v>3820</v>
      </c>
      <c r="L24" s="4">
        <v>4270</v>
      </c>
      <c r="M24" s="19">
        <v>4630</v>
      </c>
      <c r="N24" s="4">
        <v>5085</v>
      </c>
      <c r="O24" s="19">
        <v>5300</v>
      </c>
      <c r="P24" s="4">
        <v>5385</v>
      </c>
      <c r="Q24" s="19">
        <v>5460</v>
      </c>
      <c r="R24" s="4">
        <v>5685</v>
      </c>
      <c r="S24" s="19">
        <v>5485</v>
      </c>
      <c r="T24" s="4">
        <v>4730</v>
      </c>
      <c r="U24" s="19">
        <v>4035</v>
      </c>
      <c r="V24" s="4">
        <v>2895</v>
      </c>
      <c r="W24" s="19">
        <v>0</v>
      </c>
    </row>
    <row r="25" spans="1:23" x14ac:dyDescent="0.35">
      <c r="A25" s="11" t="s">
        <v>246</v>
      </c>
      <c r="B25" t="s">
        <v>82</v>
      </c>
      <c r="C25" s="19">
        <v>70285</v>
      </c>
      <c r="D25" s="4">
        <v>75</v>
      </c>
      <c r="E25" s="19">
        <v>400</v>
      </c>
      <c r="F25" s="4">
        <v>745</v>
      </c>
      <c r="G25" s="19">
        <v>1575</v>
      </c>
      <c r="H25" s="4">
        <v>2820</v>
      </c>
      <c r="I25" s="19">
        <v>2995</v>
      </c>
      <c r="J25" s="4">
        <v>3615</v>
      </c>
      <c r="K25" s="19">
        <v>3930</v>
      </c>
      <c r="L25" s="4">
        <v>4350</v>
      </c>
      <c r="M25" s="19">
        <v>4755</v>
      </c>
      <c r="N25" s="4">
        <v>5160</v>
      </c>
      <c r="O25" s="19">
        <v>5370</v>
      </c>
      <c r="P25" s="4">
        <v>5495</v>
      </c>
      <c r="Q25" s="19">
        <v>5530</v>
      </c>
      <c r="R25" s="4">
        <v>5805</v>
      </c>
      <c r="S25" s="19">
        <v>5620</v>
      </c>
      <c r="T25" s="4">
        <v>4855</v>
      </c>
      <c r="U25" s="19">
        <v>4065</v>
      </c>
      <c r="V25" s="4">
        <v>3120</v>
      </c>
      <c r="W25" s="19">
        <v>0</v>
      </c>
    </row>
    <row r="26" spans="1:23" x14ac:dyDescent="0.35">
      <c r="A26" s="11" t="s">
        <v>246</v>
      </c>
      <c r="B26" t="s">
        <v>83</v>
      </c>
      <c r="C26" s="19">
        <v>71765</v>
      </c>
      <c r="D26" s="4">
        <v>80</v>
      </c>
      <c r="E26" s="19">
        <v>405</v>
      </c>
      <c r="F26" s="4">
        <v>750</v>
      </c>
      <c r="G26" s="19">
        <v>1590</v>
      </c>
      <c r="H26" s="4">
        <v>2895</v>
      </c>
      <c r="I26" s="19">
        <v>3085</v>
      </c>
      <c r="J26" s="4">
        <v>3680</v>
      </c>
      <c r="K26" s="19">
        <v>4040</v>
      </c>
      <c r="L26" s="4">
        <v>4400</v>
      </c>
      <c r="M26" s="19">
        <v>4840</v>
      </c>
      <c r="N26" s="4">
        <v>5190</v>
      </c>
      <c r="O26" s="19">
        <v>5480</v>
      </c>
      <c r="P26" s="4">
        <v>5620</v>
      </c>
      <c r="Q26" s="19">
        <v>5640</v>
      </c>
      <c r="R26" s="4">
        <v>5905</v>
      </c>
      <c r="S26" s="19">
        <v>5760</v>
      </c>
      <c r="T26" s="4">
        <v>4910</v>
      </c>
      <c r="U26" s="19">
        <v>4180</v>
      </c>
      <c r="V26" s="4">
        <v>3165</v>
      </c>
      <c r="W26" s="19">
        <v>145</v>
      </c>
    </row>
    <row r="27" spans="1:23" x14ac:dyDescent="0.35">
      <c r="A27" s="11" t="s">
        <v>246</v>
      </c>
      <c r="B27" t="s">
        <v>84</v>
      </c>
      <c r="C27" s="19">
        <v>73340</v>
      </c>
      <c r="D27" s="4">
        <v>90</v>
      </c>
      <c r="E27" s="19">
        <v>400</v>
      </c>
      <c r="F27" s="4">
        <v>785</v>
      </c>
      <c r="G27" s="19">
        <v>1620</v>
      </c>
      <c r="H27" s="4">
        <v>2930</v>
      </c>
      <c r="I27" s="19">
        <v>3205</v>
      </c>
      <c r="J27" s="4">
        <v>3800</v>
      </c>
      <c r="K27" s="19">
        <v>4100</v>
      </c>
      <c r="L27" s="4">
        <v>4550</v>
      </c>
      <c r="M27" s="19">
        <v>4930</v>
      </c>
      <c r="N27" s="4">
        <v>5235</v>
      </c>
      <c r="O27" s="19">
        <v>5645</v>
      </c>
      <c r="P27" s="4">
        <v>5745</v>
      </c>
      <c r="Q27" s="19">
        <v>5730</v>
      </c>
      <c r="R27" s="4">
        <v>6075</v>
      </c>
      <c r="S27" s="19">
        <v>5840</v>
      </c>
      <c r="T27" s="4">
        <v>5055</v>
      </c>
      <c r="U27" s="19">
        <v>4185</v>
      </c>
      <c r="V27" s="4">
        <v>3185</v>
      </c>
      <c r="W27" s="19">
        <v>230</v>
      </c>
    </row>
    <row r="28" spans="1:23" x14ac:dyDescent="0.35">
      <c r="A28" s="11" t="s">
        <v>246</v>
      </c>
      <c r="B28" t="s">
        <v>85</v>
      </c>
      <c r="C28" s="19">
        <v>74925</v>
      </c>
      <c r="D28" s="4">
        <v>100</v>
      </c>
      <c r="E28" s="19">
        <v>400</v>
      </c>
      <c r="F28" s="4">
        <v>850</v>
      </c>
      <c r="G28" s="19">
        <v>1705</v>
      </c>
      <c r="H28" s="4">
        <v>2965</v>
      </c>
      <c r="I28" s="19">
        <v>3315</v>
      </c>
      <c r="J28" s="4">
        <v>3855</v>
      </c>
      <c r="K28" s="19">
        <v>4220</v>
      </c>
      <c r="L28" s="4">
        <v>4675</v>
      </c>
      <c r="M28" s="19">
        <v>5010</v>
      </c>
      <c r="N28" s="4">
        <v>5375</v>
      </c>
      <c r="O28" s="19">
        <v>5765</v>
      </c>
      <c r="P28" s="4">
        <v>5910</v>
      </c>
      <c r="Q28" s="19">
        <v>5825</v>
      </c>
      <c r="R28" s="4">
        <v>6155</v>
      </c>
      <c r="S28" s="19">
        <v>6045</v>
      </c>
      <c r="T28" s="4">
        <v>5140</v>
      </c>
      <c r="U28" s="19">
        <v>4190</v>
      </c>
      <c r="V28" s="4">
        <v>3240</v>
      </c>
      <c r="W28" s="19">
        <v>190</v>
      </c>
    </row>
    <row r="29" spans="1:23" x14ac:dyDescent="0.35">
      <c r="A29" s="11" t="s">
        <v>246</v>
      </c>
      <c r="B29" t="s">
        <v>86</v>
      </c>
      <c r="C29" s="19">
        <v>76340</v>
      </c>
      <c r="D29" s="4">
        <v>110</v>
      </c>
      <c r="E29" s="19">
        <v>410</v>
      </c>
      <c r="F29" s="4">
        <v>865</v>
      </c>
      <c r="G29" s="19">
        <v>1760</v>
      </c>
      <c r="H29" s="4">
        <v>2985</v>
      </c>
      <c r="I29" s="19">
        <v>3425</v>
      </c>
      <c r="J29" s="4">
        <v>3925</v>
      </c>
      <c r="K29" s="19">
        <v>4290</v>
      </c>
      <c r="L29" s="4">
        <v>4775</v>
      </c>
      <c r="M29" s="19">
        <v>5085</v>
      </c>
      <c r="N29" s="4">
        <v>5470</v>
      </c>
      <c r="O29" s="19">
        <v>5865</v>
      </c>
      <c r="P29" s="4">
        <v>5995</v>
      </c>
      <c r="Q29" s="19">
        <v>5965</v>
      </c>
      <c r="R29" s="4">
        <v>6260</v>
      </c>
      <c r="S29" s="19">
        <v>6145</v>
      </c>
      <c r="T29" s="4">
        <v>5310</v>
      </c>
      <c r="U29" s="19">
        <v>4220</v>
      </c>
      <c r="V29" s="4">
        <v>3285</v>
      </c>
      <c r="W29" s="19">
        <v>200</v>
      </c>
    </row>
    <row r="30" spans="1:23" x14ac:dyDescent="0.35">
      <c r="A30" s="11" t="s">
        <v>246</v>
      </c>
      <c r="B30" t="s">
        <v>87</v>
      </c>
      <c r="C30" s="19">
        <v>77805</v>
      </c>
      <c r="D30" s="4">
        <v>115</v>
      </c>
      <c r="E30" s="19">
        <v>425</v>
      </c>
      <c r="F30" s="4">
        <v>895</v>
      </c>
      <c r="G30" s="19">
        <v>1775</v>
      </c>
      <c r="H30" s="4">
        <v>3070</v>
      </c>
      <c r="I30" s="19">
        <v>3505</v>
      </c>
      <c r="J30" s="4">
        <v>4045</v>
      </c>
      <c r="K30" s="19">
        <v>4430</v>
      </c>
      <c r="L30" s="4">
        <v>4885</v>
      </c>
      <c r="M30" s="19">
        <v>5170</v>
      </c>
      <c r="N30" s="4">
        <v>5515</v>
      </c>
      <c r="O30" s="19">
        <v>6000</v>
      </c>
      <c r="P30" s="4">
        <v>6040</v>
      </c>
      <c r="Q30" s="19">
        <v>6155</v>
      </c>
      <c r="R30" s="4">
        <v>6290</v>
      </c>
      <c r="S30" s="19">
        <v>6275</v>
      </c>
      <c r="T30" s="4">
        <v>5400</v>
      </c>
      <c r="U30" s="19">
        <v>4345</v>
      </c>
      <c r="V30" s="4">
        <v>3265</v>
      </c>
      <c r="W30" s="19">
        <v>220</v>
      </c>
    </row>
    <row r="31" spans="1:23" x14ac:dyDescent="0.35">
      <c r="A31" s="11" t="s">
        <v>246</v>
      </c>
      <c r="B31" t="s">
        <v>88</v>
      </c>
      <c r="C31" s="19">
        <v>79495</v>
      </c>
      <c r="D31" s="4">
        <v>125</v>
      </c>
      <c r="E31" s="19">
        <v>450</v>
      </c>
      <c r="F31" s="4">
        <v>930</v>
      </c>
      <c r="G31" s="19">
        <v>1880</v>
      </c>
      <c r="H31" s="4">
        <v>3140</v>
      </c>
      <c r="I31" s="19">
        <v>3690</v>
      </c>
      <c r="J31" s="4">
        <v>4135</v>
      </c>
      <c r="K31" s="19">
        <v>4570</v>
      </c>
      <c r="L31" s="4">
        <v>5055</v>
      </c>
      <c r="M31" s="19">
        <v>5265</v>
      </c>
      <c r="N31" s="4">
        <v>5655</v>
      </c>
      <c r="O31" s="19">
        <v>6080</v>
      </c>
      <c r="P31" s="4">
        <v>6175</v>
      </c>
      <c r="Q31" s="19">
        <v>6235</v>
      </c>
      <c r="R31" s="4">
        <v>6445</v>
      </c>
      <c r="S31" s="19">
        <v>6420</v>
      </c>
      <c r="T31" s="4">
        <v>5500</v>
      </c>
      <c r="U31" s="19">
        <v>4435</v>
      </c>
      <c r="V31" s="4">
        <v>3115</v>
      </c>
      <c r="W31" s="19">
        <v>200</v>
      </c>
    </row>
    <row r="32" spans="1:23" x14ac:dyDescent="0.35">
      <c r="A32" s="11" t="s">
        <v>246</v>
      </c>
      <c r="B32" t="s">
        <v>89</v>
      </c>
      <c r="C32" s="19">
        <v>81015</v>
      </c>
      <c r="D32" s="4">
        <v>130</v>
      </c>
      <c r="E32" s="19">
        <v>445</v>
      </c>
      <c r="F32" s="4">
        <v>1000</v>
      </c>
      <c r="G32" s="19">
        <v>1915</v>
      </c>
      <c r="H32" s="4">
        <v>3175</v>
      </c>
      <c r="I32" s="19">
        <v>3890</v>
      </c>
      <c r="J32" s="4">
        <v>4190</v>
      </c>
      <c r="K32" s="19">
        <v>4720</v>
      </c>
      <c r="L32" s="4">
        <v>5215</v>
      </c>
      <c r="M32" s="19">
        <v>5385</v>
      </c>
      <c r="N32" s="4">
        <v>5715</v>
      </c>
      <c r="O32" s="19">
        <v>6215</v>
      </c>
      <c r="P32" s="4">
        <v>6295</v>
      </c>
      <c r="Q32" s="19">
        <v>6380</v>
      </c>
      <c r="R32" s="4">
        <v>6555</v>
      </c>
      <c r="S32" s="19">
        <v>6555</v>
      </c>
      <c r="T32" s="4">
        <v>5590</v>
      </c>
      <c r="U32" s="19">
        <v>4480</v>
      </c>
      <c r="V32" s="4">
        <v>2990</v>
      </c>
      <c r="W32" s="19">
        <v>180</v>
      </c>
    </row>
    <row r="33" spans="1:23" x14ac:dyDescent="0.35">
      <c r="A33" s="11" t="s">
        <v>246</v>
      </c>
      <c r="B33" t="s">
        <v>90</v>
      </c>
      <c r="C33" s="19">
        <v>82580</v>
      </c>
      <c r="D33" s="4">
        <v>140</v>
      </c>
      <c r="E33" s="19">
        <v>455</v>
      </c>
      <c r="F33" s="4">
        <v>1050</v>
      </c>
      <c r="G33" s="19">
        <v>1990</v>
      </c>
      <c r="H33" s="4">
        <v>3230</v>
      </c>
      <c r="I33" s="19">
        <v>4055</v>
      </c>
      <c r="J33" s="4">
        <v>4285</v>
      </c>
      <c r="K33" s="19">
        <v>4825</v>
      </c>
      <c r="L33" s="4">
        <v>5285</v>
      </c>
      <c r="M33" s="19">
        <v>5550</v>
      </c>
      <c r="N33" s="4">
        <v>5845</v>
      </c>
      <c r="O33" s="19">
        <v>6295</v>
      </c>
      <c r="P33" s="4">
        <v>6445</v>
      </c>
      <c r="Q33" s="19">
        <v>6480</v>
      </c>
      <c r="R33" s="4">
        <v>6650</v>
      </c>
      <c r="S33" s="19">
        <v>6715</v>
      </c>
      <c r="T33" s="4">
        <v>5690</v>
      </c>
      <c r="U33" s="19">
        <v>4585</v>
      </c>
      <c r="V33" s="4">
        <v>2780</v>
      </c>
      <c r="W33" s="19">
        <v>225</v>
      </c>
    </row>
    <row r="34" spans="1:23" x14ac:dyDescent="0.35">
      <c r="A34" s="11" t="s">
        <v>246</v>
      </c>
      <c r="B34" t="s">
        <v>91</v>
      </c>
      <c r="C34" s="19">
        <v>83925</v>
      </c>
      <c r="D34" s="4">
        <v>150</v>
      </c>
      <c r="E34" s="19">
        <v>460</v>
      </c>
      <c r="F34" s="4">
        <v>1090</v>
      </c>
      <c r="G34" s="19">
        <v>2060</v>
      </c>
      <c r="H34" s="4">
        <v>3280</v>
      </c>
      <c r="I34" s="19">
        <v>4200</v>
      </c>
      <c r="J34" s="4">
        <v>4390</v>
      </c>
      <c r="K34" s="19">
        <v>4945</v>
      </c>
      <c r="L34" s="4">
        <v>5410</v>
      </c>
      <c r="M34" s="19">
        <v>5615</v>
      </c>
      <c r="N34" s="4">
        <v>5995</v>
      </c>
      <c r="O34" s="19">
        <v>6375</v>
      </c>
      <c r="P34" s="4">
        <v>6555</v>
      </c>
      <c r="Q34" s="19">
        <v>6580</v>
      </c>
      <c r="R34" s="4">
        <v>6745</v>
      </c>
      <c r="S34" s="19">
        <v>6825</v>
      </c>
      <c r="T34" s="4">
        <v>5755</v>
      </c>
      <c r="U34" s="19">
        <v>4680</v>
      </c>
      <c r="V34" s="4">
        <v>2615</v>
      </c>
      <c r="W34" s="19">
        <v>200</v>
      </c>
    </row>
    <row r="35" spans="1:23" x14ac:dyDescent="0.35">
      <c r="A35" s="11" t="s">
        <v>246</v>
      </c>
      <c r="B35" t="s">
        <v>92</v>
      </c>
      <c r="C35" s="19">
        <v>85055</v>
      </c>
      <c r="D35" s="4">
        <v>155</v>
      </c>
      <c r="E35" s="19">
        <v>460</v>
      </c>
      <c r="F35" s="4">
        <v>1120</v>
      </c>
      <c r="G35" s="19">
        <v>2095</v>
      </c>
      <c r="H35" s="4">
        <v>3295</v>
      </c>
      <c r="I35" s="19">
        <v>4275</v>
      </c>
      <c r="J35" s="4">
        <v>4495</v>
      </c>
      <c r="K35" s="19">
        <v>5080</v>
      </c>
      <c r="L35" s="4">
        <v>5420</v>
      </c>
      <c r="M35" s="19">
        <v>5775</v>
      </c>
      <c r="N35" s="4">
        <v>6110</v>
      </c>
      <c r="O35" s="19">
        <v>6450</v>
      </c>
      <c r="P35" s="4">
        <v>6635</v>
      </c>
      <c r="Q35" s="19">
        <v>6715</v>
      </c>
      <c r="R35" s="4">
        <v>6830</v>
      </c>
      <c r="S35" s="19">
        <v>6980</v>
      </c>
      <c r="T35" s="4">
        <v>5855</v>
      </c>
      <c r="U35" s="19">
        <v>4695</v>
      </c>
      <c r="V35" s="4">
        <v>2380</v>
      </c>
      <c r="W35" s="19">
        <v>245</v>
      </c>
    </row>
    <row r="36" spans="1:23" x14ac:dyDescent="0.35">
      <c r="A36" s="11" t="s">
        <v>246</v>
      </c>
      <c r="B36" t="s">
        <v>93</v>
      </c>
      <c r="C36" s="19">
        <v>85770</v>
      </c>
      <c r="D36" s="4">
        <v>155</v>
      </c>
      <c r="E36" s="19">
        <v>465</v>
      </c>
      <c r="F36" s="4">
        <v>1095</v>
      </c>
      <c r="G36" s="19">
        <v>2115</v>
      </c>
      <c r="H36" s="4">
        <v>3305</v>
      </c>
      <c r="I36" s="19">
        <v>4360</v>
      </c>
      <c r="J36" s="4">
        <v>4530</v>
      </c>
      <c r="K36" s="19">
        <v>5210</v>
      </c>
      <c r="L36" s="4">
        <v>5405</v>
      </c>
      <c r="M36" s="19">
        <v>5860</v>
      </c>
      <c r="N36" s="4">
        <v>6165</v>
      </c>
      <c r="O36" s="19">
        <v>6555</v>
      </c>
      <c r="P36" s="4">
        <v>6740</v>
      </c>
      <c r="Q36" s="19">
        <v>6760</v>
      </c>
      <c r="R36" s="4">
        <v>6925</v>
      </c>
      <c r="S36" s="19">
        <v>7025</v>
      </c>
      <c r="T36" s="4">
        <v>6035</v>
      </c>
      <c r="U36" s="19">
        <v>4740</v>
      </c>
      <c r="V36" s="4">
        <v>2090</v>
      </c>
      <c r="W36" s="19">
        <v>240</v>
      </c>
    </row>
    <row r="37" spans="1:23" x14ac:dyDescent="0.35">
      <c r="A37" s="11" t="s">
        <v>246</v>
      </c>
      <c r="B37" t="s">
        <v>94</v>
      </c>
      <c r="C37" s="19">
        <v>86480</v>
      </c>
      <c r="D37" s="4">
        <v>155</v>
      </c>
      <c r="E37" s="19">
        <v>470</v>
      </c>
      <c r="F37" s="4">
        <v>1080</v>
      </c>
      <c r="G37" s="19">
        <v>2145</v>
      </c>
      <c r="H37" s="4">
        <v>3315</v>
      </c>
      <c r="I37" s="19">
        <v>4465</v>
      </c>
      <c r="J37" s="4">
        <v>4580</v>
      </c>
      <c r="K37" s="19">
        <v>5285</v>
      </c>
      <c r="L37" s="4">
        <v>5505</v>
      </c>
      <c r="M37" s="19">
        <v>5925</v>
      </c>
      <c r="N37" s="4">
        <v>6240</v>
      </c>
      <c r="O37" s="19">
        <v>6605</v>
      </c>
      <c r="P37" s="4">
        <v>6800</v>
      </c>
      <c r="Q37" s="19">
        <v>6885</v>
      </c>
      <c r="R37" s="4">
        <v>6935</v>
      </c>
      <c r="S37" s="19">
        <v>7130</v>
      </c>
      <c r="T37" s="4">
        <v>6115</v>
      </c>
      <c r="U37" s="19">
        <v>4840</v>
      </c>
      <c r="V37" s="4">
        <v>1770</v>
      </c>
      <c r="W37" s="19">
        <v>235</v>
      </c>
    </row>
    <row r="38" spans="1:23" x14ac:dyDescent="0.35">
      <c r="A38" s="11" t="s">
        <v>246</v>
      </c>
      <c r="B38" t="s">
        <v>95</v>
      </c>
      <c r="C38" s="19">
        <v>86770</v>
      </c>
      <c r="D38" s="4">
        <v>145</v>
      </c>
      <c r="E38" s="19">
        <v>450</v>
      </c>
      <c r="F38" s="4">
        <v>1075</v>
      </c>
      <c r="G38" s="19">
        <v>2105</v>
      </c>
      <c r="H38" s="4">
        <v>3265</v>
      </c>
      <c r="I38" s="19">
        <v>4525</v>
      </c>
      <c r="J38" s="4">
        <v>4655</v>
      </c>
      <c r="K38" s="19">
        <v>5240</v>
      </c>
      <c r="L38" s="4">
        <v>5600</v>
      </c>
      <c r="M38" s="19">
        <v>5940</v>
      </c>
      <c r="N38" s="4">
        <v>6305</v>
      </c>
      <c r="O38" s="19">
        <v>6570</v>
      </c>
      <c r="P38" s="4">
        <v>6875</v>
      </c>
      <c r="Q38" s="19">
        <v>6935</v>
      </c>
      <c r="R38" s="4">
        <v>7015</v>
      </c>
      <c r="S38" s="19">
        <v>7160</v>
      </c>
      <c r="T38" s="4">
        <v>6160</v>
      </c>
      <c r="U38" s="19">
        <v>4895</v>
      </c>
      <c r="V38" s="4">
        <v>1630</v>
      </c>
      <c r="W38" s="19">
        <v>225</v>
      </c>
    </row>
    <row r="39" spans="1:23" x14ac:dyDescent="0.35">
      <c r="A39" s="52" t="s">
        <v>247</v>
      </c>
      <c r="B39" s="77" t="s">
        <v>65</v>
      </c>
      <c r="C39" s="50">
        <v>2720</v>
      </c>
      <c r="D39" s="78">
        <v>55</v>
      </c>
      <c r="E39" s="50">
        <v>50</v>
      </c>
      <c r="F39" s="78">
        <v>135</v>
      </c>
      <c r="G39" s="50">
        <v>235</v>
      </c>
      <c r="H39" s="78">
        <v>230</v>
      </c>
      <c r="I39" s="50">
        <v>225</v>
      </c>
      <c r="J39" s="78">
        <v>205</v>
      </c>
      <c r="K39" s="50">
        <v>180</v>
      </c>
      <c r="L39" s="78">
        <v>210</v>
      </c>
      <c r="M39" s="50">
        <v>205</v>
      </c>
      <c r="N39" s="78">
        <v>170</v>
      </c>
      <c r="O39" s="50">
        <v>190</v>
      </c>
      <c r="P39" s="78">
        <v>170</v>
      </c>
      <c r="Q39" s="50">
        <v>165</v>
      </c>
      <c r="R39" s="78">
        <v>140</v>
      </c>
      <c r="S39" s="50">
        <v>110</v>
      </c>
      <c r="T39" s="78">
        <v>35</v>
      </c>
      <c r="U39" s="50">
        <v>0</v>
      </c>
      <c r="V39" s="78">
        <v>0</v>
      </c>
      <c r="W39" s="50">
        <v>0</v>
      </c>
    </row>
    <row r="40" spans="1:23" x14ac:dyDescent="0.35">
      <c r="A40" s="11" t="s">
        <v>247</v>
      </c>
      <c r="B40" t="s">
        <v>66</v>
      </c>
      <c r="C40" s="19">
        <v>3750</v>
      </c>
      <c r="D40" s="4">
        <v>75</v>
      </c>
      <c r="E40" s="19">
        <v>80</v>
      </c>
      <c r="F40" s="4">
        <v>195</v>
      </c>
      <c r="G40" s="19">
        <v>325</v>
      </c>
      <c r="H40" s="4">
        <v>320</v>
      </c>
      <c r="I40" s="19">
        <v>290</v>
      </c>
      <c r="J40" s="4">
        <v>275</v>
      </c>
      <c r="K40" s="19">
        <v>255</v>
      </c>
      <c r="L40" s="4">
        <v>270</v>
      </c>
      <c r="M40" s="19">
        <v>295</v>
      </c>
      <c r="N40" s="4">
        <v>255</v>
      </c>
      <c r="O40" s="19">
        <v>245</v>
      </c>
      <c r="P40" s="4">
        <v>235</v>
      </c>
      <c r="Q40" s="19">
        <v>210</v>
      </c>
      <c r="R40" s="4">
        <v>205</v>
      </c>
      <c r="S40" s="19">
        <v>170</v>
      </c>
      <c r="T40" s="4">
        <v>50</v>
      </c>
      <c r="U40" s="19">
        <v>0</v>
      </c>
      <c r="V40" s="4">
        <v>0</v>
      </c>
      <c r="W40" s="19">
        <v>0</v>
      </c>
    </row>
    <row r="41" spans="1:23" x14ac:dyDescent="0.35">
      <c r="A41" s="11" t="s">
        <v>247</v>
      </c>
      <c r="B41" t="s">
        <v>67</v>
      </c>
      <c r="C41" s="19">
        <v>4895</v>
      </c>
      <c r="D41" s="4">
        <v>95</v>
      </c>
      <c r="E41" s="19">
        <v>105</v>
      </c>
      <c r="F41" s="4">
        <v>220</v>
      </c>
      <c r="G41" s="19">
        <v>430</v>
      </c>
      <c r="H41" s="4">
        <v>385</v>
      </c>
      <c r="I41" s="19">
        <v>385</v>
      </c>
      <c r="J41" s="4">
        <v>375</v>
      </c>
      <c r="K41" s="19">
        <v>340</v>
      </c>
      <c r="L41" s="4">
        <v>350</v>
      </c>
      <c r="M41" s="19">
        <v>375</v>
      </c>
      <c r="N41" s="4">
        <v>345</v>
      </c>
      <c r="O41" s="19">
        <v>305</v>
      </c>
      <c r="P41" s="4">
        <v>320</v>
      </c>
      <c r="Q41" s="19">
        <v>275</v>
      </c>
      <c r="R41" s="4">
        <v>275</v>
      </c>
      <c r="S41" s="19">
        <v>230</v>
      </c>
      <c r="T41" s="4">
        <v>85</v>
      </c>
      <c r="U41" s="19">
        <v>0</v>
      </c>
      <c r="V41" s="4">
        <v>0</v>
      </c>
      <c r="W41" s="19">
        <v>0</v>
      </c>
    </row>
    <row r="42" spans="1:23" x14ac:dyDescent="0.35">
      <c r="A42" s="11" t="s">
        <v>247</v>
      </c>
      <c r="B42" t="s">
        <v>68</v>
      </c>
      <c r="C42" s="19">
        <v>6190</v>
      </c>
      <c r="D42" s="4">
        <v>100</v>
      </c>
      <c r="E42" s="19">
        <v>135</v>
      </c>
      <c r="F42" s="4">
        <v>260</v>
      </c>
      <c r="G42" s="19">
        <v>545</v>
      </c>
      <c r="H42" s="4">
        <v>500</v>
      </c>
      <c r="I42" s="19">
        <v>485</v>
      </c>
      <c r="J42" s="4">
        <v>465</v>
      </c>
      <c r="K42" s="19">
        <v>430</v>
      </c>
      <c r="L42" s="4">
        <v>455</v>
      </c>
      <c r="M42" s="19">
        <v>470</v>
      </c>
      <c r="N42" s="4">
        <v>450</v>
      </c>
      <c r="O42" s="19">
        <v>385</v>
      </c>
      <c r="P42" s="4">
        <v>410</v>
      </c>
      <c r="Q42" s="19">
        <v>355</v>
      </c>
      <c r="R42" s="4">
        <v>345</v>
      </c>
      <c r="S42" s="19">
        <v>290</v>
      </c>
      <c r="T42" s="4">
        <v>115</v>
      </c>
      <c r="U42" s="19">
        <v>0</v>
      </c>
      <c r="V42" s="4">
        <v>0</v>
      </c>
      <c r="W42" s="19">
        <v>0</v>
      </c>
    </row>
    <row r="43" spans="1:23" x14ac:dyDescent="0.35">
      <c r="A43" s="11" t="s">
        <v>247</v>
      </c>
      <c r="B43" t="s">
        <v>69</v>
      </c>
      <c r="C43" s="19">
        <v>7465</v>
      </c>
      <c r="D43" s="4">
        <v>105</v>
      </c>
      <c r="E43" s="19">
        <v>180</v>
      </c>
      <c r="F43" s="4">
        <v>295</v>
      </c>
      <c r="G43" s="19">
        <v>650</v>
      </c>
      <c r="H43" s="4">
        <v>595</v>
      </c>
      <c r="I43" s="19">
        <v>580</v>
      </c>
      <c r="J43" s="4">
        <v>550</v>
      </c>
      <c r="K43" s="19">
        <v>535</v>
      </c>
      <c r="L43" s="4">
        <v>535</v>
      </c>
      <c r="M43" s="19">
        <v>560</v>
      </c>
      <c r="N43" s="4">
        <v>545</v>
      </c>
      <c r="O43" s="19">
        <v>465</v>
      </c>
      <c r="P43" s="4">
        <v>510</v>
      </c>
      <c r="Q43" s="19">
        <v>430</v>
      </c>
      <c r="R43" s="4">
        <v>430</v>
      </c>
      <c r="S43" s="19">
        <v>350</v>
      </c>
      <c r="T43" s="4">
        <v>150</v>
      </c>
      <c r="U43" s="19">
        <v>0</v>
      </c>
      <c r="V43" s="4">
        <v>0</v>
      </c>
      <c r="W43" s="19">
        <v>0</v>
      </c>
    </row>
    <row r="44" spans="1:23" x14ac:dyDescent="0.35">
      <c r="A44" s="11" t="s">
        <v>247</v>
      </c>
      <c r="B44" t="s">
        <v>70</v>
      </c>
      <c r="C44" s="19">
        <v>8795</v>
      </c>
      <c r="D44" s="4">
        <v>115</v>
      </c>
      <c r="E44" s="19">
        <v>200</v>
      </c>
      <c r="F44" s="4">
        <v>320</v>
      </c>
      <c r="G44" s="19">
        <v>770</v>
      </c>
      <c r="H44" s="4">
        <v>710</v>
      </c>
      <c r="I44" s="19">
        <v>695</v>
      </c>
      <c r="J44" s="4">
        <v>635</v>
      </c>
      <c r="K44" s="19">
        <v>625</v>
      </c>
      <c r="L44" s="4">
        <v>640</v>
      </c>
      <c r="M44" s="19">
        <v>640</v>
      </c>
      <c r="N44" s="4">
        <v>635</v>
      </c>
      <c r="O44" s="19">
        <v>560</v>
      </c>
      <c r="P44" s="4">
        <v>600</v>
      </c>
      <c r="Q44" s="19">
        <v>520</v>
      </c>
      <c r="R44" s="4">
        <v>530</v>
      </c>
      <c r="S44" s="19">
        <v>425</v>
      </c>
      <c r="T44" s="4">
        <v>185</v>
      </c>
      <c r="U44" s="19">
        <v>0</v>
      </c>
      <c r="V44" s="4">
        <v>0</v>
      </c>
      <c r="W44" s="19">
        <v>0</v>
      </c>
    </row>
    <row r="45" spans="1:23" x14ac:dyDescent="0.35">
      <c r="A45" s="11" t="s">
        <v>247</v>
      </c>
      <c r="B45" t="s">
        <v>71</v>
      </c>
      <c r="C45" s="19">
        <v>10025</v>
      </c>
      <c r="D45" s="4">
        <v>105</v>
      </c>
      <c r="E45" s="19">
        <v>220</v>
      </c>
      <c r="F45" s="4">
        <v>350</v>
      </c>
      <c r="G45" s="19">
        <v>855</v>
      </c>
      <c r="H45" s="4">
        <v>830</v>
      </c>
      <c r="I45" s="19">
        <v>785</v>
      </c>
      <c r="J45" s="4">
        <v>730</v>
      </c>
      <c r="K45" s="19">
        <v>700</v>
      </c>
      <c r="L45" s="4">
        <v>730</v>
      </c>
      <c r="M45" s="19">
        <v>715</v>
      </c>
      <c r="N45" s="4">
        <v>715</v>
      </c>
      <c r="O45" s="19">
        <v>660</v>
      </c>
      <c r="P45" s="4">
        <v>685</v>
      </c>
      <c r="Q45" s="19">
        <v>610</v>
      </c>
      <c r="R45" s="4">
        <v>615</v>
      </c>
      <c r="S45" s="19">
        <v>495</v>
      </c>
      <c r="T45" s="4">
        <v>225</v>
      </c>
      <c r="U45" s="19" t="s">
        <v>100</v>
      </c>
      <c r="V45" s="4">
        <v>0</v>
      </c>
      <c r="W45" s="19">
        <v>0</v>
      </c>
    </row>
    <row r="46" spans="1:23" x14ac:dyDescent="0.35">
      <c r="A46" s="11" t="s">
        <v>247</v>
      </c>
      <c r="B46" t="s">
        <v>72</v>
      </c>
      <c r="C46" s="19">
        <v>11050</v>
      </c>
      <c r="D46" s="4">
        <v>90</v>
      </c>
      <c r="E46" s="19">
        <v>250</v>
      </c>
      <c r="F46" s="4">
        <v>360</v>
      </c>
      <c r="G46" s="19">
        <v>900</v>
      </c>
      <c r="H46" s="4">
        <v>890</v>
      </c>
      <c r="I46" s="19">
        <v>890</v>
      </c>
      <c r="J46" s="4">
        <v>800</v>
      </c>
      <c r="K46" s="19">
        <v>765</v>
      </c>
      <c r="L46" s="4">
        <v>810</v>
      </c>
      <c r="M46" s="19">
        <v>780</v>
      </c>
      <c r="N46" s="4">
        <v>790</v>
      </c>
      <c r="O46" s="19">
        <v>730</v>
      </c>
      <c r="P46" s="4">
        <v>745</v>
      </c>
      <c r="Q46" s="19">
        <v>725</v>
      </c>
      <c r="R46" s="4">
        <v>690</v>
      </c>
      <c r="S46" s="19">
        <v>550</v>
      </c>
      <c r="T46" s="4">
        <v>275</v>
      </c>
      <c r="U46" s="19">
        <v>5</v>
      </c>
      <c r="V46" s="4">
        <v>0</v>
      </c>
      <c r="W46" s="19">
        <v>0</v>
      </c>
    </row>
    <row r="47" spans="1:23" x14ac:dyDescent="0.35">
      <c r="A47" s="11" t="s">
        <v>247</v>
      </c>
      <c r="B47" t="s">
        <v>73</v>
      </c>
      <c r="C47" s="19">
        <v>12185</v>
      </c>
      <c r="D47" s="4">
        <v>85</v>
      </c>
      <c r="E47" s="19">
        <v>280</v>
      </c>
      <c r="F47" s="4">
        <v>380</v>
      </c>
      <c r="G47" s="19">
        <v>950</v>
      </c>
      <c r="H47" s="4">
        <v>965</v>
      </c>
      <c r="I47" s="19">
        <v>950</v>
      </c>
      <c r="J47" s="4">
        <v>905</v>
      </c>
      <c r="K47" s="19">
        <v>855</v>
      </c>
      <c r="L47" s="4">
        <v>885</v>
      </c>
      <c r="M47" s="19">
        <v>855</v>
      </c>
      <c r="N47" s="4">
        <v>875</v>
      </c>
      <c r="O47" s="19">
        <v>810</v>
      </c>
      <c r="P47" s="4">
        <v>835</v>
      </c>
      <c r="Q47" s="19">
        <v>825</v>
      </c>
      <c r="R47" s="4">
        <v>785</v>
      </c>
      <c r="S47" s="19">
        <v>610</v>
      </c>
      <c r="T47" s="4">
        <v>330</v>
      </c>
      <c r="U47" s="19">
        <v>5</v>
      </c>
      <c r="V47" s="4">
        <v>0</v>
      </c>
      <c r="W47" s="19">
        <v>0</v>
      </c>
    </row>
    <row r="48" spans="1:23" x14ac:dyDescent="0.35">
      <c r="A48" s="11" t="s">
        <v>247</v>
      </c>
      <c r="B48" t="s">
        <v>74</v>
      </c>
      <c r="C48" s="19">
        <v>13140</v>
      </c>
      <c r="D48" s="4">
        <v>80</v>
      </c>
      <c r="E48" s="19">
        <v>290</v>
      </c>
      <c r="F48" s="4">
        <v>395</v>
      </c>
      <c r="G48" s="19">
        <v>990</v>
      </c>
      <c r="H48" s="4">
        <v>1035</v>
      </c>
      <c r="I48" s="19">
        <v>1015</v>
      </c>
      <c r="J48" s="4">
        <v>965</v>
      </c>
      <c r="K48" s="19">
        <v>945</v>
      </c>
      <c r="L48" s="4">
        <v>945</v>
      </c>
      <c r="M48" s="19">
        <v>910</v>
      </c>
      <c r="N48" s="4">
        <v>965</v>
      </c>
      <c r="O48" s="19">
        <v>895</v>
      </c>
      <c r="P48" s="4">
        <v>885</v>
      </c>
      <c r="Q48" s="19">
        <v>900</v>
      </c>
      <c r="R48" s="4">
        <v>850</v>
      </c>
      <c r="S48" s="19">
        <v>685</v>
      </c>
      <c r="T48" s="4">
        <v>375</v>
      </c>
      <c r="U48" s="19">
        <v>15</v>
      </c>
      <c r="V48" s="4">
        <v>0</v>
      </c>
      <c r="W48" s="19">
        <v>0</v>
      </c>
    </row>
    <row r="49" spans="1:23" x14ac:dyDescent="0.35">
      <c r="A49" s="11" t="s">
        <v>247</v>
      </c>
      <c r="B49" t="s">
        <v>75</v>
      </c>
      <c r="C49" s="19">
        <v>14150</v>
      </c>
      <c r="D49" s="4">
        <v>85</v>
      </c>
      <c r="E49" s="19">
        <v>310</v>
      </c>
      <c r="F49" s="4">
        <v>385</v>
      </c>
      <c r="G49" s="19">
        <v>1035</v>
      </c>
      <c r="H49" s="4">
        <v>1100</v>
      </c>
      <c r="I49" s="19">
        <v>1095</v>
      </c>
      <c r="J49" s="4">
        <v>1040</v>
      </c>
      <c r="K49" s="19">
        <v>1030</v>
      </c>
      <c r="L49" s="4">
        <v>1020</v>
      </c>
      <c r="M49" s="19">
        <v>985</v>
      </c>
      <c r="N49" s="4">
        <v>1040</v>
      </c>
      <c r="O49" s="19">
        <v>970</v>
      </c>
      <c r="P49" s="4">
        <v>950</v>
      </c>
      <c r="Q49" s="19">
        <v>990</v>
      </c>
      <c r="R49" s="4">
        <v>890</v>
      </c>
      <c r="S49" s="19">
        <v>770</v>
      </c>
      <c r="T49" s="4">
        <v>430</v>
      </c>
      <c r="U49" s="19">
        <v>30</v>
      </c>
      <c r="V49" s="4">
        <v>0</v>
      </c>
      <c r="W49" s="19">
        <v>0</v>
      </c>
    </row>
    <row r="50" spans="1:23" x14ac:dyDescent="0.35">
      <c r="A50" s="11" t="s">
        <v>247</v>
      </c>
      <c r="B50" t="s">
        <v>76</v>
      </c>
      <c r="C50" s="19">
        <v>15280</v>
      </c>
      <c r="D50" s="4">
        <v>100</v>
      </c>
      <c r="E50" s="19">
        <v>315</v>
      </c>
      <c r="F50" s="4">
        <v>410</v>
      </c>
      <c r="G50" s="19">
        <v>1075</v>
      </c>
      <c r="H50" s="4">
        <v>1215</v>
      </c>
      <c r="I50" s="19">
        <v>1145</v>
      </c>
      <c r="J50" s="4">
        <v>1120</v>
      </c>
      <c r="K50" s="19">
        <v>1120</v>
      </c>
      <c r="L50" s="4">
        <v>1075</v>
      </c>
      <c r="M50" s="19">
        <v>1070</v>
      </c>
      <c r="N50" s="4">
        <v>1140</v>
      </c>
      <c r="O50" s="19">
        <v>1045</v>
      </c>
      <c r="P50" s="4">
        <v>1040</v>
      </c>
      <c r="Q50" s="19">
        <v>1075</v>
      </c>
      <c r="R50" s="4">
        <v>955</v>
      </c>
      <c r="S50" s="19">
        <v>845</v>
      </c>
      <c r="T50" s="4">
        <v>480</v>
      </c>
      <c r="U50" s="19">
        <v>50</v>
      </c>
      <c r="V50" s="4">
        <v>0</v>
      </c>
      <c r="W50" s="19">
        <v>0</v>
      </c>
    </row>
    <row r="51" spans="1:23" x14ac:dyDescent="0.35">
      <c r="A51" s="11" t="s">
        <v>247</v>
      </c>
      <c r="B51" t="s">
        <v>77</v>
      </c>
      <c r="C51" s="19">
        <v>16815</v>
      </c>
      <c r="D51" s="4">
        <v>85</v>
      </c>
      <c r="E51" s="19">
        <v>350</v>
      </c>
      <c r="F51" s="4">
        <v>450</v>
      </c>
      <c r="G51" s="19">
        <v>1120</v>
      </c>
      <c r="H51" s="4">
        <v>1385</v>
      </c>
      <c r="I51" s="19">
        <v>1230</v>
      </c>
      <c r="J51" s="4">
        <v>1230</v>
      </c>
      <c r="K51" s="19">
        <v>1245</v>
      </c>
      <c r="L51" s="4">
        <v>1200</v>
      </c>
      <c r="M51" s="19">
        <v>1150</v>
      </c>
      <c r="N51" s="4">
        <v>1275</v>
      </c>
      <c r="O51" s="19">
        <v>1150</v>
      </c>
      <c r="P51" s="4">
        <v>1165</v>
      </c>
      <c r="Q51" s="19">
        <v>1165</v>
      </c>
      <c r="R51" s="4">
        <v>1045</v>
      </c>
      <c r="S51" s="19">
        <v>955</v>
      </c>
      <c r="T51" s="4">
        <v>550</v>
      </c>
      <c r="U51" s="19">
        <v>75</v>
      </c>
      <c r="V51" s="4">
        <v>0</v>
      </c>
      <c r="W51" s="19">
        <v>0</v>
      </c>
    </row>
    <row r="52" spans="1:23" x14ac:dyDescent="0.35">
      <c r="A52" s="11" t="s">
        <v>247</v>
      </c>
      <c r="B52" t="s">
        <v>78</v>
      </c>
      <c r="C52" s="19">
        <v>17975</v>
      </c>
      <c r="D52" s="4">
        <v>75</v>
      </c>
      <c r="E52" s="19">
        <v>365</v>
      </c>
      <c r="F52" s="4">
        <v>460</v>
      </c>
      <c r="G52" s="19">
        <v>1170</v>
      </c>
      <c r="H52" s="4">
        <v>1485</v>
      </c>
      <c r="I52" s="19">
        <v>1320</v>
      </c>
      <c r="J52" s="4">
        <v>1315</v>
      </c>
      <c r="K52" s="19">
        <v>1320</v>
      </c>
      <c r="L52" s="4">
        <v>1280</v>
      </c>
      <c r="M52" s="19">
        <v>1235</v>
      </c>
      <c r="N52" s="4">
        <v>1355</v>
      </c>
      <c r="O52" s="19">
        <v>1260</v>
      </c>
      <c r="P52" s="4">
        <v>1220</v>
      </c>
      <c r="Q52" s="19">
        <v>1240</v>
      </c>
      <c r="R52" s="4">
        <v>1115</v>
      </c>
      <c r="S52" s="19">
        <v>1045</v>
      </c>
      <c r="T52" s="4">
        <v>605</v>
      </c>
      <c r="U52" s="19">
        <v>105</v>
      </c>
      <c r="V52" s="4">
        <v>0</v>
      </c>
      <c r="W52" s="19">
        <v>0</v>
      </c>
    </row>
    <row r="53" spans="1:23" x14ac:dyDescent="0.35">
      <c r="A53" s="11" t="s">
        <v>247</v>
      </c>
      <c r="B53" t="s">
        <v>79</v>
      </c>
      <c r="C53" s="19">
        <v>19415</v>
      </c>
      <c r="D53" s="4">
        <v>60</v>
      </c>
      <c r="E53" s="19">
        <v>385</v>
      </c>
      <c r="F53" s="4">
        <v>495</v>
      </c>
      <c r="G53" s="19">
        <v>1165</v>
      </c>
      <c r="H53" s="4">
        <v>1660</v>
      </c>
      <c r="I53" s="19">
        <v>1405</v>
      </c>
      <c r="J53" s="4">
        <v>1440</v>
      </c>
      <c r="K53" s="19">
        <v>1450</v>
      </c>
      <c r="L53" s="4">
        <v>1360</v>
      </c>
      <c r="M53" s="19">
        <v>1365</v>
      </c>
      <c r="N53" s="4">
        <v>1420</v>
      </c>
      <c r="O53" s="19">
        <v>1355</v>
      </c>
      <c r="P53" s="4">
        <v>1310</v>
      </c>
      <c r="Q53" s="19">
        <v>1390</v>
      </c>
      <c r="R53" s="4">
        <v>1200</v>
      </c>
      <c r="S53" s="19">
        <v>1140</v>
      </c>
      <c r="T53" s="4">
        <v>665</v>
      </c>
      <c r="U53" s="19">
        <v>145</v>
      </c>
      <c r="V53" s="4">
        <v>0</v>
      </c>
      <c r="W53" s="19">
        <v>0</v>
      </c>
    </row>
    <row r="54" spans="1:23" x14ac:dyDescent="0.35">
      <c r="A54" s="11" t="s">
        <v>247</v>
      </c>
      <c r="B54" t="s">
        <v>80</v>
      </c>
      <c r="C54" s="19">
        <v>21110</v>
      </c>
      <c r="D54" s="4">
        <v>70</v>
      </c>
      <c r="E54" s="19">
        <v>410</v>
      </c>
      <c r="F54" s="4">
        <v>530</v>
      </c>
      <c r="G54" s="19">
        <v>1200</v>
      </c>
      <c r="H54" s="4">
        <v>1840</v>
      </c>
      <c r="I54" s="19">
        <v>1565</v>
      </c>
      <c r="J54" s="4">
        <v>1560</v>
      </c>
      <c r="K54" s="19">
        <v>1515</v>
      </c>
      <c r="L54" s="4">
        <v>1480</v>
      </c>
      <c r="M54" s="19">
        <v>1530</v>
      </c>
      <c r="N54" s="4">
        <v>1520</v>
      </c>
      <c r="O54" s="19">
        <v>1480</v>
      </c>
      <c r="P54" s="4">
        <v>1425</v>
      </c>
      <c r="Q54" s="19">
        <v>1505</v>
      </c>
      <c r="R54" s="4">
        <v>1325</v>
      </c>
      <c r="S54" s="19">
        <v>1250</v>
      </c>
      <c r="T54" s="4">
        <v>735</v>
      </c>
      <c r="U54" s="19">
        <v>175</v>
      </c>
      <c r="V54" s="4">
        <v>0</v>
      </c>
      <c r="W54" s="19">
        <v>0</v>
      </c>
    </row>
    <row r="55" spans="1:23" x14ac:dyDescent="0.35">
      <c r="A55" s="11" t="s">
        <v>247</v>
      </c>
      <c r="B55" t="s">
        <v>81</v>
      </c>
      <c r="C55" s="19">
        <v>22430</v>
      </c>
      <c r="D55" s="4">
        <v>65</v>
      </c>
      <c r="E55" s="19">
        <v>395</v>
      </c>
      <c r="F55" s="4">
        <v>560</v>
      </c>
      <c r="G55" s="19">
        <v>1210</v>
      </c>
      <c r="H55" s="4">
        <v>1980</v>
      </c>
      <c r="I55" s="19">
        <v>1660</v>
      </c>
      <c r="J55" s="4">
        <v>1680</v>
      </c>
      <c r="K55" s="19">
        <v>1570</v>
      </c>
      <c r="L55" s="4">
        <v>1595</v>
      </c>
      <c r="M55" s="19">
        <v>1600</v>
      </c>
      <c r="N55" s="4">
        <v>1630</v>
      </c>
      <c r="O55" s="19">
        <v>1595</v>
      </c>
      <c r="P55" s="4">
        <v>1510</v>
      </c>
      <c r="Q55" s="19">
        <v>1595</v>
      </c>
      <c r="R55" s="4">
        <v>1395</v>
      </c>
      <c r="S55" s="19">
        <v>1365</v>
      </c>
      <c r="T55" s="4">
        <v>815</v>
      </c>
      <c r="U55" s="19">
        <v>215</v>
      </c>
      <c r="V55" s="4">
        <v>0</v>
      </c>
      <c r="W55" s="19">
        <v>0</v>
      </c>
    </row>
    <row r="56" spans="1:23" x14ac:dyDescent="0.35">
      <c r="A56" s="11" t="s">
        <v>247</v>
      </c>
      <c r="B56" t="s">
        <v>82</v>
      </c>
      <c r="C56" s="19">
        <v>24045</v>
      </c>
      <c r="D56" s="4">
        <v>75</v>
      </c>
      <c r="E56" s="19">
        <v>395</v>
      </c>
      <c r="F56" s="4">
        <v>585</v>
      </c>
      <c r="G56" s="19">
        <v>1275</v>
      </c>
      <c r="H56" s="4">
        <v>2095</v>
      </c>
      <c r="I56" s="19">
        <v>1800</v>
      </c>
      <c r="J56" s="4">
        <v>1805</v>
      </c>
      <c r="K56" s="19">
        <v>1705</v>
      </c>
      <c r="L56" s="4">
        <v>1710</v>
      </c>
      <c r="M56" s="19">
        <v>1730</v>
      </c>
      <c r="N56" s="4">
        <v>1750</v>
      </c>
      <c r="O56" s="19">
        <v>1680</v>
      </c>
      <c r="P56" s="4">
        <v>1595</v>
      </c>
      <c r="Q56" s="19">
        <v>1710</v>
      </c>
      <c r="R56" s="4">
        <v>1520</v>
      </c>
      <c r="S56" s="19">
        <v>1450</v>
      </c>
      <c r="T56" s="4">
        <v>910</v>
      </c>
      <c r="U56" s="19">
        <v>255</v>
      </c>
      <c r="V56" s="4">
        <v>0</v>
      </c>
      <c r="W56" s="19">
        <v>0</v>
      </c>
    </row>
    <row r="57" spans="1:23" x14ac:dyDescent="0.35">
      <c r="A57" s="11" t="s">
        <v>247</v>
      </c>
      <c r="B57" t="s">
        <v>83</v>
      </c>
      <c r="C57" s="19">
        <v>25615</v>
      </c>
      <c r="D57" s="4">
        <v>80</v>
      </c>
      <c r="E57" s="19">
        <v>400</v>
      </c>
      <c r="F57" s="4">
        <v>600</v>
      </c>
      <c r="G57" s="19">
        <v>1305</v>
      </c>
      <c r="H57" s="4">
        <v>2195</v>
      </c>
      <c r="I57" s="19">
        <v>1930</v>
      </c>
      <c r="J57" s="4">
        <v>1930</v>
      </c>
      <c r="K57" s="19">
        <v>1850</v>
      </c>
      <c r="L57" s="4">
        <v>1790</v>
      </c>
      <c r="M57" s="19">
        <v>1845</v>
      </c>
      <c r="N57" s="4">
        <v>1835</v>
      </c>
      <c r="O57" s="19">
        <v>1795</v>
      </c>
      <c r="P57" s="4">
        <v>1710</v>
      </c>
      <c r="Q57" s="19">
        <v>1835</v>
      </c>
      <c r="R57" s="4">
        <v>1635</v>
      </c>
      <c r="S57" s="19">
        <v>1565</v>
      </c>
      <c r="T57" s="4">
        <v>1010</v>
      </c>
      <c r="U57" s="19">
        <v>295</v>
      </c>
      <c r="V57" s="4" t="s">
        <v>100</v>
      </c>
      <c r="W57" s="19">
        <v>0</v>
      </c>
    </row>
    <row r="58" spans="1:23" x14ac:dyDescent="0.35">
      <c r="A58" s="11" t="s">
        <v>247</v>
      </c>
      <c r="B58" t="s">
        <v>84</v>
      </c>
      <c r="C58" s="19">
        <v>27410</v>
      </c>
      <c r="D58" s="4">
        <v>90</v>
      </c>
      <c r="E58" s="19">
        <v>400</v>
      </c>
      <c r="F58" s="4">
        <v>660</v>
      </c>
      <c r="G58" s="19">
        <v>1350</v>
      </c>
      <c r="H58" s="4">
        <v>2280</v>
      </c>
      <c r="I58" s="19">
        <v>2100</v>
      </c>
      <c r="J58" s="4">
        <v>2080</v>
      </c>
      <c r="K58" s="19">
        <v>1960</v>
      </c>
      <c r="L58" s="4">
        <v>1935</v>
      </c>
      <c r="M58" s="19">
        <v>1980</v>
      </c>
      <c r="N58" s="4">
        <v>1925</v>
      </c>
      <c r="O58" s="19">
        <v>1940</v>
      </c>
      <c r="P58" s="4">
        <v>1835</v>
      </c>
      <c r="Q58" s="19">
        <v>1950</v>
      </c>
      <c r="R58" s="4">
        <v>1820</v>
      </c>
      <c r="S58" s="19">
        <v>1665</v>
      </c>
      <c r="T58" s="4">
        <v>1095</v>
      </c>
      <c r="U58" s="19">
        <v>350</v>
      </c>
      <c r="V58" s="4">
        <v>5</v>
      </c>
      <c r="W58" s="19">
        <v>0</v>
      </c>
    </row>
    <row r="59" spans="1:23" x14ac:dyDescent="0.35">
      <c r="A59" s="11" t="s">
        <v>247</v>
      </c>
      <c r="B59" t="s">
        <v>85</v>
      </c>
      <c r="C59" s="19">
        <v>29350</v>
      </c>
      <c r="D59" s="4">
        <v>100</v>
      </c>
      <c r="E59" s="19">
        <v>400</v>
      </c>
      <c r="F59" s="4">
        <v>735</v>
      </c>
      <c r="G59" s="19">
        <v>1445</v>
      </c>
      <c r="H59" s="4">
        <v>2355</v>
      </c>
      <c r="I59" s="19">
        <v>2260</v>
      </c>
      <c r="J59" s="4">
        <v>2210</v>
      </c>
      <c r="K59" s="19">
        <v>2090</v>
      </c>
      <c r="L59" s="4">
        <v>2080</v>
      </c>
      <c r="M59" s="19">
        <v>2130</v>
      </c>
      <c r="N59" s="4">
        <v>2085</v>
      </c>
      <c r="O59" s="19">
        <v>2070</v>
      </c>
      <c r="P59" s="4">
        <v>1990</v>
      </c>
      <c r="Q59" s="19">
        <v>2065</v>
      </c>
      <c r="R59" s="4">
        <v>1960</v>
      </c>
      <c r="S59" s="19">
        <v>1795</v>
      </c>
      <c r="T59" s="4">
        <v>1180</v>
      </c>
      <c r="U59" s="19">
        <v>400</v>
      </c>
      <c r="V59" s="4" t="s">
        <v>100</v>
      </c>
      <c r="W59" s="19">
        <v>0</v>
      </c>
    </row>
    <row r="60" spans="1:23" x14ac:dyDescent="0.35">
      <c r="A60" s="11" t="s">
        <v>247</v>
      </c>
      <c r="B60" t="s">
        <v>86</v>
      </c>
      <c r="C60" s="19">
        <v>31040</v>
      </c>
      <c r="D60" s="4">
        <v>110</v>
      </c>
      <c r="E60" s="19">
        <v>405</v>
      </c>
      <c r="F60" s="4">
        <v>770</v>
      </c>
      <c r="G60" s="19">
        <v>1500</v>
      </c>
      <c r="H60" s="4">
        <v>2430</v>
      </c>
      <c r="I60" s="19">
        <v>2380</v>
      </c>
      <c r="J60" s="4">
        <v>2330</v>
      </c>
      <c r="K60" s="19">
        <v>2220</v>
      </c>
      <c r="L60" s="4">
        <v>2220</v>
      </c>
      <c r="M60" s="19">
        <v>2240</v>
      </c>
      <c r="N60" s="4">
        <v>2190</v>
      </c>
      <c r="O60" s="19">
        <v>2200</v>
      </c>
      <c r="P60" s="4">
        <v>2105</v>
      </c>
      <c r="Q60" s="19">
        <v>2195</v>
      </c>
      <c r="R60" s="4">
        <v>2095</v>
      </c>
      <c r="S60" s="19">
        <v>1905</v>
      </c>
      <c r="T60" s="4">
        <v>1280</v>
      </c>
      <c r="U60" s="19">
        <v>455</v>
      </c>
      <c r="V60" s="4">
        <v>10</v>
      </c>
      <c r="W60" s="19">
        <v>0</v>
      </c>
    </row>
    <row r="61" spans="1:23" x14ac:dyDescent="0.35">
      <c r="A61" s="11" t="s">
        <v>247</v>
      </c>
      <c r="B61" t="s">
        <v>87</v>
      </c>
      <c r="C61" s="19">
        <v>32825</v>
      </c>
      <c r="D61" s="4">
        <v>115</v>
      </c>
      <c r="E61" s="19">
        <v>425</v>
      </c>
      <c r="F61" s="4">
        <v>810</v>
      </c>
      <c r="G61" s="19">
        <v>1535</v>
      </c>
      <c r="H61" s="4">
        <v>2545</v>
      </c>
      <c r="I61" s="19">
        <v>2510</v>
      </c>
      <c r="J61" s="4">
        <v>2490</v>
      </c>
      <c r="K61" s="19">
        <v>2365</v>
      </c>
      <c r="L61" s="4">
        <v>2365</v>
      </c>
      <c r="M61" s="19">
        <v>2340</v>
      </c>
      <c r="N61" s="4">
        <v>2315</v>
      </c>
      <c r="O61" s="19">
        <v>2330</v>
      </c>
      <c r="P61" s="4">
        <v>2205</v>
      </c>
      <c r="Q61" s="19">
        <v>2325</v>
      </c>
      <c r="R61" s="4">
        <v>2200</v>
      </c>
      <c r="S61" s="19">
        <v>2005</v>
      </c>
      <c r="T61" s="4">
        <v>1405</v>
      </c>
      <c r="U61" s="19">
        <v>515</v>
      </c>
      <c r="V61" s="4">
        <v>20</v>
      </c>
      <c r="W61" s="19">
        <v>0</v>
      </c>
    </row>
    <row r="62" spans="1:23" x14ac:dyDescent="0.35">
      <c r="A62" s="11" t="s">
        <v>247</v>
      </c>
      <c r="B62" t="s">
        <v>88</v>
      </c>
      <c r="C62" s="19">
        <v>35005</v>
      </c>
      <c r="D62" s="4">
        <v>125</v>
      </c>
      <c r="E62" s="19">
        <v>450</v>
      </c>
      <c r="F62" s="4">
        <v>860</v>
      </c>
      <c r="G62" s="19">
        <v>1640</v>
      </c>
      <c r="H62" s="4">
        <v>2655</v>
      </c>
      <c r="I62" s="19">
        <v>2730</v>
      </c>
      <c r="J62" s="4">
        <v>2625</v>
      </c>
      <c r="K62" s="19">
        <v>2540</v>
      </c>
      <c r="L62" s="4">
        <v>2575</v>
      </c>
      <c r="M62" s="19">
        <v>2465</v>
      </c>
      <c r="N62" s="4">
        <v>2490</v>
      </c>
      <c r="O62" s="19">
        <v>2455</v>
      </c>
      <c r="P62" s="4">
        <v>2340</v>
      </c>
      <c r="Q62" s="19">
        <v>2430</v>
      </c>
      <c r="R62" s="4">
        <v>2355</v>
      </c>
      <c r="S62" s="19">
        <v>2160</v>
      </c>
      <c r="T62" s="4">
        <v>1505</v>
      </c>
      <c r="U62" s="19">
        <v>590</v>
      </c>
      <c r="V62" s="4">
        <v>25</v>
      </c>
      <c r="W62" s="19">
        <v>0</v>
      </c>
    </row>
    <row r="63" spans="1:23" x14ac:dyDescent="0.35">
      <c r="A63" s="11" t="s">
        <v>247</v>
      </c>
      <c r="B63" t="s">
        <v>89</v>
      </c>
      <c r="C63" s="19">
        <v>37025</v>
      </c>
      <c r="D63" s="4">
        <v>130</v>
      </c>
      <c r="E63" s="19">
        <v>445</v>
      </c>
      <c r="F63" s="4">
        <v>950</v>
      </c>
      <c r="G63" s="19">
        <v>1685</v>
      </c>
      <c r="H63" s="4">
        <v>2725</v>
      </c>
      <c r="I63" s="19">
        <v>2950</v>
      </c>
      <c r="J63" s="4">
        <v>2745</v>
      </c>
      <c r="K63" s="19">
        <v>2740</v>
      </c>
      <c r="L63" s="4">
        <v>2745</v>
      </c>
      <c r="M63" s="19">
        <v>2620</v>
      </c>
      <c r="N63" s="4">
        <v>2585</v>
      </c>
      <c r="O63" s="19">
        <v>2615</v>
      </c>
      <c r="P63" s="4">
        <v>2460</v>
      </c>
      <c r="Q63" s="19">
        <v>2565</v>
      </c>
      <c r="R63" s="4">
        <v>2495</v>
      </c>
      <c r="S63" s="19">
        <v>2280</v>
      </c>
      <c r="T63" s="4">
        <v>1595</v>
      </c>
      <c r="U63" s="19">
        <v>655</v>
      </c>
      <c r="V63" s="4">
        <v>40</v>
      </c>
      <c r="W63" s="19">
        <v>0</v>
      </c>
    </row>
    <row r="64" spans="1:23" x14ac:dyDescent="0.35">
      <c r="A64" s="11" t="s">
        <v>247</v>
      </c>
      <c r="B64" t="s">
        <v>90</v>
      </c>
      <c r="C64" s="19">
        <v>39055</v>
      </c>
      <c r="D64" s="4">
        <v>140</v>
      </c>
      <c r="E64" s="19">
        <v>455</v>
      </c>
      <c r="F64" s="4">
        <v>1005</v>
      </c>
      <c r="G64" s="19">
        <v>1770</v>
      </c>
      <c r="H64" s="4">
        <v>2830</v>
      </c>
      <c r="I64" s="19">
        <v>3135</v>
      </c>
      <c r="J64" s="4">
        <v>2890</v>
      </c>
      <c r="K64" s="19">
        <v>2885</v>
      </c>
      <c r="L64" s="4">
        <v>2875</v>
      </c>
      <c r="M64" s="19">
        <v>2780</v>
      </c>
      <c r="N64" s="4">
        <v>2730</v>
      </c>
      <c r="O64" s="19">
        <v>2740</v>
      </c>
      <c r="P64" s="4">
        <v>2620</v>
      </c>
      <c r="Q64" s="19">
        <v>2655</v>
      </c>
      <c r="R64" s="4">
        <v>2635</v>
      </c>
      <c r="S64" s="19">
        <v>2415</v>
      </c>
      <c r="T64" s="4">
        <v>1735</v>
      </c>
      <c r="U64" s="19">
        <v>710</v>
      </c>
      <c r="V64" s="4">
        <v>45</v>
      </c>
      <c r="W64" s="19">
        <v>0</v>
      </c>
    </row>
    <row r="65" spans="1:23" x14ac:dyDescent="0.35">
      <c r="A65" s="11" t="s">
        <v>247</v>
      </c>
      <c r="B65" t="s">
        <v>91</v>
      </c>
      <c r="C65" s="19">
        <v>40930</v>
      </c>
      <c r="D65" s="4">
        <v>150</v>
      </c>
      <c r="E65" s="19">
        <v>460</v>
      </c>
      <c r="F65" s="4">
        <v>1060</v>
      </c>
      <c r="G65" s="19">
        <v>1855</v>
      </c>
      <c r="H65" s="4">
        <v>2900</v>
      </c>
      <c r="I65" s="19">
        <v>3335</v>
      </c>
      <c r="J65" s="4">
        <v>3015</v>
      </c>
      <c r="K65" s="19">
        <v>3030</v>
      </c>
      <c r="L65" s="4">
        <v>3035</v>
      </c>
      <c r="M65" s="19">
        <v>2890</v>
      </c>
      <c r="N65" s="4">
        <v>2890</v>
      </c>
      <c r="O65" s="19">
        <v>2845</v>
      </c>
      <c r="P65" s="4">
        <v>2765</v>
      </c>
      <c r="Q65" s="19">
        <v>2730</v>
      </c>
      <c r="R65" s="4">
        <v>2800</v>
      </c>
      <c r="S65" s="19">
        <v>2495</v>
      </c>
      <c r="T65" s="4">
        <v>1835</v>
      </c>
      <c r="U65" s="19">
        <v>775</v>
      </c>
      <c r="V65" s="4">
        <v>60</v>
      </c>
      <c r="W65" s="19">
        <v>0</v>
      </c>
    </row>
    <row r="66" spans="1:23" x14ac:dyDescent="0.35">
      <c r="A66" s="11" t="s">
        <v>247</v>
      </c>
      <c r="B66" t="s">
        <v>92</v>
      </c>
      <c r="C66" s="19">
        <v>42630</v>
      </c>
      <c r="D66" s="4">
        <v>155</v>
      </c>
      <c r="E66" s="19">
        <v>460</v>
      </c>
      <c r="F66" s="4">
        <v>1105</v>
      </c>
      <c r="G66" s="19">
        <v>1905</v>
      </c>
      <c r="H66" s="4">
        <v>2935</v>
      </c>
      <c r="I66" s="19">
        <v>3450</v>
      </c>
      <c r="J66" s="4">
        <v>3175</v>
      </c>
      <c r="K66" s="19">
        <v>3190</v>
      </c>
      <c r="L66" s="4">
        <v>3085</v>
      </c>
      <c r="M66" s="19">
        <v>3065</v>
      </c>
      <c r="N66" s="4">
        <v>3025</v>
      </c>
      <c r="O66" s="19">
        <v>2965</v>
      </c>
      <c r="P66" s="4">
        <v>2910</v>
      </c>
      <c r="Q66" s="19">
        <v>2805</v>
      </c>
      <c r="R66" s="4">
        <v>2955</v>
      </c>
      <c r="S66" s="19">
        <v>2620</v>
      </c>
      <c r="T66" s="4">
        <v>1925</v>
      </c>
      <c r="U66" s="19">
        <v>830</v>
      </c>
      <c r="V66" s="4">
        <v>70</v>
      </c>
      <c r="W66" s="19">
        <v>0</v>
      </c>
    </row>
    <row r="67" spans="1:23" x14ac:dyDescent="0.35">
      <c r="A67" s="11" t="s">
        <v>247</v>
      </c>
      <c r="B67" t="s">
        <v>93</v>
      </c>
      <c r="C67" s="19">
        <v>44000</v>
      </c>
      <c r="D67" s="4">
        <v>155</v>
      </c>
      <c r="E67" s="19">
        <v>465</v>
      </c>
      <c r="F67" s="4">
        <v>1085</v>
      </c>
      <c r="G67" s="19">
        <v>1940</v>
      </c>
      <c r="H67" s="4">
        <v>2960</v>
      </c>
      <c r="I67" s="19">
        <v>3585</v>
      </c>
      <c r="J67" s="4">
        <v>3275</v>
      </c>
      <c r="K67" s="19">
        <v>3345</v>
      </c>
      <c r="L67" s="4">
        <v>3135</v>
      </c>
      <c r="M67" s="19">
        <v>3170</v>
      </c>
      <c r="N67" s="4">
        <v>3120</v>
      </c>
      <c r="O67" s="19">
        <v>3095</v>
      </c>
      <c r="P67" s="4">
        <v>3025</v>
      </c>
      <c r="Q67" s="19">
        <v>2865</v>
      </c>
      <c r="R67" s="4">
        <v>3040</v>
      </c>
      <c r="S67" s="19">
        <v>2720</v>
      </c>
      <c r="T67" s="4">
        <v>2040</v>
      </c>
      <c r="U67" s="19">
        <v>920</v>
      </c>
      <c r="V67" s="4">
        <v>70</v>
      </c>
      <c r="W67" s="19">
        <v>0</v>
      </c>
    </row>
    <row r="68" spans="1:23" x14ac:dyDescent="0.35">
      <c r="A68" s="11" t="s">
        <v>247</v>
      </c>
      <c r="B68" t="s">
        <v>94</v>
      </c>
      <c r="C68" s="19">
        <v>45440</v>
      </c>
      <c r="D68" s="4">
        <v>155</v>
      </c>
      <c r="E68" s="19">
        <v>470</v>
      </c>
      <c r="F68" s="4">
        <v>1075</v>
      </c>
      <c r="G68" s="19">
        <v>1975</v>
      </c>
      <c r="H68" s="4">
        <v>3005</v>
      </c>
      <c r="I68" s="19">
        <v>3725</v>
      </c>
      <c r="J68" s="4">
        <v>3375</v>
      </c>
      <c r="K68" s="19">
        <v>3465</v>
      </c>
      <c r="L68" s="4">
        <v>3265</v>
      </c>
      <c r="M68" s="19">
        <v>3285</v>
      </c>
      <c r="N68" s="4">
        <v>3205</v>
      </c>
      <c r="O68" s="19">
        <v>3195</v>
      </c>
      <c r="P68" s="4">
        <v>3110</v>
      </c>
      <c r="Q68" s="19">
        <v>2980</v>
      </c>
      <c r="R68" s="4">
        <v>3105</v>
      </c>
      <c r="S68" s="19">
        <v>2845</v>
      </c>
      <c r="T68" s="4">
        <v>2125</v>
      </c>
      <c r="U68" s="19">
        <v>1005</v>
      </c>
      <c r="V68" s="4">
        <v>75</v>
      </c>
      <c r="W68" s="19">
        <v>0</v>
      </c>
    </row>
    <row r="69" spans="1:23" x14ac:dyDescent="0.35">
      <c r="A69" s="32" t="s">
        <v>247</v>
      </c>
      <c r="B69" s="80" t="s">
        <v>95</v>
      </c>
      <c r="C69" s="34">
        <v>46345</v>
      </c>
      <c r="D69" s="81">
        <v>145</v>
      </c>
      <c r="E69" s="34">
        <v>450</v>
      </c>
      <c r="F69" s="81">
        <v>1070</v>
      </c>
      <c r="G69" s="34">
        <v>1955</v>
      </c>
      <c r="H69" s="81">
        <v>2975</v>
      </c>
      <c r="I69" s="34">
        <v>3815</v>
      </c>
      <c r="J69" s="81">
        <v>3480</v>
      </c>
      <c r="K69" s="34">
        <v>3485</v>
      </c>
      <c r="L69" s="81">
        <v>3395</v>
      </c>
      <c r="M69" s="34">
        <v>3335</v>
      </c>
      <c r="N69" s="81">
        <v>3315</v>
      </c>
      <c r="O69" s="34">
        <v>3210</v>
      </c>
      <c r="P69" s="81">
        <v>3190</v>
      </c>
      <c r="Q69" s="34">
        <v>3030</v>
      </c>
      <c r="R69" s="81">
        <v>3205</v>
      </c>
      <c r="S69" s="34">
        <v>2900</v>
      </c>
      <c r="T69" s="81">
        <v>2195</v>
      </c>
      <c r="U69" s="34">
        <v>1110</v>
      </c>
      <c r="V69" s="81">
        <v>85</v>
      </c>
      <c r="W69" s="34">
        <v>0</v>
      </c>
    </row>
    <row r="70" spans="1:23" x14ac:dyDescent="0.35">
      <c r="A70" s="11" t="s">
        <v>248</v>
      </c>
      <c r="B70" t="s">
        <v>65</v>
      </c>
      <c r="C70" s="19">
        <v>2520</v>
      </c>
      <c r="D70" s="4">
        <v>0</v>
      </c>
      <c r="E70" s="19">
        <v>0</v>
      </c>
      <c r="F70" s="4" t="s">
        <v>100</v>
      </c>
      <c r="G70" s="19" t="s">
        <v>100</v>
      </c>
      <c r="H70" s="4" t="s">
        <v>100</v>
      </c>
      <c r="I70" s="19" t="s">
        <v>100</v>
      </c>
      <c r="J70" s="4">
        <v>0</v>
      </c>
      <c r="K70" s="19" t="s">
        <v>100</v>
      </c>
      <c r="L70" s="4">
        <v>5</v>
      </c>
      <c r="M70" s="19" t="s">
        <v>100</v>
      </c>
      <c r="N70" s="4">
        <v>0</v>
      </c>
      <c r="O70" s="19" t="s">
        <v>100</v>
      </c>
      <c r="P70" s="4">
        <v>0</v>
      </c>
      <c r="Q70" s="19" t="s">
        <v>100</v>
      </c>
      <c r="R70" s="4" t="s">
        <v>100</v>
      </c>
      <c r="S70" s="19">
        <v>720</v>
      </c>
      <c r="T70" s="4">
        <v>215</v>
      </c>
      <c r="U70" s="19">
        <v>1570</v>
      </c>
      <c r="V70" s="4">
        <v>0</v>
      </c>
      <c r="W70" s="19">
        <v>0</v>
      </c>
    </row>
    <row r="71" spans="1:23" x14ac:dyDescent="0.35">
      <c r="A71" s="11" t="s">
        <v>248</v>
      </c>
      <c r="B71" t="s">
        <v>66</v>
      </c>
      <c r="C71" s="19">
        <v>4050</v>
      </c>
      <c r="D71" s="4">
        <v>0</v>
      </c>
      <c r="E71" s="19">
        <v>0</v>
      </c>
      <c r="F71" s="4" t="s">
        <v>100</v>
      </c>
      <c r="G71" s="19" t="s">
        <v>100</v>
      </c>
      <c r="H71" s="4" t="s">
        <v>100</v>
      </c>
      <c r="I71" s="19" t="s">
        <v>100</v>
      </c>
      <c r="J71" s="4" t="s">
        <v>100</v>
      </c>
      <c r="K71" s="19" t="s">
        <v>100</v>
      </c>
      <c r="L71" s="4" t="s">
        <v>100</v>
      </c>
      <c r="M71" s="19">
        <v>5</v>
      </c>
      <c r="N71" s="4">
        <v>0</v>
      </c>
      <c r="O71" s="19">
        <v>0</v>
      </c>
      <c r="P71" s="4" t="s">
        <v>100</v>
      </c>
      <c r="Q71" s="19" t="s">
        <v>100</v>
      </c>
      <c r="R71" s="4" t="s">
        <v>100</v>
      </c>
      <c r="S71" s="19">
        <v>835</v>
      </c>
      <c r="T71" s="4">
        <v>925</v>
      </c>
      <c r="U71" s="19">
        <v>2270</v>
      </c>
      <c r="V71" s="4" t="s">
        <v>100</v>
      </c>
      <c r="W71" s="19">
        <v>0</v>
      </c>
    </row>
    <row r="72" spans="1:23" x14ac:dyDescent="0.35">
      <c r="A72" s="11" t="s">
        <v>248</v>
      </c>
      <c r="B72" t="s">
        <v>67</v>
      </c>
      <c r="C72" s="19">
        <v>6250</v>
      </c>
      <c r="D72" s="4">
        <v>0</v>
      </c>
      <c r="E72" s="19">
        <v>0</v>
      </c>
      <c r="F72" s="4" t="s">
        <v>100</v>
      </c>
      <c r="G72" s="19">
        <v>5</v>
      </c>
      <c r="H72" s="4" t="s">
        <v>100</v>
      </c>
      <c r="I72" s="19" t="s">
        <v>100</v>
      </c>
      <c r="J72" s="4" t="s">
        <v>100</v>
      </c>
      <c r="K72" s="19">
        <v>5</v>
      </c>
      <c r="L72" s="4" t="s">
        <v>100</v>
      </c>
      <c r="M72" s="19" t="s">
        <v>100</v>
      </c>
      <c r="N72" s="4" t="s">
        <v>100</v>
      </c>
      <c r="O72" s="19">
        <v>0</v>
      </c>
      <c r="P72" s="4" t="s">
        <v>100</v>
      </c>
      <c r="Q72" s="19" t="s">
        <v>100</v>
      </c>
      <c r="R72" s="4" t="s">
        <v>100</v>
      </c>
      <c r="S72" s="19">
        <v>1030</v>
      </c>
      <c r="T72" s="4">
        <v>2630</v>
      </c>
      <c r="U72" s="19">
        <v>2565</v>
      </c>
      <c r="V72" s="4" t="s">
        <v>100</v>
      </c>
      <c r="W72" s="19">
        <v>0</v>
      </c>
    </row>
    <row r="73" spans="1:23" x14ac:dyDescent="0.35">
      <c r="A73" s="11" t="s">
        <v>248</v>
      </c>
      <c r="B73" t="s">
        <v>68</v>
      </c>
      <c r="C73" s="19">
        <v>12990</v>
      </c>
      <c r="D73" s="4">
        <v>0</v>
      </c>
      <c r="E73" s="19">
        <v>0</v>
      </c>
      <c r="F73" s="4" t="s">
        <v>100</v>
      </c>
      <c r="G73" s="19">
        <v>5</v>
      </c>
      <c r="H73" s="4" t="s">
        <v>100</v>
      </c>
      <c r="I73" s="19" t="s">
        <v>100</v>
      </c>
      <c r="J73" s="4" t="s">
        <v>100</v>
      </c>
      <c r="K73" s="19">
        <v>5</v>
      </c>
      <c r="L73" s="4">
        <v>5</v>
      </c>
      <c r="M73" s="19">
        <v>5</v>
      </c>
      <c r="N73" s="4" t="s">
        <v>100</v>
      </c>
      <c r="O73" s="19">
        <v>0</v>
      </c>
      <c r="P73" s="4" t="s">
        <v>100</v>
      </c>
      <c r="Q73" s="19">
        <v>425</v>
      </c>
      <c r="R73" s="4">
        <v>1985</v>
      </c>
      <c r="S73" s="19">
        <v>3900</v>
      </c>
      <c r="T73" s="4">
        <v>3745</v>
      </c>
      <c r="U73" s="19">
        <v>2915</v>
      </c>
      <c r="V73" s="4" t="s">
        <v>100</v>
      </c>
      <c r="W73" s="19">
        <v>0</v>
      </c>
    </row>
    <row r="74" spans="1:23" x14ac:dyDescent="0.35">
      <c r="A74" s="11" t="s">
        <v>248</v>
      </c>
      <c r="B74" t="s">
        <v>69</v>
      </c>
      <c r="C74" s="19">
        <v>22030</v>
      </c>
      <c r="D74" s="4">
        <v>0</v>
      </c>
      <c r="E74" s="19">
        <v>0</v>
      </c>
      <c r="F74" s="4" t="s">
        <v>100</v>
      </c>
      <c r="G74" s="19">
        <v>5</v>
      </c>
      <c r="H74" s="4" t="s">
        <v>100</v>
      </c>
      <c r="I74" s="19" t="s">
        <v>100</v>
      </c>
      <c r="J74" s="4" t="s">
        <v>100</v>
      </c>
      <c r="K74" s="19">
        <v>5</v>
      </c>
      <c r="L74" s="4">
        <v>5</v>
      </c>
      <c r="M74" s="19" t="s">
        <v>100</v>
      </c>
      <c r="N74" s="4">
        <v>225</v>
      </c>
      <c r="O74" s="19">
        <v>920</v>
      </c>
      <c r="P74" s="4">
        <v>2210</v>
      </c>
      <c r="Q74" s="19">
        <v>3895</v>
      </c>
      <c r="R74" s="4">
        <v>3815</v>
      </c>
      <c r="S74" s="19">
        <v>3900</v>
      </c>
      <c r="T74" s="4">
        <v>3810</v>
      </c>
      <c r="U74" s="19">
        <v>3240</v>
      </c>
      <c r="V74" s="4" t="s">
        <v>100</v>
      </c>
      <c r="W74" s="19">
        <v>0</v>
      </c>
    </row>
    <row r="75" spans="1:23" x14ac:dyDescent="0.35">
      <c r="A75" s="11" t="s">
        <v>248</v>
      </c>
      <c r="B75" t="s">
        <v>70</v>
      </c>
      <c r="C75" s="19">
        <v>34010</v>
      </c>
      <c r="D75" s="4">
        <v>0</v>
      </c>
      <c r="E75" s="19">
        <v>0</v>
      </c>
      <c r="F75" s="4" t="s">
        <v>100</v>
      </c>
      <c r="G75" s="19">
        <v>5</v>
      </c>
      <c r="H75" s="4">
        <v>0</v>
      </c>
      <c r="I75" s="19">
        <v>5</v>
      </c>
      <c r="J75" s="4" t="s">
        <v>100</v>
      </c>
      <c r="K75" s="19">
        <v>560</v>
      </c>
      <c r="L75" s="4">
        <v>1700</v>
      </c>
      <c r="M75" s="19">
        <v>2950</v>
      </c>
      <c r="N75" s="4">
        <v>3425</v>
      </c>
      <c r="O75" s="19">
        <v>3040</v>
      </c>
      <c r="P75" s="4">
        <v>3165</v>
      </c>
      <c r="Q75" s="19">
        <v>3945</v>
      </c>
      <c r="R75" s="4">
        <v>3860</v>
      </c>
      <c r="S75" s="19">
        <v>3950</v>
      </c>
      <c r="T75" s="4">
        <v>3820</v>
      </c>
      <c r="U75" s="19">
        <v>3575</v>
      </c>
      <c r="V75" s="4" t="s">
        <v>100</v>
      </c>
      <c r="W75" s="19">
        <v>0</v>
      </c>
    </row>
    <row r="76" spans="1:23" x14ac:dyDescent="0.35">
      <c r="A76" s="11" t="s">
        <v>248</v>
      </c>
      <c r="B76" t="s">
        <v>71</v>
      </c>
      <c r="C76" s="19">
        <v>39345</v>
      </c>
      <c r="D76" s="4">
        <v>0</v>
      </c>
      <c r="E76" s="19">
        <v>0</v>
      </c>
      <c r="F76" s="4" t="s">
        <v>100</v>
      </c>
      <c r="G76" s="19">
        <v>5</v>
      </c>
      <c r="H76" s="4">
        <v>0</v>
      </c>
      <c r="I76" s="19">
        <v>565</v>
      </c>
      <c r="J76" s="4">
        <v>1535</v>
      </c>
      <c r="K76" s="19">
        <v>2220</v>
      </c>
      <c r="L76" s="4">
        <v>2670</v>
      </c>
      <c r="M76" s="19">
        <v>3020</v>
      </c>
      <c r="N76" s="4">
        <v>3455</v>
      </c>
      <c r="O76" s="19">
        <v>3195</v>
      </c>
      <c r="P76" s="4">
        <v>3095</v>
      </c>
      <c r="Q76" s="19">
        <v>3965</v>
      </c>
      <c r="R76" s="4">
        <v>3895</v>
      </c>
      <c r="S76" s="19">
        <v>3930</v>
      </c>
      <c r="T76" s="4">
        <v>3910</v>
      </c>
      <c r="U76" s="19">
        <v>3625</v>
      </c>
      <c r="V76" s="4">
        <v>260</v>
      </c>
      <c r="W76" s="19">
        <v>0</v>
      </c>
    </row>
    <row r="77" spans="1:23" x14ac:dyDescent="0.35">
      <c r="A77" s="11" t="s">
        <v>248</v>
      </c>
      <c r="B77" t="s">
        <v>72</v>
      </c>
      <c r="C77" s="19">
        <v>40870</v>
      </c>
      <c r="D77" s="4">
        <v>0</v>
      </c>
      <c r="E77" s="19">
        <v>0</v>
      </c>
      <c r="F77" s="4" t="s">
        <v>100</v>
      </c>
      <c r="G77" s="19">
        <v>5</v>
      </c>
      <c r="H77" s="4">
        <v>0</v>
      </c>
      <c r="I77" s="19">
        <v>1080</v>
      </c>
      <c r="J77" s="4">
        <v>1940</v>
      </c>
      <c r="K77" s="19">
        <v>2265</v>
      </c>
      <c r="L77" s="4">
        <v>2670</v>
      </c>
      <c r="M77" s="19">
        <v>3005</v>
      </c>
      <c r="N77" s="4">
        <v>3495</v>
      </c>
      <c r="O77" s="19">
        <v>3370</v>
      </c>
      <c r="P77" s="4">
        <v>3035</v>
      </c>
      <c r="Q77" s="19">
        <v>4025</v>
      </c>
      <c r="R77" s="4">
        <v>3910</v>
      </c>
      <c r="S77" s="19">
        <v>4000</v>
      </c>
      <c r="T77" s="4">
        <v>3875</v>
      </c>
      <c r="U77" s="19">
        <v>3635</v>
      </c>
      <c r="V77" s="4">
        <v>565</v>
      </c>
      <c r="W77" s="19">
        <v>0</v>
      </c>
    </row>
    <row r="78" spans="1:23" x14ac:dyDescent="0.35">
      <c r="A78" s="11" t="s">
        <v>248</v>
      </c>
      <c r="B78" t="s">
        <v>73</v>
      </c>
      <c r="C78" s="19">
        <v>41615</v>
      </c>
      <c r="D78" s="4">
        <v>0</v>
      </c>
      <c r="E78" s="19">
        <v>0</v>
      </c>
      <c r="F78" s="4" t="s">
        <v>100</v>
      </c>
      <c r="G78" s="19" t="s">
        <v>100</v>
      </c>
      <c r="H78" s="4" t="s">
        <v>100</v>
      </c>
      <c r="I78" s="19">
        <v>1080</v>
      </c>
      <c r="J78" s="4">
        <v>1980</v>
      </c>
      <c r="K78" s="19">
        <v>2305</v>
      </c>
      <c r="L78" s="4">
        <v>2665</v>
      </c>
      <c r="M78" s="19">
        <v>3035</v>
      </c>
      <c r="N78" s="4">
        <v>3505</v>
      </c>
      <c r="O78" s="19">
        <v>3575</v>
      </c>
      <c r="P78" s="4">
        <v>3040</v>
      </c>
      <c r="Q78" s="19">
        <v>3980</v>
      </c>
      <c r="R78" s="4">
        <v>4055</v>
      </c>
      <c r="S78" s="19">
        <v>4010</v>
      </c>
      <c r="T78" s="4">
        <v>3845</v>
      </c>
      <c r="U78" s="19">
        <v>3695</v>
      </c>
      <c r="V78" s="4">
        <v>840</v>
      </c>
      <c r="W78" s="19">
        <v>0</v>
      </c>
    </row>
    <row r="79" spans="1:23" x14ac:dyDescent="0.35">
      <c r="A79" s="11" t="s">
        <v>248</v>
      </c>
      <c r="B79" t="s">
        <v>74</v>
      </c>
      <c r="C79" s="19">
        <v>42085</v>
      </c>
      <c r="D79" s="4">
        <v>0</v>
      </c>
      <c r="E79" s="19">
        <v>0</v>
      </c>
      <c r="F79" s="4" t="s">
        <v>100</v>
      </c>
      <c r="G79" s="19" t="s">
        <v>100</v>
      </c>
      <c r="H79" s="4" t="s">
        <v>100</v>
      </c>
      <c r="I79" s="19">
        <v>1055</v>
      </c>
      <c r="J79" s="4">
        <v>1955</v>
      </c>
      <c r="K79" s="19">
        <v>2285</v>
      </c>
      <c r="L79" s="4">
        <v>2670</v>
      </c>
      <c r="M79" s="19">
        <v>3050</v>
      </c>
      <c r="N79" s="4">
        <v>3495</v>
      </c>
      <c r="O79" s="19">
        <v>3710</v>
      </c>
      <c r="P79" s="4">
        <v>3040</v>
      </c>
      <c r="Q79" s="19">
        <v>3995</v>
      </c>
      <c r="R79" s="4">
        <v>4060</v>
      </c>
      <c r="S79" s="19">
        <v>4075</v>
      </c>
      <c r="T79" s="4">
        <v>3830</v>
      </c>
      <c r="U79" s="19">
        <v>3710</v>
      </c>
      <c r="V79" s="4">
        <v>1140</v>
      </c>
      <c r="W79" s="19">
        <v>0</v>
      </c>
    </row>
    <row r="80" spans="1:23" x14ac:dyDescent="0.35">
      <c r="A80" s="11" t="s">
        <v>248</v>
      </c>
      <c r="B80" t="s">
        <v>75</v>
      </c>
      <c r="C80" s="19">
        <v>43460</v>
      </c>
      <c r="D80" s="4">
        <v>0</v>
      </c>
      <c r="E80" s="19">
        <v>15</v>
      </c>
      <c r="F80" s="4">
        <v>40</v>
      </c>
      <c r="G80" s="19">
        <v>195</v>
      </c>
      <c r="H80" s="4">
        <v>435</v>
      </c>
      <c r="I80" s="19">
        <v>1135</v>
      </c>
      <c r="J80" s="4">
        <v>1990</v>
      </c>
      <c r="K80" s="19">
        <v>2305</v>
      </c>
      <c r="L80" s="4">
        <v>2680</v>
      </c>
      <c r="M80" s="19">
        <v>3005</v>
      </c>
      <c r="N80" s="4">
        <v>3525</v>
      </c>
      <c r="O80" s="19">
        <v>3705</v>
      </c>
      <c r="P80" s="4">
        <v>3240</v>
      </c>
      <c r="Q80" s="19">
        <v>3960</v>
      </c>
      <c r="R80" s="4">
        <v>4135</v>
      </c>
      <c r="S80" s="19">
        <v>4060</v>
      </c>
      <c r="T80" s="4">
        <v>3900</v>
      </c>
      <c r="U80" s="19">
        <v>3705</v>
      </c>
      <c r="V80" s="4">
        <v>1430</v>
      </c>
      <c r="W80" s="19">
        <v>0</v>
      </c>
    </row>
    <row r="81" spans="1:23" x14ac:dyDescent="0.35">
      <c r="A81" s="11" t="s">
        <v>248</v>
      </c>
      <c r="B81" t="s">
        <v>76</v>
      </c>
      <c r="C81" s="19">
        <v>44990</v>
      </c>
      <c r="D81" s="4">
        <v>0</v>
      </c>
      <c r="E81" s="19">
        <v>55</v>
      </c>
      <c r="F81" s="4">
        <v>200</v>
      </c>
      <c r="G81" s="19">
        <v>385</v>
      </c>
      <c r="H81" s="4">
        <v>875</v>
      </c>
      <c r="I81" s="19">
        <v>1250</v>
      </c>
      <c r="J81" s="4">
        <v>1980</v>
      </c>
      <c r="K81" s="19">
        <v>2325</v>
      </c>
      <c r="L81" s="4">
        <v>2685</v>
      </c>
      <c r="M81" s="19">
        <v>3020</v>
      </c>
      <c r="N81" s="4">
        <v>3520</v>
      </c>
      <c r="O81" s="19">
        <v>3735</v>
      </c>
      <c r="P81" s="4">
        <v>3385</v>
      </c>
      <c r="Q81" s="19">
        <v>4000</v>
      </c>
      <c r="R81" s="4">
        <v>4175</v>
      </c>
      <c r="S81" s="19">
        <v>4065</v>
      </c>
      <c r="T81" s="4">
        <v>3935</v>
      </c>
      <c r="U81" s="19">
        <v>3725</v>
      </c>
      <c r="V81" s="4">
        <v>1670</v>
      </c>
      <c r="W81" s="19">
        <v>0</v>
      </c>
    </row>
    <row r="82" spans="1:23" x14ac:dyDescent="0.35">
      <c r="A82" s="11" t="s">
        <v>248</v>
      </c>
      <c r="B82" t="s">
        <v>77</v>
      </c>
      <c r="C82" s="19">
        <v>45700</v>
      </c>
      <c r="D82" s="4">
        <v>0</v>
      </c>
      <c r="E82" s="19">
        <v>45</v>
      </c>
      <c r="F82" s="4">
        <v>205</v>
      </c>
      <c r="G82" s="19">
        <v>385</v>
      </c>
      <c r="H82" s="4">
        <v>895</v>
      </c>
      <c r="I82" s="19">
        <v>1260</v>
      </c>
      <c r="J82" s="4">
        <v>1945</v>
      </c>
      <c r="K82" s="19">
        <v>2360</v>
      </c>
      <c r="L82" s="4">
        <v>2690</v>
      </c>
      <c r="M82" s="19">
        <v>3050</v>
      </c>
      <c r="N82" s="4">
        <v>3540</v>
      </c>
      <c r="O82" s="19">
        <v>3785</v>
      </c>
      <c r="P82" s="4">
        <v>3605</v>
      </c>
      <c r="Q82" s="19">
        <v>4020</v>
      </c>
      <c r="R82" s="4">
        <v>4240</v>
      </c>
      <c r="S82" s="19">
        <v>4090</v>
      </c>
      <c r="T82" s="4">
        <v>3915</v>
      </c>
      <c r="U82" s="19">
        <v>3785</v>
      </c>
      <c r="V82" s="4">
        <v>1890</v>
      </c>
      <c r="W82" s="19">
        <v>0</v>
      </c>
    </row>
    <row r="83" spans="1:23" x14ac:dyDescent="0.35">
      <c r="A83" s="11" t="s">
        <v>248</v>
      </c>
      <c r="B83" t="s">
        <v>78</v>
      </c>
      <c r="C83" s="19">
        <v>46055</v>
      </c>
      <c r="D83" s="4">
        <v>0</v>
      </c>
      <c r="E83" s="19">
        <v>35</v>
      </c>
      <c r="F83" s="4">
        <v>200</v>
      </c>
      <c r="G83" s="19">
        <v>355</v>
      </c>
      <c r="H83" s="4">
        <v>870</v>
      </c>
      <c r="I83" s="19">
        <v>1270</v>
      </c>
      <c r="J83" s="4">
        <v>1920</v>
      </c>
      <c r="K83" s="19">
        <v>2340</v>
      </c>
      <c r="L83" s="4">
        <v>2715</v>
      </c>
      <c r="M83" s="19">
        <v>3070</v>
      </c>
      <c r="N83" s="4">
        <v>3520</v>
      </c>
      <c r="O83" s="19">
        <v>3800</v>
      </c>
      <c r="P83" s="4">
        <v>3755</v>
      </c>
      <c r="Q83" s="19">
        <v>3995</v>
      </c>
      <c r="R83" s="4">
        <v>4280</v>
      </c>
      <c r="S83" s="19">
        <v>4050</v>
      </c>
      <c r="T83" s="4">
        <v>3965</v>
      </c>
      <c r="U83" s="19">
        <v>3760</v>
      </c>
      <c r="V83" s="4">
        <v>2160</v>
      </c>
      <c r="W83" s="19" t="s">
        <v>100</v>
      </c>
    </row>
    <row r="84" spans="1:23" x14ac:dyDescent="0.35">
      <c r="A84" s="11" t="s">
        <v>248</v>
      </c>
      <c r="B84" t="s">
        <v>79</v>
      </c>
      <c r="C84" s="19">
        <v>46265</v>
      </c>
      <c r="D84" s="4">
        <v>0</v>
      </c>
      <c r="E84" s="19">
        <v>30</v>
      </c>
      <c r="F84" s="4">
        <v>190</v>
      </c>
      <c r="G84" s="19">
        <v>355</v>
      </c>
      <c r="H84" s="4">
        <v>825</v>
      </c>
      <c r="I84" s="19">
        <v>1310</v>
      </c>
      <c r="J84" s="4">
        <v>1895</v>
      </c>
      <c r="K84" s="19">
        <v>2335</v>
      </c>
      <c r="L84" s="4">
        <v>2710</v>
      </c>
      <c r="M84" s="19">
        <v>3095</v>
      </c>
      <c r="N84" s="4">
        <v>3510</v>
      </c>
      <c r="O84" s="19">
        <v>3770</v>
      </c>
      <c r="P84" s="4">
        <v>3815</v>
      </c>
      <c r="Q84" s="19">
        <v>3935</v>
      </c>
      <c r="R84" s="4">
        <v>4320</v>
      </c>
      <c r="S84" s="19">
        <v>4020</v>
      </c>
      <c r="T84" s="4">
        <v>3990</v>
      </c>
      <c r="U84" s="19">
        <v>3800</v>
      </c>
      <c r="V84" s="4">
        <v>2355</v>
      </c>
      <c r="W84" s="19" t="s">
        <v>100</v>
      </c>
    </row>
    <row r="85" spans="1:23" x14ac:dyDescent="0.35">
      <c r="A85" s="11" t="s">
        <v>248</v>
      </c>
      <c r="B85" t="s">
        <v>80</v>
      </c>
      <c r="C85" s="19">
        <v>46250</v>
      </c>
      <c r="D85" s="4">
        <v>0</v>
      </c>
      <c r="E85" s="19">
        <v>15</v>
      </c>
      <c r="F85" s="4">
        <v>180</v>
      </c>
      <c r="G85" s="19">
        <v>345</v>
      </c>
      <c r="H85" s="4">
        <v>795</v>
      </c>
      <c r="I85" s="19">
        <v>1285</v>
      </c>
      <c r="J85" s="4">
        <v>1870</v>
      </c>
      <c r="K85" s="19">
        <v>2310</v>
      </c>
      <c r="L85" s="4">
        <v>2695</v>
      </c>
      <c r="M85" s="19">
        <v>3075</v>
      </c>
      <c r="N85" s="4">
        <v>3480</v>
      </c>
      <c r="O85" s="19">
        <v>3710</v>
      </c>
      <c r="P85" s="4">
        <v>3885</v>
      </c>
      <c r="Q85" s="19">
        <v>3860</v>
      </c>
      <c r="R85" s="4">
        <v>4345</v>
      </c>
      <c r="S85" s="19">
        <v>4045</v>
      </c>
      <c r="T85" s="4">
        <v>3950</v>
      </c>
      <c r="U85" s="19">
        <v>3790</v>
      </c>
      <c r="V85" s="4">
        <v>2620</v>
      </c>
      <c r="W85" s="19">
        <v>0</v>
      </c>
    </row>
    <row r="86" spans="1:23" x14ac:dyDescent="0.35">
      <c r="A86" s="11" t="s">
        <v>248</v>
      </c>
      <c r="B86" t="s">
        <v>81</v>
      </c>
      <c r="C86" s="19">
        <v>46240</v>
      </c>
      <c r="D86" s="4">
        <v>0</v>
      </c>
      <c r="E86" s="19">
        <v>5</v>
      </c>
      <c r="F86" s="4">
        <v>170</v>
      </c>
      <c r="G86" s="19">
        <v>335</v>
      </c>
      <c r="H86" s="4">
        <v>760</v>
      </c>
      <c r="I86" s="19">
        <v>1230</v>
      </c>
      <c r="J86" s="4">
        <v>1840</v>
      </c>
      <c r="K86" s="19">
        <v>2250</v>
      </c>
      <c r="L86" s="4">
        <v>2680</v>
      </c>
      <c r="M86" s="19">
        <v>3030</v>
      </c>
      <c r="N86" s="4">
        <v>3455</v>
      </c>
      <c r="O86" s="19">
        <v>3705</v>
      </c>
      <c r="P86" s="4">
        <v>3875</v>
      </c>
      <c r="Q86" s="19">
        <v>3865</v>
      </c>
      <c r="R86" s="4">
        <v>4290</v>
      </c>
      <c r="S86" s="19">
        <v>4120</v>
      </c>
      <c r="T86" s="4">
        <v>3915</v>
      </c>
      <c r="U86" s="19">
        <v>3820</v>
      </c>
      <c r="V86" s="4">
        <v>2895</v>
      </c>
      <c r="W86" s="19">
        <v>0</v>
      </c>
    </row>
    <row r="87" spans="1:23" x14ac:dyDescent="0.35">
      <c r="A87" s="11" t="s">
        <v>248</v>
      </c>
      <c r="B87" t="s">
        <v>82</v>
      </c>
      <c r="C87" s="19">
        <v>46235</v>
      </c>
      <c r="D87" s="4">
        <v>0</v>
      </c>
      <c r="E87" s="19" t="s">
        <v>100</v>
      </c>
      <c r="F87" s="4">
        <v>165</v>
      </c>
      <c r="G87" s="19">
        <v>305</v>
      </c>
      <c r="H87" s="4">
        <v>725</v>
      </c>
      <c r="I87" s="19">
        <v>1190</v>
      </c>
      <c r="J87" s="4">
        <v>1810</v>
      </c>
      <c r="K87" s="19">
        <v>2225</v>
      </c>
      <c r="L87" s="4">
        <v>2640</v>
      </c>
      <c r="M87" s="19">
        <v>3025</v>
      </c>
      <c r="N87" s="4">
        <v>3410</v>
      </c>
      <c r="O87" s="19">
        <v>3690</v>
      </c>
      <c r="P87" s="4">
        <v>3900</v>
      </c>
      <c r="Q87" s="19">
        <v>3820</v>
      </c>
      <c r="R87" s="4">
        <v>4285</v>
      </c>
      <c r="S87" s="19">
        <v>4170</v>
      </c>
      <c r="T87" s="4">
        <v>3940</v>
      </c>
      <c r="U87" s="19">
        <v>3810</v>
      </c>
      <c r="V87" s="4">
        <v>3120</v>
      </c>
      <c r="W87" s="19">
        <v>0</v>
      </c>
    </row>
    <row r="88" spans="1:23" x14ac:dyDescent="0.35">
      <c r="A88" s="11" t="s">
        <v>248</v>
      </c>
      <c r="B88" t="s">
        <v>83</v>
      </c>
      <c r="C88" s="19">
        <v>46150</v>
      </c>
      <c r="D88" s="4">
        <v>0</v>
      </c>
      <c r="E88" s="19" t="s">
        <v>100</v>
      </c>
      <c r="F88" s="4">
        <v>150</v>
      </c>
      <c r="G88" s="19">
        <v>285</v>
      </c>
      <c r="H88" s="4">
        <v>700</v>
      </c>
      <c r="I88" s="19">
        <v>1155</v>
      </c>
      <c r="J88" s="4">
        <v>1750</v>
      </c>
      <c r="K88" s="19">
        <v>2190</v>
      </c>
      <c r="L88" s="4">
        <v>2605</v>
      </c>
      <c r="M88" s="19">
        <v>2995</v>
      </c>
      <c r="N88" s="4">
        <v>3360</v>
      </c>
      <c r="O88" s="19">
        <v>3685</v>
      </c>
      <c r="P88" s="4">
        <v>3910</v>
      </c>
      <c r="Q88" s="19">
        <v>3805</v>
      </c>
      <c r="R88" s="4">
        <v>4270</v>
      </c>
      <c r="S88" s="19">
        <v>4195</v>
      </c>
      <c r="T88" s="4">
        <v>3900</v>
      </c>
      <c r="U88" s="19">
        <v>3885</v>
      </c>
      <c r="V88" s="4">
        <v>3165</v>
      </c>
      <c r="W88" s="19">
        <v>145</v>
      </c>
    </row>
    <row r="89" spans="1:23" x14ac:dyDescent="0.35">
      <c r="A89" s="11" t="s">
        <v>248</v>
      </c>
      <c r="B89" t="s">
        <v>84</v>
      </c>
      <c r="C89" s="19">
        <v>45925</v>
      </c>
      <c r="D89" s="4">
        <v>0</v>
      </c>
      <c r="E89" s="19" t="s">
        <v>100</v>
      </c>
      <c r="F89" s="4">
        <v>130</v>
      </c>
      <c r="G89" s="19">
        <v>270</v>
      </c>
      <c r="H89" s="4">
        <v>650</v>
      </c>
      <c r="I89" s="19">
        <v>1105</v>
      </c>
      <c r="J89" s="4">
        <v>1720</v>
      </c>
      <c r="K89" s="19">
        <v>2145</v>
      </c>
      <c r="L89" s="4">
        <v>2615</v>
      </c>
      <c r="M89" s="19">
        <v>2950</v>
      </c>
      <c r="N89" s="4">
        <v>3310</v>
      </c>
      <c r="O89" s="19">
        <v>3710</v>
      </c>
      <c r="P89" s="4">
        <v>3910</v>
      </c>
      <c r="Q89" s="19">
        <v>3780</v>
      </c>
      <c r="R89" s="4">
        <v>4255</v>
      </c>
      <c r="S89" s="19">
        <v>4175</v>
      </c>
      <c r="T89" s="4">
        <v>3960</v>
      </c>
      <c r="U89" s="19">
        <v>3835</v>
      </c>
      <c r="V89" s="4">
        <v>3180</v>
      </c>
      <c r="W89" s="19">
        <v>230</v>
      </c>
    </row>
    <row r="90" spans="1:23" x14ac:dyDescent="0.35">
      <c r="A90" s="11" t="s">
        <v>248</v>
      </c>
      <c r="B90" t="s">
        <v>85</v>
      </c>
      <c r="C90" s="19">
        <v>45575</v>
      </c>
      <c r="D90" s="4">
        <v>0</v>
      </c>
      <c r="E90" s="19" t="s">
        <v>100</v>
      </c>
      <c r="F90" s="4">
        <v>115</v>
      </c>
      <c r="G90" s="19">
        <v>260</v>
      </c>
      <c r="H90" s="4">
        <v>605</v>
      </c>
      <c r="I90" s="19">
        <v>1055</v>
      </c>
      <c r="J90" s="4">
        <v>1650</v>
      </c>
      <c r="K90" s="19">
        <v>2130</v>
      </c>
      <c r="L90" s="4">
        <v>2595</v>
      </c>
      <c r="M90" s="19">
        <v>2885</v>
      </c>
      <c r="N90" s="4">
        <v>3290</v>
      </c>
      <c r="O90" s="19">
        <v>3690</v>
      </c>
      <c r="P90" s="4">
        <v>3920</v>
      </c>
      <c r="Q90" s="19">
        <v>3755</v>
      </c>
      <c r="R90" s="4">
        <v>4195</v>
      </c>
      <c r="S90" s="19">
        <v>4250</v>
      </c>
      <c r="T90" s="4">
        <v>3960</v>
      </c>
      <c r="U90" s="19">
        <v>3785</v>
      </c>
      <c r="V90" s="4">
        <v>3240</v>
      </c>
      <c r="W90" s="19">
        <v>190</v>
      </c>
    </row>
    <row r="91" spans="1:23" x14ac:dyDescent="0.35">
      <c r="A91" s="11" t="s">
        <v>248</v>
      </c>
      <c r="B91" t="s">
        <v>86</v>
      </c>
      <c r="C91" s="19">
        <v>45300</v>
      </c>
      <c r="D91" s="4">
        <v>0</v>
      </c>
      <c r="E91" s="19" t="s">
        <v>100</v>
      </c>
      <c r="F91" s="4">
        <v>95</v>
      </c>
      <c r="G91" s="19">
        <v>260</v>
      </c>
      <c r="H91" s="4">
        <v>555</v>
      </c>
      <c r="I91" s="19">
        <v>1045</v>
      </c>
      <c r="J91" s="4">
        <v>1595</v>
      </c>
      <c r="K91" s="19">
        <v>2070</v>
      </c>
      <c r="L91" s="4">
        <v>2555</v>
      </c>
      <c r="M91" s="19">
        <v>2850</v>
      </c>
      <c r="N91" s="4">
        <v>3280</v>
      </c>
      <c r="O91" s="19">
        <v>3660</v>
      </c>
      <c r="P91" s="4">
        <v>3890</v>
      </c>
      <c r="Q91" s="19">
        <v>3770</v>
      </c>
      <c r="R91" s="4">
        <v>4165</v>
      </c>
      <c r="S91" s="19">
        <v>4240</v>
      </c>
      <c r="T91" s="4">
        <v>4025</v>
      </c>
      <c r="U91" s="19">
        <v>3760</v>
      </c>
      <c r="V91" s="4">
        <v>3275</v>
      </c>
      <c r="W91" s="19">
        <v>200</v>
      </c>
    </row>
    <row r="92" spans="1:23" x14ac:dyDescent="0.35">
      <c r="A92" s="11" t="s">
        <v>248</v>
      </c>
      <c r="B92" t="s">
        <v>87</v>
      </c>
      <c r="C92" s="19">
        <v>44980</v>
      </c>
      <c r="D92" s="4">
        <v>0</v>
      </c>
      <c r="E92" s="19" t="s">
        <v>100</v>
      </c>
      <c r="F92" s="4">
        <v>85</v>
      </c>
      <c r="G92" s="19">
        <v>240</v>
      </c>
      <c r="H92" s="4">
        <v>525</v>
      </c>
      <c r="I92" s="19">
        <v>995</v>
      </c>
      <c r="J92" s="4">
        <v>1555</v>
      </c>
      <c r="K92" s="19">
        <v>2065</v>
      </c>
      <c r="L92" s="4">
        <v>2515</v>
      </c>
      <c r="M92" s="19">
        <v>2830</v>
      </c>
      <c r="N92" s="4">
        <v>3195</v>
      </c>
      <c r="O92" s="19">
        <v>3670</v>
      </c>
      <c r="P92" s="4">
        <v>3830</v>
      </c>
      <c r="Q92" s="19">
        <v>3830</v>
      </c>
      <c r="R92" s="4">
        <v>4090</v>
      </c>
      <c r="S92" s="19">
        <v>4270</v>
      </c>
      <c r="T92" s="4">
        <v>3990</v>
      </c>
      <c r="U92" s="19">
        <v>3830</v>
      </c>
      <c r="V92" s="4">
        <v>3250</v>
      </c>
      <c r="W92" s="19">
        <v>220</v>
      </c>
    </row>
    <row r="93" spans="1:23" x14ac:dyDescent="0.35">
      <c r="A93" s="11" t="s">
        <v>248</v>
      </c>
      <c r="B93" t="s">
        <v>88</v>
      </c>
      <c r="C93" s="19">
        <v>44495</v>
      </c>
      <c r="D93" s="4">
        <v>0</v>
      </c>
      <c r="E93" s="19" t="s">
        <v>100</v>
      </c>
      <c r="F93" s="4">
        <v>70</v>
      </c>
      <c r="G93" s="19">
        <v>240</v>
      </c>
      <c r="H93" s="4">
        <v>485</v>
      </c>
      <c r="I93" s="19">
        <v>955</v>
      </c>
      <c r="J93" s="4">
        <v>1510</v>
      </c>
      <c r="K93" s="19">
        <v>2030</v>
      </c>
      <c r="L93" s="4">
        <v>2485</v>
      </c>
      <c r="M93" s="19">
        <v>2800</v>
      </c>
      <c r="N93" s="4">
        <v>3165</v>
      </c>
      <c r="O93" s="19">
        <v>3625</v>
      </c>
      <c r="P93" s="4">
        <v>3835</v>
      </c>
      <c r="Q93" s="19">
        <v>3805</v>
      </c>
      <c r="R93" s="4">
        <v>4090</v>
      </c>
      <c r="S93" s="19">
        <v>4260</v>
      </c>
      <c r="T93" s="4">
        <v>3995</v>
      </c>
      <c r="U93" s="19">
        <v>3850</v>
      </c>
      <c r="V93" s="4">
        <v>3090</v>
      </c>
      <c r="W93" s="19">
        <v>200</v>
      </c>
    </row>
    <row r="94" spans="1:23" x14ac:dyDescent="0.35">
      <c r="A94" s="11" t="s">
        <v>248</v>
      </c>
      <c r="B94" t="s">
        <v>89</v>
      </c>
      <c r="C94" s="19">
        <v>43990</v>
      </c>
      <c r="D94" s="4">
        <v>0</v>
      </c>
      <c r="E94" s="19" t="s">
        <v>100</v>
      </c>
      <c r="F94" s="4">
        <v>50</v>
      </c>
      <c r="G94" s="19">
        <v>225</v>
      </c>
      <c r="H94" s="4">
        <v>450</v>
      </c>
      <c r="I94" s="19">
        <v>940</v>
      </c>
      <c r="J94" s="4">
        <v>1445</v>
      </c>
      <c r="K94" s="19">
        <v>1980</v>
      </c>
      <c r="L94" s="4">
        <v>2470</v>
      </c>
      <c r="M94" s="19">
        <v>2760</v>
      </c>
      <c r="N94" s="4">
        <v>3130</v>
      </c>
      <c r="O94" s="19">
        <v>3600</v>
      </c>
      <c r="P94" s="4">
        <v>3835</v>
      </c>
      <c r="Q94" s="19">
        <v>3815</v>
      </c>
      <c r="R94" s="4">
        <v>4055</v>
      </c>
      <c r="S94" s="19">
        <v>4275</v>
      </c>
      <c r="T94" s="4">
        <v>4000</v>
      </c>
      <c r="U94" s="19">
        <v>3825</v>
      </c>
      <c r="V94" s="4">
        <v>2950</v>
      </c>
      <c r="W94" s="19">
        <v>180</v>
      </c>
    </row>
    <row r="95" spans="1:23" x14ac:dyDescent="0.35">
      <c r="A95" s="11" t="s">
        <v>248</v>
      </c>
      <c r="B95" t="s">
        <v>90</v>
      </c>
      <c r="C95" s="19">
        <v>43525</v>
      </c>
      <c r="D95" s="4">
        <v>0</v>
      </c>
      <c r="E95" s="19">
        <v>0</v>
      </c>
      <c r="F95" s="4">
        <v>40</v>
      </c>
      <c r="G95" s="19">
        <v>220</v>
      </c>
      <c r="H95" s="4">
        <v>400</v>
      </c>
      <c r="I95" s="19">
        <v>920</v>
      </c>
      <c r="J95" s="4">
        <v>1400</v>
      </c>
      <c r="K95" s="19">
        <v>1945</v>
      </c>
      <c r="L95" s="4">
        <v>2415</v>
      </c>
      <c r="M95" s="19">
        <v>2775</v>
      </c>
      <c r="N95" s="4">
        <v>3115</v>
      </c>
      <c r="O95" s="19">
        <v>3550</v>
      </c>
      <c r="P95" s="4">
        <v>3825</v>
      </c>
      <c r="Q95" s="19">
        <v>3825</v>
      </c>
      <c r="R95" s="4">
        <v>4015</v>
      </c>
      <c r="S95" s="19">
        <v>4300</v>
      </c>
      <c r="T95" s="4">
        <v>3955</v>
      </c>
      <c r="U95" s="19">
        <v>3870</v>
      </c>
      <c r="V95" s="4">
        <v>2735</v>
      </c>
      <c r="W95" s="19">
        <v>225</v>
      </c>
    </row>
    <row r="96" spans="1:23" x14ac:dyDescent="0.35">
      <c r="A96" s="11" t="s">
        <v>248</v>
      </c>
      <c r="B96" t="s">
        <v>91</v>
      </c>
      <c r="C96" s="19">
        <v>43000</v>
      </c>
      <c r="D96" s="4">
        <v>0</v>
      </c>
      <c r="E96" s="19" t="s">
        <v>100</v>
      </c>
      <c r="F96" s="4">
        <v>30</v>
      </c>
      <c r="G96" s="19">
        <v>205</v>
      </c>
      <c r="H96" s="4">
        <v>380</v>
      </c>
      <c r="I96" s="19">
        <v>865</v>
      </c>
      <c r="J96" s="4">
        <v>1375</v>
      </c>
      <c r="K96" s="19">
        <v>1915</v>
      </c>
      <c r="L96" s="4">
        <v>2375</v>
      </c>
      <c r="M96" s="19">
        <v>2725</v>
      </c>
      <c r="N96" s="4">
        <v>3105</v>
      </c>
      <c r="O96" s="19">
        <v>3530</v>
      </c>
      <c r="P96" s="4">
        <v>3790</v>
      </c>
      <c r="Q96" s="19">
        <v>3850</v>
      </c>
      <c r="R96" s="4">
        <v>3945</v>
      </c>
      <c r="S96" s="19">
        <v>4335</v>
      </c>
      <c r="T96" s="4">
        <v>3920</v>
      </c>
      <c r="U96" s="19">
        <v>3900</v>
      </c>
      <c r="V96" s="4">
        <v>2555</v>
      </c>
      <c r="W96" s="19">
        <v>200</v>
      </c>
    </row>
    <row r="97" spans="1:23" x14ac:dyDescent="0.35">
      <c r="A97" s="11" t="s">
        <v>248</v>
      </c>
      <c r="B97" t="s">
        <v>92</v>
      </c>
      <c r="C97" s="19">
        <v>42425</v>
      </c>
      <c r="D97" s="4">
        <v>0</v>
      </c>
      <c r="E97" s="19" t="s">
        <v>100</v>
      </c>
      <c r="F97" s="4">
        <v>20</v>
      </c>
      <c r="G97" s="19">
        <v>190</v>
      </c>
      <c r="H97" s="4">
        <v>360</v>
      </c>
      <c r="I97" s="19">
        <v>820</v>
      </c>
      <c r="J97" s="4">
        <v>1320</v>
      </c>
      <c r="K97" s="19">
        <v>1890</v>
      </c>
      <c r="L97" s="4">
        <v>2335</v>
      </c>
      <c r="M97" s="19">
        <v>2705</v>
      </c>
      <c r="N97" s="4">
        <v>3085</v>
      </c>
      <c r="O97" s="19">
        <v>3485</v>
      </c>
      <c r="P97" s="4">
        <v>3725</v>
      </c>
      <c r="Q97" s="19">
        <v>3910</v>
      </c>
      <c r="R97" s="4">
        <v>3875</v>
      </c>
      <c r="S97" s="19">
        <v>4360</v>
      </c>
      <c r="T97" s="4">
        <v>3930</v>
      </c>
      <c r="U97" s="19">
        <v>3865</v>
      </c>
      <c r="V97" s="4">
        <v>2310</v>
      </c>
      <c r="W97" s="19">
        <v>245</v>
      </c>
    </row>
    <row r="98" spans="1:23" x14ac:dyDescent="0.35">
      <c r="A98" s="11" t="s">
        <v>248</v>
      </c>
      <c r="B98" t="s">
        <v>93</v>
      </c>
      <c r="C98" s="19">
        <v>41770</v>
      </c>
      <c r="D98" s="4">
        <v>0</v>
      </c>
      <c r="E98" s="19" t="s">
        <v>100</v>
      </c>
      <c r="F98" s="4">
        <v>10</v>
      </c>
      <c r="G98" s="19">
        <v>175</v>
      </c>
      <c r="H98" s="4">
        <v>345</v>
      </c>
      <c r="I98" s="19">
        <v>775</v>
      </c>
      <c r="J98" s="4">
        <v>1255</v>
      </c>
      <c r="K98" s="19">
        <v>1865</v>
      </c>
      <c r="L98" s="4">
        <v>2275</v>
      </c>
      <c r="M98" s="19">
        <v>2690</v>
      </c>
      <c r="N98" s="4">
        <v>3040</v>
      </c>
      <c r="O98" s="19">
        <v>3465</v>
      </c>
      <c r="P98" s="4">
        <v>3715</v>
      </c>
      <c r="Q98" s="19">
        <v>3895</v>
      </c>
      <c r="R98" s="4">
        <v>3880</v>
      </c>
      <c r="S98" s="19">
        <v>4305</v>
      </c>
      <c r="T98" s="4">
        <v>3995</v>
      </c>
      <c r="U98" s="19">
        <v>3825</v>
      </c>
      <c r="V98" s="4">
        <v>2020</v>
      </c>
      <c r="W98" s="19">
        <v>240</v>
      </c>
    </row>
    <row r="99" spans="1:23" x14ac:dyDescent="0.35">
      <c r="A99" s="11" t="s">
        <v>248</v>
      </c>
      <c r="B99" t="s">
        <v>94</v>
      </c>
      <c r="C99" s="19">
        <v>41045</v>
      </c>
      <c r="D99" s="4">
        <v>0</v>
      </c>
      <c r="E99" s="19" t="s">
        <v>100</v>
      </c>
      <c r="F99" s="4">
        <v>5</v>
      </c>
      <c r="G99" s="19">
        <v>165</v>
      </c>
      <c r="H99" s="4">
        <v>315</v>
      </c>
      <c r="I99" s="19">
        <v>735</v>
      </c>
      <c r="J99" s="4">
        <v>1205</v>
      </c>
      <c r="K99" s="19">
        <v>1820</v>
      </c>
      <c r="L99" s="4">
        <v>2245</v>
      </c>
      <c r="M99" s="19">
        <v>2640</v>
      </c>
      <c r="N99" s="4">
        <v>3035</v>
      </c>
      <c r="O99" s="19">
        <v>3415</v>
      </c>
      <c r="P99" s="4">
        <v>3690</v>
      </c>
      <c r="Q99" s="19">
        <v>3905</v>
      </c>
      <c r="R99" s="4">
        <v>3830</v>
      </c>
      <c r="S99" s="19">
        <v>4285</v>
      </c>
      <c r="T99" s="4">
        <v>3985</v>
      </c>
      <c r="U99" s="19">
        <v>3835</v>
      </c>
      <c r="V99" s="4">
        <v>1700</v>
      </c>
      <c r="W99" s="19">
        <v>235</v>
      </c>
    </row>
    <row r="100" spans="1:23" x14ac:dyDescent="0.35">
      <c r="A100" s="32" t="s">
        <v>248</v>
      </c>
      <c r="B100" t="s">
        <v>95</v>
      </c>
      <c r="C100" s="34">
        <v>40425</v>
      </c>
      <c r="D100" s="4">
        <v>0</v>
      </c>
      <c r="E100" s="34" t="s">
        <v>100</v>
      </c>
      <c r="F100" s="4" t="s">
        <v>100</v>
      </c>
      <c r="G100" s="34">
        <v>150</v>
      </c>
      <c r="H100" s="4">
        <v>290</v>
      </c>
      <c r="I100" s="34">
        <v>705</v>
      </c>
      <c r="J100" s="4">
        <v>1175</v>
      </c>
      <c r="K100" s="34">
        <v>1760</v>
      </c>
      <c r="L100" s="4">
        <v>2205</v>
      </c>
      <c r="M100" s="34">
        <v>2600</v>
      </c>
      <c r="N100" s="4">
        <v>2995</v>
      </c>
      <c r="O100" s="34">
        <v>3360</v>
      </c>
      <c r="P100" s="4">
        <v>3685</v>
      </c>
      <c r="Q100" s="34">
        <v>3905</v>
      </c>
      <c r="R100" s="4">
        <v>3810</v>
      </c>
      <c r="S100" s="34">
        <v>4260</v>
      </c>
      <c r="T100" s="4">
        <v>3965</v>
      </c>
      <c r="U100" s="34">
        <v>3785</v>
      </c>
      <c r="V100" s="4">
        <v>1545</v>
      </c>
      <c r="W100" s="34">
        <v>225</v>
      </c>
    </row>
    <row r="101" spans="1:23" x14ac:dyDescent="0.35">
      <c r="A101" t="s">
        <v>28</v>
      </c>
      <c r="B101" s="89" t="s">
        <v>389</v>
      </c>
    </row>
    <row r="102" spans="1:23" x14ac:dyDescent="0.35">
      <c r="A102" t="s">
        <v>29</v>
      </c>
      <c r="B102" s="97" t="s">
        <v>441</v>
      </c>
    </row>
    <row r="103" spans="1:23" x14ac:dyDescent="0.35">
      <c r="A103" t="s">
        <v>30</v>
      </c>
      <c r="B103" s="97" t="s">
        <v>433</v>
      </c>
    </row>
    <row r="104" spans="1:23" x14ac:dyDescent="0.35">
      <c r="A104" t="s">
        <v>31</v>
      </c>
      <c r="B104" s="87" t="s">
        <v>434</v>
      </c>
    </row>
    <row r="105" spans="1:23" x14ac:dyDescent="0.35">
      <c r="A105" t="s">
        <v>32</v>
      </c>
      <c r="B105" s="89" t="s">
        <v>442</v>
      </c>
    </row>
    <row r="106" spans="1:23" x14ac:dyDescent="0.35">
      <c r="A106" t="s">
        <v>443</v>
      </c>
      <c r="B106" s="62" t="s">
        <v>444</v>
      </c>
    </row>
  </sheetData>
  <mergeCells count="1">
    <mergeCell ref="D6:W6"/>
  </mergeCells>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95"/>
  <sheetViews>
    <sheetView showGridLines="0" zoomScaleNormal="100" workbookViewId="0"/>
  </sheetViews>
  <sheetFormatPr defaultColWidth="11.08203125" defaultRowHeight="15.5" x14ac:dyDescent="0.35"/>
  <cols>
    <col min="1" max="1" width="20.58203125" customWidth="1"/>
    <col min="2" max="2" width="99.08203125" bestFit="1" customWidth="1"/>
    <col min="3" max="10" width="20.58203125" customWidth="1"/>
  </cols>
  <sheetData>
    <row r="1" spans="1:10" ht="19.5" x14ac:dyDescent="0.45">
      <c r="A1" s="2" t="s">
        <v>310</v>
      </c>
    </row>
    <row r="2" spans="1:10" x14ac:dyDescent="0.35">
      <c r="A2" t="s">
        <v>209</v>
      </c>
    </row>
    <row r="3" spans="1:10" x14ac:dyDescent="0.35">
      <c r="A3" t="s">
        <v>210</v>
      </c>
    </row>
    <row r="4" spans="1:10" x14ac:dyDescent="0.35">
      <c r="A4" t="s">
        <v>311</v>
      </c>
    </row>
    <row r="5" spans="1:10" x14ac:dyDescent="0.35">
      <c r="A5" t="s">
        <v>47</v>
      </c>
    </row>
    <row r="6" spans="1:10" x14ac:dyDescent="0.35">
      <c r="A6" s="8" t="s">
        <v>316</v>
      </c>
    </row>
    <row r="7" spans="1:10" ht="62" x14ac:dyDescent="0.35">
      <c r="A7" s="22" t="s">
        <v>234</v>
      </c>
      <c r="B7" s="3" t="s">
        <v>127</v>
      </c>
      <c r="C7" s="22" t="s">
        <v>286</v>
      </c>
      <c r="D7" s="3" t="s">
        <v>312</v>
      </c>
      <c r="E7" s="22" t="s">
        <v>313</v>
      </c>
      <c r="F7" s="3" t="s">
        <v>314</v>
      </c>
      <c r="G7" s="22" t="s">
        <v>315</v>
      </c>
      <c r="H7" s="3" t="s">
        <v>108</v>
      </c>
      <c r="I7" s="22" t="s">
        <v>109</v>
      </c>
      <c r="J7" s="22" t="s">
        <v>110</v>
      </c>
    </row>
    <row r="8" spans="1:10" x14ac:dyDescent="0.35">
      <c r="A8" s="23" t="s">
        <v>246</v>
      </c>
      <c r="B8" s="36" t="s">
        <v>55</v>
      </c>
      <c r="C8" s="26">
        <v>86770</v>
      </c>
      <c r="D8" s="27">
        <v>1</v>
      </c>
      <c r="E8" s="26">
        <v>28660</v>
      </c>
      <c r="F8" s="24">
        <v>280</v>
      </c>
      <c r="G8" s="26">
        <v>57810</v>
      </c>
      <c r="H8" s="27">
        <v>0.33</v>
      </c>
      <c r="I8" s="25">
        <v>0</v>
      </c>
      <c r="J8" s="25">
        <v>0.67</v>
      </c>
    </row>
    <row r="9" spans="1:10" x14ac:dyDescent="0.35">
      <c r="A9" s="11" t="s">
        <v>246</v>
      </c>
      <c r="B9" t="s">
        <v>134</v>
      </c>
      <c r="C9" s="19">
        <v>20</v>
      </c>
      <c r="D9" s="5">
        <v>0</v>
      </c>
      <c r="E9" s="19">
        <v>5</v>
      </c>
      <c r="F9" s="4">
        <v>0</v>
      </c>
      <c r="G9" s="19">
        <v>15</v>
      </c>
      <c r="H9" s="5">
        <v>0.3</v>
      </c>
      <c r="I9" s="15">
        <v>0</v>
      </c>
      <c r="J9" s="15">
        <v>0.7</v>
      </c>
    </row>
    <row r="10" spans="1:10" x14ac:dyDescent="0.35">
      <c r="A10" s="11" t="s">
        <v>246</v>
      </c>
      <c r="B10" t="s">
        <v>135</v>
      </c>
      <c r="C10" s="19">
        <v>465</v>
      </c>
      <c r="D10" s="5">
        <v>0.01</v>
      </c>
      <c r="E10" s="19">
        <v>105</v>
      </c>
      <c r="F10" s="4" t="s">
        <v>100</v>
      </c>
      <c r="G10" s="19">
        <v>360</v>
      </c>
      <c r="H10" s="5" t="s">
        <v>100</v>
      </c>
      <c r="I10" s="15" t="s">
        <v>100</v>
      </c>
      <c r="J10" s="15">
        <v>0.77</v>
      </c>
    </row>
    <row r="11" spans="1:10" x14ac:dyDescent="0.35">
      <c r="A11" s="11" t="s">
        <v>246</v>
      </c>
      <c r="B11" t="s">
        <v>136</v>
      </c>
      <c r="C11" s="19">
        <v>215</v>
      </c>
      <c r="D11" s="5">
        <v>0</v>
      </c>
      <c r="E11" s="19">
        <v>130</v>
      </c>
      <c r="F11" s="4">
        <v>0</v>
      </c>
      <c r="G11" s="19">
        <v>85</v>
      </c>
      <c r="H11" s="5">
        <v>0.6</v>
      </c>
      <c r="I11" s="15">
        <v>0</v>
      </c>
      <c r="J11" s="15">
        <v>0.4</v>
      </c>
    </row>
    <row r="12" spans="1:10" x14ac:dyDescent="0.35">
      <c r="A12" s="11" t="s">
        <v>246</v>
      </c>
      <c r="B12" t="s">
        <v>137</v>
      </c>
      <c r="C12" s="19">
        <v>3475</v>
      </c>
      <c r="D12" s="5">
        <v>0.04</v>
      </c>
      <c r="E12" s="19">
        <v>2945</v>
      </c>
      <c r="F12" s="4">
        <v>0</v>
      </c>
      <c r="G12" s="19">
        <v>535</v>
      </c>
      <c r="H12" s="5">
        <v>0.85</v>
      </c>
      <c r="I12" s="15">
        <v>0</v>
      </c>
      <c r="J12" s="15">
        <v>0.15</v>
      </c>
    </row>
    <row r="13" spans="1:10" x14ac:dyDescent="0.35">
      <c r="A13" s="11" t="s">
        <v>246</v>
      </c>
      <c r="B13" t="s">
        <v>138</v>
      </c>
      <c r="C13" s="19">
        <v>64500</v>
      </c>
      <c r="D13" s="5">
        <v>0.74</v>
      </c>
      <c r="E13" s="19">
        <v>17220</v>
      </c>
      <c r="F13" s="4">
        <v>155</v>
      </c>
      <c r="G13" s="19">
        <v>47120</v>
      </c>
      <c r="H13" s="5">
        <v>0.27</v>
      </c>
      <c r="I13" s="15">
        <v>0</v>
      </c>
      <c r="J13" s="15">
        <v>0.73</v>
      </c>
    </row>
    <row r="14" spans="1:10" x14ac:dyDescent="0.35">
      <c r="A14" s="11" t="s">
        <v>246</v>
      </c>
      <c r="B14" t="s">
        <v>139</v>
      </c>
      <c r="C14" s="19">
        <v>3105</v>
      </c>
      <c r="D14" s="5">
        <v>0.04</v>
      </c>
      <c r="E14" s="19">
        <v>795</v>
      </c>
      <c r="F14" s="4">
        <v>10</v>
      </c>
      <c r="G14" s="19">
        <v>2295</v>
      </c>
      <c r="H14" s="5">
        <v>0.26</v>
      </c>
      <c r="I14" s="15">
        <v>0</v>
      </c>
      <c r="J14" s="15">
        <v>0.74</v>
      </c>
    </row>
    <row r="15" spans="1:10" x14ac:dyDescent="0.35">
      <c r="A15" s="11" t="s">
        <v>246</v>
      </c>
      <c r="B15" t="s">
        <v>140</v>
      </c>
      <c r="C15" s="19">
        <v>810</v>
      </c>
      <c r="D15" s="5">
        <v>0.01</v>
      </c>
      <c r="E15" s="19">
        <v>225</v>
      </c>
      <c r="F15" s="4">
        <v>30</v>
      </c>
      <c r="G15" s="19">
        <v>555</v>
      </c>
      <c r="H15" s="5">
        <v>0.28000000000000003</v>
      </c>
      <c r="I15" s="15">
        <v>0.04</v>
      </c>
      <c r="J15" s="15">
        <v>0.68</v>
      </c>
    </row>
    <row r="16" spans="1:10" x14ac:dyDescent="0.35">
      <c r="A16" s="11" t="s">
        <v>246</v>
      </c>
      <c r="B16" t="s">
        <v>141</v>
      </c>
      <c r="C16" s="19">
        <v>1380</v>
      </c>
      <c r="D16" s="5">
        <v>0.02</v>
      </c>
      <c r="E16" s="19">
        <v>620</v>
      </c>
      <c r="F16" s="4">
        <v>25</v>
      </c>
      <c r="G16" s="19">
        <v>735</v>
      </c>
      <c r="H16" s="5">
        <v>0.45</v>
      </c>
      <c r="I16" s="15">
        <v>0.02</v>
      </c>
      <c r="J16" s="15">
        <v>0.53</v>
      </c>
    </row>
    <row r="17" spans="1:10" x14ac:dyDescent="0.35">
      <c r="A17" s="11" t="s">
        <v>246</v>
      </c>
      <c r="B17" t="s">
        <v>142</v>
      </c>
      <c r="C17" s="19">
        <v>265</v>
      </c>
      <c r="D17" s="5">
        <v>0</v>
      </c>
      <c r="E17" s="19">
        <v>135</v>
      </c>
      <c r="F17" s="4">
        <v>5</v>
      </c>
      <c r="G17" s="19">
        <v>125</v>
      </c>
      <c r="H17" s="5">
        <v>0.51</v>
      </c>
      <c r="I17" s="15">
        <v>0.02</v>
      </c>
      <c r="J17" s="15">
        <v>0.47</v>
      </c>
    </row>
    <row r="18" spans="1:10" x14ac:dyDescent="0.35">
      <c r="A18" s="11" t="s">
        <v>246</v>
      </c>
      <c r="B18" t="s">
        <v>143</v>
      </c>
      <c r="C18" s="19">
        <v>935</v>
      </c>
      <c r="D18" s="5">
        <v>0.01</v>
      </c>
      <c r="E18" s="19">
        <v>635</v>
      </c>
      <c r="F18" s="4" t="s">
        <v>100</v>
      </c>
      <c r="G18" s="19">
        <v>295</v>
      </c>
      <c r="H18" s="5">
        <v>0.68</v>
      </c>
      <c r="I18" s="15" t="s">
        <v>100</v>
      </c>
      <c r="J18" s="15" t="s">
        <v>100</v>
      </c>
    </row>
    <row r="19" spans="1:10" x14ac:dyDescent="0.35">
      <c r="A19" s="11" t="s">
        <v>246</v>
      </c>
      <c r="B19" t="s">
        <v>144</v>
      </c>
      <c r="C19" s="19">
        <v>915</v>
      </c>
      <c r="D19" s="5">
        <v>0.01</v>
      </c>
      <c r="E19" s="19">
        <v>675</v>
      </c>
      <c r="F19" s="4">
        <v>0</v>
      </c>
      <c r="G19" s="19">
        <v>235</v>
      </c>
      <c r="H19" s="5">
        <v>0.74</v>
      </c>
      <c r="I19" s="15">
        <v>0</v>
      </c>
      <c r="J19" s="15">
        <v>0.26</v>
      </c>
    </row>
    <row r="20" spans="1:10" x14ac:dyDescent="0.35">
      <c r="A20" s="11" t="s">
        <v>246</v>
      </c>
      <c r="B20" t="s">
        <v>145</v>
      </c>
      <c r="C20" s="19">
        <v>470</v>
      </c>
      <c r="D20" s="5">
        <v>0.01</v>
      </c>
      <c r="E20" s="19">
        <v>390</v>
      </c>
      <c r="F20" s="4">
        <v>0</v>
      </c>
      <c r="G20" s="19">
        <v>80</v>
      </c>
      <c r="H20" s="5">
        <v>0.83</v>
      </c>
      <c r="I20" s="15">
        <v>0</v>
      </c>
      <c r="J20" s="15">
        <v>0.17</v>
      </c>
    </row>
    <row r="21" spans="1:10" x14ac:dyDescent="0.35">
      <c r="A21" s="11" t="s">
        <v>246</v>
      </c>
      <c r="B21" t="s">
        <v>146</v>
      </c>
      <c r="C21" s="19">
        <v>1105</v>
      </c>
      <c r="D21" s="5">
        <v>0.01</v>
      </c>
      <c r="E21" s="19">
        <v>375</v>
      </c>
      <c r="F21" s="4">
        <v>15</v>
      </c>
      <c r="G21" s="19">
        <v>710</v>
      </c>
      <c r="H21" s="5">
        <v>0.34</v>
      </c>
      <c r="I21" s="15">
        <v>0.02</v>
      </c>
      <c r="J21" s="15">
        <v>0.64</v>
      </c>
    </row>
    <row r="22" spans="1:10" x14ac:dyDescent="0.35">
      <c r="A22" s="11" t="s">
        <v>246</v>
      </c>
      <c r="B22" t="s">
        <v>147</v>
      </c>
      <c r="C22" s="19">
        <v>405</v>
      </c>
      <c r="D22" s="5">
        <v>0</v>
      </c>
      <c r="E22" s="19">
        <v>315</v>
      </c>
      <c r="F22" s="4">
        <v>0</v>
      </c>
      <c r="G22" s="19">
        <v>90</v>
      </c>
      <c r="H22" s="5">
        <v>0.77</v>
      </c>
      <c r="I22" s="15">
        <v>0</v>
      </c>
      <c r="J22" s="15">
        <v>0.23</v>
      </c>
    </row>
    <row r="23" spans="1:10" x14ac:dyDescent="0.35">
      <c r="A23" s="11" t="s">
        <v>246</v>
      </c>
      <c r="B23" t="s">
        <v>148</v>
      </c>
      <c r="C23" s="19">
        <v>115</v>
      </c>
      <c r="D23" s="5">
        <v>0</v>
      </c>
      <c r="E23" s="19">
        <v>85</v>
      </c>
      <c r="F23" s="4">
        <v>0</v>
      </c>
      <c r="G23" s="19">
        <v>30</v>
      </c>
      <c r="H23" s="5">
        <v>0.74</v>
      </c>
      <c r="I23" s="15">
        <v>0</v>
      </c>
      <c r="J23" s="15">
        <v>0.25</v>
      </c>
    </row>
    <row r="24" spans="1:10" x14ac:dyDescent="0.35">
      <c r="A24" s="11" t="s">
        <v>246</v>
      </c>
      <c r="B24" t="s">
        <v>149</v>
      </c>
      <c r="C24" s="19">
        <v>2585</v>
      </c>
      <c r="D24" s="5">
        <v>0.03</v>
      </c>
      <c r="E24" s="19">
        <v>875</v>
      </c>
      <c r="F24" s="4">
        <v>10</v>
      </c>
      <c r="G24" s="19">
        <v>1700</v>
      </c>
      <c r="H24" s="5">
        <v>0.34</v>
      </c>
      <c r="I24" s="15">
        <v>0</v>
      </c>
      <c r="J24" s="15">
        <v>0.66</v>
      </c>
    </row>
    <row r="25" spans="1:10" x14ac:dyDescent="0.35">
      <c r="A25" s="11" t="s">
        <v>246</v>
      </c>
      <c r="B25" t="s">
        <v>150</v>
      </c>
      <c r="C25" s="19">
        <v>3715</v>
      </c>
      <c r="D25" s="5">
        <v>0.04</v>
      </c>
      <c r="E25" s="19">
        <v>1960</v>
      </c>
      <c r="F25" s="4">
        <v>10</v>
      </c>
      <c r="G25" s="19">
        <v>1745</v>
      </c>
      <c r="H25" s="5">
        <v>0.53</v>
      </c>
      <c r="I25" s="15">
        <v>0</v>
      </c>
      <c r="J25" s="15">
        <v>0.47</v>
      </c>
    </row>
    <row r="26" spans="1:10" x14ac:dyDescent="0.35">
      <c r="A26" s="11" t="s">
        <v>246</v>
      </c>
      <c r="B26" t="s">
        <v>151</v>
      </c>
      <c r="C26" s="19">
        <v>325</v>
      </c>
      <c r="D26" s="5">
        <v>0</v>
      </c>
      <c r="E26" s="19">
        <v>210</v>
      </c>
      <c r="F26" s="4" t="s">
        <v>100</v>
      </c>
      <c r="G26" s="19">
        <v>110</v>
      </c>
      <c r="H26" s="5">
        <v>0.65</v>
      </c>
      <c r="I26" s="15" t="s">
        <v>100</v>
      </c>
      <c r="J26" s="15" t="s">
        <v>100</v>
      </c>
    </row>
    <row r="27" spans="1:10" x14ac:dyDescent="0.35">
      <c r="A27" s="11" t="s">
        <v>246</v>
      </c>
      <c r="B27" t="s">
        <v>152</v>
      </c>
      <c r="C27" s="19">
        <v>75</v>
      </c>
      <c r="D27" s="5">
        <v>0</v>
      </c>
      <c r="E27" s="19">
        <v>40</v>
      </c>
      <c r="F27" s="4">
        <v>0</v>
      </c>
      <c r="G27" s="19">
        <v>40</v>
      </c>
      <c r="H27" s="5">
        <v>0.51</v>
      </c>
      <c r="I27" s="15">
        <v>0</v>
      </c>
      <c r="J27" s="15">
        <v>0.49</v>
      </c>
    </row>
    <row r="28" spans="1:10" x14ac:dyDescent="0.35">
      <c r="A28" s="11" t="s">
        <v>246</v>
      </c>
      <c r="B28" t="s">
        <v>153</v>
      </c>
      <c r="C28" s="19">
        <v>130</v>
      </c>
      <c r="D28" s="5">
        <v>0</v>
      </c>
      <c r="E28" s="19">
        <v>65</v>
      </c>
      <c r="F28" s="4" t="s">
        <v>100</v>
      </c>
      <c r="G28" s="19">
        <v>65</v>
      </c>
      <c r="H28" s="5" t="s">
        <v>100</v>
      </c>
      <c r="I28" s="15" t="s">
        <v>100</v>
      </c>
      <c r="J28" s="15">
        <v>0.5</v>
      </c>
    </row>
    <row r="29" spans="1:10" x14ac:dyDescent="0.35">
      <c r="A29" s="11" t="s">
        <v>246</v>
      </c>
      <c r="B29" t="s">
        <v>154</v>
      </c>
      <c r="C29" s="19">
        <v>1750</v>
      </c>
      <c r="D29" s="5">
        <v>0.02</v>
      </c>
      <c r="E29" s="19">
        <v>850</v>
      </c>
      <c r="F29" s="4">
        <v>15</v>
      </c>
      <c r="G29" s="19">
        <v>885</v>
      </c>
      <c r="H29" s="5">
        <v>0.49</v>
      </c>
      <c r="I29" s="15">
        <v>0.01</v>
      </c>
      <c r="J29" s="15">
        <v>0.51</v>
      </c>
    </row>
    <row r="30" spans="1:10" x14ac:dyDescent="0.35">
      <c r="A30" s="23" t="s">
        <v>247</v>
      </c>
      <c r="B30" s="36" t="s">
        <v>55</v>
      </c>
      <c r="C30" s="26">
        <v>46345</v>
      </c>
      <c r="D30" s="27">
        <v>1</v>
      </c>
      <c r="E30" s="26">
        <v>20925</v>
      </c>
      <c r="F30" s="24">
        <v>185</v>
      </c>
      <c r="G30" s="26">
        <v>25220</v>
      </c>
      <c r="H30" s="27">
        <v>0.45</v>
      </c>
      <c r="I30" s="25">
        <v>0</v>
      </c>
      <c r="J30" s="25">
        <v>0.54</v>
      </c>
    </row>
    <row r="31" spans="1:10" x14ac:dyDescent="0.35">
      <c r="A31" s="11" t="s">
        <v>247</v>
      </c>
      <c r="B31" t="s">
        <v>134</v>
      </c>
      <c r="C31" s="19">
        <v>15</v>
      </c>
      <c r="D31" s="5">
        <v>0</v>
      </c>
      <c r="E31" s="19">
        <v>5</v>
      </c>
      <c r="F31" s="4">
        <v>0</v>
      </c>
      <c r="G31" s="19">
        <v>5</v>
      </c>
      <c r="H31" s="5">
        <v>0.46</v>
      </c>
      <c r="I31" s="15">
        <v>0</v>
      </c>
      <c r="J31" s="15">
        <v>0.54</v>
      </c>
    </row>
    <row r="32" spans="1:10" x14ac:dyDescent="0.35">
      <c r="A32" s="11" t="s">
        <v>247</v>
      </c>
      <c r="B32" t="s">
        <v>135</v>
      </c>
      <c r="C32" s="19">
        <v>250</v>
      </c>
      <c r="D32" s="5">
        <v>0.01</v>
      </c>
      <c r="E32" s="19">
        <v>80</v>
      </c>
      <c r="F32" s="4">
        <v>0</v>
      </c>
      <c r="G32" s="19">
        <v>170</v>
      </c>
      <c r="H32" s="5">
        <v>0.32</v>
      </c>
      <c r="I32" s="15">
        <v>0</v>
      </c>
      <c r="J32" s="15">
        <v>0.68</v>
      </c>
    </row>
    <row r="33" spans="1:10" x14ac:dyDescent="0.35">
      <c r="A33" s="11" t="s">
        <v>247</v>
      </c>
      <c r="B33" t="s">
        <v>136</v>
      </c>
      <c r="C33" s="19">
        <v>125</v>
      </c>
      <c r="D33" s="5">
        <v>0</v>
      </c>
      <c r="E33" s="19">
        <v>75</v>
      </c>
      <c r="F33" s="4">
        <v>0</v>
      </c>
      <c r="G33" s="19">
        <v>50</v>
      </c>
      <c r="H33" s="5">
        <v>0.57999999999999996</v>
      </c>
      <c r="I33" s="15">
        <v>0</v>
      </c>
      <c r="J33" s="15">
        <v>0.42</v>
      </c>
    </row>
    <row r="34" spans="1:10" x14ac:dyDescent="0.35">
      <c r="A34" s="11" t="s">
        <v>247</v>
      </c>
      <c r="B34" t="s">
        <v>137</v>
      </c>
      <c r="C34" s="19">
        <v>1175</v>
      </c>
      <c r="D34" s="5">
        <v>0.03</v>
      </c>
      <c r="E34" s="19">
        <v>840</v>
      </c>
      <c r="F34" s="4">
        <v>0</v>
      </c>
      <c r="G34" s="19">
        <v>340</v>
      </c>
      <c r="H34" s="5">
        <v>0.71</v>
      </c>
      <c r="I34" s="15">
        <v>0</v>
      </c>
      <c r="J34" s="15">
        <v>0.28999999999999998</v>
      </c>
    </row>
    <row r="35" spans="1:10" x14ac:dyDescent="0.35">
      <c r="A35" s="11" t="s">
        <v>247</v>
      </c>
      <c r="B35" t="s">
        <v>138</v>
      </c>
      <c r="C35" s="19">
        <v>32900</v>
      </c>
      <c r="D35" s="5">
        <v>0.71</v>
      </c>
      <c r="E35" s="19">
        <v>13360</v>
      </c>
      <c r="F35" s="4">
        <v>100</v>
      </c>
      <c r="G35" s="19">
        <v>19430</v>
      </c>
      <c r="H35" s="5">
        <v>0.41</v>
      </c>
      <c r="I35" s="15">
        <v>0</v>
      </c>
      <c r="J35" s="15">
        <v>0.59</v>
      </c>
    </row>
    <row r="36" spans="1:10" x14ac:dyDescent="0.35">
      <c r="A36" s="11" t="s">
        <v>247</v>
      </c>
      <c r="B36" t="s">
        <v>139</v>
      </c>
      <c r="C36" s="19">
        <v>1225</v>
      </c>
      <c r="D36" s="5">
        <v>0.03</v>
      </c>
      <c r="E36" s="19">
        <v>555</v>
      </c>
      <c r="F36" s="4">
        <v>5</v>
      </c>
      <c r="G36" s="19">
        <v>660</v>
      </c>
      <c r="H36" s="5">
        <v>0.46</v>
      </c>
      <c r="I36" s="15">
        <v>0</v>
      </c>
      <c r="J36" s="15">
        <v>0.54</v>
      </c>
    </row>
    <row r="37" spans="1:10" x14ac:dyDescent="0.35">
      <c r="A37" s="11" t="s">
        <v>247</v>
      </c>
      <c r="B37" t="s">
        <v>140</v>
      </c>
      <c r="C37" s="19">
        <v>435</v>
      </c>
      <c r="D37" s="5">
        <v>0.01</v>
      </c>
      <c r="E37" s="19">
        <v>180</v>
      </c>
      <c r="F37" s="4">
        <v>10</v>
      </c>
      <c r="G37" s="19">
        <v>245</v>
      </c>
      <c r="H37" s="5">
        <v>0.41</v>
      </c>
      <c r="I37" s="15">
        <v>0.02</v>
      </c>
      <c r="J37" s="15">
        <v>0.56000000000000005</v>
      </c>
    </row>
    <row r="38" spans="1:10" x14ac:dyDescent="0.35">
      <c r="A38" s="11" t="s">
        <v>247</v>
      </c>
      <c r="B38" t="s">
        <v>141</v>
      </c>
      <c r="C38" s="19">
        <v>690</v>
      </c>
      <c r="D38" s="5">
        <v>0.01</v>
      </c>
      <c r="E38" s="19">
        <v>390</v>
      </c>
      <c r="F38" s="4">
        <v>15</v>
      </c>
      <c r="G38" s="19">
        <v>280</v>
      </c>
      <c r="H38" s="5">
        <v>0.56999999999999995</v>
      </c>
      <c r="I38" s="15">
        <v>0.02</v>
      </c>
      <c r="J38" s="15">
        <v>0.41</v>
      </c>
    </row>
    <row r="39" spans="1:10" x14ac:dyDescent="0.35">
      <c r="A39" s="11" t="s">
        <v>247</v>
      </c>
      <c r="B39" t="s">
        <v>142</v>
      </c>
      <c r="C39" s="19">
        <v>190</v>
      </c>
      <c r="D39" s="5">
        <v>0</v>
      </c>
      <c r="E39" s="19">
        <v>115</v>
      </c>
      <c r="F39" s="4">
        <v>5</v>
      </c>
      <c r="G39" s="19">
        <v>75</v>
      </c>
      <c r="H39" s="5">
        <v>0.6</v>
      </c>
      <c r="I39" s="15">
        <v>0.02</v>
      </c>
      <c r="J39" s="15">
        <v>0.38</v>
      </c>
    </row>
    <row r="40" spans="1:10" x14ac:dyDescent="0.35">
      <c r="A40" s="11" t="s">
        <v>247</v>
      </c>
      <c r="B40" t="s">
        <v>143</v>
      </c>
      <c r="C40" s="19">
        <v>730</v>
      </c>
      <c r="D40" s="5">
        <v>0.02</v>
      </c>
      <c r="E40" s="19">
        <v>515</v>
      </c>
      <c r="F40" s="4" t="s">
        <v>100</v>
      </c>
      <c r="G40" s="19">
        <v>215</v>
      </c>
      <c r="H40" s="5">
        <v>0.7</v>
      </c>
      <c r="I40" s="15" t="s">
        <v>100</v>
      </c>
      <c r="J40" s="15" t="s">
        <v>100</v>
      </c>
    </row>
    <row r="41" spans="1:10" x14ac:dyDescent="0.35">
      <c r="A41" s="11" t="s">
        <v>247</v>
      </c>
      <c r="B41" t="s">
        <v>144</v>
      </c>
      <c r="C41" s="19">
        <v>665</v>
      </c>
      <c r="D41" s="5">
        <v>0.01</v>
      </c>
      <c r="E41" s="19">
        <v>490</v>
      </c>
      <c r="F41" s="4">
        <v>0</v>
      </c>
      <c r="G41" s="19">
        <v>175</v>
      </c>
      <c r="H41" s="5">
        <v>0.74</v>
      </c>
      <c r="I41" s="15">
        <v>0</v>
      </c>
      <c r="J41" s="15">
        <v>0.26</v>
      </c>
    </row>
    <row r="42" spans="1:10" x14ac:dyDescent="0.35">
      <c r="A42" s="11" t="s">
        <v>247</v>
      </c>
      <c r="B42" t="s">
        <v>145</v>
      </c>
      <c r="C42" s="19">
        <v>290</v>
      </c>
      <c r="D42" s="5">
        <v>0.01</v>
      </c>
      <c r="E42" s="19">
        <v>240</v>
      </c>
      <c r="F42" s="4">
        <v>0</v>
      </c>
      <c r="G42" s="19">
        <v>50</v>
      </c>
      <c r="H42" s="5">
        <v>0.82</v>
      </c>
      <c r="I42" s="15">
        <v>0</v>
      </c>
      <c r="J42" s="15">
        <v>0.18</v>
      </c>
    </row>
    <row r="43" spans="1:10" x14ac:dyDescent="0.35">
      <c r="A43" s="11" t="s">
        <v>247</v>
      </c>
      <c r="B43" t="s">
        <v>146</v>
      </c>
      <c r="C43" s="19">
        <v>725</v>
      </c>
      <c r="D43" s="5">
        <v>0.02</v>
      </c>
      <c r="E43" s="19">
        <v>255</v>
      </c>
      <c r="F43" s="4">
        <v>15</v>
      </c>
      <c r="G43" s="19">
        <v>455</v>
      </c>
      <c r="H43" s="5">
        <v>0.35</v>
      </c>
      <c r="I43" s="15">
        <v>0.02</v>
      </c>
      <c r="J43" s="15">
        <v>0.63</v>
      </c>
    </row>
    <row r="44" spans="1:10" x14ac:dyDescent="0.35">
      <c r="A44" s="11" t="s">
        <v>247</v>
      </c>
      <c r="B44" t="s">
        <v>147</v>
      </c>
      <c r="C44" s="19">
        <v>290</v>
      </c>
      <c r="D44" s="5">
        <v>0.01</v>
      </c>
      <c r="E44" s="19">
        <v>225</v>
      </c>
      <c r="F44" s="4">
        <v>0</v>
      </c>
      <c r="G44" s="19">
        <v>65</v>
      </c>
      <c r="H44" s="5">
        <v>0.77</v>
      </c>
      <c r="I44" s="15">
        <v>0</v>
      </c>
      <c r="J44" s="15">
        <v>0.23</v>
      </c>
    </row>
    <row r="45" spans="1:10" x14ac:dyDescent="0.35">
      <c r="A45" s="11" t="s">
        <v>247</v>
      </c>
      <c r="B45" t="s">
        <v>148</v>
      </c>
      <c r="C45" s="19">
        <v>45</v>
      </c>
      <c r="D45" s="5">
        <v>0</v>
      </c>
      <c r="E45" s="19">
        <v>40</v>
      </c>
      <c r="F45" s="4">
        <v>0</v>
      </c>
      <c r="G45" s="19">
        <v>5</v>
      </c>
      <c r="H45" s="5">
        <v>0.91</v>
      </c>
      <c r="I45" s="15">
        <v>0</v>
      </c>
      <c r="J45" s="15">
        <v>7.0000000000000007E-2</v>
      </c>
    </row>
    <row r="46" spans="1:10" x14ac:dyDescent="0.35">
      <c r="A46" s="11" t="s">
        <v>247</v>
      </c>
      <c r="B46" t="s">
        <v>149</v>
      </c>
      <c r="C46" s="19">
        <v>920</v>
      </c>
      <c r="D46" s="5">
        <v>0.02</v>
      </c>
      <c r="E46" s="19">
        <v>570</v>
      </c>
      <c r="F46" s="4">
        <v>5</v>
      </c>
      <c r="G46" s="19">
        <v>345</v>
      </c>
      <c r="H46" s="5">
        <v>0.62</v>
      </c>
      <c r="I46" s="15">
        <v>0.01</v>
      </c>
      <c r="J46" s="15">
        <v>0.37</v>
      </c>
    </row>
    <row r="47" spans="1:10" x14ac:dyDescent="0.35">
      <c r="A47" s="11" t="s">
        <v>247</v>
      </c>
      <c r="B47" t="s">
        <v>150</v>
      </c>
      <c r="C47" s="19">
        <v>3585</v>
      </c>
      <c r="D47" s="5">
        <v>0.08</v>
      </c>
      <c r="E47" s="19">
        <v>1910</v>
      </c>
      <c r="F47" s="4">
        <v>10</v>
      </c>
      <c r="G47" s="19">
        <v>1665</v>
      </c>
      <c r="H47" s="5">
        <v>0.53</v>
      </c>
      <c r="I47" s="15">
        <v>0</v>
      </c>
      <c r="J47" s="15">
        <v>0.46</v>
      </c>
    </row>
    <row r="48" spans="1:10" x14ac:dyDescent="0.35">
      <c r="A48" s="11" t="s">
        <v>247</v>
      </c>
      <c r="B48" t="s">
        <v>151</v>
      </c>
      <c r="C48" s="19">
        <v>215</v>
      </c>
      <c r="D48" s="5">
        <v>0</v>
      </c>
      <c r="E48" s="19">
        <v>150</v>
      </c>
      <c r="F48" s="4" t="s">
        <v>100</v>
      </c>
      <c r="G48" s="19">
        <v>65</v>
      </c>
      <c r="H48" s="5">
        <v>0.7</v>
      </c>
      <c r="I48" s="15" t="s">
        <v>100</v>
      </c>
      <c r="J48" s="15" t="s">
        <v>100</v>
      </c>
    </row>
    <row r="49" spans="1:10" x14ac:dyDescent="0.35">
      <c r="A49" s="11" t="s">
        <v>247</v>
      </c>
      <c r="B49" t="s">
        <v>152</v>
      </c>
      <c r="C49" s="19">
        <v>40</v>
      </c>
      <c r="D49" s="5">
        <v>0</v>
      </c>
      <c r="E49" s="19">
        <v>25</v>
      </c>
      <c r="F49" s="4">
        <v>0</v>
      </c>
      <c r="G49" s="19">
        <v>15</v>
      </c>
      <c r="H49" s="5">
        <v>0.6</v>
      </c>
      <c r="I49" s="15">
        <v>0</v>
      </c>
      <c r="J49" s="15">
        <v>0.4</v>
      </c>
    </row>
    <row r="50" spans="1:10" x14ac:dyDescent="0.35">
      <c r="A50" s="11" t="s">
        <v>247</v>
      </c>
      <c r="B50" t="s">
        <v>153</v>
      </c>
      <c r="C50" s="19">
        <v>125</v>
      </c>
      <c r="D50" s="5">
        <v>0</v>
      </c>
      <c r="E50" s="19">
        <v>65</v>
      </c>
      <c r="F50" s="4" t="s">
        <v>100</v>
      </c>
      <c r="G50" s="19">
        <v>60</v>
      </c>
      <c r="H50" s="5">
        <v>0.52</v>
      </c>
      <c r="I50" s="15" t="s">
        <v>100</v>
      </c>
      <c r="J50" s="15" t="s">
        <v>100</v>
      </c>
    </row>
    <row r="51" spans="1:10" x14ac:dyDescent="0.35">
      <c r="A51" s="11" t="s">
        <v>247</v>
      </c>
      <c r="B51" t="s">
        <v>154</v>
      </c>
      <c r="C51" s="19">
        <v>1705</v>
      </c>
      <c r="D51" s="5">
        <v>0.04</v>
      </c>
      <c r="E51" s="19">
        <v>840</v>
      </c>
      <c r="F51" s="4">
        <v>15</v>
      </c>
      <c r="G51" s="19">
        <v>850</v>
      </c>
      <c r="H51" s="5">
        <v>0.49</v>
      </c>
      <c r="I51" s="15">
        <v>0.01</v>
      </c>
      <c r="J51" s="15">
        <v>0.5</v>
      </c>
    </row>
    <row r="52" spans="1:10" x14ac:dyDescent="0.35">
      <c r="A52" s="23" t="s">
        <v>248</v>
      </c>
      <c r="B52" s="36" t="s">
        <v>55</v>
      </c>
      <c r="C52" s="26">
        <v>40425</v>
      </c>
      <c r="D52" s="27">
        <v>1</v>
      </c>
      <c r="E52" s="26">
        <v>7735</v>
      </c>
      <c r="F52" s="24">
        <v>100</v>
      </c>
      <c r="G52" s="26">
        <v>32590</v>
      </c>
      <c r="H52" s="27">
        <v>0.19</v>
      </c>
      <c r="I52" s="25">
        <v>0</v>
      </c>
      <c r="J52" s="25">
        <v>0.81</v>
      </c>
    </row>
    <row r="53" spans="1:10" x14ac:dyDescent="0.35">
      <c r="A53" s="11" t="s">
        <v>248</v>
      </c>
      <c r="B53" t="s">
        <v>134</v>
      </c>
      <c r="C53" s="19">
        <v>5</v>
      </c>
      <c r="D53" s="5">
        <v>0</v>
      </c>
      <c r="E53" s="19">
        <v>0</v>
      </c>
      <c r="F53" s="4">
        <v>0</v>
      </c>
      <c r="G53" s="19">
        <v>5</v>
      </c>
      <c r="H53" s="5">
        <v>0</v>
      </c>
      <c r="I53" s="15">
        <v>0</v>
      </c>
      <c r="J53" s="15">
        <v>1</v>
      </c>
    </row>
    <row r="54" spans="1:10" x14ac:dyDescent="0.35">
      <c r="A54" s="11" t="s">
        <v>248</v>
      </c>
      <c r="B54" t="s">
        <v>135</v>
      </c>
      <c r="C54" s="19">
        <v>215</v>
      </c>
      <c r="D54" s="5">
        <v>0.01</v>
      </c>
      <c r="E54" s="19">
        <v>25</v>
      </c>
      <c r="F54" s="4" t="s">
        <v>100</v>
      </c>
      <c r="G54" s="19">
        <v>190</v>
      </c>
      <c r="H54" s="5" t="s">
        <v>100</v>
      </c>
      <c r="I54" s="15" t="s">
        <v>100</v>
      </c>
      <c r="J54" s="15">
        <v>0.87</v>
      </c>
    </row>
    <row r="55" spans="1:10" x14ac:dyDescent="0.35">
      <c r="A55" s="11" t="s">
        <v>248</v>
      </c>
      <c r="B55" t="s">
        <v>136</v>
      </c>
      <c r="C55" s="19">
        <v>90</v>
      </c>
      <c r="D55" s="5">
        <v>0</v>
      </c>
      <c r="E55" s="19">
        <v>55</v>
      </c>
      <c r="F55" s="4">
        <v>0</v>
      </c>
      <c r="G55" s="19">
        <v>35</v>
      </c>
      <c r="H55" s="5">
        <v>0.62</v>
      </c>
      <c r="I55" s="15">
        <v>0</v>
      </c>
      <c r="J55" s="15">
        <v>0.38</v>
      </c>
    </row>
    <row r="56" spans="1:10" x14ac:dyDescent="0.35">
      <c r="A56" s="11" t="s">
        <v>248</v>
      </c>
      <c r="B56" t="s">
        <v>137</v>
      </c>
      <c r="C56" s="19">
        <v>2300</v>
      </c>
      <c r="D56" s="5">
        <v>0.06</v>
      </c>
      <c r="E56" s="19">
        <v>2105</v>
      </c>
      <c r="F56" s="4">
        <v>0</v>
      </c>
      <c r="G56" s="19">
        <v>195</v>
      </c>
      <c r="H56" s="5">
        <v>0.91</v>
      </c>
      <c r="I56" s="15">
        <v>0</v>
      </c>
      <c r="J56" s="15">
        <v>0.09</v>
      </c>
    </row>
    <row r="57" spans="1:10" x14ac:dyDescent="0.35">
      <c r="A57" s="11" t="s">
        <v>248</v>
      </c>
      <c r="B57" t="s">
        <v>138</v>
      </c>
      <c r="C57" s="19">
        <v>31600</v>
      </c>
      <c r="D57" s="5">
        <v>0.78</v>
      </c>
      <c r="E57" s="19">
        <v>3860</v>
      </c>
      <c r="F57" s="4">
        <v>55</v>
      </c>
      <c r="G57" s="19">
        <v>27690</v>
      </c>
      <c r="H57" s="5">
        <v>0.12</v>
      </c>
      <c r="I57" s="15">
        <v>0</v>
      </c>
      <c r="J57" s="15">
        <v>0.88</v>
      </c>
    </row>
    <row r="58" spans="1:10" x14ac:dyDescent="0.35">
      <c r="A58" s="11" t="s">
        <v>248</v>
      </c>
      <c r="B58" t="s">
        <v>139</v>
      </c>
      <c r="C58" s="19">
        <v>1880</v>
      </c>
      <c r="D58" s="5">
        <v>0.05</v>
      </c>
      <c r="E58" s="19">
        <v>240</v>
      </c>
      <c r="F58" s="4">
        <v>10</v>
      </c>
      <c r="G58" s="19">
        <v>1635</v>
      </c>
      <c r="H58" s="5">
        <v>0.13</v>
      </c>
      <c r="I58" s="15">
        <v>0</v>
      </c>
      <c r="J58" s="15">
        <v>0.87</v>
      </c>
    </row>
    <row r="59" spans="1:10" x14ac:dyDescent="0.35">
      <c r="A59" s="11" t="s">
        <v>248</v>
      </c>
      <c r="B59" t="s">
        <v>140</v>
      </c>
      <c r="C59" s="19">
        <v>375</v>
      </c>
      <c r="D59" s="5">
        <v>0.01</v>
      </c>
      <c r="E59" s="19">
        <v>45</v>
      </c>
      <c r="F59" s="4">
        <v>20</v>
      </c>
      <c r="G59" s="19">
        <v>310</v>
      </c>
      <c r="H59" s="5">
        <v>0.12</v>
      </c>
      <c r="I59" s="15">
        <v>0.06</v>
      </c>
      <c r="J59" s="15">
        <v>0.82</v>
      </c>
    </row>
    <row r="60" spans="1:10" x14ac:dyDescent="0.35">
      <c r="A60" s="11" t="s">
        <v>248</v>
      </c>
      <c r="B60" t="s">
        <v>141</v>
      </c>
      <c r="C60" s="19">
        <v>690</v>
      </c>
      <c r="D60" s="5">
        <v>0.02</v>
      </c>
      <c r="E60" s="19">
        <v>225</v>
      </c>
      <c r="F60" s="4">
        <v>10</v>
      </c>
      <c r="G60" s="19">
        <v>455</v>
      </c>
      <c r="H60" s="5">
        <v>0.33</v>
      </c>
      <c r="I60" s="15">
        <v>0.01</v>
      </c>
      <c r="J60" s="15">
        <v>0.66</v>
      </c>
    </row>
    <row r="61" spans="1:10" x14ac:dyDescent="0.35">
      <c r="A61" s="11" t="s">
        <v>248</v>
      </c>
      <c r="B61" t="s">
        <v>142</v>
      </c>
      <c r="C61" s="19">
        <v>70</v>
      </c>
      <c r="D61" s="5">
        <v>0</v>
      </c>
      <c r="E61" s="19">
        <v>20</v>
      </c>
      <c r="F61" s="4" t="s">
        <v>100</v>
      </c>
      <c r="G61" s="19">
        <v>50</v>
      </c>
      <c r="H61" s="5" t="s">
        <v>100</v>
      </c>
      <c r="I61" s="15" t="s">
        <v>100</v>
      </c>
      <c r="J61" s="15">
        <v>0.72</v>
      </c>
    </row>
    <row r="62" spans="1:10" x14ac:dyDescent="0.35">
      <c r="A62" s="11" t="s">
        <v>248</v>
      </c>
      <c r="B62" t="s">
        <v>143</v>
      </c>
      <c r="C62" s="19">
        <v>205</v>
      </c>
      <c r="D62" s="5">
        <v>0.01</v>
      </c>
      <c r="E62" s="19">
        <v>120</v>
      </c>
      <c r="F62" s="4">
        <v>0</v>
      </c>
      <c r="G62" s="19">
        <v>85</v>
      </c>
      <c r="H62" s="5">
        <v>0.57999999999999996</v>
      </c>
      <c r="I62" s="15">
        <v>0</v>
      </c>
      <c r="J62" s="15">
        <v>0.41</v>
      </c>
    </row>
    <row r="63" spans="1:10" x14ac:dyDescent="0.35">
      <c r="A63" s="11" t="s">
        <v>248</v>
      </c>
      <c r="B63" t="s">
        <v>144</v>
      </c>
      <c r="C63" s="19">
        <v>250</v>
      </c>
      <c r="D63" s="5">
        <v>0.01</v>
      </c>
      <c r="E63" s="19">
        <v>185</v>
      </c>
      <c r="F63" s="4">
        <v>0</v>
      </c>
      <c r="G63" s="19">
        <v>65</v>
      </c>
      <c r="H63" s="5">
        <v>0.74</v>
      </c>
      <c r="I63" s="15">
        <v>0</v>
      </c>
      <c r="J63" s="15">
        <v>0.26</v>
      </c>
    </row>
    <row r="64" spans="1:10" x14ac:dyDescent="0.35">
      <c r="A64" s="11" t="s">
        <v>248</v>
      </c>
      <c r="B64" t="s">
        <v>145</v>
      </c>
      <c r="C64" s="19">
        <v>180</v>
      </c>
      <c r="D64" s="5">
        <v>0</v>
      </c>
      <c r="E64" s="19">
        <v>155</v>
      </c>
      <c r="F64" s="4">
        <v>0</v>
      </c>
      <c r="G64" s="19">
        <v>25</v>
      </c>
      <c r="H64" s="5">
        <v>0.85</v>
      </c>
      <c r="I64" s="15">
        <v>0</v>
      </c>
      <c r="J64" s="15">
        <v>0.15</v>
      </c>
    </row>
    <row r="65" spans="1:10" x14ac:dyDescent="0.35">
      <c r="A65" s="11" t="s">
        <v>248</v>
      </c>
      <c r="B65" t="s">
        <v>146</v>
      </c>
      <c r="C65" s="19">
        <v>380</v>
      </c>
      <c r="D65" s="5">
        <v>0.01</v>
      </c>
      <c r="E65" s="19">
        <v>125</v>
      </c>
      <c r="F65" s="4" t="s">
        <v>100</v>
      </c>
      <c r="G65" s="19">
        <v>255</v>
      </c>
      <c r="H65" s="5" t="s">
        <v>100</v>
      </c>
      <c r="I65" s="15" t="s">
        <v>100</v>
      </c>
      <c r="J65" s="15">
        <v>0.67</v>
      </c>
    </row>
    <row r="66" spans="1:10" x14ac:dyDescent="0.35">
      <c r="A66" s="11" t="s">
        <v>248</v>
      </c>
      <c r="B66" t="s">
        <v>147</v>
      </c>
      <c r="C66" s="19">
        <v>115</v>
      </c>
      <c r="D66" s="5">
        <v>0</v>
      </c>
      <c r="E66" s="19">
        <v>85</v>
      </c>
      <c r="F66" s="4">
        <v>0</v>
      </c>
      <c r="G66" s="19">
        <v>25</v>
      </c>
      <c r="H66" s="5">
        <v>0.77</v>
      </c>
      <c r="I66" s="15">
        <v>0</v>
      </c>
      <c r="J66" s="15">
        <v>0.23</v>
      </c>
    </row>
    <row r="67" spans="1:10" x14ac:dyDescent="0.35">
      <c r="A67" s="11" t="s">
        <v>248</v>
      </c>
      <c r="B67" t="s">
        <v>148</v>
      </c>
      <c r="C67" s="19">
        <v>75</v>
      </c>
      <c r="D67" s="5">
        <v>0</v>
      </c>
      <c r="E67" s="19">
        <v>50</v>
      </c>
      <c r="F67" s="4">
        <v>0</v>
      </c>
      <c r="G67" s="19">
        <v>25</v>
      </c>
      <c r="H67" s="5">
        <v>0.65</v>
      </c>
      <c r="I67" s="15">
        <v>0</v>
      </c>
      <c r="J67" s="15">
        <v>0.35</v>
      </c>
    </row>
    <row r="68" spans="1:10" x14ac:dyDescent="0.35">
      <c r="A68" s="11" t="s">
        <v>248</v>
      </c>
      <c r="B68" t="s">
        <v>149</v>
      </c>
      <c r="C68" s="19">
        <v>1665</v>
      </c>
      <c r="D68" s="5">
        <v>0.04</v>
      </c>
      <c r="E68" s="19">
        <v>305</v>
      </c>
      <c r="F68" s="4">
        <v>5</v>
      </c>
      <c r="G68" s="19">
        <v>1355</v>
      </c>
      <c r="H68" s="5">
        <v>0.18</v>
      </c>
      <c r="I68" s="15">
        <v>0</v>
      </c>
      <c r="J68" s="15">
        <v>0.81</v>
      </c>
    </row>
    <row r="69" spans="1:10" x14ac:dyDescent="0.35">
      <c r="A69" s="11" t="s">
        <v>248</v>
      </c>
      <c r="B69" t="s">
        <v>150</v>
      </c>
      <c r="C69" s="19">
        <v>130</v>
      </c>
      <c r="D69" s="5">
        <v>0</v>
      </c>
      <c r="E69" s="19">
        <v>50</v>
      </c>
      <c r="F69" s="4">
        <v>0</v>
      </c>
      <c r="G69" s="19">
        <v>80</v>
      </c>
      <c r="H69" s="5">
        <v>0.38</v>
      </c>
      <c r="I69" s="15">
        <v>0</v>
      </c>
      <c r="J69" s="15">
        <v>0.62</v>
      </c>
    </row>
    <row r="70" spans="1:10" x14ac:dyDescent="0.35">
      <c r="A70" s="11" t="s">
        <v>248</v>
      </c>
      <c r="B70" t="s">
        <v>151</v>
      </c>
      <c r="C70" s="19">
        <v>105</v>
      </c>
      <c r="D70" s="5">
        <v>0</v>
      </c>
      <c r="E70" s="19">
        <v>60</v>
      </c>
      <c r="F70" s="4">
        <v>0</v>
      </c>
      <c r="G70" s="19">
        <v>50</v>
      </c>
      <c r="H70" s="5">
        <v>0.55000000000000004</v>
      </c>
      <c r="I70" s="15">
        <v>0</v>
      </c>
      <c r="J70" s="15">
        <v>0.45</v>
      </c>
    </row>
    <row r="71" spans="1:10" x14ac:dyDescent="0.35">
      <c r="A71" s="11" t="s">
        <v>248</v>
      </c>
      <c r="B71" t="s">
        <v>152</v>
      </c>
      <c r="C71" s="19">
        <v>35</v>
      </c>
      <c r="D71" s="5">
        <v>0</v>
      </c>
      <c r="E71" s="19">
        <v>15</v>
      </c>
      <c r="F71" s="4">
        <v>0</v>
      </c>
      <c r="G71" s="19">
        <v>20</v>
      </c>
      <c r="H71" s="5">
        <v>0.41</v>
      </c>
      <c r="I71" s="15">
        <v>0</v>
      </c>
      <c r="J71" s="15">
        <v>0.59</v>
      </c>
    </row>
    <row r="72" spans="1:10" x14ac:dyDescent="0.35">
      <c r="A72" s="11" t="s">
        <v>248</v>
      </c>
      <c r="B72" t="s">
        <v>153</v>
      </c>
      <c r="C72" s="19">
        <v>10</v>
      </c>
      <c r="D72" s="5">
        <v>0</v>
      </c>
      <c r="E72" s="19">
        <v>0</v>
      </c>
      <c r="F72" s="4">
        <v>0</v>
      </c>
      <c r="G72" s="19">
        <v>10</v>
      </c>
      <c r="H72" s="5">
        <v>0</v>
      </c>
      <c r="I72" s="15">
        <v>0</v>
      </c>
      <c r="J72" s="15">
        <v>1</v>
      </c>
    </row>
    <row r="73" spans="1:10" x14ac:dyDescent="0.35">
      <c r="A73" s="32" t="s">
        <v>248</v>
      </c>
      <c r="B73" t="s">
        <v>154</v>
      </c>
      <c r="C73" s="34">
        <v>45</v>
      </c>
      <c r="D73" s="5">
        <v>0</v>
      </c>
      <c r="E73" s="34">
        <v>10</v>
      </c>
      <c r="F73" s="4">
        <v>0</v>
      </c>
      <c r="G73" s="34">
        <v>35</v>
      </c>
      <c r="H73" s="5">
        <v>0.24</v>
      </c>
      <c r="I73" s="33">
        <v>0</v>
      </c>
      <c r="J73" s="33">
        <v>0.76</v>
      </c>
    </row>
    <row r="75" spans="1:10" x14ac:dyDescent="0.35">
      <c r="A75" s="8" t="s">
        <v>320</v>
      </c>
    </row>
    <row r="76" spans="1:10" ht="62" x14ac:dyDescent="0.35">
      <c r="A76" s="22" t="s">
        <v>234</v>
      </c>
      <c r="B76" s="3" t="s">
        <v>127</v>
      </c>
      <c r="C76" s="22" t="s">
        <v>286</v>
      </c>
      <c r="D76" s="3" t="s">
        <v>312</v>
      </c>
      <c r="E76" s="22" t="s">
        <v>313</v>
      </c>
      <c r="F76" s="3" t="s">
        <v>314</v>
      </c>
      <c r="G76" s="22" t="s">
        <v>315</v>
      </c>
      <c r="H76" s="3" t="s">
        <v>108</v>
      </c>
      <c r="I76" s="22" t="s">
        <v>109</v>
      </c>
      <c r="J76" s="22" t="s">
        <v>110</v>
      </c>
    </row>
    <row r="77" spans="1:10" x14ac:dyDescent="0.35">
      <c r="A77" s="23" t="s">
        <v>246</v>
      </c>
      <c r="B77" s="175" t="s">
        <v>536</v>
      </c>
      <c r="C77" s="26">
        <v>64500</v>
      </c>
      <c r="D77" s="27">
        <v>1</v>
      </c>
      <c r="E77" s="26">
        <v>17220</v>
      </c>
      <c r="F77" s="24">
        <v>155</v>
      </c>
      <c r="G77" s="26">
        <v>47120</v>
      </c>
      <c r="H77" s="27">
        <v>0.27</v>
      </c>
      <c r="I77" s="25">
        <v>0</v>
      </c>
      <c r="J77" s="25">
        <v>0.73</v>
      </c>
    </row>
    <row r="78" spans="1:10" x14ac:dyDescent="0.35">
      <c r="A78" s="11" t="s">
        <v>246</v>
      </c>
      <c r="B78" t="s">
        <v>317</v>
      </c>
      <c r="C78" s="19">
        <v>35265</v>
      </c>
      <c r="D78" s="5">
        <v>0.55000000000000004</v>
      </c>
      <c r="E78" s="19">
        <v>9435</v>
      </c>
      <c r="F78" s="4">
        <v>55</v>
      </c>
      <c r="G78" s="19">
        <v>25770</v>
      </c>
      <c r="H78" s="5">
        <v>0.27</v>
      </c>
      <c r="I78" s="15">
        <v>0</v>
      </c>
      <c r="J78" s="15">
        <v>0.73</v>
      </c>
    </row>
    <row r="79" spans="1:10" x14ac:dyDescent="0.35">
      <c r="A79" s="11" t="s">
        <v>246</v>
      </c>
      <c r="B79" t="s">
        <v>318</v>
      </c>
      <c r="C79" s="19">
        <v>10660</v>
      </c>
      <c r="D79" s="5">
        <v>0.17</v>
      </c>
      <c r="E79" s="19">
        <v>2800</v>
      </c>
      <c r="F79" s="4">
        <v>35</v>
      </c>
      <c r="G79" s="19">
        <v>7825</v>
      </c>
      <c r="H79" s="5">
        <v>0.26</v>
      </c>
      <c r="I79" s="15">
        <v>0</v>
      </c>
      <c r="J79" s="15">
        <v>0.73</v>
      </c>
    </row>
    <row r="80" spans="1:10" x14ac:dyDescent="0.35">
      <c r="A80" s="11" t="s">
        <v>246</v>
      </c>
      <c r="B80" t="s">
        <v>319</v>
      </c>
      <c r="C80" s="19">
        <v>18570</v>
      </c>
      <c r="D80" s="5">
        <v>0.28999999999999998</v>
      </c>
      <c r="E80" s="19">
        <v>4985</v>
      </c>
      <c r="F80" s="4">
        <v>65</v>
      </c>
      <c r="G80" s="19">
        <v>13520</v>
      </c>
      <c r="H80" s="5">
        <v>0.27</v>
      </c>
      <c r="I80" s="15">
        <v>0</v>
      </c>
      <c r="J80" s="15">
        <v>0.73</v>
      </c>
    </row>
    <row r="81" spans="1:10" x14ac:dyDescent="0.35">
      <c r="A81" s="23" t="s">
        <v>247</v>
      </c>
      <c r="B81" s="175" t="s">
        <v>536</v>
      </c>
      <c r="C81" s="26">
        <v>32900</v>
      </c>
      <c r="D81" s="27">
        <v>1</v>
      </c>
      <c r="E81" s="26">
        <v>13360</v>
      </c>
      <c r="F81" s="24">
        <v>100</v>
      </c>
      <c r="G81" s="26">
        <v>19430</v>
      </c>
      <c r="H81" s="27">
        <v>0.41</v>
      </c>
      <c r="I81" s="25">
        <v>0</v>
      </c>
      <c r="J81" s="25">
        <v>0.59</v>
      </c>
    </row>
    <row r="82" spans="1:10" x14ac:dyDescent="0.35">
      <c r="A82" s="11" t="s">
        <v>247</v>
      </c>
      <c r="B82" t="s">
        <v>317</v>
      </c>
      <c r="C82" s="19">
        <v>19095</v>
      </c>
      <c r="D82" s="5">
        <v>0.57999999999999996</v>
      </c>
      <c r="E82" s="19">
        <v>7635</v>
      </c>
      <c r="F82" s="4">
        <v>30</v>
      </c>
      <c r="G82" s="19">
        <v>11425</v>
      </c>
      <c r="H82" s="5">
        <v>0.4</v>
      </c>
      <c r="I82" s="15">
        <v>0</v>
      </c>
      <c r="J82" s="15">
        <v>0.6</v>
      </c>
    </row>
    <row r="83" spans="1:10" x14ac:dyDescent="0.35">
      <c r="A83" s="11" t="s">
        <v>247</v>
      </c>
      <c r="B83" t="s">
        <v>318</v>
      </c>
      <c r="C83" s="19">
        <v>6785</v>
      </c>
      <c r="D83" s="5">
        <v>0.21</v>
      </c>
      <c r="E83" s="19">
        <v>2545</v>
      </c>
      <c r="F83" s="4">
        <v>30</v>
      </c>
      <c r="G83" s="19">
        <v>4210</v>
      </c>
      <c r="H83" s="5">
        <v>0.38</v>
      </c>
      <c r="I83" s="15">
        <v>0</v>
      </c>
      <c r="J83" s="15">
        <v>0.62</v>
      </c>
    </row>
    <row r="84" spans="1:10" x14ac:dyDescent="0.35">
      <c r="A84" s="11" t="s">
        <v>247</v>
      </c>
      <c r="B84" t="s">
        <v>319</v>
      </c>
      <c r="C84" s="19">
        <v>7020</v>
      </c>
      <c r="D84" s="5">
        <v>0.21</v>
      </c>
      <c r="E84" s="19">
        <v>3180</v>
      </c>
      <c r="F84" s="4">
        <v>40</v>
      </c>
      <c r="G84" s="19">
        <v>3795</v>
      </c>
      <c r="H84" s="5">
        <v>0.45</v>
      </c>
      <c r="I84" s="15">
        <v>0.01</v>
      </c>
      <c r="J84" s="15">
        <v>0.54</v>
      </c>
    </row>
    <row r="85" spans="1:10" x14ac:dyDescent="0.35">
      <c r="A85" s="23" t="s">
        <v>248</v>
      </c>
      <c r="B85" s="175" t="s">
        <v>536</v>
      </c>
      <c r="C85" s="26">
        <v>31600</v>
      </c>
      <c r="D85" s="27">
        <v>1</v>
      </c>
      <c r="E85" s="26">
        <v>3860</v>
      </c>
      <c r="F85" s="24">
        <v>55</v>
      </c>
      <c r="G85" s="26">
        <v>27690</v>
      </c>
      <c r="H85" s="27">
        <v>0.12</v>
      </c>
      <c r="I85" s="25">
        <v>0</v>
      </c>
      <c r="J85" s="25">
        <v>0.88</v>
      </c>
    </row>
    <row r="86" spans="1:10" x14ac:dyDescent="0.35">
      <c r="A86" s="11" t="s">
        <v>248</v>
      </c>
      <c r="B86" t="s">
        <v>317</v>
      </c>
      <c r="C86" s="19">
        <v>16170</v>
      </c>
      <c r="D86" s="5">
        <v>0.51</v>
      </c>
      <c r="E86" s="19">
        <v>1800</v>
      </c>
      <c r="F86" s="4">
        <v>25</v>
      </c>
      <c r="G86" s="19">
        <v>14345</v>
      </c>
      <c r="H86" s="5">
        <v>0.11</v>
      </c>
      <c r="I86" s="15">
        <v>0</v>
      </c>
      <c r="J86" s="15">
        <v>0.89</v>
      </c>
    </row>
    <row r="87" spans="1:10" x14ac:dyDescent="0.35">
      <c r="A87" s="11" t="s">
        <v>248</v>
      </c>
      <c r="B87" t="s">
        <v>318</v>
      </c>
      <c r="C87" s="19">
        <v>3875</v>
      </c>
      <c r="D87" s="5">
        <v>0.12</v>
      </c>
      <c r="E87" s="19">
        <v>255</v>
      </c>
      <c r="F87" s="4">
        <v>5</v>
      </c>
      <c r="G87" s="19">
        <v>3615</v>
      </c>
      <c r="H87" s="5">
        <v>7.0000000000000007E-2</v>
      </c>
      <c r="I87" s="15">
        <v>0</v>
      </c>
      <c r="J87" s="15">
        <v>0.93</v>
      </c>
    </row>
    <row r="88" spans="1:10" x14ac:dyDescent="0.35">
      <c r="A88" s="32" t="s">
        <v>248</v>
      </c>
      <c r="B88" t="s">
        <v>319</v>
      </c>
      <c r="C88" s="34">
        <v>11555</v>
      </c>
      <c r="D88" s="5">
        <v>0.37</v>
      </c>
      <c r="E88" s="34">
        <v>1805</v>
      </c>
      <c r="F88" s="4">
        <v>20</v>
      </c>
      <c r="G88" s="34">
        <v>9725</v>
      </c>
      <c r="H88" s="5">
        <v>0.16</v>
      </c>
      <c r="I88" s="33">
        <v>0</v>
      </c>
      <c r="J88" s="33">
        <v>0.84</v>
      </c>
    </row>
    <row r="89" spans="1:10" x14ac:dyDescent="0.35">
      <c r="A89" s="89" t="s">
        <v>28</v>
      </c>
      <c r="B89" s="89" t="s">
        <v>389</v>
      </c>
    </row>
    <row r="90" spans="1:10" x14ac:dyDescent="0.35">
      <c r="A90" s="87" t="s">
        <v>29</v>
      </c>
      <c r="B90" s="89" t="s">
        <v>441</v>
      </c>
    </row>
    <row r="91" spans="1:10" x14ac:dyDescent="0.35">
      <c r="A91" s="87" t="s">
        <v>30</v>
      </c>
      <c r="B91" s="89" t="s">
        <v>433</v>
      </c>
    </row>
    <row r="92" spans="1:10" x14ac:dyDescent="0.35">
      <c r="A92" s="87" t="s">
        <v>31</v>
      </c>
      <c r="B92" s="89" t="s">
        <v>434</v>
      </c>
    </row>
    <row r="93" spans="1:10" x14ac:dyDescent="0.35">
      <c r="A93" s="87" t="s">
        <v>32</v>
      </c>
      <c r="B93" s="89" t="s">
        <v>445</v>
      </c>
    </row>
    <row r="94" spans="1:10" x14ac:dyDescent="0.35">
      <c r="A94" s="87" t="s">
        <v>33</v>
      </c>
      <c r="B94" s="89" t="s">
        <v>446</v>
      </c>
    </row>
    <row r="95" spans="1:10" x14ac:dyDescent="0.35">
      <c r="A95" s="87" t="s">
        <v>34</v>
      </c>
      <c r="B95" s="89" t="s">
        <v>436</v>
      </c>
    </row>
  </sheetData>
  <conditionalFormatting sqref="D1:D1048576 H1:J1048576">
    <cfRule type="dataBar" priority="1">
      <dataBar>
        <cfvo type="num" val="0"/>
        <cfvo type="num" val="1"/>
        <color theme="7" tint="0.39997558519241921"/>
      </dataBar>
      <extLst>
        <ext xmlns:x14="http://schemas.microsoft.com/office/spreadsheetml/2009/9/main" uri="{B025F937-C7B1-47D3-B67F-A62EFF666E3E}">
          <x14:id>{78CBF1B8-E793-4C60-92A5-5A47E63D7503}</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78CBF1B8-E793-4C60-92A5-5A47E63D7503}">
            <x14:dataBar minLength="0" maxLength="100" gradient="0">
              <x14:cfvo type="num">
                <xm:f>0</xm:f>
              </x14:cfvo>
              <x14:cfvo type="num">
                <xm:f>1</xm:f>
              </x14:cfvo>
              <x14:negativeFillColor rgb="FFFF0000"/>
              <x14:axisColor rgb="FF000000"/>
            </x14:dataBar>
          </x14:cfRule>
          <xm:sqref>D1:D1048576 H1:J1048576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
  <sheetViews>
    <sheetView showGridLines="0" zoomScaleNormal="100" workbookViewId="0"/>
  </sheetViews>
  <sheetFormatPr defaultColWidth="11.08203125" defaultRowHeight="15.5" x14ac:dyDescent="0.35"/>
  <cols>
    <col min="1" max="1" width="32.08203125" customWidth="1"/>
    <col min="2" max="12" width="20.58203125" customWidth="1"/>
  </cols>
  <sheetData>
    <row r="1" spans="1:12" ht="19.5" x14ac:dyDescent="0.45">
      <c r="A1" s="2" t="s">
        <v>497</v>
      </c>
    </row>
    <row r="2" spans="1:12" x14ac:dyDescent="0.35">
      <c r="A2" t="s">
        <v>44</v>
      </c>
    </row>
    <row r="3" spans="1:12" x14ac:dyDescent="0.35">
      <c r="A3" t="s">
        <v>45</v>
      </c>
    </row>
    <row r="4" spans="1:12" x14ac:dyDescent="0.35">
      <c r="A4" t="s">
        <v>46</v>
      </c>
    </row>
    <row r="5" spans="1:12" x14ac:dyDescent="0.35">
      <c r="A5" t="s">
        <v>47</v>
      </c>
    </row>
    <row r="6" spans="1:12" ht="46.5" x14ac:dyDescent="0.35">
      <c r="A6" s="22" t="s">
        <v>503</v>
      </c>
      <c r="B6" s="3" t="s">
        <v>48</v>
      </c>
      <c r="C6" s="22" t="s">
        <v>49</v>
      </c>
      <c r="D6" s="3" t="s">
        <v>50</v>
      </c>
      <c r="E6" s="22" t="s">
        <v>51</v>
      </c>
      <c r="F6" s="3" t="s">
        <v>504</v>
      </c>
      <c r="G6" s="22" t="s">
        <v>505</v>
      </c>
      <c r="H6" s="3" t="s">
        <v>506</v>
      </c>
      <c r="I6" s="22" t="s">
        <v>507</v>
      </c>
      <c r="J6" s="3" t="s">
        <v>52</v>
      </c>
      <c r="K6" s="22" t="s">
        <v>53</v>
      </c>
      <c r="L6" s="22" t="s">
        <v>54</v>
      </c>
    </row>
    <row r="7" spans="1:12" x14ac:dyDescent="0.35">
      <c r="A7" s="23" t="s">
        <v>55</v>
      </c>
      <c r="B7" s="24">
        <v>67635</v>
      </c>
      <c r="C7" s="25">
        <v>1</v>
      </c>
      <c r="D7" s="24">
        <v>56150</v>
      </c>
      <c r="E7" s="25">
        <v>1</v>
      </c>
      <c r="F7" s="24">
        <v>60820</v>
      </c>
      <c r="G7" s="26">
        <v>46165</v>
      </c>
      <c r="H7" s="24">
        <v>12535</v>
      </c>
      <c r="I7" s="26">
        <v>2120</v>
      </c>
      <c r="J7" s="25">
        <v>0.76</v>
      </c>
      <c r="K7" s="25">
        <v>0.21</v>
      </c>
      <c r="L7" s="25">
        <v>0.03</v>
      </c>
    </row>
    <row r="8" spans="1:12" x14ac:dyDescent="0.35">
      <c r="A8" s="11" t="s">
        <v>56</v>
      </c>
      <c r="B8" s="4">
        <v>120</v>
      </c>
      <c r="C8" s="15">
        <v>0</v>
      </c>
      <c r="D8" s="4">
        <v>70</v>
      </c>
      <c r="E8" s="15">
        <v>0</v>
      </c>
      <c r="F8" s="4">
        <v>0</v>
      </c>
      <c r="G8" s="19">
        <v>0</v>
      </c>
      <c r="H8" s="4">
        <v>0</v>
      </c>
      <c r="I8" s="19">
        <v>0</v>
      </c>
      <c r="J8" s="15" t="s">
        <v>57</v>
      </c>
      <c r="K8" s="15" t="s">
        <v>57</v>
      </c>
      <c r="L8" s="15" t="s">
        <v>57</v>
      </c>
    </row>
    <row r="9" spans="1:12" x14ac:dyDescent="0.35">
      <c r="A9" s="11" t="s">
        <v>58</v>
      </c>
      <c r="B9" s="4">
        <v>130</v>
      </c>
      <c r="C9" s="15">
        <v>0</v>
      </c>
      <c r="D9" s="4">
        <v>90</v>
      </c>
      <c r="E9" s="15">
        <v>0</v>
      </c>
      <c r="F9" s="4">
        <v>25</v>
      </c>
      <c r="G9" s="19">
        <v>15</v>
      </c>
      <c r="H9" s="4">
        <v>10</v>
      </c>
      <c r="I9" s="19" t="s">
        <v>100</v>
      </c>
      <c r="J9" s="15">
        <v>0.56999999999999995</v>
      </c>
      <c r="K9" s="15" t="s">
        <v>100</v>
      </c>
      <c r="L9" s="15" t="s">
        <v>100</v>
      </c>
    </row>
    <row r="10" spans="1:12" x14ac:dyDescent="0.35">
      <c r="A10" s="11" t="s">
        <v>59</v>
      </c>
      <c r="B10" s="4">
        <v>120</v>
      </c>
      <c r="C10" s="15">
        <v>0</v>
      </c>
      <c r="D10" s="4">
        <v>110</v>
      </c>
      <c r="E10" s="15">
        <v>0</v>
      </c>
      <c r="F10" s="4">
        <v>55</v>
      </c>
      <c r="G10" s="19">
        <v>35</v>
      </c>
      <c r="H10" s="4">
        <v>15</v>
      </c>
      <c r="I10" s="19">
        <v>5</v>
      </c>
      <c r="J10" s="15">
        <v>0.64</v>
      </c>
      <c r="K10" s="15">
        <v>0.25</v>
      </c>
      <c r="L10" s="15">
        <v>0.11</v>
      </c>
    </row>
    <row r="11" spans="1:12" x14ac:dyDescent="0.35">
      <c r="A11" s="11" t="s">
        <v>60</v>
      </c>
      <c r="B11" s="4">
        <v>115</v>
      </c>
      <c r="C11" s="15">
        <v>0</v>
      </c>
      <c r="D11" s="4">
        <v>70</v>
      </c>
      <c r="E11" s="15">
        <v>0</v>
      </c>
      <c r="F11" s="4">
        <v>105</v>
      </c>
      <c r="G11" s="19">
        <v>60</v>
      </c>
      <c r="H11" s="4">
        <v>30</v>
      </c>
      <c r="I11" s="19">
        <v>15</v>
      </c>
      <c r="J11" s="15">
        <v>0.56999999999999995</v>
      </c>
      <c r="K11" s="15">
        <v>0.28000000000000003</v>
      </c>
      <c r="L11" s="15">
        <v>0.15</v>
      </c>
    </row>
    <row r="12" spans="1:12" x14ac:dyDescent="0.35">
      <c r="A12" s="11" t="s">
        <v>61</v>
      </c>
      <c r="B12" s="4">
        <v>1185</v>
      </c>
      <c r="C12" s="15">
        <v>0.02</v>
      </c>
      <c r="D12" s="4">
        <v>610</v>
      </c>
      <c r="E12" s="15">
        <v>0.01</v>
      </c>
      <c r="F12" s="4">
        <v>125</v>
      </c>
      <c r="G12" s="19">
        <v>85</v>
      </c>
      <c r="H12" s="4">
        <v>20</v>
      </c>
      <c r="I12" s="19">
        <v>20</v>
      </c>
      <c r="J12" s="15">
        <v>0.68</v>
      </c>
      <c r="K12" s="15">
        <v>0.16</v>
      </c>
      <c r="L12" s="15">
        <v>0.16</v>
      </c>
    </row>
    <row r="13" spans="1:12" x14ac:dyDescent="0.35">
      <c r="A13" s="11" t="s">
        <v>62</v>
      </c>
      <c r="B13" s="4">
        <v>1625</v>
      </c>
      <c r="C13" s="15">
        <v>0.02</v>
      </c>
      <c r="D13" s="4">
        <v>1015</v>
      </c>
      <c r="E13" s="15">
        <v>0.02</v>
      </c>
      <c r="F13" s="4">
        <v>410</v>
      </c>
      <c r="G13" s="19">
        <v>280</v>
      </c>
      <c r="H13" s="4">
        <v>60</v>
      </c>
      <c r="I13" s="19">
        <v>65</v>
      </c>
      <c r="J13" s="15">
        <v>0.69</v>
      </c>
      <c r="K13" s="15">
        <v>0.14000000000000001</v>
      </c>
      <c r="L13" s="15">
        <v>0.16</v>
      </c>
    </row>
    <row r="14" spans="1:12" x14ac:dyDescent="0.35">
      <c r="A14" s="11" t="s">
        <v>63</v>
      </c>
      <c r="B14" s="4">
        <v>2145</v>
      </c>
      <c r="C14" s="15">
        <v>0.03</v>
      </c>
      <c r="D14" s="4">
        <v>1410</v>
      </c>
      <c r="E14" s="15">
        <v>0.03</v>
      </c>
      <c r="F14" s="4">
        <v>610</v>
      </c>
      <c r="G14" s="19">
        <v>435</v>
      </c>
      <c r="H14" s="4">
        <v>100</v>
      </c>
      <c r="I14" s="19">
        <v>70</v>
      </c>
      <c r="J14" s="15">
        <v>0.72</v>
      </c>
      <c r="K14" s="15">
        <v>0.16</v>
      </c>
      <c r="L14" s="15">
        <v>0.12</v>
      </c>
    </row>
    <row r="15" spans="1:12" x14ac:dyDescent="0.35">
      <c r="A15" s="11" t="s">
        <v>64</v>
      </c>
      <c r="B15" s="4">
        <v>1980</v>
      </c>
      <c r="C15" s="15">
        <v>0.03</v>
      </c>
      <c r="D15" s="4">
        <v>1425</v>
      </c>
      <c r="E15" s="15">
        <v>0.03</v>
      </c>
      <c r="F15" s="4">
        <v>910</v>
      </c>
      <c r="G15" s="19">
        <v>685</v>
      </c>
      <c r="H15" s="4">
        <v>180</v>
      </c>
      <c r="I15" s="19">
        <v>45</v>
      </c>
      <c r="J15" s="15">
        <v>0.75</v>
      </c>
      <c r="K15" s="15">
        <v>0.2</v>
      </c>
      <c r="L15" s="15">
        <v>0.05</v>
      </c>
    </row>
    <row r="16" spans="1:12" x14ac:dyDescent="0.35">
      <c r="A16" s="11" t="s">
        <v>65</v>
      </c>
      <c r="B16" s="4">
        <v>2175</v>
      </c>
      <c r="C16" s="15">
        <v>0.03</v>
      </c>
      <c r="D16" s="4">
        <v>1730</v>
      </c>
      <c r="E16" s="15">
        <v>0.03</v>
      </c>
      <c r="F16" s="4">
        <v>1345</v>
      </c>
      <c r="G16" s="19">
        <v>1090</v>
      </c>
      <c r="H16" s="4">
        <v>190</v>
      </c>
      <c r="I16" s="19">
        <v>60</v>
      </c>
      <c r="J16" s="15">
        <v>0.81</v>
      </c>
      <c r="K16" s="15">
        <v>0.14000000000000001</v>
      </c>
      <c r="L16" s="15">
        <v>0.05</v>
      </c>
    </row>
    <row r="17" spans="1:12" x14ac:dyDescent="0.35">
      <c r="A17" s="11" t="s">
        <v>66</v>
      </c>
      <c r="B17" s="4">
        <v>1620</v>
      </c>
      <c r="C17" s="15">
        <v>0.02</v>
      </c>
      <c r="D17" s="4">
        <v>1455</v>
      </c>
      <c r="E17" s="15">
        <v>0.03</v>
      </c>
      <c r="F17" s="4">
        <v>1265</v>
      </c>
      <c r="G17" s="19">
        <v>1010</v>
      </c>
      <c r="H17" s="4">
        <v>170</v>
      </c>
      <c r="I17" s="19">
        <v>80</v>
      </c>
      <c r="J17" s="15">
        <v>0.8</v>
      </c>
      <c r="K17" s="15">
        <v>0.13</v>
      </c>
      <c r="L17" s="15">
        <v>0.06</v>
      </c>
    </row>
    <row r="18" spans="1:12" x14ac:dyDescent="0.35">
      <c r="A18" s="11" t="s">
        <v>67</v>
      </c>
      <c r="B18" s="4">
        <v>1955</v>
      </c>
      <c r="C18" s="15">
        <v>0.03</v>
      </c>
      <c r="D18" s="4">
        <v>1555</v>
      </c>
      <c r="E18" s="15">
        <v>0.03</v>
      </c>
      <c r="F18" s="4">
        <v>1405</v>
      </c>
      <c r="G18" s="19">
        <v>1120</v>
      </c>
      <c r="H18" s="4">
        <v>220</v>
      </c>
      <c r="I18" s="19">
        <v>70</v>
      </c>
      <c r="J18" s="15">
        <v>0.8</v>
      </c>
      <c r="K18" s="15">
        <v>0.16</v>
      </c>
      <c r="L18" s="15">
        <v>0.05</v>
      </c>
    </row>
    <row r="19" spans="1:12" x14ac:dyDescent="0.35">
      <c r="A19" s="11" t="s">
        <v>68</v>
      </c>
      <c r="B19" s="4">
        <v>1725</v>
      </c>
      <c r="C19" s="15">
        <v>0.03</v>
      </c>
      <c r="D19" s="4">
        <v>1410</v>
      </c>
      <c r="E19" s="15">
        <v>0.03</v>
      </c>
      <c r="F19" s="4">
        <v>1585</v>
      </c>
      <c r="G19" s="19">
        <v>1290</v>
      </c>
      <c r="H19" s="4">
        <v>225</v>
      </c>
      <c r="I19" s="19">
        <v>70</v>
      </c>
      <c r="J19" s="15">
        <v>0.81</v>
      </c>
      <c r="K19" s="15">
        <v>0.14000000000000001</v>
      </c>
      <c r="L19" s="15">
        <v>0.04</v>
      </c>
    </row>
    <row r="20" spans="1:12" x14ac:dyDescent="0.35">
      <c r="A20" s="11" t="s">
        <v>69</v>
      </c>
      <c r="B20" s="4">
        <v>1435</v>
      </c>
      <c r="C20" s="15">
        <v>0.02</v>
      </c>
      <c r="D20" s="4">
        <v>1245</v>
      </c>
      <c r="E20" s="15">
        <v>0.02</v>
      </c>
      <c r="F20" s="4">
        <v>1490</v>
      </c>
      <c r="G20" s="19">
        <v>1255</v>
      </c>
      <c r="H20" s="4">
        <v>195</v>
      </c>
      <c r="I20" s="19">
        <v>40</v>
      </c>
      <c r="J20" s="15">
        <v>0.84</v>
      </c>
      <c r="K20" s="15">
        <v>0.13</v>
      </c>
      <c r="L20" s="15">
        <v>0.03</v>
      </c>
    </row>
    <row r="21" spans="1:12" x14ac:dyDescent="0.35">
      <c r="A21" s="11" t="s">
        <v>70</v>
      </c>
      <c r="B21" s="4">
        <v>1865</v>
      </c>
      <c r="C21" s="15">
        <v>0.03</v>
      </c>
      <c r="D21" s="4">
        <v>1535</v>
      </c>
      <c r="E21" s="15">
        <v>0.03</v>
      </c>
      <c r="F21" s="4">
        <v>1595</v>
      </c>
      <c r="G21" s="19">
        <v>1315</v>
      </c>
      <c r="H21" s="4">
        <v>220</v>
      </c>
      <c r="I21" s="19">
        <v>60</v>
      </c>
      <c r="J21" s="15">
        <v>0.83</v>
      </c>
      <c r="K21" s="15">
        <v>0.14000000000000001</v>
      </c>
      <c r="L21" s="15">
        <v>0.04</v>
      </c>
    </row>
    <row r="22" spans="1:12" x14ac:dyDescent="0.35">
      <c r="A22" s="11" t="s">
        <v>71</v>
      </c>
      <c r="B22" s="4">
        <v>1960</v>
      </c>
      <c r="C22" s="15">
        <v>0.03</v>
      </c>
      <c r="D22" s="4">
        <v>1760</v>
      </c>
      <c r="E22" s="15">
        <v>0.03</v>
      </c>
      <c r="F22" s="4">
        <v>1475</v>
      </c>
      <c r="G22" s="19">
        <v>1220</v>
      </c>
      <c r="H22" s="4">
        <v>210</v>
      </c>
      <c r="I22" s="19">
        <v>40</v>
      </c>
      <c r="J22" s="15">
        <v>0.83</v>
      </c>
      <c r="K22" s="15">
        <v>0.14000000000000001</v>
      </c>
      <c r="L22" s="15">
        <v>0.03</v>
      </c>
    </row>
    <row r="23" spans="1:12" x14ac:dyDescent="0.35">
      <c r="A23" s="11" t="s">
        <v>72</v>
      </c>
      <c r="B23" s="4">
        <v>1870</v>
      </c>
      <c r="C23" s="15">
        <v>0.03</v>
      </c>
      <c r="D23" s="4">
        <v>1585</v>
      </c>
      <c r="E23" s="15">
        <v>0.03</v>
      </c>
      <c r="F23" s="4">
        <v>1245</v>
      </c>
      <c r="G23" s="19">
        <v>1015</v>
      </c>
      <c r="H23" s="4">
        <v>180</v>
      </c>
      <c r="I23" s="19">
        <v>50</v>
      </c>
      <c r="J23" s="15">
        <v>0.82</v>
      </c>
      <c r="K23" s="15">
        <v>0.15</v>
      </c>
      <c r="L23" s="15">
        <v>0.04</v>
      </c>
    </row>
    <row r="24" spans="1:12" x14ac:dyDescent="0.35">
      <c r="A24" s="11" t="s">
        <v>73</v>
      </c>
      <c r="B24" s="4">
        <v>2280</v>
      </c>
      <c r="C24" s="15">
        <v>0.03</v>
      </c>
      <c r="D24" s="4">
        <v>1840</v>
      </c>
      <c r="E24" s="15">
        <v>0.03</v>
      </c>
      <c r="F24" s="4">
        <v>1325</v>
      </c>
      <c r="G24" s="19">
        <v>1110</v>
      </c>
      <c r="H24" s="4">
        <v>160</v>
      </c>
      <c r="I24" s="19">
        <v>60</v>
      </c>
      <c r="J24" s="15">
        <v>0.83</v>
      </c>
      <c r="K24" s="15">
        <v>0.12</v>
      </c>
      <c r="L24" s="15">
        <v>0.04</v>
      </c>
    </row>
    <row r="25" spans="1:12" x14ac:dyDescent="0.35">
      <c r="A25" s="11" t="s">
        <v>74</v>
      </c>
      <c r="B25" s="4">
        <v>1250</v>
      </c>
      <c r="C25" s="15">
        <v>0.02</v>
      </c>
      <c r="D25" s="4">
        <v>1270</v>
      </c>
      <c r="E25" s="15">
        <v>0.02</v>
      </c>
      <c r="F25" s="4">
        <v>1160</v>
      </c>
      <c r="G25" s="19">
        <v>960</v>
      </c>
      <c r="H25" s="4">
        <v>145</v>
      </c>
      <c r="I25" s="19">
        <v>55</v>
      </c>
      <c r="J25" s="15">
        <v>0.83</v>
      </c>
      <c r="K25" s="15">
        <v>0.13</v>
      </c>
      <c r="L25" s="15">
        <v>0.05</v>
      </c>
    </row>
    <row r="26" spans="1:12" x14ac:dyDescent="0.35">
      <c r="A26" s="11" t="s">
        <v>75</v>
      </c>
      <c r="B26" s="4">
        <v>1795</v>
      </c>
      <c r="C26" s="15">
        <v>0.03</v>
      </c>
      <c r="D26" s="4">
        <v>1615</v>
      </c>
      <c r="E26" s="15">
        <v>0.03</v>
      </c>
      <c r="F26" s="4">
        <v>1240</v>
      </c>
      <c r="G26" s="19">
        <v>1000</v>
      </c>
      <c r="H26" s="4">
        <v>170</v>
      </c>
      <c r="I26" s="19">
        <v>65</v>
      </c>
      <c r="J26" s="15">
        <v>0.81</v>
      </c>
      <c r="K26" s="15">
        <v>0.14000000000000001</v>
      </c>
      <c r="L26" s="15">
        <v>0.05</v>
      </c>
    </row>
    <row r="27" spans="1:12" x14ac:dyDescent="0.35">
      <c r="A27" s="11" t="s">
        <v>76</v>
      </c>
      <c r="B27" s="4">
        <v>1785</v>
      </c>
      <c r="C27" s="15">
        <v>0.03</v>
      </c>
      <c r="D27" s="4">
        <v>1635</v>
      </c>
      <c r="E27" s="15">
        <v>0.03</v>
      </c>
      <c r="F27" s="4">
        <v>1375</v>
      </c>
      <c r="G27" s="19">
        <v>1120</v>
      </c>
      <c r="H27" s="4">
        <v>195</v>
      </c>
      <c r="I27" s="19">
        <v>65</v>
      </c>
      <c r="J27" s="15">
        <v>0.81</v>
      </c>
      <c r="K27" s="15">
        <v>0.14000000000000001</v>
      </c>
      <c r="L27" s="15">
        <v>0.05</v>
      </c>
    </row>
    <row r="28" spans="1:12" x14ac:dyDescent="0.35">
      <c r="A28" s="11" t="s">
        <v>77</v>
      </c>
      <c r="B28" s="4">
        <v>2020</v>
      </c>
      <c r="C28" s="15">
        <v>0.03</v>
      </c>
      <c r="D28" s="4">
        <v>1885</v>
      </c>
      <c r="E28" s="15">
        <v>0.03</v>
      </c>
      <c r="F28" s="4">
        <v>1800</v>
      </c>
      <c r="G28" s="19">
        <v>1525</v>
      </c>
      <c r="H28" s="4">
        <v>240</v>
      </c>
      <c r="I28" s="19">
        <v>35</v>
      </c>
      <c r="J28" s="15">
        <v>0.85</v>
      </c>
      <c r="K28" s="15">
        <v>0.13</v>
      </c>
      <c r="L28" s="15">
        <v>0.02</v>
      </c>
    </row>
    <row r="29" spans="1:12" x14ac:dyDescent="0.35">
      <c r="A29" s="11" t="s">
        <v>78</v>
      </c>
      <c r="B29" s="4">
        <v>1655</v>
      </c>
      <c r="C29" s="15">
        <v>0.02</v>
      </c>
      <c r="D29" s="4">
        <v>1600</v>
      </c>
      <c r="E29" s="15">
        <v>0.03</v>
      </c>
      <c r="F29" s="4">
        <v>1370</v>
      </c>
      <c r="G29" s="19">
        <v>1150</v>
      </c>
      <c r="H29" s="4">
        <v>190</v>
      </c>
      <c r="I29" s="19">
        <v>30</v>
      </c>
      <c r="J29" s="15">
        <v>0.84</v>
      </c>
      <c r="K29" s="15">
        <v>0.14000000000000001</v>
      </c>
      <c r="L29" s="15">
        <v>0.02</v>
      </c>
    </row>
    <row r="30" spans="1:12" x14ac:dyDescent="0.35">
      <c r="A30" s="11" t="s">
        <v>79</v>
      </c>
      <c r="B30" s="4">
        <v>1845</v>
      </c>
      <c r="C30" s="15">
        <v>0.03</v>
      </c>
      <c r="D30" s="4">
        <v>1665</v>
      </c>
      <c r="E30" s="15">
        <v>0.03</v>
      </c>
      <c r="F30" s="4">
        <v>1700</v>
      </c>
      <c r="G30" s="19">
        <v>1430</v>
      </c>
      <c r="H30" s="4">
        <v>235</v>
      </c>
      <c r="I30" s="19">
        <v>40</v>
      </c>
      <c r="J30" s="15">
        <v>0.84</v>
      </c>
      <c r="K30" s="15">
        <v>0.14000000000000001</v>
      </c>
      <c r="L30" s="15">
        <v>0.02</v>
      </c>
    </row>
    <row r="31" spans="1:12" x14ac:dyDescent="0.35">
      <c r="A31" s="11" t="s">
        <v>80</v>
      </c>
      <c r="B31" s="4">
        <v>1945</v>
      </c>
      <c r="C31" s="15">
        <v>0.03</v>
      </c>
      <c r="D31" s="4">
        <v>1580</v>
      </c>
      <c r="E31" s="15">
        <v>0.03</v>
      </c>
      <c r="F31" s="4">
        <v>2005</v>
      </c>
      <c r="G31" s="19">
        <v>1695</v>
      </c>
      <c r="H31" s="4">
        <v>260</v>
      </c>
      <c r="I31" s="19">
        <v>45</v>
      </c>
      <c r="J31" s="15">
        <v>0.85</v>
      </c>
      <c r="K31" s="15">
        <v>0.13</v>
      </c>
      <c r="L31" s="15">
        <v>0.02</v>
      </c>
    </row>
    <row r="32" spans="1:12" x14ac:dyDescent="0.35">
      <c r="A32" s="11" t="s">
        <v>81</v>
      </c>
      <c r="B32" s="4">
        <v>1665</v>
      </c>
      <c r="C32" s="15">
        <v>0.02</v>
      </c>
      <c r="D32" s="4">
        <v>1535</v>
      </c>
      <c r="E32" s="15">
        <v>0.03</v>
      </c>
      <c r="F32" s="4">
        <v>1910</v>
      </c>
      <c r="G32" s="19">
        <v>1300</v>
      </c>
      <c r="H32" s="4">
        <v>545</v>
      </c>
      <c r="I32" s="19">
        <v>65</v>
      </c>
      <c r="J32" s="15">
        <v>0.68</v>
      </c>
      <c r="K32" s="15">
        <v>0.28999999999999998</v>
      </c>
      <c r="L32" s="15">
        <v>0.03</v>
      </c>
    </row>
    <row r="33" spans="1:12" x14ac:dyDescent="0.35">
      <c r="A33" s="11" t="s">
        <v>82</v>
      </c>
      <c r="B33" s="4">
        <v>1975</v>
      </c>
      <c r="C33" s="15">
        <v>0.03</v>
      </c>
      <c r="D33" s="4">
        <v>1620</v>
      </c>
      <c r="E33" s="15">
        <v>0.03</v>
      </c>
      <c r="F33" s="4">
        <v>2330</v>
      </c>
      <c r="G33" s="19">
        <v>1600</v>
      </c>
      <c r="H33" s="4">
        <v>685</v>
      </c>
      <c r="I33" s="19">
        <v>45</v>
      </c>
      <c r="J33" s="15">
        <v>0.69</v>
      </c>
      <c r="K33" s="15">
        <v>0.28999999999999998</v>
      </c>
      <c r="L33" s="15">
        <v>0.02</v>
      </c>
    </row>
    <row r="34" spans="1:12" x14ac:dyDescent="0.35">
      <c r="A34" s="11" t="s">
        <v>83</v>
      </c>
      <c r="B34" s="4">
        <v>2055</v>
      </c>
      <c r="C34" s="15">
        <v>0.03</v>
      </c>
      <c r="D34" s="4">
        <v>1645</v>
      </c>
      <c r="E34" s="15">
        <v>0.03</v>
      </c>
      <c r="F34" s="4">
        <v>2120</v>
      </c>
      <c r="G34" s="19">
        <v>1560</v>
      </c>
      <c r="H34" s="4">
        <v>510</v>
      </c>
      <c r="I34" s="19">
        <v>50</v>
      </c>
      <c r="J34" s="15">
        <v>0.74</v>
      </c>
      <c r="K34" s="15">
        <v>0.24</v>
      </c>
      <c r="L34" s="15">
        <v>0.02</v>
      </c>
    </row>
    <row r="35" spans="1:12" x14ac:dyDescent="0.35">
      <c r="A35" s="11" t="s">
        <v>84</v>
      </c>
      <c r="B35" s="4">
        <v>1905</v>
      </c>
      <c r="C35" s="15">
        <v>0.03</v>
      </c>
      <c r="D35" s="4">
        <v>1720</v>
      </c>
      <c r="E35" s="15">
        <v>0.03</v>
      </c>
      <c r="F35" s="4">
        <v>2170</v>
      </c>
      <c r="G35" s="19">
        <v>1780</v>
      </c>
      <c r="H35" s="4">
        <v>340</v>
      </c>
      <c r="I35" s="19">
        <v>45</v>
      </c>
      <c r="J35" s="15">
        <v>0.82</v>
      </c>
      <c r="K35" s="15">
        <v>0.16</v>
      </c>
      <c r="L35" s="15">
        <v>0.02</v>
      </c>
    </row>
    <row r="36" spans="1:12" x14ac:dyDescent="0.35">
      <c r="A36" s="11" t="s">
        <v>85</v>
      </c>
      <c r="B36" s="4">
        <v>2280</v>
      </c>
      <c r="C36" s="15">
        <v>0.03</v>
      </c>
      <c r="D36" s="4">
        <v>1725</v>
      </c>
      <c r="E36" s="15">
        <v>0.03</v>
      </c>
      <c r="F36" s="4">
        <v>2420</v>
      </c>
      <c r="G36" s="19">
        <v>1915</v>
      </c>
      <c r="H36" s="4">
        <v>415</v>
      </c>
      <c r="I36" s="19">
        <v>90</v>
      </c>
      <c r="J36" s="15">
        <v>0.79</v>
      </c>
      <c r="K36" s="15">
        <v>0.17</v>
      </c>
      <c r="L36" s="15">
        <v>0.04</v>
      </c>
    </row>
    <row r="37" spans="1:12" x14ac:dyDescent="0.35">
      <c r="A37" s="11" t="s">
        <v>86</v>
      </c>
      <c r="B37" s="4">
        <v>1455</v>
      </c>
      <c r="C37" s="15">
        <v>0.02</v>
      </c>
      <c r="D37" s="4">
        <v>1325</v>
      </c>
      <c r="E37" s="15">
        <v>0.02</v>
      </c>
      <c r="F37" s="4">
        <v>2085</v>
      </c>
      <c r="G37" s="19">
        <v>1675</v>
      </c>
      <c r="H37" s="4">
        <v>350</v>
      </c>
      <c r="I37" s="19">
        <v>60</v>
      </c>
      <c r="J37" s="15">
        <v>0.8</v>
      </c>
      <c r="K37" s="15">
        <v>0.17</v>
      </c>
      <c r="L37" s="15">
        <v>0.03</v>
      </c>
    </row>
    <row r="38" spans="1:12" x14ac:dyDescent="0.35">
      <c r="A38" s="11" t="s">
        <v>87</v>
      </c>
      <c r="B38" s="4">
        <v>2350</v>
      </c>
      <c r="C38" s="15">
        <v>0.03</v>
      </c>
      <c r="D38" s="4">
        <v>1855</v>
      </c>
      <c r="E38" s="15">
        <v>0.03</v>
      </c>
      <c r="F38" s="4">
        <v>2445</v>
      </c>
      <c r="G38" s="19">
        <v>1790</v>
      </c>
      <c r="H38" s="4">
        <v>585</v>
      </c>
      <c r="I38" s="19">
        <v>75</v>
      </c>
      <c r="J38" s="15">
        <v>0.73</v>
      </c>
      <c r="K38" s="15">
        <v>0.24</v>
      </c>
      <c r="L38" s="15">
        <v>0.03</v>
      </c>
    </row>
    <row r="39" spans="1:12" x14ac:dyDescent="0.35">
      <c r="A39" s="11" t="s">
        <v>88</v>
      </c>
      <c r="B39" s="4">
        <v>2375</v>
      </c>
      <c r="C39" s="15">
        <v>0.04</v>
      </c>
      <c r="D39" s="4">
        <v>1895</v>
      </c>
      <c r="E39" s="15">
        <v>0.03</v>
      </c>
      <c r="F39" s="4">
        <v>2915</v>
      </c>
      <c r="G39" s="19">
        <v>2180</v>
      </c>
      <c r="H39" s="4">
        <v>640</v>
      </c>
      <c r="I39" s="19">
        <v>95</v>
      </c>
      <c r="J39" s="15">
        <v>0.75</v>
      </c>
      <c r="K39" s="15">
        <v>0.22</v>
      </c>
      <c r="L39" s="15">
        <v>0.03</v>
      </c>
    </row>
    <row r="40" spans="1:12" x14ac:dyDescent="0.35">
      <c r="A40" s="11" t="s">
        <v>89</v>
      </c>
      <c r="B40" s="4">
        <v>2265</v>
      </c>
      <c r="C40" s="15">
        <v>0.03</v>
      </c>
      <c r="D40" s="4">
        <v>1900</v>
      </c>
      <c r="E40" s="15">
        <v>0.03</v>
      </c>
      <c r="F40" s="4">
        <v>2885</v>
      </c>
      <c r="G40" s="19">
        <v>2010</v>
      </c>
      <c r="H40" s="4">
        <v>815</v>
      </c>
      <c r="I40" s="19">
        <v>60</v>
      </c>
      <c r="J40" s="15">
        <v>0.7</v>
      </c>
      <c r="K40" s="15">
        <v>0.28000000000000003</v>
      </c>
      <c r="L40" s="15">
        <v>0.02</v>
      </c>
    </row>
    <row r="41" spans="1:12" x14ac:dyDescent="0.35">
      <c r="A41" s="11" t="s">
        <v>90</v>
      </c>
      <c r="B41" s="4">
        <v>2240</v>
      </c>
      <c r="C41" s="15">
        <v>0.03</v>
      </c>
      <c r="D41" s="4">
        <v>1915</v>
      </c>
      <c r="E41" s="15">
        <v>0.03</v>
      </c>
      <c r="F41" s="4">
        <v>3010</v>
      </c>
      <c r="G41" s="19">
        <v>2015</v>
      </c>
      <c r="H41" s="4">
        <v>915</v>
      </c>
      <c r="I41" s="19">
        <v>75</v>
      </c>
      <c r="J41" s="15">
        <v>0.67</v>
      </c>
      <c r="K41" s="15">
        <v>0.3</v>
      </c>
      <c r="L41" s="15">
        <v>0.03</v>
      </c>
    </row>
    <row r="42" spans="1:12" x14ac:dyDescent="0.35">
      <c r="A42" s="11" t="s">
        <v>91</v>
      </c>
      <c r="B42" s="4">
        <v>2300</v>
      </c>
      <c r="C42" s="15">
        <v>0.03</v>
      </c>
      <c r="D42" s="4">
        <v>1985</v>
      </c>
      <c r="E42" s="15">
        <v>0.04</v>
      </c>
      <c r="F42" s="4">
        <v>2810</v>
      </c>
      <c r="G42" s="19">
        <v>1880</v>
      </c>
      <c r="H42" s="4">
        <v>830</v>
      </c>
      <c r="I42" s="19">
        <v>100</v>
      </c>
      <c r="J42" s="15">
        <v>0.67</v>
      </c>
      <c r="K42" s="15">
        <v>0.3</v>
      </c>
      <c r="L42" s="15">
        <v>0.04</v>
      </c>
    </row>
    <row r="43" spans="1:12" x14ac:dyDescent="0.35">
      <c r="A43" s="11" t="s">
        <v>92</v>
      </c>
      <c r="B43" s="4">
        <v>2015</v>
      </c>
      <c r="C43" s="15">
        <v>0.03</v>
      </c>
      <c r="D43" s="4">
        <v>1825</v>
      </c>
      <c r="E43" s="15">
        <v>0.03</v>
      </c>
      <c r="F43" s="4">
        <v>2485</v>
      </c>
      <c r="G43" s="19">
        <v>1685</v>
      </c>
      <c r="H43" s="4">
        <v>710</v>
      </c>
      <c r="I43" s="19">
        <v>90</v>
      </c>
      <c r="J43" s="15">
        <v>0.68</v>
      </c>
      <c r="K43" s="15">
        <v>0.28999999999999998</v>
      </c>
      <c r="L43" s="15">
        <v>0.04</v>
      </c>
    </row>
    <row r="44" spans="1:12" x14ac:dyDescent="0.35">
      <c r="A44" s="11" t="s">
        <v>93</v>
      </c>
      <c r="B44" s="4">
        <v>1865</v>
      </c>
      <c r="C44" s="15">
        <v>0.03</v>
      </c>
      <c r="D44" s="4">
        <v>1685</v>
      </c>
      <c r="E44" s="15">
        <v>0.03</v>
      </c>
      <c r="F44" s="4">
        <v>2030</v>
      </c>
      <c r="G44" s="19">
        <v>1380</v>
      </c>
      <c r="H44" s="4">
        <v>600</v>
      </c>
      <c r="I44" s="19">
        <v>55</v>
      </c>
      <c r="J44" s="15">
        <v>0.68</v>
      </c>
      <c r="K44" s="15">
        <v>0.3</v>
      </c>
      <c r="L44" s="15">
        <v>0.03</v>
      </c>
    </row>
    <row r="45" spans="1:12" x14ac:dyDescent="0.35">
      <c r="A45" s="11" t="s">
        <v>94</v>
      </c>
      <c r="B45" s="4">
        <v>2165</v>
      </c>
      <c r="C45" s="15">
        <v>0.03</v>
      </c>
      <c r="D45" s="4">
        <v>1660</v>
      </c>
      <c r="E45" s="15">
        <v>0.03</v>
      </c>
      <c r="F45" s="4">
        <v>2140</v>
      </c>
      <c r="G45" s="19">
        <v>1495</v>
      </c>
      <c r="H45" s="4">
        <v>565</v>
      </c>
      <c r="I45" s="19">
        <v>80</v>
      </c>
      <c r="J45" s="15">
        <v>0.7</v>
      </c>
      <c r="K45" s="15">
        <v>0.26</v>
      </c>
      <c r="L45" s="15">
        <v>0.04</v>
      </c>
    </row>
    <row r="46" spans="1:12" x14ac:dyDescent="0.35">
      <c r="A46" s="11" t="s">
        <v>95</v>
      </c>
      <c r="B46" s="4">
        <v>2125</v>
      </c>
      <c r="C46" s="75">
        <v>0.03</v>
      </c>
      <c r="D46" s="63">
        <v>1680</v>
      </c>
      <c r="E46" s="75">
        <v>0.03</v>
      </c>
      <c r="F46" s="63">
        <v>1445</v>
      </c>
      <c r="G46" s="48">
        <v>980</v>
      </c>
      <c r="H46" s="63">
        <v>420</v>
      </c>
      <c r="I46" s="48">
        <v>45</v>
      </c>
      <c r="J46" s="75">
        <v>0.68</v>
      </c>
      <c r="K46" s="75">
        <v>0.28999999999999998</v>
      </c>
      <c r="L46" s="75">
        <v>0.03</v>
      </c>
    </row>
    <row r="47" spans="1:12" x14ac:dyDescent="0.35">
      <c r="A47" s="10" t="s">
        <v>96</v>
      </c>
      <c r="B47" s="28">
        <v>9600</v>
      </c>
      <c r="C47" s="14">
        <v>0.14000000000000001</v>
      </c>
      <c r="D47" s="28">
        <v>6540</v>
      </c>
      <c r="E47" s="14">
        <v>0.12</v>
      </c>
      <c r="F47" s="28">
        <v>3575</v>
      </c>
      <c r="G47" s="18">
        <v>2690</v>
      </c>
      <c r="H47" s="28">
        <v>600</v>
      </c>
      <c r="I47" s="18">
        <v>290</v>
      </c>
      <c r="J47" s="14">
        <v>0.75</v>
      </c>
      <c r="K47" s="14">
        <v>0.17</v>
      </c>
      <c r="L47" s="14">
        <v>0.08</v>
      </c>
    </row>
    <row r="48" spans="1:12" x14ac:dyDescent="0.35">
      <c r="A48" s="12" t="s">
        <v>97</v>
      </c>
      <c r="B48" s="6">
        <v>21555</v>
      </c>
      <c r="C48" s="16">
        <v>0.32</v>
      </c>
      <c r="D48" s="6">
        <v>18795</v>
      </c>
      <c r="E48" s="16">
        <v>0.33</v>
      </c>
      <c r="F48" s="6">
        <v>16960</v>
      </c>
      <c r="G48" s="20">
        <v>13945</v>
      </c>
      <c r="H48" s="6">
        <v>2335</v>
      </c>
      <c r="I48" s="20">
        <v>685</v>
      </c>
      <c r="J48" s="16">
        <v>0.82</v>
      </c>
      <c r="K48" s="16">
        <v>0.14000000000000001</v>
      </c>
      <c r="L48" s="16">
        <v>0.04</v>
      </c>
    </row>
    <row r="49" spans="1:12" x14ac:dyDescent="0.35">
      <c r="A49" s="12" t="s">
        <v>98</v>
      </c>
      <c r="B49" s="6">
        <v>23765</v>
      </c>
      <c r="C49" s="16">
        <v>0.35</v>
      </c>
      <c r="D49" s="6">
        <v>20075</v>
      </c>
      <c r="E49" s="16">
        <v>0.36</v>
      </c>
      <c r="F49" s="6">
        <v>26360</v>
      </c>
      <c r="G49" s="20">
        <v>20095</v>
      </c>
      <c r="H49" s="6">
        <v>5565</v>
      </c>
      <c r="I49" s="20">
        <v>700</v>
      </c>
      <c r="J49" s="16">
        <v>0.76</v>
      </c>
      <c r="K49" s="16">
        <v>0.21</v>
      </c>
      <c r="L49" s="16">
        <v>0.03</v>
      </c>
    </row>
    <row r="50" spans="1:12" x14ac:dyDescent="0.35">
      <c r="A50" s="13" t="s">
        <v>99</v>
      </c>
      <c r="B50" s="30">
        <v>12715</v>
      </c>
      <c r="C50" s="17">
        <v>0.19</v>
      </c>
      <c r="D50" s="30">
        <v>10745</v>
      </c>
      <c r="E50" s="17">
        <v>0.19</v>
      </c>
      <c r="F50" s="30">
        <v>13920</v>
      </c>
      <c r="G50" s="21">
        <v>9440</v>
      </c>
      <c r="H50" s="30">
        <v>4040</v>
      </c>
      <c r="I50" s="21">
        <v>445</v>
      </c>
      <c r="J50" s="17">
        <v>0.68</v>
      </c>
      <c r="K50" s="17">
        <v>0.28999999999999998</v>
      </c>
      <c r="L50" s="17">
        <v>0.03</v>
      </c>
    </row>
    <row r="51" spans="1:12" x14ac:dyDescent="0.35">
      <c r="A51" s="87" t="s">
        <v>28</v>
      </c>
      <c r="B51" s="88" t="s">
        <v>389</v>
      </c>
    </row>
    <row r="52" spans="1:12" x14ac:dyDescent="0.35">
      <c r="A52" s="89" t="s">
        <v>29</v>
      </c>
      <c r="B52" s="90" t="s">
        <v>390</v>
      </c>
    </row>
    <row r="53" spans="1:12" x14ac:dyDescent="0.35">
      <c r="A53" s="87" t="s">
        <v>30</v>
      </c>
      <c r="B53" s="88" t="s">
        <v>391</v>
      </c>
    </row>
    <row r="54" spans="1:12" x14ac:dyDescent="0.35">
      <c r="A54" s="87" t="s">
        <v>31</v>
      </c>
      <c r="B54" s="88" t="s">
        <v>392</v>
      </c>
    </row>
    <row r="55" spans="1:12" x14ac:dyDescent="0.35">
      <c r="A55" s="87" t="s">
        <v>32</v>
      </c>
      <c r="B55" s="88" t="s">
        <v>393</v>
      </c>
    </row>
    <row r="56" spans="1:12" x14ac:dyDescent="0.35">
      <c r="A56" s="87" t="s">
        <v>33</v>
      </c>
      <c r="B56" s="88" t="s">
        <v>394</v>
      </c>
    </row>
    <row r="57" spans="1:12" x14ac:dyDescent="0.35">
      <c r="A57" s="87" t="s">
        <v>34</v>
      </c>
      <c r="B57" s="88" t="s">
        <v>489</v>
      </c>
    </row>
    <row r="58" spans="1:12" x14ac:dyDescent="0.35">
      <c r="A58" s="87" t="s">
        <v>35</v>
      </c>
      <c r="B58" s="88" t="s">
        <v>395</v>
      </c>
    </row>
    <row r="59" spans="1:12" x14ac:dyDescent="0.35">
      <c r="A59" s="87" t="s">
        <v>36</v>
      </c>
      <c r="B59" s="88" t="s">
        <v>396</v>
      </c>
    </row>
    <row r="60" spans="1:12" x14ac:dyDescent="0.35">
      <c r="A60" s="87" t="s">
        <v>37</v>
      </c>
      <c r="B60" s="88" t="s">
        <v>465</v>
      </c>
    </row>
  </sheetData>
  <conditionalFormatting sqref="C7:C50">
    <cfRule type="dataBar" priority="3">
      <dataBar>
        <cfvo type="num" val="0"/>
        <cfvo type="num" val="1"/>
        <color theme="7" tint="0.39997558519241921"/>
      </dataBar>
      <extLst>
        <ext xmlns:x14="http://schemas.microsoft.com/office/spreadsheetml/2009/9/main" uri="{B025F937-C7B1-47D3-B67F-A62EFF666E3E}">
          <x14:id>{7853C067-10BA-489D-8320-5D39B546C7B0}</x14:id>
        </ext>
      </extLst>
    </cfRule>
  </conditionalFormatting>
  <conditionalFormatting sqref="E7:E50">
    <cfRule type="dataBar" priority="2">
      <dataBar>
        <cfvo type="num" val="0"/>
        <cfvo type="num" val="1"/>
        <color theme="7" tint="0.39997558519241921"/>
      </dataBar>
      <extLst>
        <ext xmlns:x14="http://schemas.microsoft.com/office/spreadsheetml/2009/9/main" uri="{B025F937-C7B1-47D3-B67F-A62EFF666E3E}">
          <x14:id>{EEBDA485-E4FA-4009-B054-D6A9CD30DA20}</x14:id>
        </ext>
      </extLst>
    </cfRule>
  </conditionalFormatting>
  <conditionalFormatting sqref="J7:L50">
    <cfRule type="dataBar" priority="1">
      <dataBar>
        <cfvo type="num" val="0"/>
        <cfvo type="num" val="1"/>
        <color theme="7" tint="0.39997558519241921"/>
      </dataBar>
      <extLst>
        <ext xmlns:x14="http://schemas.microsoft.com/office/spreadsheetml/2009/9/main" uri="{B025F937-C7B1-47D3-B67F-A62EFF666E3E}">
          <x14:id>{2D1484F3-2641-4016-82FE-70F7162D2FD5}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853C067-10BA-489D-8320-5D39B546C7B0}">
            <x14:dataBar minLength="0" maxLength="100" gradient="0">
              <x14:cfvo type="num">
                <xm:f>0</xm:f>
              </x14:cfvo>
              <x14:cfvo type="num">
                <xm:f>1</xm:f>
              </x14:cfvo>
              <x14:negativeFillColor rgb="FFFF0000"/>
              <x14:axisColor rgb="FF000000"/>
            </x14:dataBar>
          </x14:cfRule>
          <xm:sqref>C7:C50</xm:sqref>
        </x14:conditionalFormatting>
        <x14:conditionalFormatting xmlns:xm="http://schemas.microsoft.com/office/excel/2006/main">
          <x14:cfRule type="dataBar" id="{EEBDA485-E4FA-4009-B054-D6A9CD30DA20}">
            <x14:dataBar minLength="0" maxLength="100" gradient="0">
              <x14:cfvo type="num">
                <xm:f>0</xm:f>
              </x14:cfvo>
              <x14:cfvo type="num">
                <xm:f>1</xm:f>
              </x14:cfvo>
              <x14:negativeFillColor rgb="FFFF0000"/>
              <x14:axisColor rgb="FF000000"/>
            </x14:dataBar>
          </x14:cfRule>
          <xm:sqref>E7:E50</xm:sqref>
        </x14:conditionalFormatting>
        <x14:conditionalFormatting xmlns:xm="http://schemas.microsoft.com/office/excel/2006/main">
          <x14:cfRule type="dataBar" id="{2D1484F3-2641-4016-82FE-70F7162D2FD5}">
            <x14:dataBar minLength="0" maxLength="100" gradient="0">
              <x14:cfvo type="num">
                <xm:f>0</xm:f>
              </x14:cfvo>
              <x14:cfvo type="num">
                <xm:f>1</xm:f>
              </x14:cfvo>
              <x14:negativeFillColor rgb="FFFF0000"/>
              <x14:axisColor rgb="FF000000"/>
            </x14:dataBar>
          </x14:cfRule>
          <xm:sqref>J7:L50</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5"/>
  <sheetViews>
    <sheetView showGridLines="0" zoomScaleNormal="100" workbookViewId="0"/>
  </sheetViews>
  <sheetFormatPr defaultColWidth="11.08203125" defaultRowHeight="15.5" x14ac:dyDescent="0.35"/>
  <cols>
    <col min="1" max="1" width="20.58203125" customWidth="1"/>
    <col min="2" max="2" width="99.08203125" bestFit="1" customWidth="1"/>
    <col min="3" max="11" width="20.58203125" customWidth="1"/>
  </cols>
  <sheetData>
    <row r="1" spans="1:11" ht="19.5" x14ac:dyDescent="0.45">
      <c r="A1" s="2" t="s">
        <v>321</v>
      </c>
    </row>
    <row r="2" spans="1:11" x14ac:dyDescent="0.35">
      <c r="A2" t="s">
        <v>209</v>
      </c>
    </row>
    <row r="3" spans="1:11" x14ac:dyDescent="0.35">
      <c r="A3" t="s">
        <v>210</v>
      </c>
    </row>
    <row r="4" spans="1:11" x14ac:dyDescent="0.35">
      <c r="A4" t="s">
        <v>311</v>
      </c>
    </row>
    <row r="5" spans="1:11" x14ac:dyDescent="0.35">
      <c r="A5" t="s">
        <v>47</v>
      </c>
    </row>
    <row r="6" spans="1:11" x14ac:dyDescent="0.35">
      <c r="A6" s="8" t="s">
        <v>326</v>
      </c>
    </row>
    <row r="7" spans="1:11" ht="62" x14ac:dyDescent="0.35">
      <c r="A7" s="22" t="s">
        <v>234</v>
      </c>
      <c r="B7" s="3" t="s">
        <v>127</v>
      </c>
      <c r="C7" s="22" t="s">
        <v>286</v>
      </c>
      <c r="D7" s="3" t="s">
        <v>322</v>
      </c>
      <c r="E7" s="22" t="s">
        <v>323</v>
      </c>
      <c r="F7" s="3" t="s">
        <v>324</v>
      </c>
      <c r="G7" s="22" t="s">
        <v>325</v>
      </c>
      <c r="H7" s="3" t="s">
        <v>276</v>
      </c>
      <c r="I7" s="22" t="s">
        <v>277</v>
      </c>
      <c r="J7" s="3" t="s">
        <v>278</v>
      </c>
      <c r="K7" s="22" t="s">
        <v>279</v>
      </c>
    </row>
    <row r="8" spans="1:11" x14ac:dyDescent="0.35">
      <c r="A8" s="23" t="s">
        <v>246</v>
      </c>
      <c r="B8" s="36" t="s">
        <v>55</v>
      </c>
      <c r="C8" s="26">
        <v>86770</v>
      </c>
      <c r="D8" s="24">
        <v>33060</v>
      </c>
      <c r="E8" s="26">
        <v>41295</v>
      </c>
      <c r="F8" s="24">
        <v>12110</v>
      </c>
      <c r="G8" s="26">
        <v>300</v>
      </c>
      <c r="H8" s="27">
        <v>0.38</v>
      </c>
      <c r="I8" s="25">
        <v>0.48</v>
      </c>
      <c r="J8" s="27">
        <v>0.14000000000000001</v>
      </c>
      <c r="K8" s="25">
        <v>0</v>
      </c>
    </row>
    <row r="9" spans="1:11" x14ac:dyDescent="0.35">
      <c r="A9" s="11" t="s">
        <v>246</v>
      </c>
      <c r="B9" t="s">
        <v>134</v>
      </c>
      <c r="C9" s="19">
        <v>20</v>
      </c>
      <c r="D9" s="4">
        <v>10</v>
      </c>
      <c r="E9" s="19">
        <v>5</v>
      </c>
      <c r="F9" s="4">
        <v>5</v>
      </c>
      <c r="G9" s="19">
        <v>0</v>
      </c>
      <c r="H9" s="5">
        <v>0.55000000000000004</v>
      </c>
      <c r="I9" s="15">
        <v>0.3</v>
      </c>
      <c r="J9" s="5">
        <v>0.15</v>
      </c>
      <c r="K9" s="15">
        <v>0</v>
      </c>
    </row>
    <row r="10" spans="1:11" x14ac:dyDescent="0.35">
      <c r="A10" s="11" t="s">
        <v>246</v>
      </c>
      <c r="B10" t="s">
        <v>135</v>
      </c>
      <c r="C10" s="19">
        <v>465</v>
      </c>
      <c r="D10" s="4">
        <v>385</v>
      </c>
      <c r="E10" s="19">
        <v>70</v>
      </c>
      <c r="F10" s="4">
        <v>15</v>
      </c>
      <c r="G10" s="19" t="s">
        <v>100</v>
      </c>
      <c r="H10" s="5">
        <v>0.82</v>
      </c>
      <c r="I10" s="15">
        <v>0.15</v>
      </c>
      <c r="J10" s="5" t="s">
        <v>100</v>
      </c>
      <c r="K10" s="15" t="s">
        <v>100</v>
      </c>
    </row>
    <row r="11" spans="1:11" x14ac:dyDescent="0.35">
      <c r="A11" s="11" t="s">
        <v>246</v>
      </c>
      <c r="B11" t="s">
        <v>136</v>
      </c>
      <c r="C11" s="19">
        <v>215</v>
      </c>
      <c r="D11" s="4">
        <v>90</v>
      </c>
      <c r="E11" s="19">
        <v>95</v>
      </c>
      <c r="F11" s="4">
        <v>30</v>
      </c>
      <c r="G11" s="19">
        <v>0</v>
      </c>
      <c r="H11" s="5">
        <v>0.42</v>
      </c>
      <c r="I11" s="15">
        <v>0.44</v>
      </c>
      <c r="J11" s="5">
        <v>0.14000000000000001</v>
      </c>
      <c r="K11" s="15">
        <v>0</v>
      </c>
    </row>
    <row r="12" spans="1:11" x14ac:dyDescent="0.35">
      <c r="A12" s="11" t="s">
        <v>246</v>
      </c>
      <c r="B12" t="s">
        <v>137</v>
      </c>
      <c r="C12" s="19">
        <v>3475</v>
      </c>
      <c r="D12" s="4">
        <v>1065</v>
      </c>
      <c r="E12" s="19">
        <v>2175</v>
      </c>
      <c r="F12" s="4">
        <v>240</v>
      </c>
      <c r="G12" s="19">
        <v>0</v>
      </c>
      <c r="H12" s="5">
        <v>0.31</v>
      </c>
      <c r="I12" s="15">
        <v>0.63</v>
      </c>
      <c r="J12" s="5">
        <v>7.0000000000000007E-2</v>
      </c>
      <c r="K12" s="15">
        <v>0</v>
      </c>
    </row>
    <row r="13" spans="1:11" x14ac:dyDescent="0.35">
      <c r="A13" s="11" t="s">
        <v>246</v>
      </c>
      <c r="B13" t="s">
        <v>138</v>
      </c>
      <c r="C13" s="19">
        <v>64500</v>
      </c>
      <c r="D13" s="4">
        <v>24360</v>
      </c>
      <c r="E13" s="19">
        <v>31510</v>
      </c>
      <c r="F13" s="4">
        <v>8470</v>
      </c>
      <c r="G13" s="19">
        <v>160</v>
      </c>
      <c r="H13" s="5">
        <v>0.38</v>
      </c>
      <c r="I13" s="15">
        <v>0.49</v>
      </c>
      <c r="J13" s="5">
        <v>0.13</v>
      </c>
      <c r="K13" s="15">
        <v>0</v>
      </c>
    </row>
    <row r="14" spans="1:11" x14ac:dyDescent="0.35">
      <c r="A14" s="11" t="s">
        <v>246</v>
      </c>
      <c r="B14" t="s">
        <v>139</v>
      </c>
      <c r="C14" s="19">
        <v>3105</v>
      </c>
      <c r="D14" s="4">
        <v>1585</v>
      </c>
      <c r="E14" s="19">
        <v>1195</v>
      </c>
      <c r="F14" s="4">
        <v>315</v>
      </c>
      <c r="G14" s="19">
        <v>15</v>
      </c>
      <c r="H14" s="5">
        <v>0.51</v>
      </c>
      <c r="I14" s="15">
        <v>0.38</v>
      </c>
      <c r="J14" s="5">
        <v>0.1</v>
      </c>
      <c r="K14" s="15">
        <v>0</v>
      </c>
    </row>
    <row r="15" spans="1:11" x14ac:dyDescent="0.35">
      <c r="A15" s="11" t="s">
        <v>246</v>
      </c>
      <c r="B15" t="s">
        <v>140</v>
      </c>
      <c r="C15" s="19">
        <v>810</v>
      </c>
      <c r="D15" s="4">
        <v>195</v>
      </c>
      <c r="E15" s="19">
        <v>435</v>
      </c>
      <c r="F15" s="4">
        <v>150</v>
      </c>
      <c r="G15" s="19">
        <v>30</v>
      </c>
      <c r="H15" s="5">
        <v>0.24</v>
      </c>
      <c r="I15" s="15">
        <v>0.53</v>
      </c>
      <c r="J15" s="5">
        <v>0.19</v>
      </c>
      <c r="K15" s="15">
        <v>0.04</v>
      </c>
    </row>
    <row r="16" spans="1:11" x14ac:dyDescent="0.35">
      <c r="A16" s="11" t="s">
        <v>246</v>
      </c>
      <c r="B16" t="s">
        <v>141</v>
      </c>
      <c r="C16" s="19">
        <v>1380</v>
      </c>
      <c r="D16" s="4">
        <v>180</v>
      </c>
      <c r="E16" s="19">
        <v>890</v>
      </c>
      <c r="F16" s="4">
        <v>285</v>
      </c>
      <c r="G16" s="19">
        <v>25</v>
      </c>
      <c r="H16" s="5">
        <v>0.13</v>
      </c>
      <c r="I16" s="15">
        <v>0.65</v>
      </c>
      <c r="J16" s="5">
        <v>0.21</v>
      </c>
      <c r="K16" s="15">
        <v>0.02</v>
      </c>
    </row>
    <row r="17" spans="1:11" x14ac:dyDescent="0.35">
      <c r="A17" s="11" t="s">
        <v>246</v>
      </c>
      <c r="B17" t="s">
        <v>142</v>
      </c>
      <c r="C17" s="19">
        <v>265</v>
      </c>
      <c r="D17" s="4">
        <v>125</v>
      </c>
      <c r="E17" s="19">
        <v>80</v>
      </c>
      <c r="F17" s="4">
        <v>55</v>
      </c>
      <c r="G17" s="19">
        <v>5</v>
      </c>
      <c r="H17" s="5">
        <v>0.47</v>
      </c>
      <c r="I17" s="15">
        <v>0.3</v>
      </c>
      <c r="J17" s="5">
        <v>0.22</v>
      </c>
      <c r="K17" s="15">
        <v>0.02</v>
      </c>
    </row>
    <row r="18" spans="1:11" x14ac:dyDescent="0.35">
      <c r="A18" s="11" t="s">
        <v>246</v>
      </c>
      <c r="B18" t="s">
        <v>143</v>
      </c>
      <c r="C18" s="19">
        <v>935</v>
      </c>
      <c r="D18" s="4">
        <v>415</v>
      </c>
      <c r="E18" s="19">
        <v>325</v>
      </c>
      <c r="F18" s="4">
        <v>195</v>
      </c>
      <c r="G18" s="19">
        <v>5</v>
      </c>
      <c r="H18" s="5">
        <v>0.44</v>
      </c>
      <c r="I18" s="15">
        <v>0.35</v>
      </c>
      <c r="J18" s="5">
        <v>0.21</v>
      </c>
      <c r="K18" s="15">
        <v>0.01</v>
      </c>
    </row>
    <row r="19" spans="1:11" x14ac:dyDescent="0.35">
      <c r="A19" s="11" t="s">
        <v>246</v>
      </c>
      <c r="B19" t="s">
        <v>144</v>
      </c>
      <c r="C19" s="19">
        <v>915</v>
      </c>
      <c r="D19" s="4">
        <v>370</v>
      </c>
      <c r="E19" s="19">
        <v>335</v>
      </c>
      <c r="F19" s="4">
        <v>210</v>
      </c>
      <c r="G19" s="19" t="s">
        <v>100</v>
      </c>
      <c r="H19" s="5">
        <v>0.41</v>
      </c>
      <c r="I19" s="15">
        <v>0.37</v>
      </c>
      <c r="J19" s="5" t="s">
        <v>100</v>
      </c>
      <c r="K19" s="15" t="s">
        <v>100</v>
      </c>
    </row>
    <row r="20" spans="1:11" x14ac:dyDescent="0.35">
      <c r="A20" s="11" t="s">
        <v>246</v>
      </c>
      <c r="B20" t="s">
        <v>145</v>
      </c>
      <c r="C20" s="19">
        <v>470</v>
      </c>
      <c r="D20" s="4">
        <v>185</v>
      </c>
      <c r="E20" s="19">
        <v>165</v>
      </c>
      <c r="F20" s="4">
        <v>120</v>
      </c>
      <c r="G20" s="19" t="s">
        <v>100</v>
      </c>
      <c r="H20" s="5">
        <v>0.39</v>
      </c>
      <c r="I20" s="15">
        <v>0.35</v>
      </c>
      <c r="J20" s="5" t="s">
        <v>100</v>
      </c>
      <c r="K20" s="15" t="s">
        <v>100</v>
      </c>
    </row>
    <row r="21" spans="1:11" x14ac:dyDescent="0.35">
      <c r="A21" s="11" t="s">
        <v>246</v>
      </c>
      <c r="B21" t="s">
        <v>146</v>
      </c>
      <c r="C21" s="19">
        <v>1105</v>
      </c>
      <c r="D21" s="4">
        <v>360</v>
      </c>
      <c r="E21" s="19">
        <v>415</v>
      </c>
      <c r="F21" s="4">
        <v>310</v>
      </c>
      <c r="G21" s="19">
        <v>20</v>
      </c>
      <c r="H21" s="5">
        <v>0.33</v>
      </c>
      <c r="I21" s="15">
        <v>0.38</v>
      </c>
      <c r="J21" s="5">
        <v>0.28000000000000003</v>
      </c>
      <c r="K21" s="15">
        <v>0.02</v>
      </c>
    </row>
    <row r="22" spans="1:11" x14ac:dyDescent="0.35">
      <c r="A22" s="11" t="s">
        <v>246</v>
      </c>
      <c r="B22" t="s">
        <v>147</v>
      </c>
      <c r="C22" s="19">
        <v>405</v>
      </c>
      <c r="D22" s="4">
        <v>155</v>
      </c>
      <c r="E22" s="19">
        <v>170</v>
      </c>
      <c r="F22" s="4">
        <v>80</v>
      </c>
      <c r="G22" s="19">
        <v>0</v>
      </c>
      <c r="H22" s="5">
        <v>0.39</v>
      </c>
      <c r="I22" s="15">
        <v>0.42</v>
      </c>
      <c r="J22" s="5">
        <v>0.2</v>
      </c>
      <c r="K22" s="15">
        <v>0</v>
      </c>
    </row>
    <row r="23" spans="1:11" x14ac:dyDescent="0.35">
      <c r="A23" s="11" t="s">
        <v>246</v>
      </c>
      <c r="B23" t="s">
        <v>148</v>
      </c>
      <c r="C23" s="19">
        <v>115</v>
      </c>
      <c r="D23" s="4">
        <v>95</v>
      </c>
      <c r="E23" s="19">
        <v>15</v>
      </c>
      <c r="F23" s="4">
        <v>5</v>
      </c>
      <c r="G23" s="19" t="s">
        <v>100</v>
      </c>
      <c r="H23" s="5">
        <v>0.82</v>
      </c>
      <c r="I23" s="15">
        <v>0.14000000000000001</v>
      </c>
      <c r="J23" s="5" t="s">
        <v>100</v>
      </c>
      <c r="K23" s="15" t="s">
        <v>100</v>
      </c>
    </row>
    <row r="24" spans="1:11" x14ac:dyDescent="0.35">
      <c r="A24" s="11" t="s">
        <v>246</v>
      </c>
      <c r="B24" t="s">
        <v>149</v>
      </c>
      <c r="C24" s="19">
        <v>2585</v>
      </c>
      <c r="D24" s="4">
        <v>1425</v>
      </c>
      <c r="E24" s="19">
        <v>915</v>
      </c>
      <c r="F24" s="4">
        <v>235</v>
      </c>
      <c r="G24" s="19">
        <v>10</v>
      </c>
      <c r="H24" s="5">
        <v>0.55000000000000004</v>
      </c>
      <c r="I24" s="15">
        <v>0.35</v>
      </c>
      <c r="J24" s="5">
        <v>0.09</v>
      </c>
      <c r="K24" s="15">
        <v>0</v>
      </c>
    </row>
    <row r="25" spans="1:11" x14ac:dyDescent="0.35">
      <c r="A25" s="11" t="s">
        <v>246</v>
      </c>
      <c r="B25" t="s">
        <v>150</v>
      </c>
      <c r="C25" s="19">
        <v>3715</v>
      </c>
      <c r="D25" s="4">
        <v>1190</v>
      </c>
      <c r="E25" s="19">
        <v>1630</v>
      </c>
      <c r="F25" s="4">
        <v>880</v>
      </c>
      <c r="G25" s="19">
        <v>15</v>
      </c>
      <c r="H25" s="5">
        <v>0.32</v>
      </c>
      <c r="I25" s="15">
        <v>0.44</v>
      </c>
      <c r="J25" s="5">
        <v>0.24</v>
      </c>
      <c r="K25" s="15">
        <v>0</v>
      </c>
    </row>
    <row r="26" spans="1:11" x14ac:dyDescent="0.35">
      <c r="A26" s="11" t="s">
        <v>246</v>
      </c>
      <c r="B26" t="s">
        <v>151</v>
      </c>
      <c r="C26" s="19">
        <v>325</v>
      </c>
      <c r="D26" s="4">
        <v>110</v>
      </c>
      <c r="E26" s="19">
        <v>130</v>
      </c>
      <c r="F26" s="4">
        <v>80</v>
      </c>
      <c r="G26" s="19" t="s">
        <v>100</v>
      </c>
      <c r="H26" s="5">
        <v>0.34</v>
      </c>
      <c r="I26" s="15">
        <v>0.41</v>
      </c>
      <c r="J26" s="5" t="s">
        <v>100</v>
      </c>
      <c r="K26" s="15" t="s">
        <v>100</v>
      </c>
    </row>
    <row r="27" spans="1:11" x14ac:dyDescent="0.35">
      <c r="A27" s="11" t="s">
        <v>246</v>
      </c>
      <c r="B27" t="s">
        <v>152</v>
      </c>
      <c r="C27" s="19">
        <v>75</v>
      </c>
      <c r="D27" s="4">
        <v>35</v>
      </c>
      <c r="E27" s="19">
        <v>25</v>
      </c>
      <c r="F27" s="4">
        <v>15</v>
      </c>
      <c r="G27" s="19">
        <v>0</v>
      </c>
      <c r="H27" s="5">
        <v>0.47</v>
      </c>
      <c r="I27" s="15">
        <v>0.34</v>
      </c>
      <c r="J27" s="5">
        <v>0.19</v>
      </c>
      <c r="K27" s="15">
        <v>0</v>
      </c>
    </row>
    <row r="28" spans="1:11" x14ac:dyDescent="0.35">
      <c r="A28" s="11" t="s">
        <v>246</v>
      </c>
      <c r="B28" t="s">
        <v>153</v>
      </c>
      <c r="C28" s="19">
        <v>130</v>
      </c>
      <c r="D28" s="4">
        <v>110</v>
      </c>
      <c r="E28" s="19">
        <v>10</v>
      </c>
      <c r="F28" s="4">
        <v>10</v>
      </c>
      <c r="G28" s="19" t="s">
        <v>100</v>
      </c>
      <c r="H28" s="5">
        <v>0.82</v>
      </c>
      <c r="I28" s="15" t="s">
        <v>100</v>
      </c>
      <c r="J28" s="5">
        <v>0.09</v>
      </c>
      <c r="K28" s="15" t="s">
        <v>100</v>
      </c>
    </row>
    <row r="29" spans="1:11" x14ac:dyDescent="0.35">
      <c r="A29" s="11" t="s">
        <v>246</v>
      </c>
      <c r="B29" t="s">
        <v>154</v>
      </c>
      <c r="C29" s="19">
        <v>1750</v>
      </c>
      <c r="D29" s="4">
        <v>620</v>
      </c>
      <c r="E29" s="19">
        <v>710</v>
      </c>
      <c r="F29" s="4">
        <v>410</v>
      </c>
      <c r="G29" s="19">
        <v>15</v>
      </c>
      <c r="H29" s="5">
        <v>0.35</v>
      </c>
      <c r="I29" s="15">
        <v>0.4</v>
      </c>
      <c r="J29" s="5">
        <v>0.23</v>
      </c>
      <c r="K29" s="15">
        <v>0.01</v>
      </c>
    </row>
    <row r="30" spans="1:11" x14ac:dyDescent="0.35">
      <c r="A30" s="23" t="s">
        <v>247</v>
      </c>
      <c r="B30" s="36" t="s">
        <v>55</v>
      </c>
      <c r="C30" s="26">
        <v>46345</v>
      </c>
      <c r="D30" s="24">
        <v>16720</v>
      </c>
      <c r="E30" s="26">
        <v>19180</v>
      </c>
      <c r="F30" s="24">
        <v>10240</v>
      </c>
      <c r="G30" s="26">
        <v>205</v>
      </c>
      <c r="H30" s="27">
        <v>0.36</v>
      </c>
      <c r="I30" s="25">
        <v>0.41</v>
      </c>
      <c r="J30" s="27">
        <v>0.22</v>
      </c>
      <c r="K30" s="25">
        <v>0</v>
      </c>
    </row>
    <row r="31" spans="1:11" x14ac:dyDescent="0.35">
      <c r="A31" s="11" t="s">
        <v>247</v>
      </c>
      <c r="B31" t="s">
        <v>134</v>
      </c>
      <c r="C31" s="19">
        <v>15</v>
      </c>
      <c r="D31" s="4">
        <v>5</v>
      </c>
      <c r="E31" s="19">
        <v>5</v>
      </c>
      <c r="F31" s="4" t="s">
        <v>100</v>
      </c>
      <c r="G31" s="19">
        <v>0</v>
      </c>
      <c r="H31" s="5">
        <v>0.54</v>
      </c>
      <c r="I31" s="15" t="s">
        <v>100</v>
      </c>
      <c r="J31" s="5" t="s">
        <v>100</v>
      </c>
      <c r="K31" s="15">
        <v>0</v>
      </c>
    </row>
    <row r="32" spans="1:11" x14ac:dyDescent="0.35">
      <c r="A32" s="11" t="s">
        <v>247</v>
      </c>
      <c r="B32" t="s">
        <v>135</v>
      </c>
      <c r="C32" s="19">
        <v>250</v>
      </c>
      <c r="D32" s="4">
        <v>215</v>
      </c>
      <c r="E32" s="19">
        <v>30</v>
      </c>
      <c r="F32" s="4">
        <v>5</v>
      </c>
      <c r="G32" s="19">
        <v>0</v>
      </c>
      <c r="H32" s="5">
        <v>0.87</v>
      </c>
      <c r="I32" s="15">
        <v>0.11</v>
      </c>
      <c r="J32" s="5">
        <v>0.02</v>
      </c>
      <c r="K32" s="15">
        <v>0</v>
      </c>
    </row>
    <row r="33" spans="1:11" x14ac:dyDescent="0.35">
      <c r="A33" s="11" t="s">
        <v>247</v>
      </c>
      <c r="B33" t="s">
        <v>136</v>
      </c>
      <c r="C33" s="19">
        <v>125</v>
      </c>
      <c r="D33" s="4">
        <v>55</v>
      </c>
      <c r="E33" s="19">
        <v>55</v>
      </c>
      <c r="F33" s="4">
        <v>15</v>
      </c>
      <c r="G33" s="19">
        <v>0</v>
      </c>
      <c r="H33" s="5">
        <v>0.45</v>
      </c>
      <c r="I33" s="15">
        <v>0.42</v>
      </c>
      <c r="J33" s="5">
        <v>0.13</v>
      </c>
      <c r="K33" s="15">
        <v>0</v>
      </c>
    </row>
    <row r="34" spans="1:11" x14ac:dyDescent="0.35">
      <c r="A34" s="11" t="s">
        <v>247</v>
      </c>
      <c r="B34" t="s">
        <v>137</v>
      </c>
      <c r="C34" s="19">
        <v>1175</v>
      </c>
      <c r="D34" s="4">
        <v>680</v>
      </c>
      <c r="E34" s="19">
        <v>340</v>
      </c>
      <c r="F34" s="4">
        <v>155</v>
      </c>
      <c r="G34" s="19">
        <v>0</v>
      </c>
      <c r="H34" s="5">
        <v>0.57999999999999996</v>
      </c>
      <c r="I34" s="15">
        <v>0.28999999999999998</v>
      </c>
      <c r="J34" s="5">
        <v>0.13</v>
      </c>
      <c r="K34" s="15">
        <v>0</v>
      </c>
    </row>
    <row r="35" spans="1:11" x14ac:dyDescent="0.35">
      <c r="A35" s="11" t="s">
        <v>247</v>
      </c>
      <c r="B35" t="s">
        <v>138</v>
      </c>
      <c r="C35" s="19">
        <v>32900</v>
      </c>
      <c r="D35" s="4">
        <v>11510</v>
      </c>
      <c r="E35" s="19">
        <v>14040</v>
      </c>
      <c r="F35" s="4">
        <v>7240</v>
      </c>
      <c r="G35" s="19">
        <v>105</v>
      </c>
      <c r="H35" s="5">
        <v>0.35</v>
      </c>
      <c r="I35" s="15">
        <v>0.43</v>
      </c>
      <c r="J35" s="5">
        <v>0.22</v>
      </c>
      <c r="K35" s="15">
        <v>0</v>
      </c>
    </row>
    <row r="36" spans="1:11" x14ac:dyDescent="0.35">
      <c r="A36" s="11" t="s">
        <v>247</v>
      </c>
      <c r="B36" t="s">
        <v>139</v>
      </c>
      <c r="C36" s="19">
        <v>1225</v>
      </c>
      <c r="D36" s="4">
        <v>575</v>
      </c>
      <c r="E36" s="19">
        <v>450</v>
      </c>
      <c r="F36" s="4">
        <v>190</v>
      </c>
      <c r="G36" s="19">
        <v>5</v>
      </c>
      <c r="H36" s="5">
        <v>0.47</v>
      </c>
      <c r="I36" s="15">
        <v>0.37</v>
      </c>
      <c r="J36" s="5">
        <v>0.16</v>
      </c>
      <c r="K36" s="15">
        <v>0</v>
      </c>
    </row>
    <row r="37" spans="1:11" x14ac:dyDescent="0.35">
      <c r="A37" s="11" t="s">
        <v>247</v>
      </c>
      <c r="B37" t="s">
        <v>140</v>
      </c>
      <c r="C37" s="19">
        <v>435</v>
      </c>
      <c r="D37" s="4">
        <v>115</v>
      </c>
      <c r="E37" s="19">
        <v>190</v>
      </c>
      <c r="F37" s="4">
        <v>120</v>
      </c>
      <c r="G37" s="19">
        <v>10</v>
      </c>
      <c r="H37" s="5">
        <v>0.27</v>
      </c>
      <c r="I37" s="15">
        <v>0.43</v>
      </c>
      <c r="J37" s="5">
        <v>0.28000000000000003</v>
      </c>
      <c r="K37" s="15">
        <v>0.02</v>
      </c>
    </row>
    <row r="38" spans="1:11" x14ac:dyDescent="0.35">
      <c r="A38" s="11" t="s">
        <v>247</v>
      </c>
      <c r="B38" t="s">
        <v>141</v>
      </c>
      <c r="C38" s="19">
        <v>690</v>
      </c>
      <c r="D38" s="4">
        <v>140</v>
      </c>
      <c r="E38" s="19">
        <v>305</v>
      </c>
      <c r="F38" s="4">
        <v>225</v>
      </c>
      <c r="G38" s="19">
        <v>15</v>
      </c>
      <c r="H38" s="5">
        <v>0.2</v>
      </c>
      <c r="I38" s="15">
        <v>0.44</v>
      </c>
      <c r="J38" s="5">
        <v>0.33</v>
      </c>
      <c r="K38" s="15">
        <v>0.02</v>
      </c>
    </row>
    <row r="39" spans="1:11" x14ac:dyDescent="0.35">
      <c r="A39" s="11" t="s">
        <v>247</v>
      </c>
      <c r="B39" t="s">
        <v>142</v>
      </c>
      <c r="C39" s="19">
        <v>190</v>
      </c>
      <c r="D39" s="4">
        <v>85</v>
      </c>
      <c r="E39" s="19">
        <v>55</v>
      </c>
      <c r="F39" s="4">
        <v>50</v>
      </c>
      <c r="G39" s="19">
        <v>5</v>
      </c>
      <c r="H39" s="5">
        <v>0.43</v>
      </c>
      <c r="I39" s="15">
        <v>0.3</v>
      </c>
      <c r="J39" s="5">
        <v>0.25</v>
      </c>
      <c r="K39" s="15">
        <v>0.02</v>
      </c>
    </row>
    <row r="40" spans="1:11" x14ac:dyDescent="0.35">
      <c r="A40" s="11" t="s">
        <v>247</v>
      </c>
      <c r="B40" t="s">
        <v>143</v>
      </c>
      <c r="C40" s="19">
        <v>730</v>
      </c>
      <c r="D40" s="4">
        <v>295</v>
      </c>
      <c r="E40" s="19">
        <v>265</v>
      </c>
      <c r="F40" s="4">
        <v>170</v>
      </c>
      <c r="G40" s="19">
        <v>5</v>
      </c>
      <c r="H40" s="5">
        <v>0.4</v>
      </c>
      <c r="I40" s="15">
        <v>0.36</v>
      </c>
      <c r="J40" s="5">
        <v>0.23</v>
      </c>
      <c r="K40" s="15">
        <v>0.01</v>
      </c>
    </row>
    <row r="41" spans="1:11" x14ac:dyDescent="0.35">
      <c r="A41" s="11" t="s">
        <v>247</v>
      </c>
      <c r="B41" t="s">
        <v>144</v>
      </c>
      <c r="C41" s="19">
        <v>665</v>
      </c>
      <c r="D41" s="4">
        <v>240</v>
      </c>
      <c r="E41" s="19">
        <v>255</v>
      </c>
      <c r="F41" s="4">
        <v>170</v>
      </c>
      <c r="G41" s="19" t="s">
        <v>100</v>
      </c>
      <c r="H41" s="5">
        <v>0.36</v>
      </c>
      <c r="I41" s="15">
        <v>0.38</v>
      </c>
      <c r="J41" s="5" t="s">
        <v>100</v>
      </c>
      <c r="K41" s="15" t="s">
        <v>100</v>
      </c>
    </row>
    <row r="42" spans="1:11" x14ac:dyDescent="0.35">
      <c r="A42" s="11" t="s">
        <v>247</v>
      </c>
      <c r="B42" t="s">
        <v>145</v>
      </c>
      <c r="C42" s="19">
        <v>290</v>
      </c>
      <c r="D42" s="4">
        <v>100</v>
      </c>
      <c r="E42" s="19">
        <v>115</v>
      </c>
      <c r="F42" s="4">
        <v>75</v>
      </c>
      <c r="G42" s="19" t="s">
        <v>100</v>
      </c>
      <c r="H42" s="5">
        <v>0.35</v>
      </c>
      <c r="I42" s="15">
        <v>0.39</v>
      </c>
      <c r="J42" s="5" t="s">
        <v>100</v>
      </c>
      <c r="K42" s="15" t="s">
        <v>100</v>
      </c>
    </row>
    <row r="43" spans="1:11" x14ac:dyDescent="0.35">
      <c r="A43" s="11" t="s">
        <v>247</v>
      </c>
      <c r="B43" t="s">
        <v>146</v>
      </c>
      <c r="C43" s="19">
        <v>725</v>
      </c>
      <c r="D43" s="4">
        <v>210</v>
      </c>
      <c r="E43" s="19">
        <v>280</v>
      </c>
      <c r="F43" s="4">
        <v>220</v>
      </c>
      <c r="G43" s="19">
        <v>15</v>
      </c>
      <c r="H43" s="5">
        <v>0.28999999999999998</v>
      </c>
      <c r="I43" s="15">
        <v>0.39</v>
      </c>
      <c r="J43" s="5">
        <v>0.3</v>
      </c>
      <c r="K43" s="15">
        <v>0.02</v>
      </c>
    </row>
    <row r="44" spans="1:11" x14ac:dyDescent="0.35">
      <c r="A44" s="11" t="s">
        <v>247</v>
      </c>
      <c r="B44" t="s">
        <v>147</v>
      </c>
      <c r="C44" s="19">
        <v>290</v>
      </c>
      <c r="D44" s="4">
        <v>90</v>
      </c>
      <c r="E44" s="19">
        <v>135</v>
      </c>
      <c r="F44" s="4">
        <v>65</v>
      </c>
      <c r="G44" s="19">
        <v>0</v>
      </c>
      <c r="H44" s="5">
        <v>0.32</v>
      </c>
      <c r="I44" s="15">
        <v>0.47</v>
      </c>
      <c r="J44" s="5">
        <v>0.22</v>
      </c>
      <c r="K44" s="15">
        <v>0</v>
      </c>
    </row>
    <row r="45" spans="1:11" x14ac:dyDescent="0.35">
      <c r="A45" s="11" t="s">
        <v>247</v>
      </c>
      <c r="B45" t="s">
        <v>148</v>
      </c>
      <c r="C45" s="19">
        <v>45</v>
      </c>
      <c r="D45" s="4">
        <v>35</v>
      </c>
      <c r="E45" s="19">
        <v>5</v>
      </c>
      <c r="F45" s="4" t="s">
        <v>100</v>
      </c>
      <c r="G45" s="19" t="s">
        <v>100</v>
      </c>
      <c r="H45" s="5">
        <v>0.86</v>
      </c>
      <c r="I45" s="15" t="s">
        <v>100</v>
      </c>
      <c r="J45" s="5" t="s">
        <v>100</v>
      </c>
      <c r="K45" s="15" t="s">
        <v>100</v>
      </c>
    </row>
    <row r="46" spans="1:11" x14ac:dyDescent="0.35">
      <c r="A46" s="11" t="s">
        <v>247</v>
      </c>
      <c r="B46" t="s">
        <v>149</v>
      </c>
      <c r="C46" s="19">
        <v>920</v>
      </c>
      <c r="D46" s="4">
        <v>445</v>
      </c>
      <c r="E46" s="19">
        <v>305</v>
      </c>
      <c r="F46" s="4">
        <v>165</v>
      </c>
      <c r="G46" s="19">
        <v>5</v>
      </c>
      <c r="H46" s="5">
        <v>0.48</v>
      </c>
      <c r="I46" s="15">
        <v>0.33</v>
      </c>
      <c r="J46" s="5">
        <v>0.18</v>
      </c>
      <c r="K46" s="15">
        <v>0.01</v>
      </c>
    </row>
    <row r="47" spans="1:11" x14ac:dyDescent="0.35">
      <c r="A47" s="11" t="s">
        <v>247</v>
      </c>
      <c r="B47" t="s">
        <v>150</v>
      </c>
      <c r="C47" s="19">
        <v>3585</v>
      </c>
      <c r="D47" s="4">
        <v>1125</v>
      </c>
      <c r="E47" s="19">
        <v>1575</v>
      </c>
      <c r="F47" s="4">
        <v>875</v>
      </c>
      <c r="G47" s="19">
        <v>15</v>
      </c>
      <c r="H47" s="5">
        <v>0.31</v>
      </c>
      <c r="I47" s="15">
        <v>0.44</v>
      </c>
      <c r="J47" s="5">
        <v>0.24</v>
      </c>
      <c r="K47" s="15">
        <v>0</v>
      </c>
    </row>
    <row r="48" spans="1:11" x14ac:dyDescent="0.35">
      <c r="A48" s="11" t="s">
        <v>247</v>
      </c>
      <c r="B48" t="s">
        <v>151</v>
      </c>
      <c r="C48" s="19">
        <v>215</v>
      </c>
      <c r="D48" s="4">
        <v>75</v>
      </c>
      <c r="E48" s="19">
        <v>70</v>
      </c>
      <c r="F48" s="4">
        <v>75</v>
      </c>
      <c r="G48" s="19" t="s">
        <v>100</v>
      </c>
      <c r="H48" s="5">
        <v>0.34</v>
      </c>
      <c r="I48" s="15" t="s">
        <v>100</v>
      </c>
      <c r="J48" s="5">
        <v>0.34</v>
      </c>
      <c r="K48" s="15" t="s">
        <v>100</v>
      </c>
    </row>
    <row r="49" spans="1:11" x14ac:dyDescent="0.35">
      <c r="A49" s="11" t="s">
        <v>247</v>
      </c>
      <c r="B49" t="s">
        <v>152</v>
      </c>
      <c r="C49" s="19">
        <v>40</v>
      </c>
      <c r="D49" s="4">
        <v>20</v>
      </c>
      <c r="E49" s="19">
        <v>10</v>
      </c>
      <c r="F49" s="4">
        <v>5</v>
      </c>
      <c r="G49" s="19">
        <v>0</v>
      </c>
      <c r="H49" s="5">
        <v>0.55000000000000004</v>
      </c>
      <c r="I49" s="15">
        <v>0.3</v>
      </c>
      <c r="J49" s="5">
        <v>0.15</v>
      </c>
      <c r="K49" s="15">
        <v>0</v>
      </c>
    </row>
    <row r="50" spans="1:11" x14ac:dyDescent="0.35">
      <c r="A50" s="11" t="s">
        <v>247</v>
      </c>
      <c r="B50" t="s">
        <v>153</v>
      </c>
      <c r="C50" s="19">
        <v>125</v>
      </c>
      <c r="D50" s="4">
        <v>100</v>
      </c>
      <c r="E50" s="19">
        <v>10</v>
      </c>
      <c r="F50" s="4">
        <v>10</v>
      </c>
      <c r="G50" s="19" t="s">
        <v>100</v>
      </c>
      <c r="H50" s="5">
        <v>0.81</v>
      </c>
      <c r="I50" s="15" t="s">
        <v>100</v>
      </c>
      <c r="J50" s="5">
        <v>0.1</v>
      </c>
      <c r="K50" s="15" t="s">
        <v>100</v>
      </c>
    </row>
    <row r="51" spans="1:11" x14ac:dyDescent="0.35">
      <c r="A51" s="11" t="s">
        <v>247</v>
      </c>
      <c r="B51" t="s">
        <v>154</v>
      </c>
      <c r="C51" s="19">
        <v>1705</v>
      </c>
      <c r="D51" s="4">
        <v>600</v>
      </c>
      <c r="E51" s="19">
        <v>685</v>
      </c>
      <c r="F51" s="4">
        <v>410</v>
      </c>
      <c r="G51" s="19">
        <v>15</v>
      </c>
      <c r="H51" s="5">
        <v>0.35</v>
      </c>
      <c r="I51" s="15">
        <v>0.4</v>
      </c>
      <c r="J51" s="5">
        <v>0.24</v>
      </c>
      <c r="K51" s="15">
        <v>0.01</v>
      </c>
    </row>
    <row r="52" spans="1:11" x14ac:dyDescent="0.35">
      <c r="A52" s="23" t="s">
        <v>248</v>
      </c>
      <c r="B52" s="36" t="s">
        <v>55</v>
      </c>
      <c r="C52" s="26">
        <v>40425</v>
      </c>
      <c r="D52" s="24">
        <v>16340</v>
      </c>
      <c r="E52" s="26">
        <v>22115</v>
      </c>
      <c r="F52" s="24">
        <v>1870</v>
      </c>
      <c r="G52" s="26">
        <v>100</v>
      </c>
      <c r="H52" s="27">
        <v>0.4</v>
      </c>
      <c r="I52" s="25">
        <v>0.55000000000000004</v>
      </c>
      <c r="J52" s="27">
        <v>0.05</v>
      </c>
      <c r="K52" s="25">
        <v>0</v>
      </c>
    </row>
    <row r="53" spans="1:11" x14ac:dyDescent="0.35">
      <c r="A53" s="11" t="s">
        <v>248</v>
      </c>
      <c r="B53" t="s">
        <v>134</v>
      </c>
      <c r="C53" s="19">
        <v>5</v>
      </c>
      <c r="D53" s="4">
        <v>5</v>
      </c>
      <c r="E53" s="19" t="s">
        <v>100</v>
      </c>
      <c r="F53" s="4" t="s">
        <v>100</v>
      </c>
      <c r="G53" s="19">
        <v>0</v>
      </c>
      <c r="H53" s="5" t="s">
        <v>100</v>
      </c>
      <c r="I53" s="15" t="s">
        <v>100</v>
      </c>
      <c r="J53" s="5" t="s">
        <v>100</v>
      </c>
      <c r="K53" s="15">
        <v>0</v>
      </c>
    </row>
    <row r="54" spans="1:11" x14ac:dyDescent="0.35">
      <c r="A54" s="11" t="s">
        <v>248</v>
      </c>
      <c r="B54" t="s">
        <v>135</v>
      </c>
      <c r="C54" s="19">
        <v>215</v>
      </c>
      <c r="D54" s="4">
        <v>165</v>
      </c>
      <c r="E54" s="19">
        <v>40</v>
      </c>
      <c r="F54" s="4">
        <v>10</v>
      </c>
      <c r="G54" s="19" t="s">
        <v>100</v>
      </c>
      <c r="H54" s="5">
        <v>0.77</v>
      </c>
      <c r="I54" s="15">
        <v>0.19</v>
      </c>
      <c r="J54" s="5" t="s">
        <v>100</v>
      </c>
      <c r="K54" s="15" t="s">
        <v>100</v>
      </c>
    </row>
    <row r="55" spans="1:11" x14ac:dyDescent="0.35">
      <c r="A55" s="11" t="s">
        <v>248</v>
      </c>
      <c r="B55" t="s">
        <v>136</v>
      </c>
      <c r="C55" s="19">
        <v>90</v>
      </c>
      <c r="D55" s="4">
        <v>35</v>
      </c>
      <c r="E55" s="19">
        <v>40</v>
      </c>
      <c r="F55" s="4">
        <v>15</v>
      </c>
      <c r="G55" s="19">
        <v>0</v>
      </c>
      <c r="H55" s="5">
        <v>0.39</v>
      </c>
      <c r="I55" s="15">
        <v>0.46</v>
      </c>
      <c r="J55" s="5">
        <v>0.16</v>
      </c>
      <c r="K55" s="15">
        <v>0</v>
      </c>
    </row>
    <row r="56" spans="1:11" x14ac:dyDescent="0.35">
      <c r="A56" s="11" t="s">
        <v>248</v>
      </c>
      <c r="B56" t="s">
        <v>137</v>
      </c>
      <c r="C56" s="19">
        <v>2300</v>
      </c>
      <c r="D56" s="4">
        <v>385</v>
      </c>
      <c r="E56" s="19">
        <v>1835</v>
      </c>
      <c r="F56" s="4">
        <v>85</v>
      </c>
      <c r="G56" s="19">
        <v>0</v>
      </c>
      <c r="H56" s="5">
        <v>0.17</v>
      </c>
      <c r="I56" s="15">
        <v>0.8</v>
      </c>
      <c r="J56" s="5">
        <v>0.04</v>
      </c>
      <c r="K56" s="15">
        <v>0</v>
      </c>
    </row>
    <row r="57" spans="1:11" x14ac:dyDescent="0.35">
      <c r="A57" s="11" t="s">
        <v>248</v>
      </c>
      <c r="B57" t="s">
        <v>138</v>
      </c>
      <c r="C57" s="19">
        <v>31600</v>
      </c>
      <c r="D57" s="4">
        <v>12850</v>
      </c>
      <c r="E57" s="19">
        <v>17465</v>
      </c>
      <c r="F57" s="4">
        <v>1230</v>
      </c>
      <c r="G57" s="19">
        <v>55</v>
      </c>
      <c r="H57" s="5">
        <v>0.41</v>
      </c>
      <c r="I57" s="15">
        <v>0.55000000000000004</v>
      </c>
      <c r="J57" s="5">
        <v>0.04</v>
      </c>
      <c r="K57" s="15">
        <v>0</v>
      </c>
    </row>
    <row r="58" spans="1:11" x14ac:dyDescent="0.35">
      <c r="A58" s="11" t="s">
        <v>248</v>
      </c>
      <c r="B58" t="s">
        <v>139</v>
      </c>
      <c r="C58" s="19">
        <v>1880</v>
      </c>
      <c r="D58" s="4">
        <v>1010</v>
      </c>
      <c r="E58" s="19">
        <v>740</v>
      </c>
      <c r="F58" s="4">
        <v>120</v>
      </c>
      <c r="G58" s="19">
        <v>10</v>
      </c>
      <c r="H58" s="5">
        <v>0.54</v>
      </c>
      <c r="I58" s="15">
        <v>0.39</v>
      </c>
      <c r="J58" s="5">
        <v>0.06</v>
      </c>
      <c r="K58" s="15">
        <v>0</v>
      </c>
    </row>
    <row r="59" spans="1:11" x14ac:dyDescent="0.35">
      <c r="A59" s="11" t="s">
        <v>248</v>
      </c>
      <c r="B59" t="s">
        <v>140</v>
      </c>
      <c r="C59" s="19">
        <v>375</v>
      </c>
      <c r="D59" s="4">
        <v>80</v>
      </c>
      <c r="E59" s="19">
        <v>245</v>
      </c>
      <c r="F59" s="4">
        <v>30</v>
      </c>
      <c r="G59" s="19">
        <v>20</v>
      </c>
      <c r="H59" s="5">
        <v>0.21</v>
      </c>
      <c r="I59" s="15">
        <v>0.65</v>
      </c>
      <c r="J59" s="5">
        <v>0.08</v>
      </c>
      <c r="K59" s="15">
        <v>0.06</v>
      </c>
    </row>
    <row r="60" spans="1:11" x14ac:dyDescent="0.35">
      <c r="A60" s="11" t="s">
        <v>248</v>
      </c>
      <c r="B60" t="s">
        <v>141</v>
      </c>
      <c r="C60" s="19">
        <v>690</v>
      </c>
      <c r="D60" s="4">
        <v>40</v>
      </c>
      <c r="E60" s="19">
        <v>585</v>
      </c>
      <c r="F60" s="4">
        <v>60</v>
      </c>
      <c r="G60" s="19">
        <v>10</v>
      </c>
      <c r="H60" s="5">
        <v>0.06</v>
      </c>
      <c r="I60" s="15">
        <v>0.85</v>
      </c>
      <c r="J60" s="5">
        <v>0.08</v>
      </c>
      <c r="K60" s="15">
        <v>0.01</v>
      </c>
    </row>
    <row r="61" spans="1:11" x14ac:dyDescent="0.35">
      <c r="A61" s="11" t="s">
        <v>248</v>
      </c>
      <c r="B61" t="s">
        <v>142</v>
      </c>
      <c r="C61" s="19">
        <v>70</v>
      </c>
      <c r="D61" s="4">
        <v>40</v>
      </c>
      <c r="E61" s="19">
        <v>20</v>
      </c>
      <c r="F61" s="4">
        <v>10</v>
      </c>
      <c r="G61" s="19" t="s">
        <v>100</v>
      </c>
      <c r="H61" s="5">
        <v>0.56000000000000005</v>
      </c>
      <c r="I61" s="15">
        <v>0.3</v>
      </c>
      <c r="J61" s="5" t="s">
        <v>100</v>
      </c>
      <c r="K61" s="15" t="s">
        <v>100</v>
      </c>
    </row>
    <row r="62" spans="1:11" x14ac:dyDescent="0.35">
      <c r="A62" s="11" t="s">
        <v>248</v>
      </c>
      <c r="B62" t="s">
        <v>143</v>
      </c>
      <c r="C62" s="19">
        <v>205</v>
      </c>
      <c r="D62" s="4">
        <v>115</v>
      </c>
      <c r="E62" s="19">
        <v>60</v>
      </c>
      <c r="F62" s="4">
        <v>25</v>
      </c>
      <c r="G62" s="19" t="s">
        <v>100</v>
      </c>
      <c r="H62" s="5">
        <v>0.56999999999999995</v>
      </c>
      <c r="I62" s="15">
        <v>0.3</v>
      </c>
      <c r="J62" s="5" t="s">
        <v>100</v>
      </c>
      <c r="K62" s="15" t="s">
        <v>100</v>
      </c>
    </row>
    <row r="63" spans="1:11" x14ac:dyDescent="0.35">
      <c r="A63" s="11" t="s">
        <v>248</v>
      </c>
      <c r="B63" t="s">
        <v>144</v>
      </c>
      <c r="C63" s="19">
        <v>250</v>
      </c>
      <c r="D63" s="4">
        <v>130</v>
      </c>
      <c r="E63" s="19">
        <v>80</v>
      </c>
      <c r="F63" s="4">
        <v>40</v>
      </c>
      <c r="G63" s="19">
        <v>0</v>
      </c>
      <c r="H63" s="5">
        <v>0.52</v>
      </c>
      <c r="I63" s="15">
        <v>0.32</v>
      </c>
      <c r="J63" s="5">
        <v>0.16</v>
      </c>
      <c r="K63" s="15">
        <v>0</v>
      </c>
    </row>
    <row r="64" spans="1:11" x14ac:dyDescent="0.35">
      <c r="A64" s="11" t="s">
        <v>248</v>
      </c>
      <c r="B64" t="s">
        <v>145</v>
      </c>
      <c r="C64" s="19">
        <v>180</v>
      </c>
      <c r="D64" s="4">
        <v>80</v>
      </c>
      <c r="E64" s="19">
        <v>50</v>
      </c>
      <c r="F64" s="4">
        <v>45</v>
      </c>
      <c r="G64" s="19">
        <v>0</v>
      </c>
      <c r="H64" s="5">
        <v>0.46</v>
      </c>
      <c r="I64" s="15">
        <v>0.28000000000000003</v>
      </c>
      <c r="J64" s="5">
        <v>0.26</v>
      </c>
      <c r="K64" s="15">
        <v>0</v>
      </c>
    </row>
    <row r="65" spans="1:11" x14ac:dyDescent="0.35">
      <c r="A65" s="11" t="s">
        <v>248</v>
      </c>
      <c r="B65" t="s">
        <v>146</v>
      </c>
      <c r="C65" s="19">
        <v>380</v>
      </c>
      <c r="D65" s="4">
        <v>150</v>
      </c>
      <c r="E65" s="19">
        <v>135</v>
      </c>
      <c r="F65" s="4">
        <v>90</v>
      </c>
      <c r="G65" s="19" t="s">
        <v>100</v>
      </c>
      <c r="H65" s="5">
        <v>0.4</v>
      </c>
      <c r="I65" s="15">
        <v>0.36</v>
      </c>
      <c r="J65" s="5" t="s">
        <v>100</v>
      </c>
      <c r="K65" s="15" t="s">
        <v>100</v>
      </c>
    </row>
    <row r="66" spans="1:11" x14ac:dyDescent="0.35">
      <c r="A66" s="11" t="s">
        <v>248</v>
      </c>
      <c r="B66" t="s">
        <v>147</v>
      </c>
      <c r="C66" s="19">
        <v>115</v>
      </c>
      <c r="D66" s="4">
        <v>65</v>
      </c>
      <c r="E66" s="19">
        <v>35</v>
      </c>
      <c r="F66" s="4">
        <v>15</v>
      </c>
      <c r="G66" s="19">
        <v>0</v>
      </c>
      <c r="H66" s="5">
        <v>0.56999999999999995</v>
      </c>
      <c r="I66" s="15">
        <v>0.3</v>
      </c>
      <c r="J66" s="5">
        <v>0.13</v>
      </c>
      <c r="K66" s="15">
        <v>0</v>
      </c>
    </row>
    <row r="67" spans="1:11" x14ac:dyDescent="0.35">
      <c r="A67" s="11" t="s">
        <v>248</v>
      </c>
      <c r="B67" t="s">
        <v>148</v>
      </c>
      <c r="C67" s="19">
        <v>75</v>
      </c>
      <c r="D67" s="4">
        <v>60</v>
      </c>
      <c r="E67" s="19">
        <v>15</v>
      </c>
      <c r="F67" s="4" t="s">
        <v>100</v>
      </c>
      <c r="G67" s="19">
        <v>0</v>
      </c>
      <c r="H67" s="5">
        <v>0.8</v>
      </c>
      <c r="I67" s="15" t="s">
        <v>100</v>
      </c>
      <c r="J67" s="5" t="s">
        <v>100</v>
      </c>
      <c r="K67" s="15">
        <v>0</v>
      </c>
    </row>
    <row r="68" spans="1:11" x14ac:dyDescent="0.35">
      <c r="A68" s="11" t="s">
        <v>248</v>
      </c>
      <c r="B68" t="s">
        <v>149</v>
      </c>
      <c r="C68" s="19">
        <v>1665</v>
      </c>
      <c r="D68" s="4">
        <v>985</v>
      </c>
      <c r="E68" s="19">
        <v>610</v>
      </c>
      <c r="F68" s="4">
        <v>70</v>
      </c>
      <c r="G68" s="19">
        <v>5</v>
      </c>
      <c r="H68" s="5">
        <v>0.59</v>
      </c>
      <c r="I68" s="15">
        <v>0.37</v>
      </c>
      <c r="J68" s="5">
        <v>0.04</v>
      </c>
      <c r="K68" s="15">
        <v>0</v>
      </c>
    </row>
    <row r="69" spans="1:11" x14ac:dyDescent="0.35">
      <c r="A69" s="11" t="s">
        <v>248</v>
      </c>
      <c r="B69" t="s">
        <v>150</v>
      </c>
      <c r="C69" s="19">
        <v>130</v>
      </c>
      <c r="D69" s="4">
        <v>65</v>
      </c>
      <c r="E69" s="19">
        <v>55</v>
      </c>
      <c r="F69" s="4">
        <v>10</v>
      </c>
      <c r="G69" s="19">
        <v>0</v>
      </c>
      <c r="H69" s="5">
        <v>0.51</v>
      </c>
      <c r="I69" s="15">
        <v>0.42</v>
      </c>
      <c r="J69" s="5">
        <v>7.0000000000000007E-2</v>
      </c>
      <c r="K69" s="15">
        <v>0</v>
      </c>
    </row>
    <row r="70" spans="1:11" x14ac:dyDescent="0.35">
      <c r="A70" s="11" t="s">
        <v>248</v>
      </c>
      <c r="B70" t="s">
        <v>151</v>
      </c>
      <c r="C70" s="19">
        <v>105</v>
      </c>
      <c r="D70" s="4">
        <v>40</v>
      </c>
      <c r="E70" s="19">
        <v>60</v>
      </c>
      <c r="F70" s="4">
        <v>5</v>
      </c>
      <c r="G70" s="19">
        <v>0</v>
      </c>
      <c r="H70" s="5">
        <v>0.36</v>
      </c>
      <c r="I70" s="15">
        <v>0.57999999999999996</v>
      </c>
      <c r="J70" s="5">
        <v>0.06</v>
      </c>
      <c r="K70" s="15">
        <v>0</v>
      </c>
    </row>
    <row r="71" spans="1:11" x14ac:dyDescent="0.35">
      <c r="A71" s="11" t="s">
        <v>248</v>
      </c>
      <c r="B71" t="s">
        <v>152</v>
      </c>
      <c r="C71" s="19">
        <v>35</v>
      </c>
      <c r="D71" s="4">
        <v>15</v>
      </c>
      <c r="E71" s="19">
        <v>15</v>
      </c>
      <c r="F71" s="4">
        <v>10</v>
      </c>
      <c r="G71" s="19">
        <v>0</v>
      </c>
      <c r="H71" s="5">
        <v>0.38</v>
      </c>
      <c r="I71" s="15">
        <v>0.38</v>
      </c>
      <c r="J71" s="5">
        <v>0.24</v>
      </c>
      <c r="K71" s="15">
        <v>0</v>
      </c>
    </row>
    <row r="72" spans="1:11" x14ac:dyDescent="0.35">
      <c r="A72" s="11" t="s">
        <v>248</v>
      </c>
      <c r="B72" t="s">
        <v>153</v>
      </c>
      <c r="C72" s="19">
        <v>10</v>
      </c>
      <c r="D72" s="4">
        <v>5</v>
      </c>
      <c r="E72" s="19" t="s">
        <v>100</v>
      </c>
      <c r="F72" s="4">
        <v>0</v>
      </c>
      <c r="G72" s="19">
        <v>0</v>
      </c>
      <c r="H72" s="5" t="s">
        <v>100</v>
      </c>
      <c r="I72" s="15" t="s">
        <v>100</v>
      </c>
      <c r="J72" s="5">
        <v>0</v>
      </c>
      <c r="K72" s="15">
        <v>0</v>
      </c>
    </row>
    <row r="73" spans="1:11" x14ac:dyDescent="0.35">
      <c r="A73" s="32" t="s">
        <v>248</v>
      </c>
      <c r="B73" t="s">
        <v>154</v>
      </c>
      <c r="C73" s="34">
        <v>45</v>
      </c>
      <c r="D73" s="4">
        <v>20</v>
      </c>
      <c r="E73" s="34">
        <v>25</v>
      </c>
      <c r="F73" s="4" t="s">
        <v>100</v>
      </c>
      <c r="G73" s="34">
        <v>0</v>
      </c>
      <c r="H73" s="5" t="s">
        <v>100</v>
      </c>
      <c r="I73" s="33">
        <v>0.5</v>
      </c>
      <c r="J73" s="5" t="s">
        <v>100</v>
      </c>
      <c r="K73" s="33">
        <v>0</v>
      </c>
    </row>
    <row r="75" spans="1:11" x14ac:dyDescent="0.35">
      <c r="A75" s="8" t="s">
        <v>327</v>
      </c>
    </row>
    <row r="76" spans="1:11" ht="62" x14ac:dyDescent="0.35">
      <c r="A76" s="22" t="s">
        <v>234</v>
      </c>
      <c r="B76" s="3" t="s">
        <v>127</v>
      </c>
      <c r="C76" s="22" t="s">
        <v>286</v>
      </c>
      <c r="D76" s="3" t="s">
        <v>322</v>
      </c>
      <c r="E76" s="22" t="s">
        <v>323</v>
      </c>
      <c r="F76" s="3" t="s">
        <v>324</v>
      </c>
      <c r="G76" s="22" t="s">
        <v>325</v>
      </c>
      <c r="H76" s="3" t="s">
        <v>276</v>
      </c>
      <c r="I76" s="22" t="s">
        <v>277</v>
      </c>
      <c r="J76" s="3" t="s">
        <v>278</v>
      </c>
      <c r="K76" s="22" t="s">
        <v>279</v>
      </c>
    </row>
    <row r="77" spans="1:11" x14ac:dyDescent="0.35">
      <c r="A77" s="23" t="s">
        <v>246</v>
      </c>
      <c r="B77" s="175" t="s">
        <v>536</v>
      </c>
      <c r="C77" s="26">
        <v>64500</v>
      </c>
      <c r="D77" s="24">
        <v>24360</v>
      </c>
      <c r="E77" s="26">
        <v>31510</v>
      </c>
      <c r="F77" s="24">
        <v>8470</v>
      </c>
      <c r="G77" s="26">
        <v>160</v>
      </c>
      <c r="H77" s="27">
        <v>0.38</v>
      </c>
      <c r="I77" s="25">
        <v>0.49</v>
      </c>
      <c r="J77" s="27">
        <v>0.13</v>
      </c>
      <c r="K77" s="25">
        <v>0</v>
      </c>
    </row>
    <row r="78" spans="1:11" x14ac:dyDescent="0.35">
      <c r="A78" s="11" t="s">
        <v>246</v>
      </c>
      <c r="B78" t="s">
        <v>317</v>
      </c>
      <c r="C78" s="19">
        <v>35265</v>
      </c>
      <c r="D78" s="4">
        <v>13795</v>
      </c>
      <c r="E78" s="19">
        <v>17190</v>
      </c>
      <c r="F78" s="4">
        <v>4220</v>
      </c>
      <c r="G78" s="19">
        <v>60</v>
      </c>
      <c r="H78" s="5">
        <v>0.39</v>
      </c>
      <c r="I78" s="15">
        <v>0.49</v>
      </c>
      <c r="J78" s="5">
        <v>0.12</v>
      </c>
      <c r="K78" s="15">
        <v>0</v>
      </c>
    </row>
    <row r="79" spans="1:11" x14ac:dyDescent="0.35">
      <c r="A79" s="11" t="s">
        <v>246</v>
      </c>
      <c r="B79" t="s">
        <v>318</v>
      </c>
      <c r="C79" s="19">
        <v>10660</v>
      </c>
      <c r="D79" s="4">
        <v>3515</v>
      </c>
      <c r="E79" s="19">
        <v>5130</v>
      </c>
      <c r="F79" s="4">
        <v>1985</v>
      </c>
      <c r="G79" s="19">
        <v>35</v>
      </c>
      <c r="H79" s="5">
        <v>0.33</v>
      </c>
      <c r="I79" s="15">
        <v>0.48</v>
      </c>
      <c r="J79" s="5">
        <v>0.19</v>
      </c>
      <c r="K79" s="15">
        <v>0</v>
      </c>
    </row>
    <row r="80" spans="1:11" x14ac:dyDescent="0.35">
      <c r="A80" s="11" t="s">
        <v>246</v>
      </c>
      <c r="B80" t="s">
        <v>319</v>
      </c>
      <c r="C80" s="19">
        <v>18570</v>
      </c>
      <c r="D80" s="4">
        <v>7050</v>
      </c>
      <c r="E80" s="19">
        <v>9190</v>
      </c>
      <c r="F80" s="4">
        <v>2270</v>
      </c>
      <c r="G80" s="19">
        <v>65</v>
      </c>
      <c r="H80" s="5">
        <v>0.38</v>
      </c>
      <c r="I80" s="15">
        <v>0.49</v>
      </c>
      <c r="J80" s="5">
        <v>0.12</v>
      </c>
      <c r="K80" s="15">
        <v>0</v>
      </c>
    </row>
    <row r="81" spans="1:11" x14ac:dyDescent="0.35">
      <c r="A81" s="23" t="s">
        <v>247</v>
      </c>
      <c r="B81" s="175" t="s">
        <v>536</v>
      </c>
      <c r="C81" s="26">
        <v>32900</v>
      </c>
      <c r="D81" s="24">
        <v>11510</v>
      </c>
      <c r="E81" s="26">
        <v>14040</v>
      </c>
      <c r="F81" s="24">
        <v>7240</v>
      </c>
      <c r="G81" s="26">
        <v>105</v>
      </c>
      <c r="H81" s="27">
        <v>0.35</v>
      </c>
      <c r="I81" s="25">
        <v>0.43</v>
      </c>
      <c r="J81" s="27">
        <v>0.22</v>
      </c>
      <c r="K81" s="25">
        <v>0</v>
      </c>
    </row>
    <row r="82" spans="1:11" x14ac:dyDescent="0.35">
      <c r="A82" s="11" t="s">
        <v>247</v>
      </c>
      <c r="B82" t="s">
        <v>317</v>
      </c>
      <c r="C82" s="19">
        <v>19095</v>
      </c>
      <c r="D82" s="4">
        <v>7115</v>
      </c>
      <c r="E82" s="19">
        <v>8240</v>
      </c>
      <c r="F82" s="4">
        <v>3705</v>
      </c>
      <c r="G82" s="19">
        <v>35</v>
      </c>
      <c r="H82" s="5">
        <v>0.37</v>
      </c>
      <c r="I82" s="15">
        <v>0.43</v>
      </c>
      <c r="J82" s="5">
        <v>0.19</v>
      </c>
      <c r="K82" s="15">
        <v>0</v>
      </c>
    </row>
    <row r="83" spans="1:11" x14ac:dyDescent="0.35">
      <c r="A83" s="11" t="s">
        <v>247</v>
      </c>
      <c r="B83" t="s">
        <v>318</v>
      </c>
      <c r="C83" s="19">
        <v>6785</v>
      </c>
      <c r="D83" s="4">
        <v>2055</v>
      </c>
      <c r="E83" s="19">
        <v>2990</v>
      </c>
      <c r="F83" s="4">
        <v>1710</v>
      </c>
      <c r="G83" s="19">
        <v>30</v>
      </c>
      <c r="H83" s="5">
        <v>0.3</v>
      </c>
      <c r="I83" s="15">
        <v>0.44</v>
      </c>
      <c r="J83" s="5">
        <v>0.25</v>
      </c>
      <c r="K83" s="15">
        <v>0</v>
      </c>
    </row>
    <row r="84" spans="1:11" x14ac:dyDescent="0.35">
      <c r="A84" s="11" t="s">
        <v>247</v>
      </c>
      <c r="B84" t="s">
        <v>319</v>
      </c>
      <c r="C84" s="19">
        <v>7020</v>
      </c>
      <c r="D84" s="4">
        <v>2335</v>
      </c>
      <c r="E84" s="19">
        <v>2810</v>
      </c>
      <c r="F84" s="4">
        <v>1825</v>
      </c>
      <c r="G84" s="19">
        <v>45</v>
      </c>
      <c r="H84" s="5">
        <v>0.33</v>
      </c>
      <c r="I84" s="15">
        <v>0.4</v>
      </c>
      <c r="J84" s="5">
        <v>0.26</v>
      </c>
      <c r="K84" s="15">
        <v>0.01</v>
      </c>
    </row>
    <row r="85" spans="1:11" x14ac:dyDescent="0.35">
      <c r="A85" s="23" t="s">
        <v>248</v>
      </c>
      <c r="B85" s="175" t="s">
        <v>536</v>
      </c>
      <c r="C85" s="26">
        <v>31600</v>
      </c>
      <c r="D85" s="24">
        <v>12850</v>
      </c>
      <c r="E85" s="26">
        <v>17465</v>
      </c>
      <c r="F85" s="24">
        <v>1230</v>
      </c>
      <c r="G85" s="26">
        <v>55</v>
      </c>
      <c r="H85" s="27">
        <v>0.41</v>
      </c>
      <c r="I85" s="25">
        <v>0.55000000000000004</v>
      </c>
      <c r="J85" s="27">
        <v>0.04</v>
      </c>
      <c r="K85" s="25">
        <v>0</v>
      </c>
    </row>
    <row r="86" spans="1:11" x14ac:dyDescent="0.35">
      <c r="A86" s="11" t="s">
        <v>248</v>
      </c>
      <c r="B86" t="s">
        <v>317</v>
      </c>
      <c r="C86" s="19">
        <v>16170</v>
      </c>
      <c r="D86" s="4">
        <v>6680</v>
      </c>
      <c r="E86" s="19">
        <v>8950</v>
      </c>
      <c r="F86" s="4">
        <v>515</v>
      </c>
      <c r="G86" s="19">
        <v>25</v>
      </c>
      <c r="H86" s="5">
        <v>0.41</v>
      </c>
      <c r="I86" s="15">
        <v>0.55000000000000004</v>
      </c>
      <c r="J86" s="5">
        <v>0.03</v>
      </c>
      <c r="K86" s="15">
        <v>0</v>
      </c>
    </row>
    <row r="87" spans="1:11" x14ac:dyDescent="0.35">
      <c r="A87" s="11" t="s">
        <v>248</v>
      </c>
      <c r="B87" t="s">
        <v>318</v>
      </c>
      <c r="C87" s="19">
        <v>3875</v>
      </c>
      <c r="D87" s="4">
        <v>1460</v>
      </c>
      <c r="E87" s="19">
        <v>2140</v>
      </c>
      <c r="F87" s="4">
        <v>275</v>
      </c>
      <c r="G87" s="19">
        <v>5</v>
      </c>
      <c r="H87" s="5">
        <v>0.38</v>
      </c>
      <c r="I87" s="15">
        <v>0.55000000000000004</v>
      </c>
      <c r="J87" s="5">
        <v>7.0000000000000007E-2</v>
      </c>
      <c r="K87" s="15">
        <v>0</v>
      </c>
    </row>
    <row r="88" spans="1:11" x14ac:dyDescent="0.35">
      <c r="A88" s="32" t="s">
        <v>248</v>
      </c>
      <c r="B88" t="s">
        <v>319</v>
      </c>
      <c r="C88" s="34">
        <v>11555</v>
      </c>
      <c r="D88" s="4">
        <v>4710</v>
      </c>
      <c r="E88" s="34">
        <v>6380</v>
      </c>
      <c r="F88" s="4">
        <v>440</v>
      </c>
      <c r="G88" s="34">
        <v>20</v>
      </c>
      <c r="H88" s="5">
        <v>0.41</v>
      </c>
      <c r="I88" s="33">
        <v>0.55000000000000004</v>
      </c>
      <c r="J88" s="5">
        <v>0.04</v>
      </c>
      <c r="K88" s="33">
        <v>0</v>
      </c>
    </row>
    <row r="89" spans="1:11" x14ac:dyDescent="0.35">
      <c r="A89" s="89" t="s">
        <v>28</v>
      </c>
      <c r="B89" s="89" t="s">
        <v>389</v>
      </c>
    </row>
    <row r="90" spans="1:11" x14ac:dyDescent="0.35">
      <c r="A90" s="87" t="s">
        <v>29</v>
      </c>
      <c r="B90" s="89" t="s">
        <v>441</v>
      </c>
    </row>
    <row r="91" spans="1:11" x14ac:dyDescent="0.35">
      <c r="A91" s="87" t="s">
        <v>30</v>
      </c>
      <c r="B91" s="89" t="s">
        <v>433</v>
      </c>
    </row>
    <row r="92" spans="1:11" x14ac:dyDescent="0.35">
      <c r="A92" s="87" t="s">
        <v>31</v>
      </c>
      <c r="B92" s="89" t="s">
        <v>434</v>
      </c>
    </row>
    <row r="93" spans="1:11" x14ac:dyDescent="0.35">
      <c r="A93" s="87" t="s">
        <v>32</v>
      </c>
      <c r="B93" s="89" t="s">
        <v>445</v>
      </c>
    </row>
    <row r="94" spans="1:11" x14ac:dyDescent="0.35">
      <c r="A94" s="87" t="s">
        <v>33</v>
      </c>
      <c r="B94" s="89" t="s">
        <v>446</v>
      </c>
    </row>
    <row r="95" spans="1:11" x14ac:dyDescent="0.35">
      <c r="A95" s="87" t="s">
        <v>34</v>
      </c>
      <c r="B95" s="89" t="s">
        <v>436</v>
      </c>
    </row>
  </sheetData>
  <conditionalFormatting sqref="H1:K1048576">
    <cfRule type="dataBar" priority="1">
      <dataBar>
        <cfvo type="num" val="0"/>
        <cfvo type="num" val="1"/>
        <color theme="7" tint="0.39997558519241921"/>
      </dataBar>
      <extLst>
        <ext xmlns:x14="http://schemas.microsoft.com/office/spreadsheetml/2009/9/main" uri="{B025F937-C7B1-47D3-B67F-A62EFF666E3E}">
          <x14:id>{5139DA02-25A0-430F-9833-5EC97D54FC2F}</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5139DA02-25A0-430F-9833-5EC97D54FC2F}">
            <x14:dataBar minLength="0" maxLength="100" gradient="0">
              <x14:cfvo type="num">
                <xm:f>0</xm:f>
              </x14:cfvo>
              <x14:cfvo type="num">
                <xm:f>1</xm:f>
              </x14:cfvo>
              <x14:negativeFillColor rgb="FFFF0000"/>
              <x14:axisColor rgb="FF000000"/>
            </x14:dataBar>
          </x14:cfRule>
          <xm:sqref>H1:K1048576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95"/>
  <sheetViews>
    <sheetView showGridLines="0" zoomScaleNormal="100" workbookViewId="0"/>
  </sheetViews>
  <sheetFormatPr defaultColWidth="11.08203125" defaultRowHeight="15.5" x14ac:dyDescent="0.35"/>
  <cols>
    <col min="1" max="1" width="20.58203125" customWidth="1"/>
    <col min="2" max="2" width="99.08203125" bestFit="1" customWidth="1"/>
    <col min="3" max="9" width="20.58203125" customWidth="1"/>
  </cols>
  <sheetData>
    <row r="1" spans="1:9" ht="19.5" x14ac:dyDescent="0.45">
      <c r="A1" s="2" t="s">
        <v>328</v>
      </c>
    </row>
    <row r="2" spans="1:9" x14ac:dyDescent="0.35">
      <c r="A2" t="s">
        <v>209</v>
      </c>
    </row>
    <row r="3" spans="1:9" x14ac:dyDescent="0.35">
      <c r="A3" t="s">
        <v>210</v>
      </c>
    </row>
    <row r="4" spans="1:9" x14ac:dyDescent="0.35">
      <c r="A4" t="s">
        <v>311</v>
      </c>
    </row>
    <row r="5" spans="1:9" x14ac:dyDescent="0.35">
      <c r="A5" t="s">
        <v>47</v>
      </c>
    </row>
    <row r="6" spans="1:9" x14ac:dyDescent="0.35">
      <c r="A6" s="8" t="s">
        <v>329</v>
      </c>
    </row>
    <row r="7" spans="1:9" ht="46.5" x14ac:dyDescent="0.35">
      <c r="A7" s="22" t="s">
        <v>234</v>
      </c>
      <c r="B7" s="3" t="s">
        <v>127</v>
      </c>
      <c r="C7" s="22" t="s">
        <v>488</v>
      </c>
      <c r="D7" s="3" t="s">
        <v>281</v>
      </c>
      <c r="E7" s="22" t="s">
        <v>282</v>
      </c>
      <c r="F7" s="3" t="s">
        <v>275</v>
      </c>
      <c r="G7" s="22" t="s">
        <v>283</v>
      </c>
      <c r="H7" s="3" t="s">
        <v>284</v>
      </c>
      <c r="I7" s="22" t="s">
        <v>279</v>
      </c>
    </row>
    <row r="8" spans="1:9" x14ac:dyDescent="0.35">
      <c r="A8" s="23" t="s">
        <v>246</v>
      </c>
      <c r="B8" s="36" t="s">
        <v>55</v>
      </c>
      <c r="C8" s="26">
        <v>86770</v>
      </c>
      <c r="D8" s="24">
        <v>9625</v>
      </c>
      <c r="E8" s="26">
        <v>48465</v>
      </c>
      <c r="F8" s="24">
        <v>28680</v>
      </c>
      <c r="G8" s="25">
        <v>0.11</v>
      </c>
      <c r="H8" s="27">
        <v>0.56000000000000005</v>
      </c>
      <c r="I8" s="25">
        <v>0.33</v>
      </c>
    </row>
    <row r="9" spans="1:9" x14ac:dyDescent="0.35">
      <c r="A9" s="11" t="s">
        <v>246</v>
      </c>
      <c r="B9" t="s">
        <v>134</v>
      </c>
      <c r="C9" s="19">
        <v>20</v>
      </c>
      <c r="D9" s="4">
        <v>5</v>
      </c>
      <c r="E9" s="19">
        <v>10</v>
      </c>
      <c r="F9" s="4">
        <v>5</v>
      </c>
      <c r="G9" s="15">
        <v>0.3</v>
      </c>
      <c r="H9" s="5">
        <v>0.4</v>
      </c>
      <c r="I9" s="15">
        <v>0.3</v>
      </c>
    </row>
    <row r="10" spans="1:9" x14ac:dyDescent="0.35">
      <c r="A10" s="11" t="s">
        <v>246</v>
      </c>
      <c r="B10" t="s">
        <v>135</v>
      </c>
      <c r="C10" s="19">
        <v>465</v>
      </c>
      <c r="D10" s="4">
        <v>305</v>
      </c>
      <c r="E10" s="19">
        <v>55</v>
      </c>
      <c r="F10" s="4">
        <v>105</v>
      </c>
      <c r="G10" s="15">
        <v>0.66</v>
      </c>
      <c r="H10" s="5">
        <v>0.11</v>
      </c>
      <c r="I10" s="15">
        <v>0.23</v>
      </c>
    </row>
    <row r="11" spans="1:9" x14ac:dyDescent="0.35">
      <c r="A11" s="11" t="s">
        <v>246</v>
      </c>
      <c r="B11" t="s">
        <v>136</v>
      </c>
      <c r="C11" s="19">
        <v>215</v>
      </c>
      <c r="D11" s="4">
        <v>40</v>
      </c>
      <c r="E11" s="19">
        <v>50</v>
      </c>
      <c r="F11" s="4">
        <v>130</v>
      </c>
      <c r="G11" s="15">
        <v>0.18</v>
      </c>
      <c r="H11" s="5">
        <v>0.22</v>
      </c>
      <c r="I11" s="15">
        <v>0.6</v>
      </c>
    </row>
    <row r="12" spans="1:9" x14ac:dyDescent="0.35">
      <c r="A12" s="11" t="s">
        <v>246</v>
      </c>
      <c r="B12" t="s">
        <v>137</v>
      </c>
      <c r="C12" s="19">
        <v>3475</v>
      </c>
      <c r="D12" s="4">
        <v>70</v>
      </c>
      <c r="E12" s="19">
        <v>465</v>
      </c>
      <c r="F12" s="4">
        <v>2945</v>
      </c>
      <c r="G12" s="15">
        <v>0.02</v>
      </c>
      <c r="H12" s="5">
        <v>0.13</v>
      </c>
      <c r="I12" s="15">
        <v>0.85</v>
      </c>
    </row>
    <row r="13" spans="1:9" x14ac:dyDescent="0.35">
      <c r="A13" s="11" t="s">
        <v>246</v>
      </c>
      <c r="B13" t="s">
        <v>138</v>
      </c>
      <c r="C13" s="19">
        <v>64500</v>
      </c>
      <c r="D13" s="4">
        <v>5380</v>
      </c>
      <c r="E13" s="19">
        <v>41890</v>
      </c>
      <c r="F13" s="4">
        <v>17225</v>
      </c>
      <c r="G13" s="15">
        <v>0.08</v>
      </c>
      <c r="H13" s="5">
        <v>0.65</v>
      </c>
      <c r="I13" s="15">
        <v>0.27</v>
      </c>
    </row>
    <row r="14" spans="1:9" x14ac:dyDescent="0.35">
      <c r="A14" s="11" t="s">
        <v>246</v>
      </c>
      <c r="B14" t="s">
        <v>139</v>
      </c>
      <c r="C14" s="19">
        <v>3105</v>
      </c>
      <c r="D14" s="4">
        <v>1355</v>
      </c>
      <c r="E14" s="19">
        <v>955</v>
      </c>
      <c r="F14" s="4">
        <v>800</v>
      </c>
      <c r="G14" s="15">
        <v>0.44</v>
      </c>
      <c r="H14" s="5">
        <v>0.31</v>
      </c>
      <c r="I14" s="15">
        <v>0.26</v>
      </c>
    </row>
    <row r="15" spans="1:9" x14ac:dyDescent="0.35">
      <c r="A15" s="11" t="s">
        <v>246</v>
      </c>
      <c r="B15" t="s">
        <v>140</v>
      </c>
      <c r="C15" s="19">
        <v>810</v>
      </c>
      <c r="D15" s="4">
        <v>195</v>
      </c>
      <c r="E15" s="19">
        <v>390</v>
      </c>
      <c r="F15" s="4">
        <v>225</v>
      </c>
      <c r="G15" s="15">
        <v>0.24</v>
      </c>
      <c r="H15" s="5">
        <v>0.48</v>
      </c>
      <c r="I15" s="15">
        <v>0.28000000000000003</v>
      </c>
    </row>
    <row r="16" spans="1:9" x14ac:dyDescent="0.35">
      <c r="A16" s="11" t="s">
        <v>246</v>
      </c>
      <c r="B16" t="s">
        <v>141</v>
      </c>
      <c r="C16" s="19">
        <v>1380</v>
      </c>
      <c r="D16" s="4">
        <v>35</v>
      </c>
      <c r="E16" s="19">
        <v>720</v>
      </c>
      <c r="F16" s="4">
        <v>620</v>
      </c>
      <c r="G16" s="15">
        <v>0.03</v>
      </c>
      <c r="H16" s="5">
        <v>0.52</v>
      </c>
      <c r="I16" s="15">
        <v>0.45</v>
      </c>
    </row>
    <row r="17" spans="1:9" x14ac:dyDescent="0.35">
      <c r="A17" s="11" t="s">
        <v>246</v>
      </c>
      <c r="B17" t="s">
        <v>142</v>
      </c>
      <c r="C17" s="19">
        <v>265</v>
      </c>
      <c r="D17" s="4">
        <v>65</v>
      </c>
      <c r="E17" s="19">
        <v>65</v>
      </c>
      <c r="F17" s="4">
        <v>135</v>
      </c>
      <c r="G17" s="15">
        <v>0.25</v>
      </c>
      <c r="H17" s="5">
        <v>0.24</v>
      </c>
      <c r="I17" s="15">
        <v>0.51</v>
      </c>
    </row>
    <row r="18" spans="1:9" x14ac:dyDescent="0.35">
      <c r="A18" s="11" t="s">
        <v>246</v>
      </c>
      <c r="B18" t="s">
        <v>143</v>
      </c>
      <c r="C18" s="19">
        <v>935</v>
      </c>
      <c r="D18" s="4">
        <v>100</v>
      </c>
      <c r="E18" s="19">
        <v>200</v>
      </c>
      <c r="F18" s="4">
        <v>635</v>
      </c>
      <c r="G18" s="15">
        <v>0.11</v>
      </c>
      <c r="H18" s="5">
        <v>0.21</v>
      </c>
      <c r="I18" s="15">
        <v>0.68</v>
      </c>
    </row>
    <row r="19" spans="1:9" x14ac:dyDescent="0.35">
      <c r="A19" s="11" t="s">
        <v>246</v>
      </c>
      <c r="B19" t="s">
        <v>144</v>
      </c>
      <c r="C19" s="19">
        <v>915</v>
      </c>
      <c r="D19" s="4">
        <v>55</v>
      </c>
      <c r="E19" s="19">
        <v>185</v>
      </c>
      <c r="F19" s="4">
        <v>680</v>
      </c>
      <c r="G19" s="15">
        <v>0.06</v>
      </c>
      <c r="H19" s="5">
        <v>0.2</v>
      </c>
      <c r="I19" s="15">
        <v>0.74</v>
      </c>
    </row>
    <row r="20" spans="1:9" x14ac:dyDescent="0.35">
      <c r="A20" s="11" t="s">
        <v>246</v>
      </c>
      <c r="B20" t="s">
        <v>145</v>
      </c>
      <c r="C20" s="19">
        <v>470</v>
      </c>
      <c r="D20" s="4">
        <v>25</v>
      </c>
      <c r="E20" s="19">
        <v>50</v>
      </c>
      <c r="F20" s="4">
        <v>395</v>
      </c>
      <c r="G20" s="15">
        <v>0.06</v>
      </c>
      <c r="H20" s="5">
        <v>0.11</v>
      </c>
      <c r="I20" s="15">
        <v>0.83</v>
      </c>
    </row>
    <row r="21" spans="1:9" x14ac:dyDescent="0.35">
      <c r="A21" s="11" t="s">
        <v>246</v>
      </c>
      <c r="B21" t="s">
        <v>146</v>
      </c>
      <c r="C21" s="19">
        <v>1105</v>
      </c>
      <c r="D21" s="4">
        <v>420</v>
      </c>
      <c r="E21" s="19">
        <v>310</v>
      </c>
      <c r="F21" s="4">
        <v>380</v>
      </c>
      <c r="G21" s="15">
        <v>0.38</v>
      </c>
      <c r="H21" s="5">
        <v>0.28000000000000003</v>
      </c>
      <c r="I21" s="15">
        <v>0.34</v>
      </c>
    </row>
    <row r="22" spans="1:9" x14ac:dyDescent="0.35">
      <c r="A22" s="11" t="s">
        <v>246</v>
      </c>
      <c r="B22" t="s">
        <v>147</v>
      </c>
      <c r="C22" s="19">
        <v>405</v>
      </c>
      <c r="D22" s="4">
        <v>20</v>
      </c>
      <c r="E22" s="19">
        <v>75</v>
      </c>
      <c r="F22" s="4">
        <v>315</v>
      </c>
      <c r="G22" s="15">
        <v>0.04</v>
      </c>
      <c r="H22" s="5">
        <v>0.18</v>
      </c>
      <c r="I22" s="15">
        <v>0.77</v>
      </c>
    </row>
    <row r="23" spans="1:9" x14ac:dyDescent="0.35">
      <c r="A23" s="11" t="s">
        <v>246</v>
      </c>
      <c r="B23" t="s">
        <v>148</v>
      </c>
      <c r="C23" s="19">
        <v>115</v>
      </c>
      <c r="D23" s="4">
        <v>20</v>
      </c>
      <c r="E23" s="19">
        <v>5</v>
      </c>
      <c r="F23" s="4">
        <v>90</v>
      </c>
      <c r="G23" s="15">
        <v>0.19</v>
      </c>
      <c r="H23" s="5">
        <v>0.06</v>
      </c>
      <c r="I23" s="15">
        <v>0.75</v>
      </c>
    </row>
    <row r="24" spans="1:9" x14ac:dyDescent="0.35">
      <c r="A24" s="11" t="s">
        <v>246</v>
      </c>
      <c r="B24" t="s">
        <v>149</v>
      </c>
      <c r="C24" s="19">
        <v>2585</v>
      </c>
      <c r="D24" s="4">
        <v>1060</v>
      </c>
      <c r="E24" s="19">
        <v>650</v>
      </c>
      <c r="F24" s="4">
        <v>875</v>
      </c>
      <c r="G24" s="15">
        <v>0.41</v>
      </c>
      <c r="H24" s="5">
        <v>0.25</v>
      </c>
      <c r="I24" s="15">
        <v>0.34</v>
      </c>
    </row>
    <row r="25" spans="1:9" x14ac:dyDescent="0.35">
      <c r="A25" s="11" t="s">
        <v>246</v>
      </c>
      <c r="B25" t="s">
        <v>150</v>
      </c>
      <c r="C25" s="19">
        <v>3715</v>
      </c>
      <c r="D25" s="4">
        <v>205</v>
      </c>
      <c r="E25" s="19">
        <v>1555</v>
      </c>
      <c r="F25" s="4">
        <v>1960</v>
      </c>
      <c r="G25" s="15">
        <v>0.05</v>
      </c>
      <c r="H25" s="5">
        <v>0.42</v>
      </c>
      <c r="I25" s="15">
        <v>0.53</v>
      </c>
    </row>
    <row r="26" spans="1:9" x14ac:dyDescent="0.35">
      <c r="A26" s="11" t="s">
        <v>246</v>
      </c>
      <c r="B26" t="s">
        <v>151</v>
      </c>
      <c r="C26" s="19">
        <v>325</v>
      </c>
      <c r="D26" s="4">
        <v>55</v>
      </c>
      <c r="E26" s="19">
        <v>60</v>
      </c>
      <c r="F26" s="4">
        <v>210</v>
      </c>
      <c r="G26" s="15">
        <v>0.17</v>
      </c>
      <c r="H26" s="5">
        <v>0.19</v>
      </c>
      <c r="I26" s="15">
        <v>0.65</v>
      </c>
    </row>
    <row r="27" spans="1:9" x14ac:dyDescent="0.35">
      <c r="A27" s="11" t="s">
        <v>246</v>
      </c>
      <c r="B27" t="s">
        <v>152</v>
      </c>
      <c r="C27" s="19">
        <v>75</v>
      </c>
      <c r="D27" s="4">
        <v>20</v>
      </c>
      <c r="E27" s="19">
        <v>15</v>
      </c>
      <c r="F27" s="4">
        <v>40</v>
      </c>
      <c r="G27" s="15">
        <v>0.27</v>
      </c>
      <c r="H27" s="5">
        <v>0.22</v>
      </c>
      <c r="I27" s="15">
        <v>0.51</v>
      </c>
    </row>
    <row r="28" spans="1:9" x14ac:dyDescent="0.35">
      <c r="A28" s="11" t="s">
        <v>246</v>
      </c>
      <c r="B28" t="s">
        <v>153</v>
      </c>
      <c r="C28" s="19">
        <v>130</v>
      </c>
      <c r="D28" s="4">
        <v>55</v>
      </c>
      <c r="E28" s="19">
        <v>10</v>
      </c>
      <c r="F28" s="4">
        <v>65</v>
      </c>
      <c r="G28" s="15">
        <v>0.42</v>
      </c>
      <c r="H28" s="5">
        <v>0.08</v>
      </c>
      <c r="I28" s="15">
        <v>0.49</v>
      </c>
    </row>
    <row r="29" spans="1:9" x14ac:dyDescent="0.35">
      <c r="A29" s="11" t="s">
        <v>246</v>
      </c>
      <c r="B29" t="s">
        <v>154</v>
      </c>
      <c r="C29" s="19">
        <v>1750</v>
      </c>
      <c r="D29" s="4">
        <v>140</v>
      </c>
      <c r="E29" s="19">
        <v>755</v>
      </c>
      <c r="F29" s="4">
        <v>850</v>
      </c>
      <c r="G29" s="15">
        <v>0.08</v>
      </c>
      <c r="H29" s="5">
        <v>0.43</v>
      </c>
      <c r="I29" s="15">
        <v>0.49</v>
      </c>
    </row>
    <row r="30" spans="1:9" x14ac:dyDescent="0.35">
      <c r="A30" s="23" t="s">
        <v>247</v>
      </c>
      <c r="B30" s="36" t="s">
        <v>55</v>
      </c>
      <c r="C30" s="26">
        <v>46345</v>
      </c>
      <c r="D30" s="24">
        <v>3660</v>
      </c>
      <c r="E30" s="26">
        <v>21740</v>
      </c>
      <c r="F30" s="24">
        <v>20945</v>
      </c>
      <c r="G30" s="25">
        <v>0.08</v>
      </c>
      <c r="H30" s="27">
        <v>0.47</v>
      </c>
      <c r="I30" s="25">
        <v>0.45</v>
      </c>
    </row>
    <row r="31" spans="1:9" x14ac:dyDescent="0.35">
      <c r="A31" s="11" t="s">
        <v>247</v>
      </c>
      <c r="B31" t="s">
        <v>134</v>
      </c>
      <c r="C31" s="19">
        <v>15</v>
      </c>
      <c r="D31" s="4">
        <v>5</v>
      </c>
      <c r="E31" s="19">
        <v>5</v>
      </c>
      <c r="F31" s="4">
        <v>5</v>
      </c>
      <c r="G31" s="15">
        <v>0.23</v>
      </c>
      <c r="H31" s="5">
        <v>0.31</v>
      </c>
      <c r="I31" s="15">
        <v>0.46</v>
      </c>
    </row>
    <row r="32" spans="1:9" x14ac:dyDescent="0.35">
      <c r="A32" s="11" t="s">
        <v>247</v>
      </c>
      <c r="B32" t="s">
        <v>135</v>
      </c>
      <c r="C32" s="19">
        <v>250</v>
      </c>
      <c r="D32" s="4">
        <v>155</v>
      </c>
      <c r="E32" s="19">
        <v>15</v>
      </c>
      <c r="F32" s="4">
        <v>80</v>
      </c>
      <c r="G32" s="15">
        <v>0.61</v>
      </c>
      <c r="H32" s="5">
        <v>7.0000000000000007E-2</v>
      </c>
      <c r="I32" s="15">
        <v>0.32</v>
      </c>
    </row>
    <row r="33" spans="1:9" x14ac:dyDescent="0.35">
      <c r="A33" s="11" t="s">
        <v>247</v>
      </c>
      <c r="B33" t="s">
        <v>136</v>
      </c>
      <c r="C33" s="19">
        <v>125</v>
      </c>
      <c r="D33" s="4">
        <v>20</v>
      </c>
      <c r="E33" s="19">
        <v>30</v>
      </c>
      <c r="F33" s="4">
        <v>75</v>
      </c>
      <c r="G33" s="15">
        <v>0.16</v>
      </c>
      <c r="H33" s="5">
        <v>0.26</v>
      </c>
      <c r="I33" s="15">
        <v>0.57999999999999996</v>
      </c>
    </row>
    <row r="34" spans="1:9" x14ac:dyDescent="0.35">
      <c r="A34" s="11" t="s">
        <v>247</v>
      </c>
      <c r="B34" t="s">
        <v>137</v>
      </c>
      <c r="C34" s="19">
        <v>1175</v>
      </c>
      <c r="D34" s="4">
        <v>25</v>
      </c>
      <c r="E34" s="19">
        <v>310</v>
      </c>
      <c r="F34" s="4">
        <v>840</v>
      </c>
      <c r="G34" s="15">
        <v>0.02</v>
      </c>
      <c r="H34" s="5">
        <v>0.26</v>
      </c>
      <c r="I34" s="15">
        <v>0.71</v>
      </c>
    </row>
    <row r="35" spans="1:9" x14ac:dyDescent="0.35">
      <c r="A35" s="11" t="s">
        <v>247</v>
      </c>
      <c r="B35" t="s">
        <v>138</v>
      </c>
      <c r="C35" s="19">
        <v>32900</v>
      </c>
      <c r="D35" s="4">
        <v>2200</v>
      </c>
      <c r="E35" s="19">
        <v>17330</v>
      </c>
      <c r="F35" s="4">
        <v>13370</v>
      </c>
      <c r="G35" s="15">
        <v>7.0000000000000007E-2</v>
      </c>
      <c r="H35" s="5">
        <v>0.53</v>
      </c>
      <c r="I35" s="15">
        <v>0.41</v>
      </c>
    </row>
    <row r="36" spans="1:9" x14ac:dyDescent="0.35">
      <c r="A36" s="11" t="s">
        <v>247</v>
      </c>
      <c r="B36" t="s">
        <v>139</v>
      </c>
      <c r="C36" s="19">
        <v>1225</v>
      </c>
      <c r="D36" s="4">
        <v>230</v>
      </c>
      <c r="E36" s="19">
        <v>435</v>
      </c>
      <c r="F36" s="4">
        <v>560</v>
      </c>
      <c r="G36" s="15">
        <v>0.19</v>
      </c>
      <c r="H36" s="5">
        <v>0.35</v>
      </c>
      <c r="I36" s="15">
        <v>0.46</v>
      </c>
    </row>
    <row r="37" spans="1:9" x14ac:dyDescent="0.35">
      <c r="A37" s="11" t="s">
        <v>247</v>
      </c>
      <c r="B37" t="s">
        <v>140</v>
      </c>
      <c r="C37" s="19">
        <v>435</v>
      </c>
      <c r="D37" s="4">
        <v>80</v>
      </c>
      <c r="E37" s="19">
        <v>175</v>
      </c>
      <c r="F37" s="4">
        <v>180</v>
      </c>
      <c r="G37" s="15">
        <v>0.19</v>
      </c>
      <c r="H37" s="5">
        <v>0.4</v>
      </c>
      <c r="I37" s="15">
        <v>0.41</v>
      </c>
    </row>
    <row r="38" spans="1:9" x14ac:dyDescent="0.35">
      <c r="A38" s="11" t="s">
        <v>247</v>
      </c>
      <c r="B38" t="s">
        <v>141</v>
      </c>
      <c r="C38" s="19">
        <v>690</v>
      </c>
      <c r="D38" s="4">
        <v>25</v>
      </c>
      <c r="E38" s="19">
        <v>270</v>
      </c>
      <c r="F38" s="4">
        <v>395</v>
      </c>
      <c r="G38" s="15">
        <v>0.03</v>
      </c>
      <c r="H38" s="5">
        <v>0.4</v>
      </c>
      <c r="I38" s="15">
        <v>0.56999999999999995</v>
      </c>
    </row>
    <row r="39" spans="1:9" x14ac:dyDescent="0.35">
      <c r="A39" s="11" t="s">
        <v>247</v>
      </c>
      <c r="B39" t="s">
        <v>142</v>
      </c>
      <c r="C39" s="19">
        <v>190</v>
      </c>
      <c r="D39" s="4">
        <v>35</v>
      </c>
      <c r="E39" s="19">
        <v>40</v>
      </c>
      <c r="F39" s="4">
        <v>115</v>
      </c>
      <c r="G39" s="15">
        <v>0.19</v>
      </c>
      <c r="H39" s="5">
        <v>0.21</v>
      </c>
      <c r="I39" s="15">
        <v>0.6</v>
      </c>
    </row>
    <row r="40" spans="1:9" x14ac:dyDescent="0.35">
      <c r="A40" s="11" t="s">
        <v>247</v>
      </c>
      <c r="B40" t="s">
        <v>143</v>
      </c>
      <c r="C40" s="19">
        <v>730</v>
      </c>
      <c r="D40" s="4">
        <v>50</v>
      </c>
      <c r="E40" s="19">
        <v>165</v>
      </c>
      <c r="F40" s="4">
        <v>515</v>
      </c>
      <c r="G40" s="15">
        <v>7.0000000000000007E-2</v>
      </c>
      <c r="H40" s="5">
        <v>0.23</v>
      </c>
      <c r="I40" s="15">
        <v>0.71</v>
      </c>
    </row>
    <row r="41" spans="1:9" x14ac:dyDescent="0.35">
      <c r="A41" s="11" t="s">
        <v>247</v>
      </c>
      <c r="B41" t="s">
        <v>144</v>
      </c>
      <c r="C41" s="19">
        <v>665</v>
      </c>
      <c r="D41" s="4">
        <v>30</v>
      </c>
      <c r="E41" s="19">
        <v>145</v>
      </c>
      <c r="F41" s="4">
        <v>490</v>
      </c>
      <c r="G41" s="15">
        <v>0.04</v>
      </c>
      <c r="H41" s="5">
        <v>0.22</v>
      </c>
      <c r="I41" s="15">
        <v>0.74</v>
      </c>
    </row>
    <row r="42" spans="1:9" x14ac:dyDescent="0.35">
      <c r="A42" s="11" t="s">
        <v>247</v>
      </c>
      <c r="B42" t="s">
        <v>145</v>
      </c>
      <c r="C42" s="19">
        <v>290</v>
      </c>
      <c r="D42" s="4">
        <v>15</v>
      </c>
      <c r="E42" s="19">
        <v>35</v>
      </c>
      <c r="F42" s="4">
        <v>240</v>
      </c>
      <c r="G42" s="15">
        <v>0.05</v>
      </c>
      <c r="H42" s="5">
        <v>0.12</v>
      </c>
      <c r="I42" s="15">
        <v>0.82</v>
      </c>
    </row>
    <row r="43" spans="1:9" x14ac:dyDescent="0.35">
      <c r="A43" s="11" t="s">
        <v>247</v>
      </c>
      <c r="B43" t="s">
        <v>146</v>
      </c>
      <c r="C43" s="19">
        <v>725</v>
      </c>
      <c r="D43" s="4">
        <v>225</v>
      </c>
      <c r="E43" s="19">
        <v>245</v>
      </c>
      <c r="F43" s="4">
        <v>255</v>
      </c>
      <c r="G43" s="15">
        <v>0.31</v>
      </c>
      <c r="H43" s="5">
        <v>0.34</v>
      </c>
      <c r="I43" s="15">
        <v>0.35</v>
      </c>
    </row>
    <row r="44" spans="1:9" x14ac:dyDescent="0.35">
      <c r="A44" s="11" t="s">
        <v>247</v>
      </c>
      <c r="B44" t="s">
        <v>147</v>
      </c>
      <c r="C44" s="19">
        <v>290</v>
      </c>
      <c r="D44" s="4">
        <v>10</v>
      </c>
      <c r="E44" s="19">
        <v>55</v>
      </c>
      <c r="F44" s="4">
        <v>225</v>
      </c>
      <c r="G44" s="15">
        <v>0.03</v>
      </c>
      <c r="H44" s="5">
        <v>0.2</v>
      </c>
      <c r="I44" s="15">
        <v>0.77</v>
      </c>
    </row>
    <row r="45" spans="1:9" x14ac:dyDescent="0.35">
      <c r="A45" s="11" t="s">
        <v>247</v>
      </c>
      <c r="B45" t="s">
        <v>148</v>
      </c>
      <c r="C45" s="19">
        <v>45</v>
      </c>
      <c r="D45" s="4" t="s">
        <v>100</v>
      </c>
      <c r="E45" s="19" t="s">
        <v>100</v>
      </c>
      <c r="F45" s="4">
        <v>40</v>
      </c>
      <c r="G45" s="15" t="s">
        <v>100</v>
      </c>
      <c r="H45" s="5" t="s">
        <v>100</v>
      </c>
      <c r="I45" s="15" t="s">
        <v>100</v>
      </c>
    </row>
    <row r="46" spans="1:9" x14ac:dyDescent="0.35">
      <c r="A46" s="11" t="s">
        <v>247</v>
      </c>
      <c r="B46" t="s">
        <v>149</v>
      </c>
      <c r="C46" s="19">
        <v>920</v>
      </c>
      <c r="D46" s="4">
        <v>170</v>
      </c>
      <c r="E46" s="19">
        <v>180</v>
      </c>
      <c r="F46" s="4">
        <v>570</v>
      </c>
      <c r="G46" s="15">
        <v>0.18</v>
      </c>
      <c r="H46" s="5">
        <v>0.2</v>
      </c>
      <c r="I46" s="15">
        <v>0.62</v>
      </c>
    </row>
    <row r="47" spans="1:9" x14ac:dyDescent="0.35">
      <c r="A47" s="11" t="s">
        <v>247</v>
      </c>
      <c r="B47" t="s">
        <v>150</v>
      </c>
      <c r="C47" s="19">
        <v>3585</v>
      </c>
      <c r="D47" s="4">
        <v>170</v>
      </c>
      <c r="E47" s="19">
        <v>1505</v>
      </c>
      <c r="F47" s="4">
        <v>1910</v>
      </c>
      <c r="G47" s="15">
        <v>0.05</v>
      </c>
      <c r="H47" s="5">
        <v>0.42</v>
      </c>
      <c r="I47" s="15">
        <v>0.53</v>
      </c>
    </row>
    <row r="48" spans="1:9" x14ac:dyDescent="0.35">
      <c r="A48" s="11" t="s">
        <v>247</v>
      </c>
      <c r="B48" t="s">
        <v>151</v>
      </c>
      <c r="C48" s="19">
        <v>215</v>
      </c>
      <c r="D48" s="4">
        <v>30</v>
      </c>
      <c r="E48" s="19">
        <v>35</v>
      </c>
      <c r="F48" s="4">
        <v>150</v>
      </c>
      <c r="G48" s="15">
        <v>0.13</v>
      </c>
      <c r="H48" s="5">
        <v>0.17</v>
      </c>
      <c r="I48" s="15">
        <v>0.7</v>
      </c>
    </row>
    <row r="49" spans="1:9" x14ac:dyDescent="0.35">
      <c r="A49" s="11" t="s">
        <v>247</v>
      </c>
      <c r="B49" t="s">
        <v>152</v>
      </c>
      <c r="C49" s="19">
        <v>40</v>
      </c>
      <c r="D49" s="4">
        <v>5</v>
      </c>
      <c r="E49" s="19">
        <v>10</v>
      </c>
      <c r="F49" s="4">
        <v>25</v>
      </c>
      <c r="G49" s="15">
        <v>0.13</v>
      </c>
      <c r="H49" s="5">
        <v>0.28000000000000003</v>
      </c>
      <c r="I49" s="15">
        <v>0.6</v>
      </c>
    </row>
    <row r="50" spans="1:9" x14ac:dyDescent="0.35">
      <c r="A50" s="11" t="s">
        <v>247</v>
      </c>
      <c r="B50" t="s">
        <v>153</v>
      </c>
      <c r="C50" s="19">
        <v>125</v>
      </c>
      <c r="D50" s="4">
        <v>50</v>
      </c>
      <c r="E50" s="19">
        <v>10</v>
      </c>
      <c r="F50" s="4">
        <v>65</v>
      </c>
      <c r="G50" s="15">
        <v>0.4</v>
      </c>
      <c r="H50" s="5">
        <v>0.08</v>
      </c>
      <c r="I50" s="15">
        <v>0.52</v>
      </c>
    </row>
    <row r="51" spans="1:9" x14ac:dyDescent="0.35">
      <c r="A51" s="11" t="s">
        <v>247</v>
      </c>
      <c r="B51" t="s">
        <v>154</v>
      </c>
      <c r="C51" s="19">
        <v>1705</v>
      </c>
      <c r="D51" s="4">
        <v>130</v>
      </c>
      <c r="E51" s="19">
        <v>735</v>
      </c>
      <c r="F51" s="4">
        <v>840</v>
      </c>
      <c r="G51" s="15">
        <v>0.08</v>
      </c>
      <c r="H51" s="5">
        <v>0.43</v>
      </c>
      <c r="I51" s="15">
        <v>0.49</v>
      </c>
    </row>
    <row r="52" spans="1:9" x14ac:dyDescent="0.35">
      <c r="A52" s="23" t="s">
        <v>248</v>
      </c>
      <c r="B52" s="36" t="s">
        <v>55</v>
      </c>
      <c r="C52" s="26">
        <v>40425</v>
      </c>
      <c r="D52" s="24">
        <v>5965</v>
      </c>
      <c r="E52" s="26">
        <v>26725</v>
      </c>
      <c r="F52" s="24">
        <v>7735</v>
      </c>
      <c r="G52" s="25">
        <v>0.15</v>
      </c>
      <c r="H52" s="27">
        <v>0.66</v>
      </c>
      <c r="I52" s="25">
        <v>0.19</v>
      </c>
    </row>
    <row r="53" spans="1:9" x14ac:dyDescent="0.35">
      <c r="A53" s="11" t="s">
        <v>248</v>
      </c>
      <c r="B53" t="s">
        <v>134</v>
      </c>
      <c r="C53" s="19">
        <v>5</v>
      </c>
      <c r="D53" s="4">
        <v>5</v>
      </c>
      <c r="E53" s="19">
        <v>5</v>
      </c>
      <c r="F53" s="4">
        <v>0</v>
      </c>
      <c r="G53" s="15">
        <v>0.43</v>
      </c>
      <c r="H53" s="5">
        <v>0.56999999999999995</v>
      </c>
      <c r="I53" s="15">
        <v>0</v>
      </c>
    </row>
    <row r="54" spans="1:9" x14ac:dyDescent="0.35">
      <c r="A54" s="11" t="s">
        <v>248</v>
      </c>
      <c r="B54" t="s">
        <v>135</v>
      </c>
      <c r="C54" s="19">
        <v>215</v>
      </c>
      <c r="D54" s="4">
        <v>155</v>
      </c>
      <c r="E54" s="19">
        <v>35</v>
      </c>
      <c r="F54" s="4">
        <v>25</v>
      </c>
      <c r="G54" s="15">
        <v>0.71</v>
      </c>
      <c r="H54" s="5">
        <v>0.17</v>
      </c>
      <c r="I54" s="15">
        <v>0.13</v>
      </c>
    </row>
    <row r="55" spans="1:9" x14ac:dyDescent="0.35">
      <c r="A55" s="11" t="s">
        <v>248</v>
      </c>
      <c r="B55" t="s">
        <v>136</v>
      </c>
      <c r="C55" s="19">
        <v>90</v>
      </c>
      <c r="D55" s="4">
        <v>20</v>
      </c>
      <c r="E55" s="19">
        <v>15</v>
      </c>
      <c r="F55" s="4">
        <v>55</v>
      </c>
      <c r="G55" s="15">
        <v>0.2</v>
      </c>
      <c r="H55" s="5">
        <v>0.18</v>
      </c>
      <c r="I55" s="15">
        <v>0.62</v>
      </c>
    </row>
    <row r="56" spans="1:9" x14ac:dyDescent="0.35">
      <c r="A56" s="11" t="s">
        <v>248</v>
      </c>
      <c r="B56" t="s">
        <v>137</v>
      </c>
      <c r="C56" s="19">
        <v>2300</v>
      </c>
      <c r="D56" s="4">
        <v>40</v>
      </c>
      <c r="E56" s="19">
        <v>155</v>
      </c>
      <c r="F56" s="4">
        <v>2105</v>
      </c>
      <c r="G56" s="15">
        <v>0.02</v>
      </c>
      <c r="H56" s="5">
        <v>7.0000000000000007E-2</v>
      </c>
      <c r="I56" s="15">
        <v>0.91</v>
      </c>
    </row>
    <row r="57" spans="1:9" x14ac:dyDescent="0.35">
      <c r="A57" s="11" t="s">
        <v>248</v>
      </c>
      <c r="B57" t="s">
        <v>138</v>
      </c>
      <c r="C57" s="19">
        <v>31600</v>
      </c>
      <c r="D57" s="4">
        <v>3180</v>
      </c>
      <c r="E57" s="19">
        <v>24565</v>
      </c>
      <c r="F57" s="4">
        <v>3860</v>
      </c>
      <c r="G57" s="15">
        <v>0.1</v>
      </c>
      <c r="H57" s="5">
        <v>0.78</v>
      </c>
      <c r="I57" s="15">
        <v>0.12</v>
      </c>
    </row>
    <row r="58" spans="1:9" x14ac:dyDescent="0.35">
      <c r="A58" s="11" t="s">
        <v>248</v>
      </c>
      <c r="B58" t="s">
        <v>139</v>
      </c>
      <c r="C58" s="19">
        <v>1880</v>
      </c>
      <c r="D58" s="4">
        <v>1120</v>
      </c>
      <c r="E58" s="19">
        <v>520</v>
      </c>
      <c r="F58" s="4">
        <v>240</v>
      </c>
      <c r="G58" s="15">
        <v>0.6</v>
      </c>
      <c r="H58" s="5">
        <v>0.28000000000000003</v>
      </c>
      <c r="I58" s="15">
        <v>0.13</v>
      </c>
    </row>
    <row r="59" spans="1:9" x14ac:dyDescent="0.35">
      <c r="A59" s="11" t="s">
        <v>248</v>
      </c>
      <c r="B59" t="s">
        <v>140</v>
      </c>
      <c r="C59" s="19">
        <v>375</v>
      </c>
      <c r="D59" s="4">
        <v>115</v>
      </c>
      <c r="E59" s="19">
        <v>215</v>
      </c>
      <c r="F59" s="4">
        <v>45</v>
      </c>
      <c r="G59" s="15">
        <v>0.31</v>
      </c>
      <c r="H59" s="5">
        <v>0.56999999999999995</v>
      </c>
      <c r="I59" s="15">
        <v>0.12</v>
      </c>
    </row>
    <row r="60" spans="1:9" x14ac:dyDescent="0.35">
      <c r="A60" s="11" t="s">
        <v>248</v>
      </c>
      <c r="B60" t="s">
        <v>141</v>
      </c>
      <c r="C60" s="19">
        <v>690</v>
      </c>
      <c r="D60" s="4">
        <v>15</v>
      </c>
      <c r="E60" s="19">
        <v>450</v>
      </c>
      <c r="F60" s="4">
        <v>225</v>
      </c>
      <c r="G60" s="15">
        <v>0.02</v>
      </c>
      <c r="H60" s="5">
        <v>0.65</v>
      </c>
      <c r="I60" s="15">
        <v>0.33</v>
      </c>
    </row>
    <row r="61" spans="1:9" x14ac:dyDescent="0.35">
      <c r="A61" s="11" t="s">
        <v>248</v>
      </c>
      <c r="B61" t="s">
        <v>142</v>
      </c>
      <c r="C61" s="19">
        <v>70</v>
      </c>
      <c r="D61" s="4">
        <v>30</v>
      </c>
      <c r="E61" s="19">
        <v>25</v>
      </c>
      <c r="F61" s="4">
        <v>20</v>
      </c>
      <c r="G61" s="15">
        <v>0.41</v>
      </c>
      <c r="H61" s="5">
        <v>0.32</v>
      </c>
      <c r="I61" s="15">
        <v>0.27</v>
      </c>
    </row>
    <row r="62" spans="1:9" x14ac:dyDescent="0.35">
      <c r="A62" s="11" t="s">
        <v>248</v>
      </c>
      <c r="B62" t="s">
        <v>143</v>
      </c>
      <c r="C62" s="19">
        <v>205</v>
      </c>
      <c r="D62" s="4">
        <v>50</v>
      </c>
      <c r="E62" s="19">
        <v>30</v>
      </c>
      <c r="F62" s="4">
        <v>120</v>
      </c>
      <c r="G62" s="15">
        <v>0.25</v>
      </c>
      <c r="H62" s="5">
        <v>0.16</v>
      </c>
      <c r="I62" s="15">
        <v>0.59</v>
      </c>
    </row>
    <row r="63" spans="1:9" x14ac:dyDescent="0.35">
      <c r="A63" s="11" t="s">
        <v>248</v>
      </c>
      <c r="B63" t="s">
        <v>144</v>
      </c>
      <c r="C63" s="19">
        <v>250</v>
      </c>
      <c r="D63" s="4">
        <v>25</v>
      </c>
      <c r="E63" s="19">
        <v>40</v>
      </c>
      <c r="F63" s="4">
        <v>185</v>
      </c>
      <c r="G63" s="15">
        <v>0.1</v>
      </c>
      <c r="H63" s="5">
        <v>0.16</v>
      </c>
      <c r="I63" s="15">
        <v>0.74</v>
      </c>
    </row>
    <row r="64" spans="1:9" x14ac:dyDescent="0.35">
      <c r="A64" s="11" t="s">
        <v>248</v>
      </c>
      <c r="B64" t="s">
        <v>145</v>
      </c>
      <c r="C64" s="19">
        <v>180</v>
      </c>
      <c r="D64" s="4">
        <v>10</v>
      </c>
      <c r="E64" s="19">
        <v>15</v>
      </c>
      <c r="F64" s="4">
        <v>155</v>
      </c>
      <c r="G64" s="15">
        <v>0.06</v>
      </c>
      <c r="H64" s="5">
        <v>0.08</v>
      </c>
      <c r="I64" s="15">
        <v>0.85</v>
      </c>
    </row>
    <row r="65" spans="1:9" x14ac:dyDescent="0.35">
      <c r="A65" s="11" t="s">
        <v>248</v>
      </c>
      <c r="B65" t="s">
        <v>146</v>
      </c>
      <c r="C65" s="19">
        <v>380</v>
      </c>
      <c r="D65" s="4">
        <v>190</v>
      </c>
      <c r="E65" s="19">
        <v>65</v>
      </c>
      <c r="F65" s="4">
        <v>125</v>
      </c>
      <c r="G65" s="15">
        <v>0.51</v>
      </c>
      <c r="H65" s="5">
        <v>0.17</v>
      </c>
      <c r="I65" s="15">
        <v>0.32</v>
      </c>
    </row>
    <row r="66" spans="1:9" x14ac:dyDescent="0.35">
      <c r="A66" s="11" t="s">
        <v>248</v>
      </c>
      <c r="B66" t="s">
        <v>147</v>
      </c>
      <c r="C66" s="19">
        <v>115</v>
      </c>
      <c r="D66" s="4">
        <v>10</v>
      </c>
      <c r="E66" s="19">
        <v>15</v>
      </c>
      <c r="F66" s="4">
        <v>85</v>
      </c>
      <c r="G66" s="15">
        <v>0.08</v>
      </c>
      <c r="H66" s="5">
        <v>0.15</v>
      </c>
      <c r="I66" s="15">
        <v>0.77</v>
      </c>
    </row>
    <row r="67" spans="1:9" x14ac:dyDescent="0.35">
      <c r="A67" s="11" t="s">
        <v>248</v>
      </c>
      <c r="B67" t="s">
        <v>148</v>
      </c>
      <c r="C67" s="19">
        <v>75</v>
      </c>
      <c r="D67" s="4">
        <v>20</v>
      </c>
      <c r="E67" s="19">
        <v>5</v>
      </c>
      <c r="F67" s="4">
        <v>50</v>
      </c>
      <c r="G67" s="15">
        <v>0.27</v>
      </c>
      <c r="H67" s="5">
        <v>0.08</v>
      </c>
      <c r="I67" s="15">
        <v>0.65</v>
      </c>
    </row>
    <row r="68" spans="1:9" x14ac:dyDescent="0.35">
      <c r="A68" s="11" t="s">
        <v>248</v>
      </c>
      <c r="B68" t="s">
        <v>149</v>
      </c>
      <c r="C68" s="19">
        <v>1665</v>
      </c>
      <c r="D68" s="4">
        <v>890</v>
      </c>
      <c r="E68" s="19">
        <v>470</v>
      </c>
      <c r="F68" s="4">
        <v>305</v>
      </c>
      <c r="G68" s="15">
        <v>0.53</v>
      </c>
      <c r="H68" s="5">
        <v>0.28000000000000003</v>
      </c>
      <c r="I68" s="15">
        <v>0.18</v>
      </c>
    </row>
    <row r="69" spans="1:9" x14ac:dyDescent="0.35">
      <c r="A69" s="11" t="s">
        <v>248</v>
      </c>
      <c r="B69" t="s">
        <v>150</v>
      </c>
      <c r="C69" s="19">
        <v>130</v>
      </c>
      <c r="D69" s="4">
        <v>35</v>
      </c>
      <c r="E69" s="19">
        <v>45</v>
      </c>
      <c r="F69" s="4">
        <v>50</v>
      </c>
      <c r="G69" s="15">
        <v>0.26</v>
      </c>
      <c r="H69" s="5">
        <v>0.35</v>
      </c>
      <c r="I69" s="15">
        <v>0.38</v>
      </c>
    </row>
    <row r="70" spans="1:9" x14ac:dyDescent="0.35">
      <c r="A70" s="11" t="s">
        <v>248</v>
      </c>
      <c r="B70" t="s">
        <v>151</v>
      </c>
      <c r="C70" s="19">
        <v>105</v>
      </c>
      <c r="D70" s="4">
        <v>25</v>
      </c>
      <c r="E70" s="19">
        <v>25</v>
      </c>
      <c r="F70" s="4">
        <v>60</v>
      </c>
      <c r="G70" s="15">
        <v>0.24</v>
      </c>
      <c r="H70" s="5">
        <v>0.22</v>
      </c>
      <c r="I70" s="15">
        <v>0.55000000000000004</v>
      </c>
    </row>
    <row r="71" spans="1:9" x14ac:dyDescent="0.35">
      <c r="A71" s="11" t="s">
        <v>248</v>
      </c>
      <c r="B71" t="s">
        <v>152</v>
      </c>
      <c r="C71" s="19">
        <v>35</v>
      </c>
      <c r="D71" s="4">
        <v>15</v>
      </c>
      <c r="E71" s="19">
        <v>5</v>
      </c>
      <c r="F71" s="4">
        <v>15</v>
      </c>
      <c r="G71" s="15">
        <v>0.43</v>
      </c>
      <c r="H71" s="5">
        <v>0.16</v>
      </c>
      <c r="I71" s="15">
        <v>0.41</v>
      </c>
    </row>
    <row r="72" spans="1:9" x14ac:dyDescent="0.35">
      <c r="A72" s="11" t="s">
        <v>248</v>
      </c>
      <c r="B72" t="s">
        <v>153</v>
      </c>
      <c r="C72" s="19">
        <v>10</v>
      </c>
      <c r="D72" s="4">
        <v>5</v>
      </c>
      <c r="E72" s="19" t="s">
        <v>100</v>
      </c>
      <c r="F72" s="4">
        <v>0</v>
      </c>
      <c r="G72" s="15" t="s">
        <v>100</v>
      </c>
      <c r="H72" s="5" t="s">
        <v>100</v>
      </c>
      <c r="I72" s="15">
        <v>0</v>
      </c>
    </row>
    <row r="73" spans="1:9" x14ac:dyDescent="0.35">
      <c r="A73" s="32" t="s">
        <v>248</v>
      </c>
      <c r="B73" t="s">
        <v>154</v>
      </c>
      <c r="C73" s="34">
        <v>45</v>
      </c>
      <c r="D73" s="4">
        <v>10</v>
      </c>
      <c r="E73" s="34">
        <v>25</v>
      </c>
      <c r="F73" s="4">
        <v>10</v>
      </c>
      <c r="G73" s="33">
        <v>0.24</v>
      </c>
      <c r="H73" s="5">
        <v>0.52</v>
      </c>
      <c r="I73" s="33">
        <v>0.24</v>
      </c>
    </row>
    <row r="75" spans="1:9" x14ac:dyDescent="0.35">
      <c r="A75" s="8" t="s">
        <v>330</v>
      </c>
    </row>
    <row r="76" spans="1:9" ht="46.5" x14ac:dyDescent="0.35">
      <c r="A76" s="22" t="s">
        <v>234</v>
      </c>
      <c r="B76" s="3" t="s">
        <v>127</v>
      </c>
      <c r="C76" s="22" t="s">
        <v>488</v>
      </c>
      <c r="D76" s="3" t="s">
        <v>281</v>
      </c>
      <c r="E76" s="22" t="s">
        <v>282</v>
      </c>
      <c r="F76" s="3" t="s">
        <v>275</v>
      </c>
      <c r="G76" s="22" t="s">
        <v>283</v>
      </c>
      <c r="H76" s="3" t="s">
        <v>284</v>
      </c>
      <c r="I76" s="22" t="s">
        <v>279</v>
      </c>
    </row>
    <row r="77" spans="1:9" x14ac:dyDescent="0.35">
      <c r="A77" s="23" t="s">
        <v>246</v>
      </c>
      <c r="B77" s="175" t="s">
        <v>536</v>
      </c>
      <c r="C77" s="26">
        <v>64500</v>
      </c>
      <c r="D77" s="24">
        <v>5380</v>
      </c>
      <c r="E77" s="26">
        <v>41890</v>
      </c>
      <c r="F77" s="24">
        <v>17225</v>
      </c>
      <c r="G77" s="25">
        <v>0.08</v>
      </c>
      <c r="H77" s="27">
        <v>0.65</v>
      </c>
      <c r="I77" s="25">
        <v>0.27</v>
      </c>
    </row>
    <row r="78" spans="1:9" x14ac:dyDescent="0.35">
      <c r="A78" s="11" t="s">
        <v>246</v>
      </c>
      <c r="B78" t="s">
        <v>317</v>
      </c>
      <c r="C78" s="19">
        <v>35265</v>
      </c>
      <c r="D78" s="4">
        <v>3045</v>
      </c>
      <c r="E78" s="19">
        <v>22785</v>
      </c>
      <c r="F78" s="4">
        <v>9440</v>
      </c>
      <c r="G78" s="15">
        <v>0.09</v>
      </c>
      <c r="H78" s="5">
        <v>0.65</v>
      </c>
      <c r="I78" s="15">
        <v>0.27</v>
      </c>
    </row>
    <row r="79" spans="1:9" x14ac:dyDescent="0.35">
      <c r="A79" s="11" t="s">
        <v>246</v>
      </c>
      <c r="B79" t="s">
        <v>318</v>
      </c>
      <c r="C79" s="19">
        <v>10660</v>
      </c>
      <c r="D79" s="4">
        <v>315</v>
      </c>
      <c r="E79" s="19">
        <v>7545</v>
      </c>
      <c r="F79" s="4">
        <v>2800</v>
      </c>
      <c r="G79" s="15">
        <v>0.03</v>
      </c>
      <c r="H79" s="5">
        <v>0.71</v>
      </c>
      <c r="I79" s="15">
        <v>0.26</v>
      </c>
    </row>
    <row r="80" spans="1:9" x14ac:dyDescent="0.35">
      <c r="A80" s="11" t="s">
        <v>246</v>
      </c>
      <c r="B80" t="s">
        <v>319</v>
      </c>
      <c r="C80" s="19">
        <v>18570</v>
      </c>
      <c r="D80" s="4">
        <v>2025</v>
      </c>
      <c r="E80" s="19">
        <v>11560</v>
      </c>
      <c r="F80" s="4">
        <v>4985</v>
      </c>
      <c r="G80" s="15">
        <v>0.11</v>
      </c>
      <c r="H80" s="5">
        <v>0.62</v>
      </c>
      <c r="I80" s="15">
        <v>0.27</v>
      </c>
    </row>
    <row r="81" spans="1:9" x14ac:dyDescent="0.35">
      <c r="A81" s="23" t="s">
        <v>247</v>
      </c>
      <c r="B81" s="175" t="s">
        <v>536</v>
      </c>
      <c r="C81" s="26">
        <v>32900</v>
      </c>
      <c r="D81" s="24">
        <v>2200</v>
      </c>
      <c r="E81" s="26">
        <v>17330</v>
      </c>
      <c r="F81" s="24">
        <v>13370</v>
      </c>
      <c r="G81" s="25">
        <v>7.0000000000000007E-2</v>
      </c>
      <c r="H81" s="27">
        <v>0.53</v>
      </c>
      <c r="I81" s="25">
        <v>0.41</v>
      </c>
    </row>
    <row r="82" spans="1:9" x14ac:dyDescent="0.35">
      <c r="A82" s="11" t="s">
        <v>247</v>
      </c>
      <c r="B82" t="s">
        <v>317</v>
      </c>
      <c r="C82" s="19">
        <v>19095</v>
      </c>
      <c r="D82" s="4">
        <v>1545</v>
      </c>
      <c r="E82" s="19">
        <v>9910</v>
      </c>
      <c r="F82" s="4">
        <v>7640</v>
      </c>
      <c r="G82" s="15">
        <v>0.08</v>
      </c>
      <c r="H82" s="5">
        <v>0.52</v>
      </c>
      <c r="I82" s="15">
        <v>0.4</v>
      </c>
    </row>
    <row r="83" spans="1:9" x14ac:dyDescent="0.35">
      <c r="A83" s="11" t="s">
        <v>247</v>
      </c>
      <c r="B83" t="s">
        <v>318</v>
      </c>
      <c r="C83" s="19">
        <v>6785</v>
      </c>
      <c r="D83" s="4">
        <v>235</v>
      </c>
      <c r="E83" s="19">
        <v>4005</v>
      </c>
      <c r="F83" s="4">
        <v>2545</v>
      </c>
      <c r="G83" s="15">
        <v>0.03</v>
      </c>
      <c r="H83" s="5">
        <v>0.59</v>
      </c>
      <c r="I83" s="15">
        <v>0.38</v>
      </c>
    </row>
    <row r="84" spans="1:9" x14ac:dyDescent="0.35">
      <c r="A84" s="11" t="s">
        <v>247</v>
      </c>
      <c r="B84" t="s">
        <v>319</v>
      </c>
      <c r="C84" s="19">
        <v>7020</v>
      </c>
      <c r="D84" s="4">
        <v>425</v>
      </c>
      <c r="E84" s="19">
        <v>3415</v>
      </c>
      <c r="F84" s="4">
        <v>3180</v>
      </c>
      <c r="G84" s="15">
        <v>0.06</v>
      </c>
      <c r="H84" s="5">
        <v>0.49</v>
      </c>
      <c r="I84" s="15">
        <v>0.45</v>
      </c>
    </row>
    <row r="85" spans="1:9" x14ac:dyDescent="0.35">
      <c r="A85" s="23" t="s">
        <v>248</v>
      </c>
      <c r="B85" s="175" t="s">
        <v>536</v>
      </c>
      <c r="C85" s="26">
        <v>31600</v>
      </c>
      <c r="D85" s="24">
        <v>3180</v>
      </c>
      <c r="E85" s="26">
        <v>24565</v>
      </c>
      <c r="F85" s="24">
        <v>3860</v>
      </c>
      <c r="G85" s="25">
        <v>0.1</v>
      </c>
      <c r="H85" s="27">
        <v>0.78</v>
      </c>
      <c r="I85" s="25">
        <v>0.12</v>
      </c>
    </row>
    <row r="86" spans="1:9" x14ac:dyDescent="0.35">
      <c r="A86" s="11" t="s">
        <v>248</v>
      </c>
      <c r="B86" t="s">
        <v>317</v>
      </c>
      <c r="C86" s="19">
        <v>16170</v>
      </c>
      <c r="D86" s="4">
        <v>1500</v>
      </c>
      <c r="E86" s="19">
        <v>12875</v>
      </c>
      <c r="F86" s="4">
        <v>1800</v>
      </c>
      <c r="G86" s="15">
        <v>0.09</v>
      </c>
      <c r="H86" s="5">
        <v>0.8</v>
      </c>
      <c r="I86" s="15">
        <v>0.11</v>
      </c>
    </row>
    <row r="87" spans="1:9" x14ac:dyDescent="0.35">
      <c r="A87" s="11" t="s">
        <v>248</v>
      </c>
      <c r="B87" t="s">
        <v>318</v>
      </c>
      <c r="C87" s="19">
        <v>3875</v>
      </c>
      <c r="D87" s="4">
        <v>80</v>
      </c>
      <c r="E87" s="19">
        <v>3540</v>
      </c>
      <c r="F87" s="4">
        <v>255</v>
      </c>
      <c r="G87" s="15">
        <v>0.02</v>
      </c>
      <c r="H87" s="5">
        <v>0.91</v>
      </c>
      <c r="I87" s="15">
        <v>7.0000000000000007E-2</v>
      </c>
    </row>
    <row r="88" spans="1:9" x14ac:dyDescent="0.35">
      <c r="A88" s="32" t="s">
        <v>248</v>
      </c>
      <c r="B88" t="s">
        <v>319</v>
      </c>
      <c r="C88" s="34">
        <v>11555</v>
      </c>
      <c r="D88" s="4">
        <v>1600</v>
      </c>
      <c r="E88" s="34">
        <v>8145</v>
      </c>
      <c r="F88" s="4">
        <v>1805</v>
      </c>
      <c r="G88" s="33">
        <v>0.14000000000000001</v>
      </c>
      <c r="H88" s="5">
        <v>0.71</v>
      </c>
      <c r="I88" s="33">
        <v>0.16</v>
      </c>
    </row>
    <row r="89" spans="1:9" x14ac:dyDescent="0.35">
      <c r="A89" s="89" t="s">
        <v>28</v>
      </c>
      <c r="B89" s="89" t="s">
        <v>389</v>
      </c>
    </row>
    <row r="90" spans="1:9" x14ac:dyDescent="0.35">
      <c r="A90" s="87" t="s">
        <v>29</v>
      </c>
      <c r="B90" s="89" t="s">
        <v>441</v>
      </c>
    </row>
    <row r="91" spans="1:9" x14ac:dyDescent="0.35">
      <c r="A91" s="87" t="s">
        <v>30</v>
      </c>
      <c r="B91" s="89" t="s">
        <v>433</v>
      </c>
    </row>
    <row r="92" spans="1:9" x14ac:dyDescent="0.35">
      <c r="A92" s="87" t="s">
        <v>31</v>
      </c>
      <c r="B92" s="89" t="s">
        <v>434</v>
      </c>
    </row>
    <row r="93" spans="1:9" x14ac:dyDescent="0.35">
      <c r="A93" s="87" t="s">
        <v>32</v>
      </c>
      <c r="B93" s="89" t="s">
        <v>445</v>
      </c>
    </row>
    <row r="94" spans="1:9" x14ac:dyDescent="0.35">
      <c r="A94" s="87" t="s">
        <v>33</v>
      </c>
      <c r="B94" s="98" t="s">
        <v>403</v>
      </c>
    </row>
    <row r="95" spans="1:9" x14ac:dyDescent="0.35">
      <c r="A95" s="87" t="s">
        <v>34</v>
      </c>
      <c r="B95" s="89" t="s">
        <v>436</v>
      </c>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{6F59C93E-077D-4D87-94BD-CE9E61ACE7DA}</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F59C93E-077D-4D87-94BD-CE9E61ACE7DA}">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44CF-2A47-4440-B16B-4B3FE9C11968}">
  <dimension ref="A1:AK15"/>
  <sheetViews>
    <sheetView showGridLines="0" workbookViewId="0"/>
  </sheetViews>
  <sheetFormatPr defaultColWidth="11.08203125" defaultRowHeight="15.5" x14ac:dyDescent="0.35"/>
  <cols>
    <col min="1" max="2" width="34.08203125" style="125" customWidth="1"/>
    <col min="3" max="3" width="20.58203125" style="125" customWidth="1"/>
    <col min="4" max="16384" width="11.08203125" style="125"/>
  </cols>
  <sheetData>
    <row r="1" spans="1:37" ht="21" x14ac:dyDescent="0.5">
      <c r="A1" s="123" t="s">
        <v>454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row>
    <row r="2" spans="1:37" x14ac:dyDescent="0.35">
      <c r="A2" s="126" t="s">
        <v>455</v>
      </c>
      <c r="B2" s="127"/>
      <c r="C2" s="127"/>
      <c r="D2" s="127"/>
      <c r="E2" s="127"/>
      <c r="F2" s="127"/>
      <c r="G2" s="127"/>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row>
    <row r="3" spans="1:37" x14ac:dyDescent="0.35">
      <c r="A3" s="128" t="s">
        <v>45</v>
      </c>
      <c r="B3" s="127"/>
      <c r="C3" s="127"/>
      <c r="D3" s="127"/>
      <c r="E3" s="127"/>
      <c r="F3" s="127"/>
      <c r="G3" s="127"/>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row>
    <row r="4" spans="1:37" x14ac:dyDescent="0.35">
      <c r="A4" s="127" t="s">
        <v>456</v>
      </c>
      <c r="B4" s="127"/>
      <c r="C4" s="127"/>
      <c r="D4" s="127"/>
      <c r="E4" s="127"/>
      <c r="F4" s="127"/>
      <c r="G4" s="127"/>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row>
    <row r="5" spans="1:37" ht="78.75" customHeight="1" x14ac:dyDescent="0.35">
      <c r="A5" s="129" t="s">
        <v>457</v>
      </c>
      <c r="B5" s="130" t="s">
        <v>458</v>
      </c>
      <c r="C5" s="127"/>
      <c r="D5" s="127"/>
      <c r="E5" s="127"/>
      <c r="F5" s="127"/>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spans="1:37" x14ac:dyDescent="0.35">
      <c r="A6" s="131" t="s">
        <v>246</v>
      </c>
      <c r="B6" s="132">
        <v>86770</v>
      </c>
      <c r="C6" s="127"/>
      <c r="D6" s="127"/>
      <c r="E6" s="127"/>
      <c r="F6" s="127"/>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row>
    <row r="7" spans="1:37" x14ac:dyDescent="0.35">
      <c r="A7" s="133" t="s">
        <v>459</v>
      </c>
      <c r="B7" s="134">
        <v>170</v>
      </c>
      <c r="C7" s="135"/>
      <c r="D7" s="135"/>
      <c r="E7" s="135"/>
      <c r="F7" s="135"/>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row>
    <row r="8" spans="1:37" x14ac:dyDescent="0.35">
      <c r="A8" s="136" t="s">
        <v>460</v>
      </c>
      <c r="B8" s="137">
        <v>86600</v>
      </c>
      <c r="C8" s="127"/>
      <c r="D8" s="127"/>
      <c r="E8" s="127"/>
      <c r="F8" s="127"/>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row>
    <row r="9" spans="1:37" x14ac:dyDescent="0.35">
      <c r="A9" s="138" t="s">
        <v>28</v>
      </c>
      <c r="B9" s="138" t="s">
        <v>389</v>
      </c>
      <c r="C9" s="138"/>
      <c r="D9" s="138"/>
      <c r="E9" s="138"/>
      <c r="F9" s="138"/>
      <c r="G9" s="138"/>
    </row>
    <row r="10" spans="1:37" x14ac:dyDescent="0.35">
      <c r="A10" s="139" t="s">
        <v>29</v>
      </c>
      <c r="B10" s="140" t="s">
        <v>441</v>
      </c>
      <c r="C10" s="138"/>
      <c r="D10" s="138"/>
      <c r="E10" s="138"/>
      <c r="F10" s="138"/>
      <c r="G10" s="138"/>
    </row>
    <row r="11" spans="1:37" x14ac:dyDescent="0.35">
      <c r="A11" s="139" t="s">
        <v>30</v>
      </c>
      <c r="B11" s="141" t="s">
        <v>433</v>
      </c>
      <c r="C11" s="138"/>
      <c r="D11" s="138"/>
      <c r="E11" s="138"/>
      <c r="F11" s="138"/>
      <c r="G11" s="138"/>
    </row>
    <row r="12" spans="1:37" x14ac:dyDescent="0.35">
      <c r="A12" s="139" t="s">
        <v>31</v>
      </c>
      <c r="B12" s="139" t="s">
        <v>434</v>
      </c>
      <c r="C12" s="138"/>
      <c r="D12" s="138"/>
      <c r="E12" s="138"/>
      <c r="F12" s="138"/>
      <c r="G12" s="138"/>
    </row>
    <row r="13" spans="1:37" x14ac:dyDescent="0.35">
      <c r="A13" s="139"/>
      <c r="B13" s="139"/>
      <c r="C13" s="138"/>
      <c r="D13" s="138"/>
      <c r="E13" s="138"/>
      <c r="F13" s="138"/>
      <c r="G13" s="138"/>
    </row>
    <row r="14" spans="1:37" x14ac:dyDescent="0.35">
      <c r="A14" s="138"/>
      <c r="B14" s="138"/>
      <c r="C14" s="138"/>
      <c r="D14" s="138"/>
      <c r="E14" s="138"/>
      <c r="F14" s="138"/>
      <c r="G14" s="138"/>
    </row>
    <row r="15" spans="1:37" x14ac:dyDescent="0.35">
      <c r="A15" s="138"/>
      <c r="B15" s="138"/>
      <c r="C15" s="138"/>
      <c r="D15" s="138"/>
      <c r="E15" s="138"/>
      <c r="F15" s="138"/>
      <c r="G15" s="138"/>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21"/>
  <sheetViews>
    <sheetView showGridLines="0" workbookViewId="0"/>
  </sheetViews>
  <sheetFormatPr defaultColWidth="11.08203125" defaultRowHeight="15.5" x14ac:dyDescent="0.35"/>
  <cols>
    <col min="1" max="1" width="23.33203125" customWidth="1"/>
    <col min="2" max="3" width="20.58203125" customWidth="1"/>
  </cols>
  <sheetData>
    <row r="1" spans="1:3" ht="19.5" x14ac:dyDescent="0.45">
      <c r="A1" s="2" t="s">
        <v>496</v>
      </c>
    </row>
    <row r="2" spans="1:3" x14ac:dyDescent="0.35">
      <c r="A2" t="s">
        <v>44</v>
      </c>
    </row>
    <row r="3" spans="1:3" x14ac:dyDescent="0.35">
      <c r="A3" t="s">
        <v>45</v>
      </c>
    </row>
    <row r="4" spans="1:3" x14ac:dyDescent="0.35">
      <c r="A4" t="s">
        <v>331</v>
      </c>
    </row>
    <row r="5" spans="1:3" x14ac:dyDescent="0.35">
      <c r="A5" t="s">
        <v>47</v>
      </c>
    </row>
    <row r="6" spans="1:3" ht="46.5" x14ac:dyDescent="0.35">
      <c r="A6" s="22" t="s">
        <v>332</v>
      </c>
      <c r="B6" s="3" t="s">
        <v>333</v>
      </c>
      <c r="C6" s="22" t="s">
        <v>312</v>
      </c>
    </row>
    <row r="7" spans="1:3" x14ac:dyDescent="0.35">
      <c r="A7" s="23" t="s">
        <v>55</v>
      </c>
      <c r="B7" s="24">
        <v>86770</v>
      </c>
      <c r="C7" s="25">
        <v>1</v>
      </c>
    </row>
    <row r="8" spans="1:3" x14ac:dyDescent="0.35">
      <c r="A8" s="11" t="s">
        <v>334</v>
      </c>
      <c r="B8" s="4">
        <v>4055</v>
      </c>
      <c r="C8" s="15">
        <v>0.05</v>
      </c>
    </row>
    <row r="9" spans="1:3" x14ac:dyDescent="0.35">
      <c r="A9" s="11" t="s">
        <v>335</v>
      </c>
      <c r="B9" s="4">
        <v>5795</v>
      </c>
      <c r="C9" s="15">
        <v>7.0000000000000007E-2</v>
      </c>
    </row>
    <row r="10" spans="1:3" x14ac:dyDescent="0.35">
      <c r="A10" s="11" t="s">
        <v>336</v>
      </c>
      <c r="B10" s="4">
        <v>11685</v>
      </c>
      <c r="C10" s="15">
        <v>0.13</v>
      </c>
    </row>
    <row r="11" spans="1:3" x14ac:dyDescent="0.35">
      <c r="A11" s="11" t="s">
        <v>337</v>
      </c>
      <c r="B11" s="4">
        <v>22995</v>
      </c>
      <c r="C11" s="15">
        <v>0.26</v>
      </c>
    </row>
    <row r="12" spans="1:3" x14ac:dyDescent="0.35">
      <c r="A12" s="11" t="s">
        <v>338</v>
      </c>
      <c r="B12" s="4">
        <v>42200</v>
      </c>
      <c r="C12" s="15">
        <v>0.49</v>
      </c>
    </row>
    <row r="13" spans="1:3" x14ac:dyDescent="0.35">
      <c r="A13" s="11" t="s">
        <v>339</v>
      </c>
      <c r="B13" s="4">
        <v>45</v>
      </c>
      <c r="C13" s="15">
        <v>0</v>
      </c>
    </row>
    <row r="14" spans="1:3" x14ac:dyDescent="0.35">
      <c r="A14" s="11" t="s">
        <v>340</v>
      </c>
      <c r="B14" s="4">
        <v>0</v>
      </c>
      <c r="C14" s="15">
        <v>0</v>
      </c>
    </row>
    <row r="15" spans="1:3" x14ac:dyDescent="0.35">
      <c r="A15" s="32" t="s">
        <v>341</v>
      </c>
      <c r="B15" s="4">
        <v>0</v>
      </c>
      <c r="C15" s="33">
        <v>0</v>
      </c>
    </row>
    <row r="16" spans="1:3" x14ac:dyDescent="0.35">
      <c r="A16" s="89" t="s">
        <v>28</v>
      </c>
      <c r="B16" s="89" t="s">
        <v>389</v>
      </c>
    </row>
    <row r="17" spans="1:2" x14ac:dyDescent="0.35">
      <c r="A17" s="89" t="s">
        <v>29</v>
      </c>
      <c r="B17" s="89" t="s">
        <v>391</v>
      </c>
    </row>
    <row r="18" spans="1:2" x14ac:dyDescent="0.35">
      <c r="A18" s="89" t="s">
        <v>30</v>
      </c>
      <c r="B18" s="97" t="s">
        <v>441</v>
      </c>
    </row>
    <row r="19" spans="1:2" x14ac:dyDescent="0.35">
      <c r="A19" s="89" t="s">
        <v>31</v>
      </c>
      <c r="B19" s="99" t="s">
        <v>433</v>
      </c>
    </row>
    <row r="20" spans="1:2" x14ac:dyDescent="0.35">
      <c r="A20" s="89" t="s">
        <v>32</v>
      </c>
      <c r="B20" s="87" t="s">
        <v>434</v>
      </c>
    </row>
    <row r="21" spans="1:2" x14ac:dyDescent="0.35">
      <c r="A21" s="89" t="s">
        <v>33</v>
      </c>
      <c r="B21" s="89" t="s">
        <v>447</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{B8F7A7E6-8440-49F5-81E8-BE220B2CAA09}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8F7A7E6-8440-49F5-81E8-BE220B2CAA09}">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46"/>
  <sheetViews>
    <sheetView showGridLines="0" workbookViewId="0"/>
  </sheetViews>
  <sheetFormatPr defaultColWidth="11.08203125" defaultRowHeight="15.5" x14ac:dyDescent="0.35"/>
  <cols>
    <col min="1" max="3" width="20.58203125" customWidth="1"/>
  </cols>
  <sheetData>
    <row r="1" spans="1:3" ht="19.5" x14ac:dyDescent="0.45">
      <c r="A1" s="2" t="s">
        <v>342</v>
      </c>
    </row>
    <row r="2" spans="1:3" x14ac:dyDescent="0.35">
      <c r="A2" t="s">
        <v>44</v>
      </c>
    </row>
    <row r="3" spans="1:3" x14ac:dyDescent="0.35">
      <c r="A3" t="s">
        <v>45</v>
      </c>
    </row>
    <row r="4" spans="1:3" x14ac:dyDescent="0.35">
      <c r="A4" t="s">
        <v>175</v>
      </c>
    </row>
    <row r="5" spans="1:3" x14ac:dyDescent="0.35">
      <c r="A5" t="s">
        <v>47</v>
      </c>
    </row>
    <row r="6" spans="1:3" ht="62" x14ac:dyDescent="0.35">
      <c r="A6" s="22" t="s">
        <v>343</v>
      </c>
      <c r="B6" s="3" t="s">
        <v>344</v>
      </c>
      <c r="C6" s="22" t="s">
        <v>312</v>
      </c>
    </row>
    <row r="7" spans="1:3" x14ac:dyDescent="0.35">
      <c r="A7" s="23" t="s">
        <v>55</v>
      </c>
      <c r="B7" s="24">
        <v>86770</v>
      </c>
      <c r="C7" s="25">
        <v>1</v>
      </c>
    </row>
    <row r="8" spans="1:3" x14ac:dyDescent="0.35">
      <c r="A8" s="11" t="s">
        <v>176</v>
      </c>
      <c r="B8" s="4">
        <v>2625</v>
      </c>
      <c r="C8" s="15">
        <v>0.03</v>
      </c>
    </row>
    <row r="9" spans="1:3" x14ac:dyDescent="0.35">
      <c r="A9" s="11" t="s">
        <v>177</v>
      </c>
      <c r="B9" s="4">
        <v>3300</v>
      </c>
      <c r="C9" s="15">
        <v>0.04</v>
      </c>
    </row>
    <row r="10" spans="1:3" x14ac:dyDescent="0.35">
      <c r="A10" s="11" t="s">
        <v>178</v>
      </c>
      <c r="B10" s="4">
        <v>1665</v>
      </c>
      <c r="C10" s="15">
        <v>0.02</v>
      </c>
    </row>
    <row r="11" spans="1:3" x14ac:dyDescent="0.35">
      <c r="A11" s="11" t="s">
        <v>179</v>
      </c>
      <c r="B11" s="4">
        <v>1165</v>
      </c>
      <c r="C11" s="15">
        <v>0.01</v>
      </c>
    </row>
    <row r="12" spans="1:3" x14ac:dyDescent="0.35">
      <c r="A12" s="11" t="s">
        <v>180</v>
      </c>
      <c r="B12" s="4">
        <v>950</v>
      </c>
      <c r="C12" s="15">
        <v>0.01</v>
      </c>
    </row>
    <row r="13" spans="1:3" x14ac:dyDescent="0.35">
      <c r="A13" s="11" t="s">
        <v>181</v>
      </c>
      <c r="B13" s="4">
        <v>2550</v>
      </c>
      <c r="C13" s="15">
        <v>0.03</v>
      </c>
    </row>
    <row r="14" spans="1:3" x14ac:dyDescent="0.35">
      <c r="A14" s="11" t="s">
        <v>182</v>
      </c>
      <c r="B14" s="4">
        <v>2625</v>
      </c>
      <c r="C14" s="15">
        <v>0.03</v>
      </c>
    </row>
    <row r="15" spans="1:3" x14ac:dyDescent="0.35">
      <c r="A15" s="11" t="s">
        <v>183</v>
      </c>
      <c r="B15" s="4">
        <v>2090</v>
      </c>
      <c r="C15" s="15">
        <v>0.02</v>
      </c>
    </row>
    <row r="16" spans="1:3" x14ac:dyDescent="0.35">
      <c r="A16" s="11" t="s">
        <v>184</v>
      </c>
      <c r="B16" s="4">
        <v>1415</v>
      </c>
      <c r="C16" s="15">
        <v>0.02</v>
      </c>
    </row>
    <row r="17" spans="1:3" x14ac:dyDescent="0.35">
      <c r="A17" s="11" t="s">
        <v>185</v>
      </c>
      <c r="B17" s="4">
        <v>1645</v>
      </c>
      <c r="C17" s="15">
        <v>0.02</v>
      </c>
    </row>
    <row r="18" spans="1:3" x14ac:dyDescent="0.35">
      <c r="A18" s="11" t="s">
        <v>186</v>
      </c>
      <c r="B18" s="4">
        <v>1445</v>
      </c>
      <c r="C18" s="15">
        <v>0.02</v>
      </c>
    </row>
    <row r="19" spans="1:3" x14ac:dyDescent="0.35">
      <c r="A19" s="11" t="s">
        <v>187</v>
      </c>
      <c r="B19" s="4">
        <v>5525</v>
      </c>
      <c r="C19" s="15">
        <v>0.06</v>
      </c>
    </row>
    <row r="20" spans="1:3" x14ac:dyDescent="0.35">
      <c r="A20" s="11" t="s">
        <v>188</v>
      </c>
      <c r="B20" s="4">
        <v>2750</v>
      </c>
      <c r="C20" s="15">
        <v>0.03</v>
      </c>
    </row>
    <row r="21" spans="1:3" x14ac:dyDescent="0.35">
      <c r="A21" s="11" t="s">
        <v>189</v>
      </c>
      <c r="B21" s="4">
        <v>6490</v>
      </c>
      <c r="C21" s="15">
        <v>7.0000000000000007E-2</v>
      </c>
    </row>
    <row r="22" spans="1:3" x14ac:dyDescent="0.35">
      <c r="A22" s="11" t="s">
        <v>190</v>
      </c>
      <c r="B22" s="4">
        <v>12240</v>
      </c>
      <c r="C22" s="15">
        <v>0.14000000000000001</v>
      </c>
    </row>
    <row r="23" spans="1:3" x14ac:dyDescent="0.35">
      <c r="A23" s="11" t="s">
        <v>191</v>
      </c>
      <c r="B23" s="4">
        <v>3175</v>
      </c>
      <c r="C23" s="15">
        <v>0.04</v>
      </c>
    </row>
    <row r="24" spans="1:3" x14ac:dyDescent="0.35">
      <c r="A24" s="11" t="s">
        <v>192</v>
      </c>
      <c r="B24" s="4">
        <v>1470</v>
      </c>
      <c r="C24" s="15">
        <v>0.02</v>
      </c>
    </row>
    <row r="25" spans="1:3" x14ac:dyDescent="0.35">
      <c r="A25" s="11" t="s">
        <v>193</v>
      </c>
      <c r="B25" s="4">
        <v>2135</v>
      </c>
      <c r="C25" s="15">
        <v>0.02</v>
      </c>
    </row>
    <row r="26" spans="1:3" x14ac:dyDescent="0.35">
      <c r="A26" s="11" t="s">
        <v>194</v>
      </c>
      <c r="B26" s="4">
        <v>1355</v>
      </c>
      <c r="C26" s="15">
        <v>0.02</v>
      </c>
    </row>
    <row r="27" spans="1:3" x14ac:dyDescent="0.35">
      <c r="A27" s="11" t="s">
        <v>195</v>
      </c>
      <c r="B27" s="4">
        <v>190</v>
      </c>
      <c r="C27" s="15">
        <v>0</v>
      </c>
    </row>
    <row r="28" spans="1:3" x14ac:dyDescent="0.35">
      <c r="A28" s="11" t="s">
        <v>196</v>
      </c>
      <c r="B28" s="4">
        <v>2330</v>
      </c>
      <c r="C28" s="15">
        <v>0.03</v>
      </c>
    </row>
    <row r="29" spans="1:3" x14ac:dyDescent="0.35">
      <c r="A29" s="11" t="s">
        <v>197</v>
      </c>
      <c r="B29" s="4">
        <v>6270</v>
      </c>
      <c r="C29" s="15">
        <v>7.0000000000000007E-2</v>
      </c>
    </row>
    <row r="30" spans="1:3" x14ac:dyDescent="0.35">
      <c r="A30" s="11" t="s">
        <v>198</v>
      </c>
      <c r="B30" s="4">
        <v>230</v>
      </c>
      <c r="C30" s="15">
        <v>0</v>
      </c>
    </row>
    <row r="31" spans="1:3" x14ac:dyDescent="0.35">
      <c r="A31" s="11" t="s">
        <v>199</v>
      </c>
      <c r="B31" s="4">
        <v>2310</v>
      </c>
      <c r="C31" s="15">
        <v>0.03</v>
      </c>
    </row>
    <row r="32" spans="1:3" x14ac:dyDescent="0.35">
      <c r="A32" s="11" t="s">
        <v>200</v>
      </c>
      <c r="B32" s="4">
        <v>2650</v>
      </c>
      <c r="C32" s="15">
        <v>0.03</v>
      </c>
    </row>
    <row r="33" spans="1:3" x14ac:dyDescent="0.35">
      <c r="A33" s="11" t="s">
        <v>201</v>
      </c>
      <c r="B33" s="4">
        <v>1350</v>
      </c>
      <c r="C33" s="15">
        <v>0.02</v>
      </c>
    </row>
    <row r="34" spans="1:3" x14ac:dyDescent="0.35">
      <c r="A34" s="11" t="s">
        <v>202</v>
      </c>
      <c r="B34" s="4">
        <v>295</v>
      </c>
      <c r="C34" s="15">
        <v>0</v>
      </c>
    </row>
    <row r="35" spans="1:3" x14ac:dyDescent="0.35">
      <c r="A35" s="11" t="s">
        <v>203</v>
      </c>
      <c r="B35" s="4">
        <v>1565</v>
      </c>
      <c r="C35" s="15">
        <v>0.02</v>
      </c>
    </row>
    <row r="36" spans="1:3" x14ac:dyDescent="0.35">
      <c r="A36" s="11" t="s">
        <v>204</v>
      </c>
      <c r="B36" s="4">
        <v>6135</v>
      </c>
      <c r="C36" s="15">
        <v>7.0000000000000007E-2</v>
      </c>
    </row>
    <row r="37" spans="1:3" x14ac:dyDescent="0.35">
      <c r="A37" s="11" t="s">
        <v>205</v>
      </c>
      <c r="B37" s="4">
        <v>1155</v>
      </c>
      <c r="C37" s="15">
        <v>0.01</v>
      </c>
    </row>
    <row r="38" spans="1:3" x14ac:dyDescent="0.35">
      <c r="A38" s="11" t="s">
        <v>206</v>
      </c>
      <c r="B38" s="4">
        <v>1745</v>
      </c>
      <c r="C38" s="15">
        <v>0.02</v>
      </c>
    </row>
    <row r="39" spans="1:3" x14ac:dyDescent="0.35">
      <c r="A39" s="11" t="s">
        <v>207</v>
      </c>
      <c r="B39" s="4">
        <v>3815</v>
      </c>
      <c r="C39" s="15">
        <v>0.04</v>
      </c>
    </row>
    <row r="40" spans="1:3" x14ac:dyDescent="0.35">
      <c r="A40" s="32" t="s">
        <v>208</v>
      </c>
      <c r="B40" s="4">
        <v>115</v>
      </c>
      <c r="C40" s="33">
        <v>0</v>
      </c>
    </row>
    <row r="41" spans="1:3" x14ac:dyDescent="0.35">
      <c r="A41" s="89" t="s">
        <v>28</v>
      </c>
      <c r="B41" s="89" t="s">
        <v>389</v>
      </c>
    </row>
    <row r="42" spans="1:3" x14ac:dyDescent="0.35">
      <c r="A42" s="89" t="s">
        <v>29</v>
      </c>
      <c r="B42" s="89" t="s">
        <v>391</v>
      </c>
    </row>
    <row r="43" spans="1:3" x14ac:dyDescent="0.35">
      <c r="A43" s="89" t="s">
        <v>30</v>
      </c>
      <c r="B43" s="89" t="s">
        <v>427</v>
      </c>
    </row>
    <row r="44" spans="1:3" x14ac:dyDescent="0.35">
      <c r="A44" s="87" t="s">
        <v>31</v>
      </c>
      <c r="B44" s="97" t="s">
        <v>441</v>
      </c>
    </row>
    <row r="45" spans="1:3" x14ac:dyDescent="0.35">
      <c r="A45" s="87" t="s">
        <v>32</v>
      </c>
      <c r="B45" s="99" t="s">
        <v>433</v>
      </c>
    </row>
    <row r="46" spans="1:3" x14ac:dyDescent="0.35">
      <c r="A46" s="87" t="s">
        <v>33</v>
      </c>
      <c r="B46" s="87" t="s">
        <v>434</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{BD7E5298-4955-493E-8D4E-45AF9043C45E}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D7E5298-4955-493E-8D4E-45AF9043C45E}">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42"/>
  <sheetViews>
    <sheetView showGridLines="0" zoomScaleNormal="100" workbookViewId="0"/>
  </sheetViews>
  <sheetFormatPr defaultColWidth="11.08203125" defaultRowHeight="15.5" x14ac:dyDescent="0.35"/>
  <cols>
    <col min="1" max="1" width="20.58203125" customWidth="1"/>
    <col min="2" max="2" width="22.08203125" bestFit="1" customWidth="1"/>
    <col min="3" max="13" width="20.58203125" customWidth="1"/>
  </cols>
  <sheetData>
    <row r="1" spans="1:13" ht="19.5" x14ac:dyDescent="0.45">
      <c r="A1" s="2" t="s">
        <v>529</v>
      </c>
    </row>
    <row r="2" spans="1:13" x14ac:dyDescent="0.35">
      <c r="A2" t="s">
        <v>44</v>
      </c>
    </row>
    <row r="3" spans="1:13" x14ac:dyDescent="0.35">
      <c r="A3" t="s">
        <v>45</v>
      </c>
    </row>
    <row r="4" spans="1:13" x14ac:dyDescent="0.35">
      <c r="A4" t="s">
        <v>345</v>
      </c>
    </row>
    <row r="5" spans="1:13" x14ac:dyDescent="0.35">
      <c r="A5" t="s">
        <v>47</v>
      </c>
    </row>
    <row r="6" spans="1:13" ht="107.15" customHeight="1" x14ac:dyDescent="0.35">
      <c r="A6" s="22" t="s">
        <v>234</v>
      </c>
      <c r="B6" s="3" t="s">
        <v>346</v>
      </c>
      <c r="C6" s="22" t="s">
        <v>347</v>
      </c>
      <c r="D6" s="3" t="s">
        <v>348</v>
      </c>
      <c r="E6" s="22" t="s">
        <v>349</v>
      </c>
      <c r="F6" s="3" t="s">
        <v>350</v>
      </c>
      <c r="G6" s="22" t="s">
        <v>351</v>
      </c>
      <c r="H6" s="3" t="s">
        <v>352</v>
      </c>
      <c r="I6" s="22" t="s">
        <v>353</v>
      </c>
      <c r="J6" s="3" t="s">
        <v>354</v>
      </c>
      <c r="K6" s="22" t="s">
        <v>355</v>
      </c>
      <c r="L6" s="3" t="s">
        <v>356</v>
      </c>
      <c r="M6" s="22" t="s">
        <v>357</v>
      </c>
    </row>
    <row r="7" spans="1:13" x14ac:dyDescent="0.35">
      <c r="A7" s="23" t="s">
        <v>246</v>
      </c>
      <c r="B7" s="36" t="s">
        <v>55</v>
      </c>
      <c r="C7" s="26">
        <v>5305</v>
      </c>
      <c r="D7" s="27" t="s">
        <v>57</v>
      </c>
      <c r="E7" s="25" t="s">
        <v>57</v>
      </c>
      <c r="F7" s="24">
        <v>5040</v>
      </c>
      <c r="G7" s="26">
        <v>1695</v>
      </c>
      <c r="H7" s="24">
        <v>3095</v>
      </c>
      <c r="I7" s="26">
        <v>250</v>
      </c>
      <c r="J7" s="27">
        <v>0.34</v>
      </c>
      <c r="K7" s="25">
        <v>0.61</v>
      </c>
      <c r="L7" s="27">
        <v>0.05</v>
      </c>
      <c r="M7" s="25">
        <v>0.89</v>
      </c>
    </row>
    <row r="8" spans="1:13" x14ac:dyDescent="0.35">
      <c r="A8" s="11" t="s">
        <v>246</v>
      </c>
      <c r="B8" t="s">
        <v>59</v>
      </c>
      <c r="C8" s="19">
        <v>5</v>
      </c>
      <c r="D8" s="5" t="s">
        <v>57</v>
      </c>
      <c r="E8" s="15" t="s">
        <v>57</v>
      </c>
      <c r="F8" s="4">
        <v>0</v>
      </c>
      <c r="G8" s="19">
        <v>0</v>
      </c>
      <c r="H8" s="4">
        <v>0</v>
      </c>
      <c r="I8" s="19">
        <v>0</v>
      </c>
      <c r="J8" s="5" t="s">
        <v>57</v>
      </c>
      <c r="K8" s="15" t="s">
        <v>57</v>
      </c>
      <c r="L8" s="5" t="s">
        <v>57</v>
      </c>
      <c r="M8" s="15" t="s">
        <v>57</v>
      </c>
    </row>
    <row r="9" spans="1:13" x14ac:dyDescent="0.35">
      <c r="A9" s="11" t="s">
        <v>246</v>
      </c>
      <c r="B9" t="s">
        <v>60</v>
      </c>
      <c r="C9" s="19">
        <v>5</v>
      </c>
      <c r="D9" s="5" t="s">
        <v>57</v>
      </c>
      <c r="E9" s="15" t="s">
        <v>57</v>
      </c>
      <c r="F9" s="4" t="s">
        <v>100</v>
      </c>
      <c r="G9" s="19">
        <v>0</v>
      </c>
      <c r="H9" s="4" t="s">
        <v>100</v>
      </c>
      <c r="I9" s="19">
        <v>0</v>
      </c>
      <c r="J9" s="5">
        <v>0</v>
      </c>
      <c r="K9" s="15" t="s">
        <v>100</v>
      </c>
      <c r="L9" s="5">
        <v>0</v>
      </c>
      <c r="M9" s="15">
        <v>1</v>
      </c>
    </row>
    <row r="10" spans="1:13" x14ac:dyDescent="0.35">
      <c r="A10" s="11" t="s">
        <v>246</v>
      </c>
      <c r="B10" t="s">
        <v>61</v>
      </c>
      <c r="C10" s="19">
        <v>5</v>
      </c>
      <c r="D10" s="5" t="s">
        <v>57</v>
      </c>
      <c r="E10" s="15" t="s">
        <v>57</v>
      </c>
      <c r="F10" s="4">
        <v>10</v>
      </c>
      <c r="G10" s="19">
        <v>5</v>
      </c>
      <c r="H10" s="4">
        <v>5</v>
      </c>
      <c r="I10" s="19">
        <v>0</v>
      </c>
      <c r="J10" s="5">
        <v>0.3</v>
      </c>
      <c r="K10" s="15">
        <v>0.7</v>
      </c>
      <c r="L10" s="5">
        <v>0</v>
      </c>
      <c r="M10" s="15">
        <v>1</v>
      </c>
    </row>
    <row r="11" spans="1:13" x14ac:dyDescent="0.35">
      <c r="A11" s="11" t="s">
        <v>246</v>
      </c>
      <c r="B11" t="s">
        <v>62</v>
      </c>
      <c r="C11" s="19">
        <v>5</v>
      </c>
      <c r="D11" s="5" t="s">
        <v>57</v>
      </c>
      <c r="E11" s="15" t="s">
        <v>57</v>
      </c>
      <c r="F11" s="4">
        <v>5</v>
      </c>
      <c r="G11" s="19">
        <v>0</v>
      </c>
      <c r="H11" s="4">
        <v>5</v>
      </c>
      <c r="I11" s="19">
        <v>0</v>
      </c>
      <c r="J11" s="5">
        <v>0</v>
      </c>
      <c r="K11" s="15">
        <v>1</v>
      </c>
      <c r="L11" s="5">
        <v>0</v>
      </c>
      <c r="M11" s="15">
        <v>1</v>
      </c>
    </row>
    <row r="12" spans="1:13" x14ac:dyDescent="0.35">
      <c r="A12" s="11" t="s">
        <v>246</v>
      </c>
      <c r="B12" t="s">
        <v>63</v>
      </c>
      <c r="C12" s="19">
        <v>15</v>
      </c>
      <c r="D12" s="5" t="s">
        <v>57</v>
      </c>
      <c r="E12" s="15" t="s">
        <v>57</v>
      </c>
      <c r="F12" s="4">
        <v>5</v>
      </c>
      <c r="G12" s="19" t="s">
        <v>100</v>
      </c>
      <c r="H12" s="4">
        <v>5</v>
      </c>
      <c r="I12" s="19" t="s">
        <v>100</v>
      </c>
      <c r="J12" s="5" t="s">
        <v>100</v>
      </c>
      <c r="K12" s="15" t="s">
        <v>100</v>
      </c>
      <c r="L12" s="5" t="s">
        <v>100</v>
      </c>
      <c r="M12" s="15">
        <v>1</v>
      </c>
    </row>
    <row r="13" spans="1:13" x14ac:dyDescent="0.35">
      <c r="A13" s="11" t="s">
        <v>246</v>
      </c>
      <c r="B13" t="s">
        <v>64</v>
      </c>
      <c r="C13" s="19">
        <v>40</v>
      </c>
      <c r="D13" s="5" t="s">
        <v>57</v>
      </c>
      <c r="E13" s="15" t="s">
        <v>57</v>
      </c>
      <c r="F13" s="4">
        <v>10</v>
      </c>
      <c r="G13" s="19" t="s">
        <v>100</v>
      </c>
      <c r="H13" s="4">
        <v>10</v>
      </c>
      <c r="I13" s="19">
        <v>0</v>
      </c>
      <c r="J13" s="5" t="s">
        <v>100</v>
      </c>
      <c r="K13" s="15" t="s">
        <v>100</v>
      </c>
      <c r="L13" s="5">
        <v>0</v>
      </c>
      <c r="M13" s="15">
        <v>0.91</v>
      </c>
    </row>
    <row r="14" spans="1:13" x14ac:dyDescent="0.35">
      <c r="A14" s="11" t="s">
        <v>246</v>
      </c>
      <c r="B14" t="s">
        <v>65</v>
      </c>
      <c r="C14" s="19">
        <v>65</v>
      </c>
      <c r="D14" s="5" t="s">
        <v>57</v>
      </c>
      <c r="E14" s="15" t="s">
        <v>57</v>
      </c>
      <c r="F14" s="4">
        <v>40</v>
      </c>
      <c r="G14" s="19">
        <v>5</v>
      </c>
      <c r="H14" s="4">
        <v>35</v>
      </c>
      <c r="I14" s="19">
        <v>0</v>
      </c>
      <c r="J14" s="5">
        <v>0.1</v>
      </c>
      <c r="K14" s="15">
        <v>0.9</v>
      </c>
      <c r="L14" s="5">
        <v>0</v>
      </c>
      <c r="M14" s="15">
        <v>1</v>
      </c>
    </row>
    <row r="15" spans="1:13" x14ac:dyDescent="0.35">
      <c r="A15" s="11" t="s">
        <v>246</v>
      </c>
      <c r="B15" t="s">
        <v>66</v>
      </c>
      <c r="C15" s="19">
        <v>50</v>
      </c>
      <c r="D15" s="5" t="s">
        <v>57</v>
      </c>
      <c r="E15" s="15" t="s">
        <v>57</v>
      </c>
      <c r="F15" s="4">
        <v>50</v>
      </c>
      <c r="G15" s="19" t="s">
        <v>100</v>
      </c>
      <c r="H15" s="4">
        <v>45</v>
      </c>
      <c r="I15" s="19">
        <v>0</v>
      </c>
      <c r="J15" s="5" t="s">
        <v>100</v>
      </c>
      <c r="K15" s="15" t="s">
        <v>100</v>
      </c>
      <c r="L15" s="5">
        <v>0</v>
      </c>
      <c r="M15" s="15">
        <v>0.96</v>
      </c>
    </row>
    <row r="16" spans="1:13" x14ac:dyDescent="0.35">
      <c r="A16" s="11" t="s">
        <v>246</v>
      </c>
      <c r="B16" t="s">
        <v>67</v>
      </c>
      <c r="C16" s="19">
        <v>60</v>
      </c>
      <c r="D16" s="5" t="s">
        <v>57</v>
      </c>
      <c r="E16" s="15" t="s">
        <v>57</v>
      </c>
      <c r="F16" s="4">
        <v>70</v>
      </c>
      <c r="G16" s="19">
        <v>5</v>
      </c>
      <c r="H16" s="4">
        <v>60</v>
      </c>
      <c r="I16" s="19" t="s">
        <v>100</v>
      </c>
      <c r="J16" s="5" t="s">
        <v>100</v>
      </c>
      <c r="K16" s="15">
        <v>0.89</v>
      </c>
      <c r="L16" s="5" t="s">
        <v>100</v>
      </c>
      <c r="M16" s="15">
        <v>0.94</v>
      </c>
    </row>
    <row r="17" spans="1:13" x14ac:dyDescent="0.35">
      <c r="A17" s="11" t="s">
        <v>246</v>
      </c>
      <c r="B17" t="s">
        <v>68</v>
      </c>
      <c r="C17" s="19">
        <v>75</v>
      </c>
      <c r="D17" s="5" t="s">
        <v>57</v>
      </c>
      <c r="E17" s="15" t="s">
        <v>57</v>
      </c>
      <c r="F17" s="4">
        <v>55</v>
      </c>
      <c r="G17" s="19">
        <v>5</v>
      </c>
      <c r="H17" s="4">
        <v>45</v>
      </c>
      <c r="I17" s="19">
        <v>5</v>
      </c>
      <c r="J17" s="5">
        <v>7.0000000000000007E-2</v>
      </c>
      <c r="K17" s="15">
        <v>0.85</v>
      </c>
      <c r="L17" s="5">
        <v>7.0000000000000007E-2</v>
      </c>
      <c r="M17" s="15">
        <v>0.98</v>
      </c>
    </row>
    <row r="18" spans="1:13" x14ac:dyDescent="0.35">
      <c r="A18" s="11" t="s">
        <v>246</v>
      </c>
      <c r="B18" t="s">
        <v>69</v>
      </c>
      <c r="C18" s="19">
        <v>80</v>
      </c>
      <c r="D18" s="5" t="s">
        <v>57</v>
      </c>
      <c r="E18" s="15" t="s">
        <v>57</v>
      </c>
      <c r="F18" s="4">
        <v>75</v>
      </c>
      <c r="G18" s="19">
        <v>5</v>
      </c>
      <c r="H18" s="4">
        <v>70</v>
      </c>
      <c r="I18" s="19">
        <v>5</v>
      </c>
      <c r="J18" s="5">
        <v>0.05</v>
      </c>
      <c r="K18" s="15">
        <v>0.9</v>
      </c>
      <c r="L18" s="5">
        <v>0.05</v>
      </c>
      <c r="M18" s="15">
        <v>0.99</v>
      </c>
    </row>
    <row r="19" spans="1:13" x14ac:dyDescent="0.35">
      <c r="A19" s="11" t="s">
        <v>246</v>
      </c>
      <c r="B19" t="s">
        <v>70</v>
      </c>
      <c r="C19" s="19">
        <v>100</v>
      </c>
      <c r="D19" s="5" t="s">
        <v>57</v>
      </c>
      <c r="E19" s="15" t="s">
        <v>57</v>
      </c>
      <c r="F19" s="4">
        <v>95</v>
      </c>
      <c r="G19" s="19">
        <v>10</v>
      </c>
      <c r="H19" s="4">
        <v>80</v>
      </c>
      <c r="I19" s="19">
        <v>5</v>
      </c>
      <c r="J19" s="5">
        <v>0.1</v>
      </c>
      <c r="K19" s="15">
        <v>0.85</v>
      </c>
      <c r="L19" s="5">
        <v>0.05</v>
      </c>
      <c r="M19" s="15">
        <v>1</v>
      </c>
    </row>
    <row r="20" spans="1:13" x14ac:dyDescent="0.35">
      <c r="A20" s="11" t="s">
        <v>246</v>
      </c>
      <c r="B20" t="s">
        <v>71</v>
      </c>
      <c r="C20" s="19">
        <v>120</v>
      </c>
      <c r="D20" s="5" t="s">
        <v>57</v>
      </c>
      <c r="E20" s="15" t="s">
        <v>57</v>
      </c>
      <c r="F20" s="4">
        <v>75</v>
      </c>
      <c r="G20" s="19">
        <v>5</v>
      </c>
      <c r="H20" s="4">
        <v>70</v>
      </c>
      <c r="I20" s="19" t="s">
        <v>100</v>
      </c>
      <c r="J20" s="5" t="s">
        <v>100</v>
      </c>
      <c r="K20" s="15">
        <v>0.92</v>
      </c>
      <c r="L20" s="5" t="s">
        <v>100</v>
      </c>
      <c r="M20" s="15">
        <v>0.99</v>
      </c>
    </row>
    <row r="21" spans="1:13" x14ac:dyDescent="0.35">
      <c r="A21" s="11" t="s">
        <v>246</v>
      </c>
      <c r="B21" t="s">
        <v>72</v>
      </c>
      <c r="C21" s="19">
        <v>125</v>
      </c>
      <c r="D21" s="5" t="s">
        <v>57</v>
      </c>
      <c r="E21" s="15" t="s">
        <v>57</v>
      </c>
      <c r="F21" s="4">
        <v>115</v>
      </c>
      <c r="G21" s="19">
        <v>10</v>
      </c>
      <c r="H21" s="4">
        <v>95</v>
      </c>
      <c r="I21" s="19">
        <v>5</v>
      </c>
      <c r="J21" s="5">
        <v>0.11</v>
      </c>
      <c r="K21" s="15">
        <v>0.84</v>
      </c>
      <c r="L21" s="5">
        <v>0.05</v>
      </c>
      <c r="M21" s="15">
        <v>0.96</v>
      </c>
    </row>
    <row r="22" spans="1:13" x14ac:dyDescent="0.35">
      <c r="A22" s="11" t="s">
        <v>246</v>
      </c>
      <c r="B22" t="s">
        <v>73</v>
      </c>
      <c r="C22" s="19">
        <v>110</v>
      </c>
      <c r="D22" s="5" t="s">
        <v>57</v>
      </c>
      <c r="E22" s="15" t="s">
        <v>57</v>
      </c>
      <c r="F22" s="4">
        <v>120</v>
      </c>
      <c r="G22" s="19">
        <v>20</v>
      </c>
      <c r="H22" s="4">
        <v>95</v>
      </c>
      <c r="I22" s="19">
        <v>5</v>
      </c>
      <c r="J22" s="5">
        <v>0.17</v>
      </c>
      <c r="K22" s="15">
        <v>0.8</v>
      </c>
      <c r="L22" s="5">
        <v>0.02</v>
      </c>
      <c r="M22" s="15">
        <v>0.99</v>
      </c>
    </row>
    <row r="23" spans="1:13" x14ac:dyDescent="0.35">
      <c r="A23" s="11" t="s">
        <v>246</v>
      </c>
      <c r="B23" t="s">
        <v>74</v>
      </c>
      <c r="C23" s="19">
        <v>65</v>
      </c>
      <c r="D23" s="5" t="s">
        <v>57</v>
      </c>
      <c r="E23" s="15" t="s">
        <v>57</v>
      </c>
      <c r="F23" s="4">
        <v>110</v>
      </c>
      <c r="G23" s="19">
        <v>20</v>
      </c>
      <c r="H23" s="4">
        <v>95</v>
      </c>
      <c r="I23" s="19" t="s">
        <v>100</v>
      </c>
      <c r="J23" s="5" t="s">
        <v>100</v>
      </c>
      <c r="K23" s="15">
        <v>0.83</v>
      </c>
      <c r="L23" s="5" t="s">
        <v>100</v>
      </c>
      <c r="M23" s="15">
        <v>0.99</v>
      </c>
    </row>
    <row r="24" spans="1:13" x14ac:dyDescent="0.35">
      <c r="A24" s="11" t="s">
        <v>246</v>
      </c>
      <c r="B24" t="s">
        <v>75</v>
      </c>
      <c r="C24" s="19">
        <v>80</v>
      </c>
      <c r="D24" s="5" t="s">
        <v>57</v>
      </c>
      <c r="E24" s="15" t="s">
        <v>57</v>
      </c>
      <c r="F24" s="4">
        <v>70</v>
      </c>
      <c r="G24" s="19">
        <v>15</v>
      </c>
      <c r="H24" s="4">
        <v>55</v>
      </c>
      <c r="I24" s="19">
        <v>5</v>
      </c>
      <c r="J24" s="5">
        <v>0.19</v>
      </c>
      <c r="K24" s="15">
        <v>0.77</v>
      </c>
      <c r="L24" s="5">
        <v>0.04</v>
      </c>
      <c r="M24" s="15">
        <v>0.98</v>
      </c>
    </row>
    <row r="25" spans="1:13" x14ac:dyDescent="0.35">
      <c r="A25" s="11" t="s">
        <v>246</v>
      </c>
      <c r="B25" t="s">
        <v>76</v>
      </c>
      <c r="C25" s="19">
        <v>110</v>
      </c>
      <c r="D25" s="5" t="s">
        <v>57</v>
      </c>
      <c r="E25" s="15" t="s">
        <v>57</v>
      </c>
      <c r="F25" s="4">
        <v>80</v>
      </c>
      <c r="G25" s="19">
        <v>5</v>
      </c>
      <c r="H25" s="4">
        <v>65</v>
      </c>
      <c r="I25" s="19">
        <v>5</v>
      </c>
      <c r="J25" s="5">
        <v>0.09</v>
      </c>
      <c r="K25" s="15">
        <v>0.83</v>
      </c>
      <c r="L25" s="5">
        <v>0.09</v>
      </c>
      <c r="M25" s="15">
        <v>0.95</v>
      </c>
    </row>
    <row r="26" spans="1:13" x14ac:dyDescent="0.35">
      <c r="A26" s="11" t="s">
        <v>246</v>
      </c>
      <c r="B26" t="s">
        <v>77</v>
      </c>
      <c r="C26" s="19">
        <v>120</v>
      </c>
      <c r="D26" s="5" t="s">
        <v>57</v>
      </c>
      <c r="E26" s="15" t="s">
        <v>57</v>
      </c>
      <c r="F26" s="4">
        <v>95</v>
      </c>
      <c r="G26" s="19">
        <v>10</v>
      </c>
      <c r="H26" s="4">
        <v>75</v>
      </c>
      <c r="I26" s="19">
        <v>10</v>
      </c>
      <c r="J26" s="5">
        <v>0.13</v>
      </c>
      <c r="K26" s="15">
        <v>0.77</v>
      </c>
      <c r="L26" s="5">
        <v>0.11</v>
      </c>
      <c r="M26" s="15">
        <v>0.99</v>
      </c>
    </row>
    <row r="27" spans="1:13" x14ac:dyDescent="0.35">
      <c r="A27" s="11" t="s">
        <v>246</v>
      </c>
      <c r="B27" t="s">
        <v>78</v>
      </c>
      <c r="C27" s="19">
        <v>100</v>
      </c>
      <c r="D27" s="5" t="s">
        <v>57</v>
      </c>
      <c r="E27" s="15" t="s">
        <v>57</v>
      </c>
      <c r="F27" s="4">
        <v>95</v>
      </c>
      <c r="G27" s="19">
        <v>15</v>
      </c>
      <c r="H27" s="4">
        <v>75</v>
      </c>
      <c r="I27" s="19">
        <v>5</v>
      </c>
      <c r="J27" s="5">
        <v>0.17</v>
      </c>
      <c r="K27" s="15">
        <v>0.78</v>
      </c>
      <c r="L27" s="5">
        <v>0.04</v>
      </c>
      <c r="M27" s="15">
        <v>1</v>
      </c>
    </row>
    <row r="28" spans="1:13" x14ac:dyDescent="0.35">
      <c r="A28" s="11" t="s">
        <v>246</v>
      </c>
      <c r="B28" t="s">
        <v>79</v>
      </c>
      <c r="C28" s="19">
        <v>150</v>
      </c>
      <c r="D28" s="5" t="s">
        <v>57</v>
      </c>
      <c r="E28" s="15" t="s">
        <v>57</v>
      </c>
      <c r="F28" s="4">
        <v>115</v>
      </c>
      <c r="G28" s="19">
        <v>20</v>
      </c>
      <c r="H28" s="4">
        <v>90</v>
      </c>
      <c r="I28" s="19" t="s">
        <v>100</v>
      </c>
      <c r="J28" s="5" t="s">
        <v>100</v>
      </c>
      <c r="K28" s="15">
        <v>0.8</v>
      </c>
      <c r="L28" s="5" t="s">
        <v>100</v>
      </c>
      <c r="M28" s="15">
        <v>1</v>
      </c>
    </row>
    <row r="29" spans="1:13" x14ac:dyDescent="0.35">
      <c r="A29" s="11" t="s">
        <v>246</v>
      </c>
      <c r="B29" t="s">
        <v>80</v>
      </c>
      <c r="C29" s="19">
        <v>195</v>
      </c>
      <c r="D29" s="5" t="s">
        <v>57</v>
      </c>
      <c r="E29" s="15" t="s">
        <v>57</v>
      </c>
      <c r="F29" s="4">
        <v>125</v>
      </c>
      <c r="G29" s="19">
        <v>20</v>
      </c>
      <c r="H29" s="4">
        <v>95</v>
      </c>
      <c r="I29" s="19">
        <v>10</v>
      </c>
      <c r="J29" s="5">
        <v>0.14000000000000001</v>
      </c>
      <c r="K29" s="15">
        <v>0.77</v>
      </c>
      <c r="L29" s="5">
        <v>0.09</v>
      </c>
      <c r="M29" s="15">
        <v>0.96</v>
      </c>
    </row>
    <row r="30" spans="1:13" x14ac:dyDescent="0.35">
      <c r="A30" s="11" t="s">
        <v>246</v>
      </c>
      <c r="B30" t="s">
        <v>81</v>
      </c>
      <c r="C30" s="19">
        <v>205</v>
      </c>
      <c r="D30" s="5" t="s">
        <v>57</v>
      </c>
      <c r="E30" s="15" t="s">
        <v>57</v>
      </c>
      <c r="F30" s="4">
        <v>210</v>
      </c>
      <c r="G30" s="19">
        <v>50</v>
      </c>
      <c r="H30" s="4">
        <v>150</v>
      </c>
      <c r="I30" s="19">
        <v>10</v>
      </c>
      <c r="J30" s="5">
        <v>0.23</v>
      </c>
      <c r="K30" s="15">
        <v>0.72</v>
      </c>
      <c r="L30" s="5">
        <v>0.05</v>
      </c>
      <c r="M30" s="15">
        <v>0.99</v>
      </c>
    </row>
    <row r="31" spans="1:13" x14ac:dyDescent="0.35">
      <c r="A31" s="11" t="s">
        <v>246</v>
      </c>
      <c r="B31" t="s">
        <v>82</v>
      </c>
      <c r="C31" s="19">
        <v>220</v>
      </c>
      <c r="D31" s="5" t="s">
        <v>57</v>
      </c>
      <c r="E31" s="15" t="s">
        <v>57</v>
      </c>
      <c r="F31" s="4">
        <v>195</v>
      </c>
      <c r="G31" s="19">
        <v>60</v>
      </c>
      <c r="H31" s="4">
        <v>130</v>
      </c>
      <c r="I31" s="19">
        <v>10</v>
      </c>
      <c r="J31" s="5">
        <v>0.28999999999999998</v>
      </c>
      <c r="K31" s="15">
        <v>0.65</v>
      </c>
      <c r="L31" s="5">
        <v>0.06</v>
      </c>
      <c r="M31" s="15">
        <v>0.98</v>
      </c>
    </row>
    <row r="32" spans="1:13" x14ac:dyDescent="0.35">
      <c r="A32" s="11" t="s">
        <v>246</v>
      </c>
      <c r="B32" t="s">
        <v>83</v>
      </c>
      <c r="C32" s="19">
        <v>185</v>
      </c>
      <c r="D32" s="5" t="s">
        <v>57</v>
      </c>
      <c r="E32" s="15" t="s">
        <v>57</v>
      </c>
      <c r="F32" s="4">
        <v>195</v>
      </c>
      <c r="G32" s="19">
        <v>55</v>
      </c>
      <c r="H32" s="4">
        <v>125</v>
      </c>
      <c r="I32" s="19">
        <v>15</v>
      </c>
      <c r="J32" s="5">
        <v>0.28000000000000003</v>
      </c>
      <c r="K32" s="15">
        <v>0.64</v>
      </c>
      <c r="L32" s="5">
        <v>0.08</v>
      </c>
      <c r="M32" s="15">
        <v>0.98</v>
      </c>
    </row>
    <row r="33" spans="1:13" x14ac:dyDescent="0.35">
      <c r="A33" s="11" t="s">
        <v>246</v>
      </c>
      <c r="B33" t="s">
        <v>84</v>
      </c>
      <c r="C33" s="19">
        <v>225</v>
      </c>
      <c r="D33" s="5" t="s">
        <v>57</v>
      </c>
      <c r="E33" s="15" t="s">
        <v>57</v>
      </c>
      <c r="F33" s="4">
        <v>210</v>
      </c>
      <c r="G33" s="19">
        <v>60</v>
      </c>
      <c r="H33" s="4">
        <v>135</v>
      </c>
      <c r="I33" s="19">
        <v>15</v>
      </c>
      <c r="J33" s="5">
        <v>0.28999999999999998</v>
      </c>
      <c r="K33" s="15">
        <v>0.63</v>
      </c>
      <c r="L33" s="5">
        <v>0.08</v>
      </c>
      <c r="M33" s="15">
        <v>0.93</v>
      </c>
    </row>
    <row r="34" spans="1:13" x14ac:dyDescent="0.35">
      <c r="A34" s="11" t="s">
        <v>246</v>
      </c>
      <c r="B34" t="s">
        <v>85</v>
      </c>
      <c r="C34" s="19">
        <v>235</v>
      </c>
      <c r="D34" s="5" t="s">
        <v>57</v>
      </c>
      <c r="E34" s="15" t="s">
        <v>57</v>
      </c>
      <c r="F34" s="4">
        <v>230</v>
      </c>
      <c r="G34" s="19">
        <v>60</v>
      </c>
      <c r="H34" s="4">
        <v>160</v>
      </c>
      <c r="I34" s="19">
        <v>10</v>
      </c>
      <c r="J34" s="5">
        <v>0.26</v>
      </c>
      <c r="K34" s="15">
        <v>0.69</v>
      </c>
      <c r="L34" s="5">
        <v>0.05</v>
      </c>
      <c r="M34" s="15">
        <v>0.95</v>
      </c>
    </row>
    <row r="35" spans="1:13" x14ac:dyDescent="0.35">
      <c r="A35" s="11" t="s">
        <v>246</v>
      </c>
      <c r="B35" t="s">
        <v>86</v>
      </c>
      <c r="C35" s="19">
        <v>210</v>
      </c>
      <c r="D35" s="5" t="s">
        <v>57</v>
      </c>
      <c r="E35" s="15" t="s">
        <v>57</v>
      </c>
      <c r="F35" s="4">
        <v>140</v>
      </c>
      <c r="G35" s="19">
        <v>45</v>
      </c>
      <c r="H35" s="4">
        <v>85</v>
      </c>
      <c r="I35" s="19">
        <v>10</v>
      </c>
      <c r="J35" s="5">
        <v>0.33</v>
      </c>
      <c r="K35" s="15">
        <v>0.61</v>
      </c>
      <c r="L35" s="5">
        <v>0.06</v>
      </c>
      <c r="M35" s="15">
        <v>0.91</v>
      </c>
    </row>
    <row r="36" spans="1:13" x14ac:dyDescent="0.35">
      <c r="A36" s="11" t="s">
        <v>246</v>
      </c>
      <c r="B36" t="s">
        <v>87</v>
      </c>
      <c r="C36" s="19">
        <v>235</v>
      </c>
      <c r="D36" s="5" t="s">
        <v>57</v>
      </c>
      <c r="E36" s="15" t="s">
        <v>57</v>
      </c>
      <c r="F36" s="4">
        <v>145</v>
      </c>
      <c r="G36" s="19">
        <v>50</v>
      </c>
      <c r="H36" s="4">
        <v>85</v>
      </c>
      <c r="I36" s="19">
        <v>5</v>
      </c>
      <c r="J36" s="5">
        <v>0.36</v>
      </c>
      <c r="K36" s="15">
        <v>0.6</v>
      </c>
      <c r="L36" s="5">
        <v>0.04</v>
      </c>
      <c r="M36" s="15">
        <v>0.52</v>
      </c>
    </row>
    <row r="37" spans="1:13" x14ac:dyDescent="0.35">
      <c r="A37" s="11" t="s">
        <v>246</v>
      </c>
      <c r="B37" t="s">
        <v>88</v>
      </c>
      <c r="C37" s="19">
        <v>290</v>
      </c>
      <c r="D37" s="5" t="s">
        <v>57</v>
      </c>
      <c r="E37" s="15" t="s">
        <v>57</v>
      </c>
      <c r="F37" s="4">
        <v>255</v>
      </c>
      <c r="G37" s="19">
        <v>90</v>
      </c>
      <c r="H37" s="4">
        <v>145</v>
      </c>
      <c r="I37" s="19">
        <v>20</v>
      </c>
      <c r="J37" s="5">
        <v>0.36</v>
      </c>
      <c r="K37" s="15">
        <v>0.56000000000000005</v>
      </c>
      <c r="L37" s="5">
        <v>0.08</v>
      </c>
      <c r="M37" s="15">
        <v>0.55000000000000004</v>
      </c>
    </row>
    <row r="38" spans="1:13" x14ac:dyDescent="0.35">
      <c r="A38" s="11" t="s">
        <v>246</v>
      </c>
      <c r="B38" t="s">
        <v>89</v>
      </c>
      <c r="C38" s="19">
        <v>255</v>
      </c>
      <c r="D38" s="5" t="s">
        <v>57</v>
      </c>
      <c r="E38" s="15" t="s">
        <v>57</v>
      </c>
      <c r="F38" s="4">
        <v>245</v>
      </c>
      <c r="G38" s="19">
        <v>110</v>
      </c>
      <c r="H38" s="4">
        <v>125</v>
      </c>
      <c r="I38" s="19">
        <v>5</v>
      </c>
      <c r="J38" s="5">
        <v>0.45</v>
      </c>
      <c r="K38" s="15">
        <v>0.52</v>
      </c>
      <c r="L38" s="5">
        <v>0.02</v>
      </c>
      <c r="M38" s="15">
        <v>0.74</v>
      </c>
    </row>
    <row r="39" spans="1:13" x14ac:dyDescent="0.35">
      <c r="A39" s="11" t="s">
        <v>246</v>
      </c>
      <c r="B39" t="s">
        <v>90</v>
      </c>
      <c r="C39" s="19">
        <v>295</v>
      </c>
      <c r="D39" s="5" t="s">
        <v>57</v>
      </c>
      <c r="E39" s="15" t="s">
        <v>57</v>
      </c>
      <c r="F39" s="4">
        <v>350</v>
      </c>
      <c r="G39" s="19">
        <v>165</v>
      </c>
      <c r="H39" s="4">
        <v>175</v>
      </c>
      <c r="I39" s="19">
        <v>10</v>
      </c>
      <c r="J39" s="5">
        <v>0.47</v>
      </c>
      <c r="K39" s="15">
        <v>0.5</v>
      </c>
      <c r="L39" s="5">
        <v>0.03</v>
      </c>
      <c r="M39" s="15">
        <v>0.78</v>
      </c>
    </row>
    <row r="40" spans="1:13" x14ac:dyDescent="0.35">
      <c r="A40" s="11" t="s">
        <v>246</v>
      </c>
      <c r="B40" t="s">
        <v>91</v>
      </c>
      <c r="C40" s="19">
        <v>285</v>
      </c>
      <c r="D40" s="5" t="s">
        <v>57</v>
      </c>
      <c r="E40" s="15" t="s">
        <v>57</v>
      </c>
      <c r="F40" s="4">
        <v>280</v>
      </c>
      <c r="G40" s="19">
        <v>145</v>
      </c>
      <c r="H40" s="4">
        <v>125</v>
      </c>
      <c r="I40" s="19">
        <v>10</v>
      </c>
      <c r="J40" s="5">
        <v>0.52</v>
      </c>
      <c r="K40" s="15">
        <v>0.44</v>
      </c>
      <c r="L40" s="5">
        <v>0.04</v>
      </c>
      <c r="M40" s="15">
        <v>0.83</v>
      </c>
    </row>
    <row r="41" spans="1:13" x14ac:dyDescent="0.35">
      <c r="A41" s="11" t="s">
        <v>246</v>
      </c>
      <c r="B41" t="s">
        <v>92</v>
      </c>
      <c r="C41" s="19">
        <v>300</v>
      </c>
      <c r="D41" s="5" t="s">
        <v>57</v>
      </c>
      <c r="E41" s="15" t="s">
        <v>57</v>
      </c>
      <c r="F41" s="4">
        <v>355</v>
      </c>
      <c r="G41" s="19">
        <v>180</v>
      </c>
      <c r="H41" s="4">
        <v>160</v>
      </c>
      <c r="I41" s="19">
        <v>15</v>
      </c>
      <c r="J41" s="5">
        <v>0.51</v>
      </c>
      <c r="K41" s="15">
        <v>0.46</v>
      </c>
      <c r="L41" s="5">
        <v>0.04</v>
      </c>
      <c r="M41" s="15">
        <v>0.87</v>
      </c>
    </row>
    <row r="42" spans="1:13" x14ac:dyDescent="0.35">
      <c r="A42" s="11" t="s">
        <v>246</v>
      </c>
      <c r="B42" t="s">
        <v>93</v>
      </c>
      <c r="C42" s="19">
        <v>270</v>
      </c>
      <c r="D42" s="5" t="s">
        <v>57</v>
      </c>
      <c r="E42" s="15" t="s">
        <v>57</v>
      </c>
      <c r="F42" s="4">
        <v>300</v>
      </c>
      <c r="G42" s="19">
        <v>160</v>
      </c>
      <c r="H42" s="4">
        <v>125</v>
      </c>
      <c r="I42" s="19">
        <v>15</v>
      </c>
      <c r="J42" s="5">
        <v>0.53</v>
      </c>
      <c r="K42" s="15">
        <v>0.42</v>
      </c>
      <c r="L42" s="5">
        <v>0.05</v>
      </c>
      <c r="M42" s="15">
        <v>0.94</v>
      </c>
    </row>
    <row r="43" spans="1:13" x14ac:dyDescent="0.35">
      <c r="A43" s="11" t="s">
        <v>246</v>
      </c>
      <c r="B43" t="s">
        <v>94</v>
      </c>
      <c r="C43" s="19">
        <v>215</v>
      </c>
      <c r="D43" s="5" t="s">
        <v>57</v>
      </c>
      <c r="E43" s="15" t="s">
        <v>57</v>
      </c>
      <c r="F43" s="4">
        <v>255</v>
      </c>
      <c r="G43" s="19">
        <v>140</v>
      </c>
      <c r="H43" s="4">
        <v>95</v>
      </c>
      <c r="I43" s="19">
        <v>20</v>
      </c>
      <c r="J43" s="5">
        <v>0.55000000000000004</v>
      </c>
      <c r="K43" s="15">
        <v>0.37</v>
      </c>
      <c r="L43" s="5">
        <v>0.08</v>
      </c>
      <c r="M43" s="15">
        <v>0.96</v>
      </c>
    </row>
    <row r="44" spans="1:13" x14ac:dyDescent="0.35">
      <c r="A44" s="11" t="s">
        <v>246</v>
      </c>
      <c r="B44" t="s">
        <v>95</v>
      </c>
      <c r="C44" s="19">
        <v>205</v>
      </c>
      <c r="D44" s="5" t="s">
        <v>57</v>
      </c>
      <c r="E44" s="15" t="s">
        <v>57</v>
      </c>
      <c r="F44" s="4">
        <v>265</v>
      </c>
      <c r="G44" s="19">
        <v>145</v>
      </c>
      <c r="H44" s="4">
        <v>110</v>
      </c>
      <c r="I44" s="19">
        <v>10</v>
      </c>
      <c r="J44" s="5">
        <v>0.54</v>
      </c>
      <c r="K44" s="15">
        <v>0.42</v>
      </c>
      <c r="L44" s="5">
        <v>0.04</v>
      </c>
      <c r="M44" s="15">
        <v>0.94</v>
      </c>
    </row>
    <row r="45" spans="1:13" x14ac:dyDescent="0.35">
      <c r="A45" s="23" t="s">
        <v>247</v>
      </c>
      <c r="B45" s="36" t="s">
        <v>55</v>
      </c>
      <c r="C45" s="26">
        <v>4255</v>
      </c>
      <c r="D45" s="145">
        <v>7.0000000000000007E-2</v>
      </c>
      <c r="E45" s="146">
        <v>4.1000000000000002E-2</v>
      </c>
      <c r="F45" s="24">
        <v>4035</v>
      </c>
      <c r="G45" s="26">
        <v>1380</v>
      </c>
      <c r="H45" s="24">
        <v>2485</v>
      </c>
      <c r="I45" s="26">
        <v>170</v>
      </c>
      <c r="J45" s="27">
        <v>0.34</v>
      </c>
      <c r="K45" s="25">
        <v>0.62</v>
      </c>
      <c r="L45" s="27">
        <v>0.04</v>
      </c>
      <c r="M45" s="25">
        <v>0.89</v>
      </c>
    </row>
    <row r="46" spans="1:13" x14ac:dyDescent="0.35">
      <c r="A46" s="11" t="s">
        <v>247</v>
      </c>
      <c r="B46" t="s">
        <v>59</v>
      </c>
      <c r="C46" s="19">
        <v>5</v>
      </c>
      <c r="D46" s="147">
        <v>8.8999999999999996E-2</v>
      </c>
      <c r="E46" s="148">
        <v>0</v>
      </c>
      <c r="F46" s="4">
        <v>0</v>
      </c>
      <c r="G46" s="19">
        <v>0</v>
      </c>
      <c r="H46" s="4">
        <v>0</v>
      </c>
      <c r="I46" s="19">
        <v>0</v>
      </c>
      <c r="J46" s="5" t="s">
        <v>57</v>
      </c>
      <c r="K46" s="15" t="s">
        <v>57</v>
      </c>
      <c r="L46" s="5" t="s">
        <v>57</v>
      </c>
      <c r="M46" s="15" t="s">
        <v>57</v>
      </c>
    </row>
    <row r="47" spans="1:13" x14ac:dyDescent="0.35">
      <c r="A47" s="11" t="s">
        <v>247</v>
      </c>
      <c r="B47" t="s">
        <v>60</v>
      </c>
      <c r="C47" s="19">
        <v>5</v>
      </c>
      <c r="D47" s="147">
        <v>5.8000000000000003E-2</v>
      </c>
      <c r="E47" s="148">
        <v>0.01</v>
      </c>
      <c r="F47" s="4" t="s">
        <v>100</v>
      </c>
      <c r="G47" s="19">
        <v>0</v>
      </c>
      <c r="H47" s="4" t="s">
        <v>100</v>
      </c>
      <c r="I47" s="19">
        <v>0</v>
      </c>
      <c r="J47" s="5">
        <v>0</v>
      </c>
      <c r="K47" s="15" t="s">
        <v>100</v>
      </c>
      <c r="L47" s="5">
        <v>0</v>
      </c>
      <c r="M47" s="15">
        <v>1</v>
      </c>
    </row>
    <row r="48" spans="1:13" x14ac:dyDescent="0.35">
      <c r="A48" s="11" t="s">
        <v>247</v>
      </c>
      <c r="B48" t="s">
        <v>61</v>
      </c>
      <c r="C48" s="19">
        <v>5</v>
      </c>
      <c r="D48" s="147">
        <v>5.6000000000000001E-2</v>
      </c>
      <c r="E48" s="148">
        <v>5.6000000000000001E-2</v>
      </c>
      <c r="F48" s="4">
        <v>10</v>
      </c>
      <c r="G48" s="19">
        <v>5</v>
      </c>
      <c r="H48" s="4">
        <v>5</v>
      </c>
      <c r="I48" s="19">
        <v>0</v>
      </c>
      <c r="J48" s="5">
        <v>0.3</v>
      </c>
      <c r="K48" s="15">
        <v>0.7</v>
      </c>
      <c r="L48" s="5">
        <v>0</v>
      </c>
      <c r="M48" s="15">
        <v>1</v>
      </c>
    </row>
    <row r="49" spans="1:13" x14ac:dyDescent="0.35">
      <c r="A49" s="11" t="s">
        <v>247</v>
      </c>
      <c r="B49" t="s">
        <v>62</v>
      </c>
      <c r="C49" s="19">
        <v>5</v>
      </c>
      <c r="D49" s="147">
        <v>1.7000000000000001E-2</v>
      </c>
      <c r="E49" s="148">
        <v>0.01</v>
      </c>
      <c r="F49" s="4">
        <v>5</v>
      </c>
      <c r="G49" s="19">
        <v>0</v>
      </c>
      <c r="H49" s="4">
        <v>5</v>
      </c>
      <c r="I49" s="19">
        <v>0</v>
      </c>
      <c r="J49" s="5">
        <v>0</v>
      </c>
      <c r="K49" s="15">
        <v>1</v>
      </c>
      <c r="L49" s="5">
        <v>0</v>
      </c>
      <c r="M49" s="15">
        <v>1</v>
      </c>
    </row>
    <row r="50" spans="1:13" x14ac:dyDescent="0.35">
      <c r="A50" s="11" t="s">
        <v>247</v>
      </c>
      <c r="B50" t="s">
        <v>63</v>
      </c>
      <c r="C50" s="19">
        <v>15</v>
      </c>
      <c r="D50" s="147">
        <v>2.5000000000000001E-2</v>
      </c>
      <c r="E50" s="148">
        <v>7.0000000000000001E-3</v>
      </c>
      <c r="F50" s="4">
        <v>5</v>
      </c>
      <c r="G50" s="19" t="s">
        <v>100</v>
      </c>
      <c r="H50" s="4">
        <v>5</v>
      </c>
      <c r="I50" s="19" t="s">
        <v>100</v>
      </c>
      <c r="J50" s="5" t="s">
        <v>100</v>
      </c>
      <c r="K50" s="15" t="s">
        <v>100</v>
      </c>
      <c r="L50" s="5" t="s">
        <v>100</v>
      </c>
      <c r="M50" s="15">
        <v>1</v>
      </c>
    </row>
    <row r="51" spans="1:13" x14ac:dyDescent="0.35">
      <c r="A51" s="11" t="s">
        <v>247</v>
      </c>
      <c r="B51" t="s">
        <v>64</v>
      </c>
      <c r="C51" s="19">
        <v>40</v>
      </c>
      <c r="D51" s="147">
        <v>4.4999999999999998E-2</v>
      </c>
      <c r="E51" s="148">
        <v>0.01</v>
      </c>
      <c r="F51" s="4">
        <v>10</v>
      </c>
      <c r="G51" s="19" t="s">
        <v>100</v>
      </c>
      <c r="H51" s="4">
        <v>10</v>
      </c>
      <c r="I51" s="19">
        <v>0</v>
      </c>
      <c r="J51" s="5" t="s">
        <v>100</v>
      </c>
      <c r="K51" s="15" t="s">
        <v>100</v>
      </c>
      <c r="L51" s="5">
        <v>0</v>
      </c>
      <c r="M51" s="15">
        <v>0.91</v>
      </c>
    </row>
    <row r="52" spans="1:13" x14ac:dyDescent="0.35">
      <c r="A52" s="11" t="s">
        <v>247</v>
      </c>
      <c r="B52" t="s">
        <v>65</v>
      </c>
      <c r="C52" s="19">
        <v>65</v>
      </c>
      <c r="D52" s="147">
        <v>4.7E-2</v>
      </c>
      <c r="E52" s="148">
        <v>2.5999999999999999E-2</v>
      </c>
      <c r="F52" s="4">
        <v>40</v>
      </c>
      <c r="G52" s="19">
        <v>5</v>
      </c>
      <c r="H52" s="4">
        <v>35</v>
      </c>
      <c r="I52" s="19">
        <v>0</v>
      </c>
      <c r="J52" s="5">
        <v>0.1</v>
      </c>
      <c r="K52" s="15">
        <v>0.9</v>
      </c>
      <c r="L52" s="5">
        <v>0</v>
      </c>
      <c r="M52" s="15">
        <v>1</v>
      </c>
    </row>
    <row r="53" spans="1:13" x14ac:dyDescent="0.35">
      <c r="A53" s="11" t="s">
        <v>247</v>
      </c>
      <c r="B53" t="s">
        <v>66</v>
      </c>
      <c r="C53" s="19">
        <v>45</v>
      </c>
      <c r="D53" s="147">
        <v>3.5999999999999997E-2</v>
      </c>
      <c r="E53" s="148">
        <v>3.5999999999999997E-2</v>
      </c>
      <c r="F53" s="4">
        <v>45</v>
      </c>
      <c r="G53" s="19" t="s">
        <v>100</v>
      </c>
      <c r="H53" s="4">
        <v>45</v>
      </c>
      <c r="I53" s="19">
        <v>0</v>
      </c>
      <c r="J53" s="5" t="s">
        <v>100</v>
      </c>
      <c r="K53" s="15" t="s">
        <v>100</v>
      </c>
      <c r="L53" s="5">
        <v>0</v>
      </c>
      <c r="M53" s="15">
        <v>0.96</v>
      </c>
    </row>
    <row r="54" spans="1:13" x14ac:dyDescent="0.35">
      <c r="A54" s="11" t="s">
        <v>247</v>
      </c>
      <c r="B54" t="s">
        <v>67</v>
      </c>
      <c r="C54" s="19">
        <v>55</v>
      </c>
      <c r="D54" s="147">
        <v>3.7999999999999999E-2</v>
      </c>
      <c r="E54" s="148">
        <v>4.2999999999999997E-2</v>
      </c>
      <c r="F54" s="4">
        <v>70</v>
      </c>
      <c r="G54" s="19">
        <v>5</v>
      </c>
      <c r="H54" s="4">
        <v>60</v>
      </c>
      <c r="I54" s="19" t="s">
        <v>100</v>
      </c>
      <c r="J54" s="5" t="s">
        <v>100</v>
      </c>
      <c r="K54" s="15">
        <v>0.88</v>
      </c>
      <c r="L54" s="5" t="s">
        <v>100</v>
      </c>
      <c r="M54" s="15">
        <v>0.94</v>
      </c>
    </row>
    <row r="55" spans="1:13" x14ac:dyDescent="0.35">
      <c r="A55" s="11" t="s">
        <v>247</v>
      </c>
      <c r="B55" t="s">
        <v>68</v>
      </c>
      <c r="C55" s="19">
        <v>60</v>
      </c>
      <c r="D55" s="147">
        <v>3.9E-2</v>
      </c>
      <c r="E55" s="148">
        <v>2.3E-2</v>
      </c>
      <c r="F55" s="4">
        <v>45</v>
      </c>
      <c r="G55" s="19">
        <v>5</v>
      </c>
      <c r="H55" s="4">
        <v>35</v>
      </c>
      <c r="I55" s="19" t="s">
        <v>100</v>
      </c>
      <c r="J55" s="5" t="s">
        <v>100</v>
      </c>
      <c r="K55" s="15">
        <v>0.86</v>
      </c>
      <c r="L55" s="5" t="s">
        <v>100</v>
      </c>
      <c r="M55" s="15">
        <v>0.98</v>
      </c>
    </row>
    <row r="56" spans="1:13" x14ac:dyDescent="0.35">
      <c r="A56" s="11" t="s">
        <v>247</v>
      </c>
      <c r="B56" t="s">
        <v>69</v>
      </c>
      <c r="C56" s="19">
        <v>65</v>
      </c>
      <c r="D56" s="147">
        <v>4.3999999999999997E-2</v>
      </c>
      <c r="E56" s="148">
        <v>4.2000000000000003E-2</v>
      </c>
      <c r="F56" s="4">
        <v>65</v>
      </c>
      <c r="G56" s="19" t="s">
        <v>100</v>
      </c>
      <c r="H56" s="4">
        <v>65</v>
      </c>
      <c r="I56" s="19" t="s">
        <v>100</v>
      </c>
      <c r="J56" s="5" t="s">
        <v>100</v>
      </c>
      <c r="K56" s="15" t="s">
        <v>100</v>
      </c>
      <c r="L56" s="5" t="s">
        <v>100</v>
      </c>
      <c r="M56" s="15">
        <v>0.98</v>
      </c>
    </row>
    <row r="57" spans="1:13" x14ac:dyDescent="0.35">
      <c r="A57" s="11" t="s">
        <v>247</v>
      </c>
      <c r="B57" t="s">
        <v>70</v>
      </c>
      <c r="C57" s="19">
        <v>65</v>
      </c>
      <c r="D57" s="147">
        <v>4.2000000000000003E-2</v>
      </c>
      <c r="E57" s="148">
        <v>4.5999999999999999E-2</v>
      </c>
      <c r="F57" s="4">
        <v>85</v>
      </c>
      <c r="G57" s="19">
        <v>5</v>
      </c>
      <c r="H57" s="4">
        <v>75</v>
      </c>
      <c r="I57" s="19">
        <v>5</v>
      </c>
      <c r="J57" s="5">
        <v>0.08</v>
      </c>
      <c r="K57" s="15">
        <v>0.87</v>
      </c>
      <c r="L57" s="5">
        <v>0.05</v>
      </c>
      <c r="M57" s="15">
        <v>1</v>
      </c>
    </row>
    <row r="58" spans="1:13" x14ac:dyDescent="0.35">
      <c r="A58" s="11" t="s">
        <v>247</v>
      </c>
      <c r="B58" t="s">
        <v>71</v>
      </c>
      <c r="C58" s="19">
        <v>85</v>
      </c>
      <c r="D58" s="147">
        <v>5.7000000000000002E-2</v>
      </c>
      <c r="E58" s="148">
        <v>3.3000000000000002E-2</v>
      </c>
      <c r="F58" s="4">
        <v>55</v>
      </c>
      <c r="G58" s="19">
        <v>5</v>
      </c>
      <c r="H58" s="4">
        <v>50</v>
      </c>
      <c r="I58" s="19" t="s">
        <v>100</v>
      </c>
      <c r="J58" s="5" t="s">
        <v>100</v>
      </c>
      <c r="K58" s="15">
        <v>0.91</v>
      </c>
      <c r="L58" s="5" t="s">
        <v>100</v>
      </c>
      <c r="M58" s="15">
        <v>0.98</v>
      </c>
    </row>
    <row r="59" spans="1:13" x14ac:dyDescent="0.35">
      <c r="A59" s="11" t="s">
        <v>247</v>
      </c>
      <c r="B59" t="s">
        <v>72</v>
      </c>
      <c r="C59" s="19">
        <v>80</v>
      </c>
      <c r="D59" s="147">
        <v>6.4000000000000001E-2</v>
      </c>
      <c r="E59" s="148">
        <v>4.8000000000000001E-2</v>
      </c>
      <c r="F59" s="4">
        <v>70</v>
      </c>
      <c r="G59" s="19">
        <v>10</v>
      </c>
      <c r="H59" s="4">
        <v>60</v>
      </c>
      <c r="I59" s="19" t="s">
        <v>100</v>
      </c>
      <c r="J59" s="5" t="s">
        <v>100</v>
      </c>
      <c r="K59" s="15">
        <v>0.86</v>
      </c>
      <c r="L59" s="5" t="s">
        <v>100</v>
      </c>
      <c r="M59" s="15">
        <v>0.97</v>
      </c>
    </row>
    <row r="60" spans="1:13" x14ac:dyDescent="0.35">
      <c r="A60" s="11" t="s">
        <v>247</v>
      </c>
      <c r="B60" t="s">
        <v>73</v>
      </c>
      <c r="C60" s="19">
        <v>80</v>
      </c>
      <c r="D60" s="147">
        <v>5.8999999999999997E-2</v>
      </c>
      <c r="E60" s="148">
        <v>0.05</v>
      </c>
      <c r="F60" s="4">
        <v>85</v>
      </c>
      <c r="G60" s="19">
        <v>15</v>
      </c>
      <c r="H60" s="4">
        <v>65</v>
      </c>
      <c r="I60" s="19">
        <v>0</v>
      </c>
      <c r="J60" s="5">
        <v>0.2</v>
      </c>
      <c r="K60" s="15">
        <v>0.8</v>
      </c>
      <c r="L60" s="5">
        <v>0</v>
      </c>
      <c r="M60" s="15">
        <v>0.99</v>
      </c>
    </row>
    <row r="61" spans="1:13" x14ac:dyDescent="0.35">
      <c r="A61" s="11" t="s">
        <v>247</v>
      </c>
      <c r="B61" t="s">
        <v>74</v>
      </c>
      <c r="C61" s="19">
        <v>50</v>
      </c>
      <c r="D61" s="147">
        <v>4.3999999999999997E-2</v>
      </c>
      <c r="E61" s="148">
        <v>5.5E-2</v>
      </c>
      <c r="F61" s="4">
        <v>80</v>
      </c>
      <c r="G61" s="19">
        <v>15</v>
      </c>
      <c r="H61" s="4">
        <v>65</v>
      </c>
      <c r="I61" s="19" t="s">
        <v>100</v>
      </c>
      <c r="J61" s="5" t="s">
        <v>100</v>
      </c>
      <c r="K61" s="15">
        <v>0.78</v>
      </c>
      <c r="L61" s="5" t="s">
        <v>100</v>
      </c>
      <c r="M61" s="15">
        <v>0.99</v>
      </c>
    </row>
    <row r="62" spans="1:13" x14ac:dyDescent="0.35">
      <c r="A62" s="11" t="s">
        <v>247</v>
      </c>
      <c r="B62" t="s">
        <v>75</v>
      </c>
      <c r="C62" s="19">
        <v>60</v>
      </c>
      <c r="D62" s="147">
        <v>4.7E-2</v>
      </c>
      <c r="E62" s="148">
        <v>3.2000000000000001E-2</v>
      </c>
      <c r="F62" s="4">
        <v>50</v>
      </c>
      <c r="G62" s="19">
        <v>10</v>
      </c>
      <c r="H62" s="4">
        <v>40</v>
      </c>
      <c r="I62" s="19" t="s">
        <v>100</v>
      </c>
      <c r="J62" s="5" t="s">
        <v>100</v>
      </c>
      <c r="K62" s="15">
        <v>0.8</v>
      </c>
      <c r="L62" s="5" t="s">
        <v>100</v>
      </c>
      <c r="M62" s="15">
        <v>1</v>
      </c>
    </row>
    <row r="63" spans="1:13" x14ac:dyDescent="0.35">
      <c r="A63" s="11" t="s">
        <v>247</v>
      </c>
      <c r="B63" t="s">
        <v>76</v>
      </c>
      <c r="C63" s="19">
        <v>85</v>
      </c>
      <c r="D63" s="147">
        <v>6.2E-2</v>
      </c>
      <c r="E63" s="148">
        <v>3.2000000000000001E-2</v>
      </c>
      <c r="F63" s="4">
        <v>55</v>
      </c>
      <c r="G63" s="19">
        <v>5</v>
      </c>
      <c r="H63" s="4">
        <v>45</v>
      </c>
      <c r="I63" s="19">
        <v>5</v>
      </c>
      <c r="J63" s="5">
        <v>0.09</v>
      </c>
      <c r="K63" s="15">
        <v>0.79</v>
      </c>
      <c r="L63" s="5">
        <v>0.13</v>
      </c>
      <c r="M63" s="15">
        <v>0.98</v>
      </c>
    </row>
    <row r="64" spans="1:13" x14ac:dyDescent="0.35">
      <c r="A64" s="11" t="s">
        <v>247</v>
      </c>
      <c r="B64" t="s">
        <v>77</v>
      </c>
      <c r="C64" s="19">
        <v>90</v>
      </c>
      <c r="D64" s="147">
        <v>4.9000000000000002E-2</v>
      </c>
      <c r="E64" s="148">
        <v>2.9000000000000001E-2</v>
      </c>
      <c r="F64" s="4">
        <v>70</v>
      </c>
      <c r="G64" s="19">
        <v>10</v>
      </c>
      <c r="H64" s="4">
        <v>50</v>
      </c>
      <c r="I64" s="19">
        <v>10</v>
      </c>
      <c r="J64" s="5">
        <v>0.15</v>
      </c>
      <c r="K64" s="15">
        <v>0.72</v>
      </c>
      <c r="L64" s="5">
        <v>0.13</v>
      </c>
      <c r="M64" s="15">
        <v>0.98</v>
      </c>
    </row>
    <row r="65" spans="1:13" x14ac:dyDescent="0.35">
      <c r="A65" s="11" t="s">
        <v>247</v>
      </c>
      <c r="B65" t="s">
        <v>78</v>
      </c>
      <c r="C65" s="19">
        <v>80</v>
      </c>
      <c r="D65" s="147">
        <v>0.06</v>
      </c>
      <c r="E65" s="148">
        <v>3.7999999999999999E-2</v>
      </c>
      <c r="F65" s="4">
        <v>70</v>
      </c>
      <c r="G65" s="19">
        <v>15</v>
      </c>
      <c r="H65" s="4">
        <v>50</v>
      </c>
      <c r="I65" s="19">
        <v>5</v>
      </c>
      <c r="J65" s="5">
        <v>0.2</v>
      </c>
      <c r="K65" s="15">
        <v>0.75</v>
      </c>
      <c r="L65" s="5">
        <v>0.04</v>
      </c>
      <c r="M65" s="15">
        <v>1</v>
      </c>
    </row>
    <row r="66" spans="1:13" x14ac:dyDescent="0.35">
      <c r="A66" s="11" t="s">
        <v>247</v>
      </c>
      <c r="B66" t="s">
        <v>79</v>
      </c>
      <c r="C66" s="19">
        <v>110</v>
      </c>
      <c r="D66" s="147">
        <v>6.3E-2</v>
      </c>
      <c r="E66" s="148">
        <v>4.2999999999999997E-2</v>
      </c>
      <c r="F66" s="4">
        <v>90</v>
      </c>
      <c r="G66" s="19">
        <v>15</v>
      </c>
      <c r="H66" s="4">
        <v>75</v>
      </c>
      <c r="I66" s="19">
        <v>0</v>
      </c>
      <c r="J66" s="5">
        <v>0.18</v>
      </c>
      <c r="K66" s="15">
        <v>0.82</v>
      </c>
      <c r="L66" s="5">
        <v>0</v>
      </c>
      <c r="M66" s="15">
        <v>1</v>
      </c>
    </row>
    <row r="67" spans="1:13" x14ac:dyDescent="0.35">
      <c r="A67" s="11" t="s">
        <v>247</v>
      </c>
      <c r="B67" t="s">
        <v>80</v>
      </c>
      <c r="C67" s="19">
        <v>140</v>
      </c>
      <c r="D67" s="147">
        <v>7.0999999999999994E-2</v>
      </c>
      <c r="E67" s="148">
        <v>3.6999999999999998E-2</v>
      </c>
      <c r="F67" s="4">
        <v>100</v>
      </c>
      <c r="G67" s="19">
        <v>15</v>
      </c>
      <c r="H67" s="4">
        <v>75</v>
      </c>
      <c r="I67" s="19">
        <v>10</v>
      </c>
      <c r="J67" s="5">
        <v>0.16</v>
      </c>
      <c r="K67" s="15">
        <v>0.76</v>
      </c>
      <c r="L67" s="5">
        <v>0.08</v>
      </c>
      <c r="M67" s="15">
        <v>0.97</v>
      </c>
    </row>
    <row r="68" spans="1:13" x14ac:dyDescent="0.35">
      <c r="A68" s="11" t="s">
        <v>247</v>
      </c>
      <c r="B68" t="s">
        <v>81</v>
      </c>
      <c r="C68" s="19">
        <v>110</v>
      </c>
      <c r="D68" s="147">
        <v>5.8000000000000003E-2</v>
      </c>
      <c r="E68" s="148">
        <v>5.5E-2</v>
      </c>
      <c r="F68" s="4">
        <v>140</v>
      </c>
      <c r="G68" s="19">
        <v>30</v>
      </c>
      <c r="H68" s="4">
        <v>105</v>
      </c>
      <c r="I68" s="19">
        <v>5</v>
      </c>
      <c r="J68" s="5">
        <v>0.21</v>
      </c>
      <c r="K68" s="15">
        <v>0.76</v>
      </c>
      <c r="L68" s="5">
        <v>0.04</v>
      </c>
      <c r="M68" s="15">
        <v>1</v>
      </c>
    </row>
    <row r="69" spans="1:13" x14ac:dyDescent="0.35">
      <c r="A69" s="11" t="s">
        <v>247</v>
      </c>
      <c r="B69" t="s">
        <v>82</v>
      </c>
      <c r="C69" s="19">
        <v>135</v>
      </c>
      <c r="D69" s="147">
        <v>5.7000000000000002E-2</v>
      </c>
      <c r="E69" s="148">
        <v>3.5999999999999997E-2</v>
      </c>
      <c r="F69" s="4">
        <v>130</v>
      </c>
      <c r="G69" s="19">
        <v>35</v>
      </c>
      <c r="H69" s="4">
        <v>85</v>
      </c>
      <c r="I69" s="19">
        <v>5</v>
      </c>
      <c r="J69" s="5">
        <v>0.28999999999999998</v>
      </c>
      <c r="K69" s="15">
        <v>0.66</v>
      </c>
      <c r="L69" s="5">
        <v>0.05</v>
      </c>
      <c r="M69" s="15">
        <v>0.97</v>
      </c>
    </row>
    <row r="70" spans="1:13" x14ac:dyDescent="0.35">
      <c r="A70" s="11" t="s">
        <v>247</v>
      </c>
      <c r="B70" t="s">
        <v>83</v>
      </c>
      <c r="C70" s="19">
        <v>140</v>
      </c>
      <c r="D70" s="147">
        <v>6.7000000000000004E-2</v>
      </c>
      <c r="E70" s="148">
        <v>3.2000000000000001E-2</v>
      </c>
      <c r="F70" s="4">
        <v>105</v>
      </c>
      <c r="G70" s="19">
        <v>30</v>
      </c>
      <c r="H70" s="4">
        <v>65</v>
      </c>
      <c r="I70" s="19">
        <v>5</v>
      </c>
      <c r="J70" s="5">
        <v>0.3</v>
      </c>
      <c r="K70" s="15">
        <v>0.64</v>
      </c>
      <c r="L70" s="5">
        <v>0.06</v>
      </c>
      <c r="M70" s="15">
        <v>0.98</v>
      </c>
    </row>
    <row r="71" spans="1:13" x14ac:dyDescent="0.35">
      <c r="A71" s="11" t="s">
        <v>247</v>
      </c>
      <c r="B71" t="s">
        <v>84</v>
      </c>
      <c r="C71" s="19">
        <v>185</v>
      </c>
      <c r="D71" s="147">
        <v>8.5000000000000006E-2</v>
      </c>
      <c r="E71" s="148">
        <v>4.4999999999999998E-2</v>
      </c>
      <c r="F71" s="4">
        <v>150</v>
      </c>
      <c r="G71" s="19">
        <v>40</v>
      </c>
      <c r="H71" s="4">
        <v>100</v>
      </c>
      <c r="I71" s="19">
        <v>15</v>
      </c>
      <c r="J71" s="5">
        <v>0.27</v>
      </c>
      <c r="K71" s="15">
        <v>0.64</v>
      </c>
      <c r="L71" s="5">
        <v>0.09</v>
      </c>
      <c r="M71" s="15">
        <v>0.94</v>
      </c>
    </row>
    <row r="72" spans="1:13" x14ac:dyDescent="0.35">
      <c r="A72" s="11" t="s">
        <v>247</v>
      </c>
      <c r="B72" t="s">
        <v>85</v>
      </c>
      <c r="C72" s="19">
        <v>185</v>
      </c>
      <c r="D72" s="147">
        <v>7.6999999999999999E-2</v>
      </c>
      <c r="E72" s="148">
        <v>5.5E-2</v>
      </c>
      <c r="F72" s="4">
        <v>195</v>
      </c>
      <c r="G72" s="19">
        <v>50</v>
      </c>
      <c r="H72" s="4">
        <v>135</v>
      </c>
      <c r="I72" s="19">
        <v>10</v>
      </c>
      <c r="J72" s="5">
        <v>0.26</v>
      </c>
      <c r="K72" s="15">
        <v>0.69</v>
      </c>
      <c r="L72" s="5">
        <v>0.05</v>
      </c>
      <c r="M72" s="15">
        <v>0.96</v>
      </c>
    </row>
    <row r="73" spans="1:13" x14ac:dyDescent="0.35">
      <c r="A73" s="11" t="s">
        <v>247</v>
      </c>
      <c r="B73" t="s">
        <v>86</v>
      </c>
      <c r="C73" s="19">
        <v>175</v>
      </c>
      <c r="D73" s="147">
        <v>8.3000000000000004E-2</v>
      </c>
      <c r="E73" s="148">
        <v>3.2000000000000001E-2</v>
      </c>
      <c r="F73" s="4">
        <v>105</v>
      </c>
      <c r="G73" s="19">
        <v>35</v>
      </c>
      <c r="H73" s="4">
        <v>65</v>
      </c>
      <c r="I73" s="19">
        <v>5</v>
      </c>
      <c r="J73" s="5">
        <v>0.31</v>
      </c>
      <c r="K73" s="15">
        <v>0.64</v>
      </c>
      <c r="L73" s="5">
        <v>0.05</v>
      </c>
      <c r="M73" s="15">
        <v>0.92</v>
      </c>
    </row>
    <row r="74" spans="1:13" x14ac:dyDescent="0.35">
      <c r="A74" s="11" t="s">
        <v>247</v>
      </c>
      <c r="B74" t="s">
        <v>87</v>
      </c>
      <c r="C74" s="19">
        <v>190</v>
      </c>
      <c r="D74" s="147">
        <v>7.8E-2</v>
      </c>
      <c r="E74" s="148">
        <v>2.9000000000000001E-2</v>
      </c>
      <c r="F74" s="4">
        <v>115</v>
      </c>
      <c r="G74" s="19">
        <v>40</v>
      </c>
      <c r="H74" s="4">
        <v>70</v>
      </c>
      <c r="I74" s="19">
        <v>5</v>
      </c>
      <c r="J74" s="5">
        <v>0.35</v>
      </c>
      <c r="K74" s="15">
        <v>0.62</v>
      </c>
      <c r="L74" s="5">
        <v>0.03</v>
      </c>
      <c r="M74" s="15">
        <v>0.54</v>
      </c>
    </row>
    <row r="75" spans="1:13" x14ac:dyDescent="0.35">
      <c r="A75" s="11" t="s">
        <v>247</v>
      </c>
      <c r="B75" t="s">
        <v>88</v>
      </c>
      <c r="C75" s="19">
        <v>250</v>
      </c>
      <c r="D75" s="147">
        <v>8.5999999999999993E-2</v>
      </c>
      <c r="E75" s="148">
        <v>4.2000000000000003E-2</v>
      </c>
      <c r="F75" s="4">
        <v>205</v>
      </c>
      <c r="G75" s="19">
        <v>70</v>
      </c>
      <c r="H75" s="4">
        <v>120</v>
      </c>
      <c r="I75" s="19">
        <v>15</v>
      </c>
      <c r="J75" s="5">
        <v>0.34</v>
      </c>
      <c r="K75" s="15">
        <v>0.59</v>
      </c>
      <c r="L75" s="5">
        <v>7.0000000000000007E-2</v>
      </c>
      <c r="M75" s="15">
        <v>0.56000000000000005</v>
      </c>
    </row>
    <row r="76" spans="1:13" x14ac:dyDescent="0.35">
      <c r="A76" s="11" t="s">
        <v>247</v>
      </c>
      <c r="B76" t="s">
        <v>89</v>
      </c>
      <c r="C76" s="19">
        <v>230</v>
      </c>
      <c r="D76" s="147">
        <v>7.9000000000000001E-2</v>
      </c>
      <c r="E76" s="148">
        <v>3.6999999999999998E-2</v>
      </c>
      <c r="F76" s="4">
        <v>205</v>
      </c>
      <c r="G76" s="19">
        <v>90</v>
      </c>
      <c r="H76" s="4">
        <v>110</v>
      </c>
      <c r="I76" s="19">
        <v>5</v>
      </c>
      <c r="J76" s="5">
        <v>0.45</v>
      </c>
      <c r="K76" s="15">
        <v>0.53</v>
      </c>
      <c r="L76" s="5">
        <v>0.01</v>
      </c>
      <c r="M76" s="15">
        <v>0.73</v>
      </c>
    </row>
    <row r="77" spans="1:13" x14ac:dyDescent="0.35">
      <c r="A77" s="11" t="s">
        <v>247</v>
      </c>
      <c r="B77" t="s">
        <v>90</v>
      </c>
      <c r="C77" s="19">
        <v>265</v>
      </c>
      <c r="D77" s="147">
        <v>8.6999999999999994E-2</v>
      </c>
      <c r="E77" s="148">
        <v>5.0999999999999997E-2</v>
      </c>
      <c r="F77" s="4">
        <v>295</v>
      </c>
      <c r="G77" s="19">
        <v>135</v>
      </c>
      <c r="H77" s="4">
        <v>155</v>
      </c>
      <c r="I77" s="19">
        <v>10</v>
      </c>
      <c r="J77" s="5">
        <v>0.45</v>
      </c>
      <c r="K77" s="15">
        <v>0.52</v>
      </c>
      <c r="L77" s="5">
        <v>0.03</v>
      </c>
      <c r="M77" s="15">
        <v>0.79</v>
      </c>
    </row>
    <row r="78" spans="1:13" x14ac:dyDescent="0.35">
      <c r="A78" s="11" t="s">
        <v>247</v>
      </c>
      <c r="B78" t="s">
        <v>91</v>
      </c>
      <c r="C78" s="19">
        <v>245</v>
      </c>
      <c r="D78" s="147">
        <v>8.7999999999999995E-2</v>
      </c>
      <c r="E78" s="148">
        <v>0.04</v>
      </c>
      <c r="F78" s="4">
        <v>255</v>
      </c>
      <c r="G78" s="19">
        <v>135</v>
      </c>
      <c r="H78" s="4">
        <v>110</v>
      </c>
      <c r="I78" s="19">
        <v>10</v>
      </c>
      <c r="J78" s="5">
        <v>0.52</v>
      </c>
      <c r="K78" s="15">
        <v>0.44</v>
      </c>
      <c r="L78" s="5">
        <v>0.04</v>
      </c>
      <c r="M78" s="15">
        <v>0.84</v>
      </c>
    </row>
    <row r="79" spans="1:13" x14ac:dyDescent="0.35">
      <c r="A79" s="11" t="s">
        <v>247</v>
      </c>
      <c r="B79" t="s">
        <v>92</v>
      </c>
      <c r="C79" s="19">
        <v>275</v>
      </c>
      <c r="D79" s="147">
        <v>0.11</v>
      </c>
      <c r="E79" s="148">
        <v>0.06</v>
      </c>
      <c r="F79" s="4">
        <v>320</v>
      </c>
      <c r="G79" s="19">
        <v>160</v>
      </c>
      <c r="H79" s="4">
        <v>150</v>
      </c>
      <c r="I79" s="19">
        <v>10</v>
      </c>
      <c r="J79" s="5">
        <v>0.5</v>
      </c>
      <c r="K79" s="15">
        <v>0.47</v>
      </c>
      <c r="L79" s="5">
        <v>0.03</v>
      </c>
      <c r="M79" s="15">
        <v>0.86</v>
      </c>
    </row>
    <row r="80" spans="1:13" x14ac:dyDescent="0.35">
      <c r="A80" s="11" t="s">
        <v>247</v>
      </c>
      <c r="B80" t="s">
        <v>93</v>
      </c>
      <c r="C80" s="19">
        <v>230</v>
      </c>
      <c r="D80" s="147">
        <v>0.112</v>
      </c>
      <c r="E80" s="148">
        <v>5.6000000000000001E-2</v>
      </c>
      <c r="F80" s="4">
        <v>260</v>
      </c>
      <c r="G80" s="19">
        <v>135</v>
      </c>
      <c r="H80" s="4">
        <v>115</v>
      </c>
      <c r="I80" s="19">
        <v>10</v>
      </c>
      <c r="J80" s="5">
        <v>0.52</v>
      </c>
      <c r="K80" s="15">
        <v>0.43</v>
      </c>
      <c r="L80" s="5">
        <v>0.04</v>
      </c>
      <c r="M80" s="15">
        <v>0.94</v>
      </c>
    </row>
    <row r="81" spans="1:13" x14ac:dyDescent="0.35">
      <c r="A81" s="11" t="s">
        <v>247</v>
      </c>
      <c r="B81" t="s">
        <v>94</v>
      </c>
      <c r="C81" s="19">
        <v>180</v>
      </c>
      <c r="D81" s="147">
        <v>8.5000000000000006E-2</v>
      </c>
      <c r="E81" s="148">
        <v>4.1000000000000002E-2</v>
      </c>
      <c r="F81" s="4">
        <v>220</v>
      </c>
      <c r="G81" s="19">
        <v>120</v>
      </c>
      <c r="H81" s="4">
        <v>85</v>
      </c>
      <c r="I81" s="19">
        <v>15</v>
      </c>
      <c r="J81" s="5">
        <v>0.54</v>
      </c>
      <c r="K81" s="15">
        <v>0.4</v>
      </c>
      <c r="L81" s="5">
        <v>0.06</v>
      </c>
      <c r="M81" s="15">
        <v>0.96</v>
      </c>
    </row>
    <row r="82" spans="1:13" x14ac:dyDescent="0.35">
      <c r="A82" s="11" t="s">
        <v>247</v>
      </c>
      <c r="B82" t="s">
        <v>95</v>
      </c>
      <c r="C82" s="19">
        <v>170</v>
      </c>
      <c r="D82" s="147">
        <v>0.11600000000000001</v>
      </c>
      <c r="E82" s="148">
        <v>6.8000000000000005E-2</v>
      </c>
      <c r="F82" s="4">
        <v>230</v>
      </c>
      <c r="G82" s="19">
        <v>120</v>
      </c>
      <c r="H82" s="4">
        <v>100</v>
      </c>
      <c r="I82" s="19">
        <v>10</v>
      </c>
      <c r="J82" s="5">
        <v>0.53</v>
      </c>
      <c r="K82" s="15">
        <v>0.43</v>
      </c>
      <c r="L82" s="5">
        <v>0.04</v>
      </c>
      <c r="M82" s="15">
        <v>0.94</v>
      </c>
    </row>
    <row r="83" spans="1:13" x14ac:dyDescent="0.35">
      <c r="A83" s="23" t="s">
        <v>248</v>
      </c>
      <c r="B83" s="36" t="s">
        <v>55</v>
      </c>
      <c r="C83" s="26">
        <v>1055</v>
      </c>
      <c r="D83" s="27" t="s">
        <v>57</v>
      </c>
      <c r="E83" s="25" t="s">
        <v>57</v>
      </c>
      <c r="F83" s="24">
        <v>1005</v>
      </c>
      <c r="G83" s="26">
        <v>315</v>
      </c>
      <c r="H83" s="24">
        <v>610</v>
      </c>
      <c r="I83" s="26">
        <v>80</v>
      </c>
      <c r="J83" s="27">
        <v>0.31</v>
      </c>
      <c r="K83" s="25">
        <v>0.61</v>
      </c>
      <c r="L83" s="27">
        <v>0.08</v>
      </c>
      <c r="M83" s="25">
        <v>0.9</v>
      </c>
    </row>
    <row r="84" spans="1:13" x14ac:dyDescent="0.35">
      <c r="A84" s="11" t="s">
        <v>248</v>
      </c>
      <c r="B84" t="s">
        <v>59</v>
      </c>
      <c r="C84" s="19">
        <v>0</v>
      </c>
      <c r="D84" s="5" t="s">
        <v>57</v>
      </c>
      <c r="E84" s="15" t="s">
        <v>57</v>
      </c>
      <c r="F84" s="4">
        <v>0</v>
      </c>
      <c r="G84" s="19">
        <v>0</v>
      </c>
      <c r="H84" s="4">
        <v>0</v>
      </c>
      <c r="I84" s="19">
        <v>0</v>
      </c>
      <c r="J84" s="5" t="s">
        <v>57</v>
      </c>
      <c r="K84" s="15" t="s">
        <v>57</v>
      </c>
      <c r="L84" s="5" t="s">
        <v>57</v>
      </c>
      <c r="M84" s="15" t="s">
        <v>57</v>
      </c>
    </row>
    <row r="85" spans="1:13" x14ac:dyDescent="0.35">
      <c r="A85" s="11" t="s">
        <v>248</v>
      </c>
      <c r="B85" t="s">
        <v>60</v>
      </c>
      <c r="C85" s="19">
        <v>0</v>
      </c>
      <c r="D85" s="5" t="s">
        <v>57</v>
      </c>
      <c r="E85" s="15" t="s">
        <v>57</v>
      </c>
      <c r="F85" s="4">
        <v>0</v>
      </c>
      <c r="G85" s="19">
        <v>0</v>
      </c>
      <c r="H85" s="4">
        <v>0</v>
      </c>
      <c r="I85" s="19">
        <v>0</v>
      </c>
      <c r="J85" s="5" t="s">
        <v>57</v>
      </c>
      <c r="K85" s="15" t="s">
        <v>57</v>
      </c>
      <c r="L85" s="5" t="s">
        <v>57</v>
      </c>
      <c r="M85" s="15" t="s">
        <v>57</v>
      </c>
    </row>
    <row r="86" spans="1:13" x14ac:dyDescent="0.35">
      <c r="A86" s="11" t="s">
        <v>248</v>
      </c>
      <c r="B86" t="s">
        <v>61</v>
      </c>
      <c r="C86" s="19">
        <v>0</v>
      </c>
      <c r="D86" s="5" t="s">
        <v>57</v>
      </c>
      <c r="E86" s="15" t="s">
        <v>57</v>
      </c>
      <c r="F86" s="4">
        <v>0</v>
      </c>
      <c r="G86" s="19">
        <v>0</v>
      </c>
      <c r="H86" s="4">
        <v>0</v>
      </c>
      <c r="I86" s="19">
        <v>0</v>
      </c>
      <c r="J86" s="5" t="s">
        <v>57</v>
      </c>
      <c r="K86" s="15" t="s">
        <v>57</v>
      </c>
      <c r="L86" s="5" t="s">
        <v>57</v>
      </c>
      <c r="M86" s="15" t="s">
        <v>57</v>
      </c>
    </row>
    <row r="87" spans="1:13" x14ac:dyDescent="0.35">
      <c r="A87" s="11" t="s">
        <v>248</v>
      </c>
      <c r="B87" t="s">
        <v>62</v>
      </c>
      <c r="C87" s="19">
        <v>0</v>
      </c>
      <c r="D87" s="5" t="s">
        <v>57</v>
      </c>
      <c r="E87" s="15" t="s">
        <v>57</v>
      </c>
      <c r="F87" s="4">
        <v>0</v>
      </c>
      <c r="G87" s="19">
        <v>0</v>
      </c>
      <c r="H87" s="4">
        <v>0</v>
      </c>
      <c r="I87" s="19">
        <v>0</v>
      </c>
      <c r="J87" s="5" t="s">
        <v>57</v>
      </c>
      <c r="K87" s="15" t="s">
        <v>57</v>
      </c>
      <c r="L87" s="5" t="s">
        <v>57</v>
      </c>
      <c r="M87" s="15" t="s">
        <v>57</v>
      </c>
    </row>
    <row r="88" spans="1:13" x14ac:dyDescent="0.35">
      <c r="A88" s="11" t="s">
        <v>248</v>
      </c>
      <c r="B88" t="s">
        <v>63</v>
      </c>
      <c r="C88" s="19">
        <v>0</v>
      </c>
      <c r="D88" s="5" t="s">
        <v>57</v>
      </c>
      <c r="E88" s="15" t="s">
        <v>57</v>
      </c>
      <c r="F88" s="4">
        <v>0</v>
      </c>
      <c r="G88" s="19">
        <v>0</v>
      </c>
      <c r="H88" s="4">
        <v>0</v>
      </c>
      <c r="I88" s="19">
        <v>0</v>
      </c>
      <c r="J88" s="5" t="s">
        <v>57</v>
      </c>
      <c r="K88" s="15" t="s">
        <v>57</v>
      </c>
      <c r="L88" s="5" t="s">
        <v>57</v>
      </c>
      <c r="M88" s="15" t="s">
        <v>57</v>
      </c>
    </row>
    <row r="89" spans="1:13" x14ac:dyDescent="0.35">
      <c r="A89" s="11" t="s">
        <v>248</v>
      </c>
      <c r="B89" t="s">
        <v>64</v>
      </c>
      <c r="C89" s="19">
        <v>0</v>
      </c>
      <c r="D89" s="5" t="s">
        <v>57</v>
      </c>
      <c r="E89" s="15" t="s">
        <v>57</v>
      </c>
      <c r="F89" s="4">
        <v>0</v>
      </c>
      <c r="G89" s="19">
        <v>0</v>
      </c>
      <c r="H89" s="4">
        <v>0</v>
      </c>
      <c r="I89" s="19">
        <v>0</v>
      </c>
      <c r="J89" s="5" t="s">
        <v>57</v>
      </c>
      <c r="K89" s="15" t="s">
        <v>57</v>
      </c>
      <c r="L89" s="5" t="s">
        <v>57</v>
      </c>
      <c r="M89" s="15" t="s">
        <v>57</v>
      </c>
    </row>
    <row r="90" spans="1:13" x14ac:dyDescent="0.35">
      <c r="A90" s="11" t="s">
        <v>248</v>
      </c>
      <c r="B90" t="s">
        <v>65</v>
      </c>
      <c r="C90" s="19" t="s">
        <v>100</v>
      </c>
      <c r="D90" s="5" t="s">
        <v>57</v>
      </c>
      <c r="E90" s="15" t="s">
        <v>57</v>
      </c>
      <c r="F90" s="4">
        <v>0</v>
      </c>
      <c r="G90" s="19">
        <v>0</v>
      </c>
      <c r="H90" s="4">
        <v>0</v>
      </c>
      <c r="I90" s="19">
        <v>0</v>
      </c>
      <c r="J90" s="5" t="s">
        <v>57</v>
      </c>
      <c r="K90" s="15" t="s">
        <v>57</v>
      </c>
      <c r="L90" s="5" t="s">
        <v>57</v>
      </c>
      <c r="M90" s="15" t="s">
        <v>57</v>
      </c>
    </row>
    <row r="91" spans="1:13" x14ac:dyDescent="0.35">
      <c r="A91" s="11" t="s">
        <v>248</v>
      </c>
      <c r="B91" t="s">
        <v>66</v>
      </c>
      <c r="C91" s="19">
        <v>5</v>
      </c>
      <c r="D91" s="5" t="s">
        <v>57</v>
      </c>
      <c r="E91" s="15" t="s">
        <v>57</v>
      </c>
      <c r="F91" s="4" t="s">
        <v>100</v>
      </c>
      <c r="G91" s="19">
        <v>0</v>
      </c>
      <c r="H91" s="4" t="s">
        <v>100</v>
      </c>
      <c r="I91" s="19">
        <v>0</v>
      </c>
      <c r="J91" s="5">
        <v>0</v>
      </c>
      <c r="K91" s="15" t="s">
        <v>100</v>
      </c>
      <c r="L91" s="5">
        <v>0</v>
      </c>
      <c r="M91" s="15">
        <v>1</v>
      </c>
    </row>
    <row r="92" spans="1:13" x14ac:dyDescent="0.35">
      <c r="A92" s="11" t="s">
        <v>248</v>
      </c>
      <c r="B92" t="s">
        <v>67</v>
      </c>
      <c r="C92" s="19">
        <v>5</v>
      </c>
      <c r="D92" s="5" t="s">
        <v>57</v>
      </c>
      <c r="E92" s="15" t="s">
        <v>57</v>
      </c>
      <c r="F92" s="4" t="s">
        <v>100</v>
      </c>
      <c r="G92" s="19">
        <v>0</v>
      </c>
      <c r="H92" s="4" t="s">
        <v>100</v>
      </c>
      <c r="I92" s="19">
        <v>0</v>
      </c>
      <c r="J92" s="5">
        <v>0</v>
      </c>
      <c r="K92" s="15" t="s">
        <v>100</v>
      </c>
      <c r="L92" s="5">
        <v>0</v>
      </c>
      <c r="M92" s="15">
        <v>1</v>
      </c>
    </row>
    <row r="93" spans="1:13" x14ac:dyDescent="0.35">
      <c r="A93" s="11" t="s">
        <v>248</v>
      </c>
      <c r="B93" t="s">
        <v>68</v>
      </c>
      <c r="C93" s="19">
        <v>10</v>
      </c>
      <c r="D93" s="5" t="s">
        <v>57</v>
      </c>
      <c r="E93" s="15" t="s">
        <v>57</v>
      </c>
      <c r="F93" s="4">
        <v>10</v>
      </c>
      <c r="G93" s="19">
        <v>0</v>
      </c>
      <c r="H93" s="4">
        <v>10</v>
      </c>
      <c r="I93" s="19" t="s">
        <v>100</v>
      </c>
      <c r="J93" s="5">
        <v>0</v>
      </c>
      <c r="K93" s="15" t="s">
        <v>100</v>
      </c>
      <c r="L93" s="5" t="s">
        <v>100</v>
      </c>
      <c r="M93" s="15">
        <v>1</v>
      </c>
    </row>
    <row r="94" spans="1:13" x14ac:dyDescent="0.35">
      <c r="A94" s="11" t="s">
        <v>248</v>
      </c>
      <c r="B94" t="s">
        <v>69</v>
      </c>
      <c r="C94" s="19">
        <v>10</v>
      </c>
      <c r="D94" s="5" t="s">
        <v>57</v>
      </c>
      <c r="E94" s="15" t="s">
        <v>57</v>
      </c>
      <c r="F94" s="4">
        <v>10</v>
      </c>
      <c r="G94" s="19" t="s">
        <v>100</v>
      </c>
      <c r="H94" s="4">
        <v>5</v>
      </c>
      <c r="I94" s="19">
        <v>5</v>
      </c>
      <c r="J94" s="5" t="s">
        <v>100</v>
      </c>
      <c r="K94" s="15">
        <v>0.55000000000000004</v>
      </c>
      <c r="L94" s="5" t="s">
        <v>100</v>
      </c>
      <c r="M94" s="15">
        <v>1</v>
      </c>
    </row>
    <row r="95" spans="1:13" x14ac:dyDescent="0.35">
      <c r="A95" s="11" t="s">
        <v>248</v>
      </c>
      <c r="B95" t="s">
        <v>70</v>
      </c>
      <c r="C95" s="19">
        <v>30</v>
      </c>
      <c r="D95" s="5" t="s">
        <v>57</v>
      </c>
      <c r="E95" s="15" t="s">
        <v>57</v>
      </c>
      <c r="F95" s="4">
        <v>10</v>
      </c>
      <c r="G95" s="19" t="s">
        <v>100</v>
      </c>
      <c r="H95" s="4">
        <v>5</v>
      </c>
      <c r="I95" s="19" t="s">
        <v>100</v>
      </c>
      <c r="J95" s="5" t="s">
        <v>100</v>
      </c>
      <c r="K95" s="15" t="s">
        <v>100</v>
      </c>
      <c r="L95" s="5" t="s">
        <v>100</v>
      </c>
      <c r="M95" s="15">
        <v>1</v>
      </c>
    </row>
    <row r="96" spans="1:13" x14ac:dyDescent="0.35">
      <c r="A96" s="11" t="s">
        <v>248</v>
      </c>
      <c r="B96" t="s">
        <v>71</v>
      </c>
      <c r="C96" s="19">
        <v>35</v>
      </c>
      <c r="D96" s="5" t="s">
        <v>57</v>
      </c>
      <c r="E96" s="15" t="s">
        <v>57</v>
      </c>
      <c r="F96" s="4">
        <v>20</v>
      </c>
      <c r="G96" s="19" t="s">
        <v>100</v>
      </c>
      <c r="H96" s="4">
        <v>20</v>
      </c>
      <c r="I96" s="19">
        <v>0</v>
      </c>
      <c r="J96" s="5" t="s">
        <v>100</v>
      </c>
      <c r="K96" s="15" t="s">
        <v>100</v>
      </c>
      <c r="L96" s="5">
        <v>0</v>
      </c>
      <c r="M96" s="15">
        <v>1</v>
      </c>
    </row>
    <row r="97" spans="1:13" x14ac:dyDescent="0.35">
      <c r="A97" s="11" t="s">
        <v>248</v>
      </c>
      <c r="B97" t="s">
        <v>72</v>
      </c>
      <c r="C97" s="19">
        <v>45</v>
      </c>
      <c r="D97" s="5" t="s">
        <v>57</v>
      </c>
      <c r="E97" s="15" t="s">
        <v>57</v>
      </c>
      <c r="F97" s="4">
        <v>45</v>
      </c>
      <c r="G97" s="19">
        <v>5</v>
      </c>
      <c r="H97" s="4">
        <v>35</v>
      </c>
      <c r="I97" s="19">
        <v>5</v>
      </c>
      <c r="J97" s="5">
        <v>0.09</v>
      </c>
      <c r="K97" s="15">
        <v>0.82</v>
      </c>
      <c r="L97" s="5">
        <v>0.09</v>
      </c>
      <c r="M97" s="15">
        <v>0.95</v>
      </c>
    </row>
    <row r="98" spans="1:13" x14ac:dyDescent="0.35">
      <c r="A98" s="11" t="s">
        <v>248</v>
      </c>
      <c r="B98" t="s">
        <v>73</v>
      </c>
      <c r="C98" s="19">
        <v>30</v>
      </c>
      <c r="D98" s="5" t="s">
        <v>57</v>
      </c>
      <c r="E98" s="15" t="s">
        <v>57</v>
      </c>
      <c r="F98" s="4">
        <v>35</v>
      </c>
      <c r="G98" s="19">
        <v>5</v>
      </c>
      <c r="H98" s="4">
        <v>30</v>
      </c>
      <c r="I98" s="19">
        <v>5</v>
      </c>
      <c r="J98" s="5">
        <v>0.11</v>
      </c>
      <c r="K98" s="15">
        <v>0.81</v>
      </c>
      <c r="L98" s="5">
        <v>0.08</v>
      </c>
      <c r="M98" s="15">
        <v>1</v>
      </c>
    </row>
    <row r="99" spans="1:13" x14ac:dyDescent="0.35">
      <c r="A99" s="11" t="s">
        <v>248</v>
      </c>
      <c r="B99" t="s">
        <v>74</v>
      </c>
      <c r="C99" s="19">
        <v>15</v>
      </c>
      <c r="D99" s="5" t="s">
        <v>57</v>
      </c>
      <c r="E99" s="15" t="s">
        <v>57</v>
      </c>
      <c r="F99" s="4">
        <v>30</v>
      </c>
      <c r="G99" s="19" t="s">
        <v>100</v>
      </c>
      <c r="H99" s="4">
        <v>30</v>
      </c>
      <c r="I99" s="19">
        <v>0</v>
      </c>
      <c r="J99" s="5" t="s">
        <v>100</v>
      </c>
      <c r="K99" s="15" t="s">
        <v>100</v>
      </c>
      <c r="L99" s="5">
        <v>0</v>
      </c>
      <c r="M99" s="15">
        <v>1</v>
      </c>
    </row>
    <row r="100" spans="1:13" x14ac:dyDescent="0.35">
      <c r="A100" s="11" t="s">
        <v>248</v>
      </c>
      <c r="B100" t="s">
        <v>75</v>
      </c>
      <c r="C100" s="19">
        <v>20</v>
      </c>
      <c r="D100" s="5" t="s">
        <v>57</v>
      </c>
      <c r="E100" s="15" t="s">
        <v>57</v>
      </c>
      <c r="F100" s="4">
        <v>20</v>
      </c>
      <c r="G100" s="19">
        <v>5</v>
      </c>
      <c r="H100" s="4">
        <v>15</v>
      </c>
      <c r="I100" s="19" t="s">
        <v>100</v>
      </c>
      <c r="J100" s="5" t="s">
        <v>100</v>
      </c>
      <c r="K100" s="15">
        <v>0.68</v>
      </c>
      <c r="L100" s="5" t="s">
        <v>100</v>
      </c>
      <c r="M100" s="15">
        <v>0.94</v>
      </c>
    </row>
    <row r="101" spans="1:13" x14ac:dyDescent="0.35">
      <c r="A101" s="11" t="s">
        <v>248</v>
      </c>
      <c r="B101" t="s">
        <v>76</v>
      </c>
      <c r="C101" s="19">
        <v>25</v>
      </c>
      <c r="D101" s="5" t="s">
        <v>57</v>
      </c>
      <c r="E101" s="15" t="s">
        <v>57</v>
      </c>
      <c r="F101" s="4">
        <v>25</v>
      </c>
      <c r="G101" s="19" t="s">
        <v>100</v>
      </c>
      <c r="H101" s="4">
        <v>20</v>
      </c>
      <c r="I101" s="19">
        <v>0</v>
      </c>
      <c r="J101" s="5" t="s">
        <v>100</v>
      </c>
      <c r="K101" s="15" t="s">
        <v>100</v>
      </c>
      <c r="L101" s="5">
        <v>0</v>
      </c>
      <c r="M101" s="15">
        <v>0.88</v>
      </c>
    </row>
    <row r="102" spans="1:13" x14ac:dyDescent="0.35">
      <c r="A102" s="11" t="s">
        <v>248</v>
      </c>
      <c r="B102" t="s">
        <v>77</v>
      </c>
      <c r="C102" s="19">
        <v>35</v>
      </c>
      <c r="D102" s="5" t="s">
        <v>57</v>
      </c>
      <c r="E102" s="15" t="s">
        <v>57</v>
      </c>
      <c r="F102" s="4">
        <v>25</v>
      </c>
      <c r="G102" s="19" t="s">
        <v>100</v>
      </c>
      <c r="H102" s="4">
        <v>20</v>
      </c>
      <c r="I102" s="19" t="s">
        <v>100</v>
      </c>
      <c r="J102" s="5" t="s">
        <v>100</v>
      </c>
      <c r="K102" s="15" t="s">
        <v>100</v>
      </c>
      <c r="L102" s="5" t="s">
        <v>100</v>
      </c>
      <c r="M102" s="15">
        <v>1</v>
      </c>
    </row>
    <row r="103" spans="1:13" x14ac:dyDescent="0.35">
      <c r="A103" s="11" t="s">
        <v>248</v>
      </c>
      <c r="B103" t="s">
        <v>78</v>
      </c>
      <c r="C103" s="19">
        <v>20</v>
      </c>
      <c r="D103" s="5" t="s">
        <v>57</v>
      </c>
      <c r="E103" s="15" t="s">
        <v>57</v>
      </c>
      <c r="F103" s="4">
        <v>25</v>
      </c>
      <c r="G103" s="19" t="s">
        <v>100</v>
      </c>
      <c r="H103" s="4">
        <v>20</v>
      </c>
      <c r="I103" s="19" t="s">
        <v>100</v>
      </c>
      <c r="J103" s="5" t="s">
        <v>100</v>
      </c>
      <c r="K103" s="15" t="s">
        <v>100</v>
      </c>
      <c r="L103" s="5" t="s">
        <v>100</v>
      </c>
      <c r="M103" s="15">
        <v>1</v>
      </c>
    </row>
    <row r="104" spans="1:13" x14ac:dyDescent="0.35">
      <c r="A104" s="11" t="s">
        <v>248</v>
      </c>
      <c r="B104" t="s">
        <v>79</v>
      </c>
      <c r="C104" s="19">
        <v>45</v>
      </c>
      <c r="D104" s="5" t="s">
        <v>57</v>
      </c>
      <c r="E104" s="15" t="s">
        <v>57</v>
      </c>
      <c r="F104" s="4">
        <v>25</v>
      </c>
      <c r="G104" s="19">
        <v>5</v>
      </c>
      <c r="H104" s="4">
        <v>15</v>
      </c>
      <c r="I104" s="19" t="s">
        <v>100</v>
      </c>
      <c r="J104" s="5" t="s">
        <v>100</v>
      </c>
      <c r="K104" s="15">
        <v>0.71</v>
      </c>
      <c r="L104" s="5" t="s">
        <v>100</v>
      </c>
      <c r="M104" s="15">
        <v>1</v>
      </c>
    </row>
    <row r="105" spans="1:13" x14ac:dyDescent="0.35">
      <c r="A105" s="11" t="s">
        <v>248</v>
      </c>
      <c r="B105" t="s">
        <v>80</v>
      </c>
      <c r="C105" s="19">
        <v>55</v>
      </c>
      <c r="D105" s="5" t="s">
        <v>57</v>
      </c>
      <c r="E105" s="15" t="s">
        <v>57</v>
      </c>
      <c r="F105" s="4">
        <v>25</v>
      </c>
      <c r="G105" s="19" t="s">
        <v>100</v>
      </c>
      <c r="H105" s="4">
        <v>20</v>
      </c>
      <c r="I105" s="19">
        <v>5</v>
      </c>
      <c r="J105" s="5" t="s">
        <v>100</v>
      </c>
      <c r="K105" s="15">
        <v>0.81</v>
      </c>
      <c r="L105" s="5" t="s">
        <v>100</v>
      </c>
      <c r="M105" s="15">
        <v>0.96</v>
      </c>
    </row>
    <row r="106" spans="1:13" x14ac:dyDescent="0.35">
      <c r="A106" s="11" t="s">
        <v>248</v>
      </c>
      <c r="B106" t="s">
        <v>81</v>
      </c>
      <c r="C106" s="19">
        <v>95</v>
      </c>
      <c r="D106" s="5" t="s">
        <v>57</v>
      </c>
      <c r="E106" s="15" t="s">
        <v>57</v>
      </c>
      <c r="F106" s="4">
        <v>70</v>
      </c>
      <c r="G106" s="19">
        <v>20</v>
      </c>
      <c r="H106" s="4">
        <v>45</v>
      </c>
      <c r="I106" s="19">
        <v>5</v>
      </c>
      <c r="J106" s="5">
        <v>0.28000000000000003</v>
      </c>
      <c r="K106" s="15">
        <v>0.64</v>
      </c>
      <c r="L106" s="5">
        <v>0.09</v>
      </c>
      <c r="M106" s="15">
        <v>0.97</v>
      </c>
    </row>
    <row r="107" spans="1:13" x14ac:dyDescent="0.35">
      <c r="A107" s="11" t="s">
        <v>248</v>
      </c>
      <c r="B107" t="s">
        <v>82</v>
      </c>
      <c r="C107" s="19">
        <v>90</v>
      </c>
      <c r="D107" s="5" t="s">
        <v>57</v>
      </c>
      <c r="E107" s="15" t="s">
        <v>57</v>
      </c>
      <c r="F107" s="4">
        <v>70</v>
      </c>
      <c r="G107" s="19">
        <v>20</v>
      </c>
      <c r="H107" s="4">
        <v>45</v>
      </c>
      <c r="I107" s="19">
        <v>5</v>
      </c>
      <c r="J107" s="5">
        <v>0.31</v>
      </c>
      <c r="K107" s="15">
        <v>0.63</v>
      </c>
      <c r="L107" s="5">
        <v>0.06</v>
      </c>
      <c r="M107" s="15">
        <v>1</v>
      </c>
    </row>
    <row r="108" spans="1:13" x14ac:dyDescent="0.35">
      <c r="A108" s="11" t="s">
        <v>248</v>
      </c>
      <c r="B108" t="s">
        <v>83</v>
      </c>
      <c r="C108" s="19">
        <v>45</v>
      </c>
      <c r="D108" s="5" t="s">
        <v>57</v>
      </c>
      <c r="E108" s="15" t="s">
        <v>57</v>
      </c>
      <c r="F108" s="4">
        <v>90</v>
      </c>
      <c r="G108" s="19">
        <v>25</v>
      </c>
      <c r="H108" s="4">
        <v>55</v>
      </c>
      <c r="I108" s="19">
        <v>10</v>
      </c>
      <c r="J108" s="5">
        <v>0.26</v>
      </c>
      <c r="K108" s="15">
        <v>0.63</v>
      </c>
      <c r="L108" s="5">
        <v>0.11</v>
      </c>
      <c r="M108" s="15">
        <v>0.98</v>
      </c>
    </row>
    <row r="109" spans="1:13" x14ac:dyDescent="0.35">
      <c r="A109" s="11" t="s">
        <v>248</v>
      </c>
      <c r="B109" t="s">
        <v>84</v>
      </c>
      <c r="C109" s="19">
        <v>40</v>
      </c>
      <c r="D109" s="5" t="s">
        <v>57</v>
      </c>
      <c r="E109" s="15" t="s">
        <v>57</v>
      </c>
      <c r="F109" s="4">
        <v>60</v>
      </c>
      <c r="G109" s="19">
        <v>20</v>
      </c>
      <c r="H109" s="4">
        <v>35</v>
      </c>
      <c r="I109" s="19">
        <v>5</v>
      </c>
      <c r="J109" s="5">
        <v>0.33</v>
      </c>
      <c r="K109" s="15">
        <v>0.6</v>
      </c>
      <c r="L109" s="5">
        <v>7.0000000000000007E-2</v>
      </c>
      <c r="M109" s="15">
        <v>0.91</v>
      </c>
    </row>
    <row r="110" spans="1:13" x14ac:dyDescent="0.35">
      <c r="A110" s="11" t="s">
        <v>248</v>
      </c>
      <c r="B110" t="s">
        <v>85</v>
      </c>
      <c r="C110" s="19">
        <v>50</v>
      </c>
      <c r="D110" s="5" t="s">
        <v>57</v>
      </c>
      <c r="E110" s="15" t="s">
        <v>57</v>
      </c>
      <c r="F110" s="4">
        <v>40</v>
      </c>
      <c r="G110" s="19">
        <v>10</v>
      </c>
      <c r="H110" s="4">
        <v>25</v>
      </c>
      <c r="I110" s="19" t="s">
        <v>100</v>
      </c>
      <c r="J110" s="5" t="s">
        <v>100</v>
      </c>
      <c r="K110" s="15">
        <v>0.68</v>
      </c>
      <c r="L110" s="5" t="s">
        <v>100</v>
      </c>
      <c r="M110" s="15">
        <v>0.94</v>
      </c>
    </row>
    <row r="111" spans="1:13" x14ac:dyDescent="0.35">
      <c r="A111" s="11" t="s">
        <v>248</v>
      </c>
      <c r="B111" t="s">
        <v>86</v>
      </c>
      <c r="C111" s="19">
        <v>40</v>
      </c>
      <c r="D111" s="5" t="s">
        <v>57</v>
      </c>
      <c r="E111" s="15" t="s">
        <v>57</v>
      </c>
      <c r="F111" s="4">
        <v>35</v>
      </c>
      <c r="G111" s="19">
        <v>15</v>
      </c>
      <c r="H111" s="4">
        <v>15</v>
      </c>
      <c r="I111" s="19">
        <v>5</v>
      </c>
      <c r="J111" s="5">
        <v>0.39</v>
      </c>
      <c r="K111" s="15">
        <v>0.52</v>
      </c>
      <c r="L111" s="5">
        <v>0.09</v>
      </c>
      <c r="M111" s="15">
        <v>0.87</v>
      </c>
    </row>
    <row r="112" spans="1:13" x14ac:dyDescent="0.35">
      <c r="A112" s="11" t="s">
        <v>248</v>
      </c>
      <c r="B112" t="s">
        <v>87</v>
      </c>
      <c r="C112" s="19">
        <v>40</v>
      </c>
      <c r="D112" s="5" t="s">
        <v>57</v>
      </c>
      <c r="E112" s="15" t="s">
        <v>57</v>
      </c>
      <c r="F112" s="4">
        <v>30</v>
      </c>
      <c r="G112" s="19">
        <v>10</v>
      </c>
      <c r="H112" s="4">
        <v>15</v>
      </c>
      <c r="I112" s="19">
        <v>5</v>
      </c>
      <c r="J112" s="5">
        <v>0.37</v>
      </c>
      <c r="K112" s="15">
        <v>0.53</v>
      </c>
      <c r="L112" s="5">
        <v>0.1</v>
      </c>
      <c r="M112" s="15">
        <v>0.44</v>
      </c>
    </row>
    <row r="113" spans="1:13" x14ac:dyDescent="0.35">
      <c r="A113" s="11" t="s">
        <v>248</v>
      </c>
      <c r="B113" t="s">
        <v>88</v>
      </c>
      <c r="C113" s="19">
        <v>40</v>
      </c>
      <c r="D113" s="5" t="s">
        <v>57</v>
      </c>
      <c r="E113" s="15" t="s">
        <v>57</v>
      </c>
      <c r="F113" s="4">
        <v>50</v>
      </c>
      <c r="G113" s="19">
        <v>20</v>
      </c>
      <c r="H113" s="4">
        <v>20</v>
      </c>
      <c r="I113" s="19">
        <v>5</v>
      </c>
      <c r="J113" s="5">
        <v>0.43</v>
      </c>
      <c r="K113" s="15">
        <v>0.45</v>
      </c>
      <c r="L113" s="5">
        <v>0.12</v>
      </c>
      <c r="M113" s="15">
        <v>0.49</v>
      </c>
    </row>
    <row r="114" spans="1:13" x14ac:dyDescent="0.35">
      <c r="A114" s="11" t="s">
        <v>248</v>
      </c>
      <c r="B114" t="s">
        <v>89</v>
      </c>
      <c r="C114" s="19">
        <v>30</v>
      </c>
      <c r="D114" s="5" t="s">
        <v>57</v>
      </c>
      <c r="E114" s="15" t="s">
        <v>57</v>
      </c>
      <c r="F114" s="4">
        <v>40</v>
      </c>
      <c r="G114" s="19">
        <v>20</v>
      </c>
      <c r="H114" s="4">
        <v>20</v>
      </c>
      <c r="I114" s="19">
        <v>5</v>
      </c>
      <c r="J114" s="5">
        <v>0.46</v>
      </c>
      <c r="K114" s="15">
        <v>0.46</v>
      </c>
      <c r="L114" s="5">
        <v>7.0000000000000007E-2</v>
      </c>
      <c r="M114" s="15">
        <v>0.76</v>
      </c>
    </row>
    <row r="115" spans="1:13" x14ac:dyDescent="0.35">
      <c r="A115" s="11" t="s">
        <v>248</v>
      </c>
      <c r="B115" t="s">
        <v>90</v>
      </c>
      <c r="C115" s="19">
        <v>35</v>
      </c>
      <c r="D115" s="5" t="s">
        <v>57</v>
      </c>
      <c r="E115" s="15" t="s">
        <v>57</v>
      </c>
      <c r="F115" s="4">
        <v>55</v>
      </c>
      <c r="G115" s="19">
        <v>30</v>
      </c>
      <c r="H115" s="4">
        <v>20</v>
      </c>
      <c r="I115" s="19" t="s">
        <v>100</v>
      </c>
      <c r="J115" s="5">
        <v>0.57999999999999996</v>
      </c>
      <c r="K115" s="15" t="s">
        <v>100</v>
      </c>
      <c r="L115" s="5" t="s">
        <v>100</v>
      </c>
      <c r="M115" s="15">
        <v>0.74</v>
      </c>
    </row>
    <row r="116" spans="1:13" x14ac:dyDescent="0.35">
      <c r="A116" s="11" t="s">
        <v>248</v>
      </c>
      <c r="B116" t="s">
        <v>91</v>
      </c>
      <c r="C116" s="19">
        <v>35</v>
      </c>
      <c r="D116" s="5" t="s">
        <v>57</v>
      </c>
      <c r="E116" s="15" t="s">
        <v>57</v>
      </c>
      <c r="F116" s="4">
        <v>25</v>
      </c>
      <c r="G116" s="19">
        <v>10</v>
      </c>
      <c r="H116" s="4">
        <v>10</v>
      </c>
      <c r="I116" s="19" t="s">
        <v>100</v>
      </c>
      <c r="J116" s="5" t="s">
        <v>100</v>
      </c>
      <c r="K116" s="15" t="s">
        <v>100</v>
      </c>
      <c r="L116" s="5" t="s">
        <v>100</v>
      </c>
      <c r="M116" s="15">
        <v>0.77</v>
      </c>
    </row>
    <row r="117" spans="1:13" x14ac:dyDescent="0.35">
      <c r="A117" s="11" t="s">
        <v>248</v>
      </c>
      <c r="B117" t="s">
        <v>92</v>
      </c>
      <c r="C117" s="19">
        <v>30</v>
      </c>
      <c r="D117" s="5" t="s">
        <v>57</v>
      </c>
      <c r="E117" s="15" t="s">
        <v>57</v>
      </c>
      <c r="F117" s="4">
        <v>35</v>
      </c>
      <c r="G117" s="19">
        <v>20</v>
      </c>
      <c r="H117" s="4">
        <v>15</v>
      </c>
      <c r="I117" s="19">
        <v>5</v>
      </c>
      <c r="J117" s="5">
        <v>0.54</v>
      </c>
      <c r="K117" s="15">
        <v>0.35</v>
      </c>
      <c r="L117" s="5">
        <v>0.11</v>
      </c>
      <c r="M117" s="15">
        <v>1</v>
      </c>
    </row>
    <row r="118" spans="1:13" x14ac:dyDescent="0.35">
      <c r="A118" s="11" t="s">
        <v>248</v>
      </c>
      <c r="B118" t="s">
        <v>93</v>
      </c>
      <c r="C118" s="19">
        <v>40</v>
      </c>
      <c r="D118" s="5" t="s">
        <v>57</v>
      </c>
      <c r="E118" s="15" t="s">
        <v>57</v>
      </c>
      <c r="F118" s="4">
        <v>40</v>
      </c>
      <c r="G118" s="19">
        <v>20</v>
      </c>
      <c r="H118" s="4">
        <v>15</v>
      </c>
      <c r="I118" s="19">
        <v>5</v>
      </c>
      <c r="J118" s="5">
        <v>0.54</v>
      </c>
      <c r="K118" s="15">
        <v>0.36</v>
      </c>
      <c r="L118" s="5">
        <v>0.1</v>
      </c>
      <c r="M118" s="15">
        <v>0.91</v>
      </c>
    </row>
    <row r="119" spans="1:13" x14ac:dyDescent="0.35">
      <c r="A119" s="11" t="s">
        <v>248</v>
      </c>
      <c r="B119" t="s">
        <v>94</v>
      </c>
      <c r="C119" s="19">
        <v>35</v>
      </c>
      <c r="D119" s="5" t="s">
        <v>57</v>
      </c>
      <c r="E119" s="15" t="s">
        <v>57</v>
      </c>
      <c r="F119" s="4">
        <v>35</v>
      </c>
      <c r="G119" s="19">
        <v>20</v>
      </c>
      <c r="H119" s="4">
        <v>5</v>
      </c>
      <c r="I119" s="19">
        <v>5</v>
      </c>
      <c r="J119" s="5">
        <v>0.63</v>
      </c>
      <c r="K119" s="15">
        <v>0.2</v>
      </c>
      <c r="L119" s="5">
        <v>0.17</v>
      </c>
      <c r="M119" s="15">
        <v>0.97</v>
      </c>
    </row>
    <row r="120" spans="1:13" x14ac:dyDescent="0.35">
      <c r="A120" s="11" t="s">
        <v>248</v>
      </c>
      <c r="B120" t="s">
        <v>95</v>
      </c>
      <c r="C120" s="19">
        <v>35</v>
      </c>
      <c r="D120" s="5" t="s">
        <v>57</v>
      </c>
      <c r="E120" s="15" t="s">
        <v>57</v>
      </c>
      <c r="F120" s="4">
        <v>35</v>
      </c>
      <c r="G120" s="19">
        <v>25</v>
      </c>
      <c r="H120" s="4">
        <v>10</v>
      </c>
      <c r="I120" s="19">
        <v>0</v>
      </c>
      <c r="J120" s="5">
        <v>0.66</v>
      </c>
      <c r="K120" s="15">
        <v>0.34</v>
      </c>
      <c r="L120" s="5">
        <v>0</v>
      </c>
      <c r="M120" s="15">
        <v>0.97</v>
      </c>
    </row>
    <row r="121" spans="1:13" x14ac:dyDescent="0.35">
      <c r="A121" s="10" t="s">
        <v>246</v>
      </c>
      <c r="B121" s="55" t="s">
        <v>358</v>
      </c>
      <c r="C121" s="18">
        <v>145</v>
      </c>
      <c r="D121" s="29" t="s">
        <v>57</v>
      </c>
      <c r="E121" s="14" t="s">
        <v>57</v>
      </c>
      <c r="F121" s="28">
        <v>70</v>
      </c>
      <c r="G121" s="18">
        <v>10</v>
      </c>
      <c r="H121" s="28">
        <v>60</v>
      </c>
      <c r="I121" s="18" t="s">
        <v>100</v>
      </c>
      <c r="J121" s="29" t="s">
        <v>100</v>
      </c>
      <c r="K121" s="14">
        <v>0.83</v>
      </c>
      <c r="L121" s="29" t="s">
        <v>100</v>
      </c>
      <c r="M121" s="14">
        <v>0.99</v>
      </c>
    </row>
    <row r="122" spans="1:13" x14ac:dyDescent="0.35">
      <c r="A122" s="12" t="s">
        <v>246</v>
      </c>
      <c r="B122" s="8" t="s">
        <v>359</v>
      </c>
      <c r="C122" s="20">
        <v>1085</v>
      </c>
      <c r="D122" s="7" t="s">
        <v>57</v>
      </c>
      <c r="E122" s="16" t="s">
        <v>57</v>
      </c>
      <c r="F122" s="6">
        <v>1010</v>
      </c>
      <c r="G122" s="20">
        <v>115</v>
      </c>
      <c r="H122" s="6">
        <v>850</v>
      </c>
      <c r="I122" s="20">
        <v>45</v>
      </c>
      <c r="J122" s="7">
        <v>0.11</v>
      </c>
      <c r="K122" s="16">
        <v>0.84</v>
      </c>
      <c r="L122" s="7">
        <v>0.04</v>
      </c>
      <c r="M122" s="16">
        <v>0.98</v>
      </c>
    </row>
    <row r="123" spans="1:13" x14ac:dyDescent="0.35">
      <c r="A123" s="12" t="s">
        <v>246</v>
      </c>
      <c r="B123" s="8" t="s">
        <v>360</v>
      </c>
      <c r="C123" s="20">
        <v>2505</v>
      </c>
      <c r="D123" s="7" t="s">
        <v>57</v>
      </c>
      <c r="E123" s="16" t="s">
        <v>57</v>
      </c>
      <c r="F123" s="6">
        <v>2155</v>
      </c>
      <c r="G123" s="20">
        <v>640</v>
      </c>
      <c r="H123" s="6">
        <v>1395</v>
      </c>
      <c r="I123" s="20">
        <v>125</v>
      </c>
      <c r="J123" s="7">
        <v>0.3</v>
      </c>
      <c r="K123" s="16">
        <v>0.65</v>
      </c>
      <c r="L123" s="7">
        <v>0.06</v>
      </c>
      <c r="M123" s="16">
        <v>0.86</v>
      </c>
    </row>
    <row r="124" spans="1:13" x14ac:dyDescent="0.35">
      <c r="A124" s="13" t="s">
        <v>246</v>
      </c>
      <c r="B124" s="56" t="s">
        <v>361</v>
      </c>
      <c r="C124" s="21">
        <v>1570</v>
      </c>
      <c r="D124" s="31" t="s">
        <v>57</v>
      </c>
      <c r="E124" s="17" t="s">
        <v>57</v>
      </c>
      <c r="F124" s="30">
        <v>1805</v>
      </c>
      <c r="G124" s="21">
        <v>935</v>
      </c>
      <c r="H124" s="30">
        <v>790</v>
      </c>
      <c r="I124" s="21">
        <v>80</v>
      </c>
      <c r="J124" s="31">
        <v>0.52</v>
      </c>
      <c r="K124" s="17">
        <v>0.44</v>
      </c>
      <c r="L124" s="31">
        <v>0.04</v>
      </c>
      <c r="M124" s="17">
        <v>0.88</v>
      </c>
    </row>
    <row r="125" spans="1:13" x14ac:dyDescent="0.35">
      <c r="A125" s="12" t="s">
        <v>247</v>
      </c>
      <c r="B125" s="8" t="s">
        <v>358</v>
      </c>
      <c r="C125" s="20">
        <v>145</v>
      </c>
      <c r="D125" s="149">
        <v>0.04</v>
      </c>
      <c r="E125" s="150">
        <v>1.7000000000000001E-2</v>
      </c>
      <c r="F125" s="6">
        <v>70</v>
      </c>
      <c r="G125" s="20">
        <v>10</v>
      </c>
      <c r="H125" s="6">
        <v>60</v>
      </c>
      <c r="I125" s="20" t="s">
        <v>100</v>
      </c>
      <c r="J125" s="7" t="s">
        <v>100</v>
      </c>
      <c r="K125" s="16">
        <v>0.83</v>
      </c>
      <c r="L125" s="7" t="s">
        <v>100</v>
      </c>
      <c r="M125" s="16">
        <v>0.99</v>
      </c>
    </row>
    <row r="126" spans="1:13" x14ac:dyDescent="0.35">
      <c r="A126" s="12" t="s">
        <v>247</v>
      </c>
      <c r="B126" s="8" t="s">
        <v>359</v>
      </c>
      <c r="C126" s="20">
        <v>815</v>
      </c>
      <c r="D126" s="149">
        <v>4.8000000000000001E-2</v>
      </c>
      <c r="E126" s="150">
        <v>3.9E-2</v>
      </c>
      <c r="F126" s="6">
        <v>775</v>
      </c>
      <c r="G126" s="20">
        <v>95</v>
      </c>
      <c r="H126" s="6">
        <v>655</v>
      </c>
      <c r="I126" s="20">
        <v>30</v>
      </c>
      <c r="J126" s="7">
        <v>0.12</v>
      </c>
      <c r="K126" s="16">
        <v>0.84</v>
      </c>
      <c r="L126" s="7">
        <v>0.04</v>
      </c>
      <c r="M126" s="16">
        <v>0.98</v>
      </c>
    </row>
    <row r="127" spans="1:13" x14ac:dyDescent="0.35">
      <c r="A127" s="12" t="s">
        <v>247</v>
      </c>
      <c r="B127" s="8" t="s">
        <v>360</v>
      </c>
      <c r="C127" s="20">
        <v>1930</v>
      </c>
      <c r="D127" s="149">
        <v>7.2999999999999995E-2</v>
      </c>
      <c r="E127" s="150">
        <v>0.04</v>
      </c>
      <c r="F127" s="6">
        <v>1605</v>
      </c>
      <c r="G127" s="20">
        <v>470</v>
      </c>
      <c r="H127" s="6">
        <v>1055</v>
      </c>
      <c r="I127" s="20">
        <v>75</v>
      </c>
      <c r="J127" s="7">
        <v>0.28999999999999998</v>
      </c>
      <c r="K127" s="16">
        <v>0.66</v>
      </c>
      <c r="L127" s="7">
        <v>0.05</v>
      </c>
      <c r="M127" s="16">
        <v>0.85</v>
      </c>
    </row>
    <row r="128" spans="1:13" x14ac:dyDescent="0.35">
      <c r="A128" s="12" t="s">
        <v>247</v>
      </c>
      <c r="B128" s="8" t="s">
        <v>361</v>
      </c>
      <c r="C128" s="20">
        <v>1360</v>
      </c>
      <c r="D128" s="149">
        <v>9.8000000000000004E-2</v>
      </c>
      <c r="E128" s="150">
        <v>5.0999999999999997E-2</v>
      </c>
      <c r="F128" s="6">
        <v>1580</v>
      </c>
      <c r="G128" s="20">
        <v>805</v>
      </c>
      <c r="H128" s="6">
        <v>715</v>
      </c>
      <c r="I128" s="20">
        <v>65</v>
      </c>
      <c r="J128" s="7">
        <v>0.51</v>
      </c>
      <c r="K128" s="16">
        <v>0.45</v>
      </c>
      <c r="L128" s="7">
        <v>0.04</v>
      </c>
      <c r="M128" s="16">
        <v>0.88</v>
      </c>
    </row>
    <row r="129" spans="1:13" x14ac:dyDescent="0.35">
      <c r="A129" s="10" t="s">
        <v>248</v>
      </c>
      <c r="B129" s="55" t="s">
        <v>358</v>
      </c>
      <c r="C129" s="18" t="s">
        <v>100</v>
      </c>
      <c r="D129" s="29" t="s">
        <v>57</v>
      </c>
      <c r="E129" s="14" t="s">
        <v>57</v>
      </c>
      <c r="F129" s="28">
        <v>0</v>
      </c>
      <c r="G129" s="18">
        <v>0</v>
      </c>
      <c r="H129" s="28">
        <v>0</v>
      </c>
      <c r="I129" s="18">
        <v>0</v>
      </c>
      <c r="J129" s="29" t="s">
        <v>57</v>
      </c>
      <c r="K129" s="14" t="s">
        <v>57</v>
      </c>
      <c r="L129" s="29" t="s">
        <v>57</v>
      </c>
      <c r="M129" s="14" t="s">
        <v>57</v>
      </c>
    </row>
    <row r="130" spans="1:13" x14ac:dyDescent="0.35">
      <c r="A130" s="12" t="s">
        <v>248</v>
      </c>
      <c r="B130" s="8" t="s">
        <v>359</v>
      </c>
      <c r="C130" s="20">
        <v>270</v>
      </c>
      <c r="D130" s="7" t="s">
        <v>57</v>
      </c>
      <c r="E130" s="16" t="s">
        <v>57</v>
      </c>
      <c r="F130" s="6">
        <v>230</v>
      </c>
      <c r="G130" s="20">
        <v>20</v>
      </c>
      <c r="H130" s="6">
        <v>195</v>
      </c>
      <c r="I130" s="20">
        <v>15</v>
      </c>
      <c r="J130" s="7">
        <v>0.09</v>
      </c>
      <c r="K130" s="16">
        <v>0.84</v>
      </c>
      <c r="L130" s="7">
        <v>7.0000000000000007E-2</v>
      </c>
      <c r="M130" s="16">
        <v>0.97</v>
      </c>
    </row>
    <row r="131" spans="1:13" x14ac:dyDescent="0.35">
      <c r="A131" s="12" t="s">
        <v>248</v>
      </c>
      <c r="B131" s="8" t="s">
        <v>360</v>
      </c>
      <c r="C131" s="20">
        <v>575</v>
      </c>
      <c r="D131" s="7" t="s">
        <v>57</v>
      </c>
      <c r="E131" s="16" t="s">
        <v>57</v>
      </c>
      <c r="F131" s="6">
        <v>550</v>
      </c>
      <c r="G131" s="20">
        <v>165</v>
      </c>
      <c r="H131" s="6">
        <v>340</v>
      </c>
      <c r="I131" s="20">
        <v>45</v>
      </c>
      <c r="J131" s="7">
        <v>0.3</v>
      </c>
      <c r="K131" s="16">
        <v>0.61</v>
      </c>
      <c r="L131" s="7">
        <v>0.08</v>
      </c>
      <c r="M131" s="16">
        <v>0.88</v>
      </c>
    </row>
    <row r="132" spans="1:13" x14ac:dyDescent="0.35">
      <c r="A132" s="13" t="s">
        <v>248</v>
      </c>
      <c r="B132" s="56" t="s">
        <v>361</v>
      </c>
      <c r="C132" s="21">
        <v>210</v>
      </c>
      <c r="D132" s="31" t="s">
        <v>57</v>
      </c>
      <c r="E132" s="17" t="s">
        <v>57</v>
      </c>
      <c r="F132" s="30">
        <v>225</v>
      </c>
      <c r="G132" s="21">
        <v>130</v>
      </c>
      <c r="H132" s="30">
        <v>80</v>
      </c>
      <c r="I132" s="21">
        <v>15</v>
      </c>
      <c r="J132" s="31">
        <v>0.57999999999999996</v>
      </c>
      <c r="K132" s="17">
        <v>0.35</v>
      </c>
      <c r="L132" s="31">
        <v>0.08</v>
      </c>
      <c r="M132" s="17">
        <v>0.88</v>
      </c>
    </row>
    <row r="133" spans="1:13" x14ac:dyDescent="0.35">
      <c r="A133" s="89" t="s">
        <v>28</v>
      </c>
      <c r="B133" s="90" t="s">
        <v>389</v>
      </c>
    </row>
    <row r="134" spans="1:13" x14ac:dyDescent="0.35">
      <c r="A134" s="89" t="s">
        <v>29</v>
      </c>
      <c r="B134" s="90" t="s">
        <v>391</v>
      </c>
    </row>
    <row r="135" spans="1:13" x14ac:dyDescent="0.35">
      <c r="A135" s="89" t="s">
        <v>30</v>
      </c>
      <c r="B135" s="90" t="s">
        <v>390</v>
      </c>
    </row>
    <row r="136" spans="1:13" x14ac:dyDescent="0.35">
      <c r="A136" s="89" t="s">
        <v>31</v>
      </c>
      <c r="B136" s="90" t="s">
        <v>448</v>
      </c>
    </row>
    <row r="137" spans="1:13" x14ac:dyDescent="0.35">
      <c r="A137" s="87" t="s">
        <v>32</v>
      </c>
      <c r="B137" s="88" t="s">
        <v>472</v>
      </c>
    </row>
    <row r="138" spans="1:13" x14ac:dyDescent="0.35">
      <c r="A138" s="87" t="s">
        <v>33</v>
      </c>
      <c r="B138" s="88" t="s">
        <v>473</v>
      </c>
    </row>
    <row r="139" spans="1:13" x14ac:dyDescent="0.35">
      <c r="A139" s="87" t="s">
        <v>34</v>
      </c>
      <c r="B139" s="88" t="s">
        <v>474</v>
      </c>
    </row>
    <row r="140" spans="1:13" x14ac:dyDescent="0.35">
      <c r="A140" s="89" t="s">
        <v>35</v>
      </c>
      <c r="B140" s="88" t="s">
        <v>449</v>
      </c>
    </row>
    <row r="141" spans="1:13" x14ac:dyDescent="0.35">
      <c r="A141" s="87" t="s">
        <v>36</v>
      </c>
      <c r="B141" s="100" t="s">
        <v>475</v>
      </c>
    </row>
    <row r="142" spans="1:13" x14ac:dyDescent="0.35">
      <c r="A142" s="87" t="s">
        <v>37</v>
      </c>
      <c r="B142" s="100" t="s">
        <v>530</v>
      </c>
    </row>
  </sheetData>
  <conditionalFormatting sqref="J1:M1048576">
    <cfRule type="dataBar" priority="1">
      <dataBar>
        <cfvo type="num" val="0"/>
        <cfvo type="num" val="1"/>
        <color theme="7" tint="0.39997558519241921"/>
      </dataBar>
      <extLst>
        <ext xmlns:x14="http://schemas.microsoft.com/office/spreadsheetml/2009/9/main" uri="{B025F937-C7B1-47D3-B67F-A62EFF666E3E}">
          <x14:id>{45215878-342C-46FE-91A9-B9F5E056E757}</x14:id>
        </ext>
      </extLst>
    </cfRule>
    <cfRule type="dataBar" priority="2">
      <dataBar>
        <cfvo type="num" val="0"/>
        <cfvo type="num" val="&quot;`&quot;"/>
        <color theme="7" tint="0.39997558519241921"/>
      </dataBar>
      <extLst>
        <ext xmlns:x14="http://schemas.microsoft.com/office/spreadsheetml/2009/9/main" uri="{B025F937-C7B1-47D3-B67F-A62EFF666E3E}">
          <x14:id>{FFABC2C0-9F93-4693-B9FC-CB03B58A7C95}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5215878-342C-46FE-91A9-B9F5E056E757}">
            <x14:dataBar minLength="0" maxLength="100" gradient="0">
              <x14:cfvo type="num">
                <xm:f>0</xm:f>
              </x14:cfvo>
              <x14:cfvo type="num">
                <xm:f>1</xm:f>
              </x14:cfvo>
              <x14:negativeFillColor rgb="FFFF0000"/>
              <x14:axisColor rgb="FF000000"/>
            </x14:dataBar>
          </x14:cfRule>
          <x14:cfRule type="dataBar" id="{FFABC2C0-9F93-4693-B9FC-CB03B58A7C95}">
            <x14:dataBar minLength="0" maxLength="100" gradient="0">
              <x14:cfvo type="num">
                <xm:f>0</xm:f>
              </x14:cfvo>
              <x14:cfvo type="num">
                <xm:f>"`"</xm:f>
              </x14:cfvo>
              <x14:negativeFillColor rgb="FFFF0000"/>
              <x14:axisColor rgb="FF000000"/>
            </x14:dataBar>
          </x14:cfRule>
          <xm:sqref>J1:M1048576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5"/>
  <sheetViews>
    <sheetView showGridLines="0" workbookViewId="0"/>
  </sheetViews>
  <sheetFormatPr defaultColWidth="11.08203125" defaultRowHeight="15.5" x14ac:dyDescent="0.35"/>
  <cols>
    <col min="1" max="1" width="27" customWidth="1"/>
    <col min="2" max="7" width="20.58203125" customWidth="1"/>
  </cols>
  <sheetData>
    <row r="1" spans="1:7" ht="19.5" x14ac:dyDescent="0.45">
      <c r="A1" s="2" t="s">
        <v>477</v>
      </c>
    </row>
    <row r="2" spans="1:7" x14ac:dyDescent="0.35">
      <c r="A2" t="s">
        <v>44</v>
      </c>
    </row>
    <row r="3" spans="1:7" x14ac:dyDescent="0.35">
      <c r="A3" t="s">
        <v>45</v>
      </c>
    </row>
    <row r="4" spans="1:7" x14ac:dyDescent="0.35">
      <c r="A4" t="s">
        <v>362</v>
      </c>
    </row>
    <row r="5" spans="1:7" x14ac:dyDescent="0.35">
      <c r="A5" t="s">
        <v>47</v>
      </c>
    </row>
    <row r="6" spans="1:7" ht="46.5" x14ac:dyDescent="0.35">
      <c r="A6" s="22" t="s">
        <v>363</v>
      </c>
      <c r="B6" s="3" t="s">
        <v>364</v>
      </c>
      <c r="C6" s="22" t="s">
        <v>365</v>
      </c>
      <c r="D6" s="3" t="s">
        <v>366</v>
      </c>
      <c r="E6" s="22" t="s">
        <v>367</v>
      </c>
      <c r="F6" s="3" t="s">
        <v>368</v>
      </c>
      <c r="G6" s="22" t="s">
        <v>369</v>
      </c>
    </row>
    <row r="7" spans="1:7" x14ac:dyDescent="0.35">
      <c r="A7" s="23" t="s">
        <v>55</v>
      </c>
      <c r="B7" s="24">
        <v>575</v>
      </c>
      <c r="C7" s="26">
        <v>150</v>
      </c>
      <c r="D7" s="24">
        <v>95</v>
      </c>
      <c r="E7" s="26">
        <v>55</v>
      </c>
      <c r="F7" s="27">
        <v>0.63</v>
      </c>
      <c r="G7" s="25">
        <v>0.38</v>
      </c>
    </row>
    <row r="8" spans="1:7" x14ac:dyDescent="0.35">
      <c r="A8" s="11" t="s">
        <v>64</v>
      </c>
      <c r="B8" s="4" t="s">
        <v>100</v>
      </c>
      <c r="C8" s="19">
        <v>0</v>
      </c>
      <c r="D8" s="4">
        <v>0</v>
      </c>
      <c r="E8" s="19">
        <v>0</v>
      </c>
      <c r="F8" s="64" t="s">
        <v>57</v>
      </c>
      <c r="G8" s="75" t="s">
        <v>57</v>
      </c>
    </row>
    <row r="9" spans="1:7" x14ac:dyDescent="0.35">
      <c r="A9" s="11" t="s">
        <v>65</v>
      </c>
      <c r="B9" s="4" t="s">
        <v>100</v>
      </c>
      <c r="C9" s="19">
        <v>0</v>
      </c>
      <c r="D9" s="4">
        <v>0</v>
      </c>
      <c r="E9" s="19">
        <v>0</v>
      </c>
      <c r="F9" s="64" t="s">
        <v>57</v>
      </c>
      <c r="G9" s="75" t="s">
        <v>57</v>
      </c>
    </row>
    <row r="10" spans="1:7" x14ac:dyDescent="0.35">
      <c r="A10" s="11" t="s">
        <v>66</v>
      </c>
      <c r="B10" s="4">
        <v>0</v>
      </c>
      <c r="C10" s="19">
        <v>0</v>
      </c>
      <c r="D10" s="4">
        <v>0</v>
      </c>
      <c r="E10" s="19">
        <v>0</v>
      </c>
      <c r="F10" s="64" t="s">
        <v>57</v>
      </c>
      <c r="G10" s="75" t="s">
        <v>57</v>
      </c>
    </row>
    <row r="11" spans="1:7" x14ac:dyDescent="0.35">
      <c r="A11" s="11" t="s">
        <v>67</v>
      </c>
      <c r="B11" s="4" t="s">
        <v>100</v>
      </c>
      <c r="C11" s="19" t="s">
        <v>100</v>
      </c>
      <c r="D11" s="4" t="s">
        <v>100</v>
      </c>
      <c r="E11" s="19">
        <v>0</v>
      </c>
      <c r="F11" s="5" t="s">
        <v>100</v>
      </c>
      <c r="G11" s="15" t="s">
        <v>100</v>
      </c>
    </row>
    <row r="12" spans="1:7" x14ac:dyDescent="0.35">
      <c r="A12" s="11" t="s">
        <v>68</v>
      </c>
      <c r="B12" s="4" t="s">
        <v>100</v>
      </c>
      <c r="C12" s="19">
        <v>0</v>
      </c>
      <c r="D12" s="4">
        <v>0</v>
      </c>
      <c r="E12" s="19">
        <v>0</v>
      </c>
      <c r="F12" s="64" t="s">
        <v>57</v>
      </c>
      <c r="G12" s="75" t="s">
        <v>57</v>
      </c>
    </row>
    <row r="13" spans="1:7" x14ac:dyDescent="0.35">
      <c r="A13" s="11" t="s">
        <v>69</v>
      </c>
      <c r="B13" s="4">
        <v>5</v>
      </c>
      <c r="C13" s="19">
        <v>0</v>
      </c>
      <c r="D13" s="4">
        <v>0</v>
      </c>
      <c r="E13" s="19">
        <v>0</v>
      </c>
      <c r="F13" s="64" t="s">
        <v>57</v>
      </c>
      <c r="G13" s="75" t="s">
        <v>57</v>
      </c>
    </row>
    <row r="14" spans="1:7" x14ac:dyDescent="0.35">
      <c r="A14" s="11" t="s">
        <v>70</v>
      </c>
      <c r="B14" s="4" t="s">
        <v>100</v>
      </c>
      <c r="C14" s="19" t="s">
        <v>100</v>
      </c>
      <c r="D14" s="4">
        <v>0</v>
      </c>
      <c r="E14" s="19" t="s">
        <v>100</v>
      </c>
      <c r="F14" s="5" t="s">
        <v>100</v>
      </c>
      <c r="G14" s="15" t="s">
        <v>100</v>
      </c>
    </row>
    <row r="15" spans="1:7" x14ac:dyDescent="0.35">
      <c r="A15" s="11" t="s">
        <v>71</v>
      </c>
      <c r="B15" s="4">
        <v>5</v>
      </c>
      <c r="C15" s="19" t="s">
        <v>100</v>
      </c>
      <c r="D15" s="4" t="s">
        <v>100</v>
      </c>
      <c r="E15" s="19">
        <v>0</v>
      </c>
      <c r="F15" s="5" t="s">
        <v>100</v>
      </c>
      <c r="G15" s="15" t="s">
        <v>100</v>
      </c>
    </row>
    <row r="16" spans="1:7" x14ac:dyDescent="0.35">
      <c r="A16" s="11" t="s">
        <v>72</v>
      </c>
      <c r="B16" s="4" t="s">
        <v>100</v>
      </c>
      <c r="C16" s="19">
        <v>5</v>
      </c>
      <c r="D16" s="4" t="s">
        <v>100</v>
      </c>
      <c r="E16" s="19" t="s">
        <v>100</v>
      </c>
      <c r="F16" s="5" t="s">
        <v>100</v>
      </c>
      <c r="G16" s="15" t="s">
        <v>100</v>
      </c>
    </row>
    <row r="17" spans="1:7" x14ac:dyDescent="0.35">
      <c r="A17" s="11" t="s">
        <v>73</v>
      </c>
      <c r="B17" s="4">
        <v>5</v>
      </c>
      <c r="C17" s="19" t="s">
        <v>100</v>
      </c>
      <c r="D17" s="4" t="s">
        <v>100</v>
      </c>
      <c r="E17" s="19">
        <v>0</v>
      </c>
      <c r="F17" s="5" t="s">
        <v>100</v>
      </c>
      <c r="G17" s="15" t="s">
        <v>100</v>
      </c>
    </row>
    <row r="18" spans="1:7" x14ac:dyDescent="0.35">
      <c r="A18" s="11" t="s">
        <v>74</v>
      </c>
      <c r="B18" s="4">
        <v>5</v>
      </c>
      <c r="C18" s="19" t="s">
        <v>100</v>
      </c>
      <c r="D18" s="4" t="s">
        <v>100</v>
      </c>
      <c r="E18" s="19">
        <v>0</v>
      </c>
      <c r="F18" s="5" t="s">
        <v>100</v>
      </c>
      <c r="G18" s="15" t="s">
        <v>100</v>
      </c>
    </row>
    <row r="19" spans="1:7" x14ac:dyDescent="0.35">
      <c r="A19" s="11" t="s">
        <v>75</v>
      </c>
      <c r="B19" s="4">
        <v>10</v>
      </c>
      <c r="C19" s="19" t="s">
        <v>100</v>
      </c>
      <c r="D19" s="4" t="s">
        <v>100</v>
      </c>
      <c r="E19" s="19">
        <v>0</v>
      </c>
      <c r="F19" s="5" t="s">
        <v>100</v>
      </c>
      <c r="G19" s="15" t="s">
        <v>100</v>
      </c>
    </row>
    <row r="20" spans="1:7" x14ac:dyDescent="0.35">
      <c r="A20" s="11" t="s">
        <v>76</v>
      </c>
      <c r="B20" s="4">
        <v>5</v>
      </c>
      <c r="C20" s="19">
        <v>0</v>
      </c>
      <c r="D20" s="4">
        <v>0</v>
      </c>
      <c r="E20" s="19">
        <v>0</v>
      </c>
      <c r="F20" s="64" t="s">
        <v>57</v>
      </c>
      <c r="G20" s="75" t="s">
        <v>57</v>
      </c>
    </row>
    <row r="21" spans="1:7" x14ac:dyDescent="0.35">
      <c r="A21" s="11" t="s">
        <v>77</v>
      </c>
      <c r="B21" s="4">
        <v>5</v>
      </c>
      <c r="C21" s="19">
        <v>5</v>
      </c>
      <c r="D21" s="4">
        <v>5</v>
      </c>
      <c r="E21" s="19">
        <v>0</v>
      </c>
      <c r="F21" s="5">
        <v>1</v>
      </c>
      <c r="G21" s="15">
        <v>0</v>
      </c>
    </row>
    <row r="22" spans="1:7" x14ac:dyDescent="0.35">
      <c r="A22" s="11" t="s">
        <v>78</v>
      </c>
      <c r="B22" s="4">
        <v>5</v>
      </c>
      <c r="C22" s="19">
        <v>5</v>
      </c>
      <c r="D22" s="4">
        <v>5</v>
      </c>
      <c r="E22" s="19" t="s">
        <v>100</v>
      </c>
      <c r="F22" s="5" t="s">
        <v>100</v>
      </c>
      <c r="G22" s="15" t="s">
        <v>100</v>
      </c>
    </row>
    <row r="23" spans="1:7" x14ac:dyDescent="0.35">
      <c r="A23" s="11" t="s">
        <v>79</v>
      </c>
      <c r="B23" s="4">
        <v>5</v>
      </c>
      <c r="C23" s="19" t="s">
        <v>100</v>
      </c>
      <c r="D23" s="4" t="s">
        <v>100</v>
      </c>
      <c r="E23" s="19">
        <v>0</v>
      </c>
      <c r="F23" s="5" t="s">
        <v>100</v>
      </c>
      <c r="G23" s="15" t="s">
        <v>100</v>
      </c>
    </row>
    <row r="24" spans="1:7" x14ac:dyDescent="0.35">
      <c r="A24" s="11" t="s">
        <v>80</v>
      </c>
      <c r="B24" s="4">
        <v>5</v>
      </c>
      <c r="C24" s="19">
        <v>0</v>
      </c>
      <c r="D24" s="4">
        <v>0</v>
      </c>
      <c r="E24" s="19">
        <v>0</v>
      </c>
      <c r="F24" s="64" t="s">
        <v>57</v>
      </c>
      <c r="G24" s="75" t="s">
        <v>57</v>
      </c>
    </row>
    <row r="25" spans="1:7" x14ac:dyDescent="0.35">
      <c r="A25" s="11" t="s">
        <v>81</v>
      </c>
      <c r="B25" s="4">
        <v>10</v>
      </c>
      <c r="C25" s="19" t="s">
        <v>100</v>
      </c>
      <c r="D25" s="4" t="s">
        <v>100</v>
      </c>
      <c r="E25" s="19">
        <v>0</v>
      </c>
      <c r="F25" s="5" t="s">
        <v>100</v>
      </c>
      <c r="G25" s="15" t="s">
        <v>100</v>
      </c>
    </row>
    <row r="26" spans="1:7" x14ac:dyDescent="0.35">
      <c r="A26" s="11" t="s">
        <v>82</v>
      </c>
      <c r="B26" s="4">
        <v>15</v>
      </c>
      <c r="C26" s="19">
        <v>5</v>
      </c>
      <c r="D26" s="4">
        <v>5</v>
      </c>
      <c r="E26" s="19" t="s">
        <v>100</v>
      </c>
      <c r="F26" s="5" t="s">
        <v>100</v>
      </c>
      <c r="G26" s="15" t="s">
        <v>100</v>
      </c>
    </row>
    <row r="27" spans="1:7" x14ac:dyDescent="0.35">
      <c r="A27" s="11" t="s">
        <v>83</v>
      </c>
      <c r="B27" s="4">
        <v>20</v>
      </c>
      <c r="C27" s="19">
        <v>5</v>
      </c>
      <c r="D27" s="4">
        <v>5</v>
      </c>
      <c r="E27" s="19">
        <v>0</v>
      </c>
      <c r="F27" s="5">
        <v>1</v>
      </c>
      <c r="G27" s="15">
        <v>0</v>
      </c>
    </row>
    <row r="28" spans="1:7" x14ac:dyDescent="0.35">
      <c r="A28" s="11" t="s">
        <v>84</v>
      </c>
      <c r="B28" s="4">
        <v>10</v>
      </c>
      <c r="C28" s="19">
        <v>5</v>
      </c>
      <c r="D28" s="4">
        <v>5</v>
      </c>
      <c r="E28" s="19" t="s">
        <v>100</v>
      </c>
      <c r="F28" s="5" t="s">
        <v>100</v>
      </c>
      <c r="G28" s="15" t="s">
        <v>100</v>
      </c>
    </row>
    <row r="29" spans="1:7" x14ac:dyDescent="0.35">
      <c r="A29" s="11" t="s">
        <v>85</v>
      </c>
      <c r="B29" s="4">
        <v>30</v>
      </c>
      <c r="C29" s="19">
        <v>5</v>
      </c>
      <c r="D29" s="4" t="s">
        <v>100</v>
      </c>
      <c r="E29" s="19" t="s">
        <v>100</v>
      </c>
      <c r="F29" s="5" t="s">
        <v>100</v>
      </c>
      <c r="G29" s="15" t="s">
        <v>100</v>
      </c>
    </row>
    <row r="30" spans="1:7" x14ac:dyDescent="0.35">
      <c r="A30" s="11" t="s">
        <v>86</v>
      </c>
      <c r="B30" s="4">
        <v>20</v>
      </c>
      <c r="C30" s="19">
        <v>10</v>
      </c>
      <c r="D30" s="4">
        <v>5</v>
      </c>
      <c r="E30" s="19">
        <v>5</v>
      </c>
      <c r="F30" s="5">
        <v>0.44</v>
      </c>
      <c r="G30" s="15">
        <v>0.56000000000000005</v>
      </c>
    </row>
    <row r="31" spans="1:7" x14ac:dyDescent="0.35">
      <c r="A31" s="11" t="s">
        <v>87</v>
      </c>
      <c r="B31" s="4">
        <v>20</v>
      </c>
      <c r="C31" s="19">
        <v>5</v>
      </c>
      <c r="D31" s="4" t="s">
        <v>100</v>
      </c>
      <c r="E31" s="19">
        <v>5</v>
      </c>
      <c r="F31" s="5" t="s">
        <v>100</v>
      </c>
      <c r="G31" s="15" t="s">
        <v>100</v>
      </c>
    </row>
    <row r="32" spans="1:7" x14ac:dyDescent="0.35">
      <c r="A32" s="11" t="s">
        <v>88</v>
      </c>
      <c r="B32" s="4">
        <v>40</v>
      </c>
      <c r="C32" s="19">
        <v>5</v>
      </c>
      <c r="D32" s="4">
        <v>5</v>
      </c>
      <c r="E32" s="19">
        <v>0</v>
      </c>
      <c r="F32" s="5">
        <v>1</v>
      </c>
      <c r="G32" s="15">
        <v>0</v>
      </c>
    </row>
    <row r="33" spans="1:7" x14ac:dyDescent="0.35">
      <c r="A33" s="11" t="s">
        <v>89</v>
      </c>
      <c r="B33" s="4">
        <v>25</v>
      </c>
      <c r="C33" s="19">
        <v>15</v>
      </c>
      <c r="D33" s="4">
        <v>10</v>
      </c>
      <c r="E33" s="19">
        <v>5</v>
      </c>
      <c r="F33" s="5">
        <v>0.56999999999999995</v>
      </c>
      <c r="G33" s="15">
        <v>0.43</v>
      </c>
    </row>
    <row r="34" spans="1:7" x14ac:dyDescent="0.35">
      <c r="A34" s="11" t="s">
        <v>90</v>
      </c>
      <c r="B34" s="4">
        <v>45</v>
      </c>
      <c r="C34" s="19">
        <v>5</v>
      </c>
      <c r="D34" s="4">
        <v>5</v>
      </c>
      <c r="E34" s="19">
        <v>0</v>
      </c>
      <c r="F34" s="5">
        <v>1</v>
      </c>
      <c r="G34" s="15">
        <v>0</v>
      </c>
    </row>
    <row r="35" spans="1:7" x14ac:dyDescent="0.35">
      <c r="A35" s="11" t="s">
        <v>91</v>
      </c>
      <c r="B35" s="4">
        <v>40</v>
      </c>
      <c r="C35" s="19">
        <v>10</v>
      </c>
      <c r="D35" s="4">
        <v>5</v>
      </c>
      <c r="E35" s="19" t="s">
        <v>100</v>
      </c>
      <c r="F35" s="5" t="s">
        <v>100</v>
      </c>
      <c r="G35" s="15" t="s">
        <v>100</v>
      </c>
    </row>
    <row r="36" spans="1:7" x14ac:dyDescent="0.35">
      <c r="A36" s="11" t="s">
        <v>92</v>
      </c>
      <c r="B36" s="4">
        <v>60</v>
      </c>
      <c r="C36" s="19">
        <v>15</v>
      </c>
      <c r="D36" s="4">
        <v>10</v>
      </c>
      <c r="E36" s="19">
        <v>5</v>
      </c>
      <c r="F36" s="5">
        <v>0.69</v>
      </c>
      <c r="G36" s="15">
        <v>0.31</v>
      </c>
    </row>
    <row r="37" spans="1:7" x14ac:dyDescent="0.35">
      <c r="A37" s="11" t="s">
        <v>93</v>
      </c>
      <c r="B37" s="4">
        <v>75</v>
      </c>
      <c r="C37" s="19">
        <v>25</v>
      </c>
      <c r="D37" s="4">
        <v>10</v>
      </c>
      <c r="E37" s="19">
        <v>15</v>
      </c>
      <c r="F37" s="5">
        <v>0.42</v>
      </c>
      <c r="G37" s="15">
        <v>0.57999999999999996</v>
      </c>
    </row>
    <row r="38" spans="1:7" x14ac:dyDescent="0.35">
      <c r="A38" s="11" t="s">
        <v>94</v>
      </c>
      <c r="B38" s="4">
        <v>55</v>
      </c>
      <c r="C38" s="19">
        <v>20</v>
      </c>
      <c r="D38" s="4">
        <v>10</v>
      </c>
      <c r="E38" s="19">
        <v>10</v>
      </c>
      <c r="F38" s="5">
        <v>0.55000000000000004</v>
      </c>
      <c r="G38" s="15">
        <v>0.45</v>
      </c>
    </row>
    <row r="39" spans="1:7" x14ac:dyDescent="0.35">
      <c r="A39" s="11" t="s">
        <v>95</v>
      </c>
      <c r="B39" s="4">
        <v>55</v>
      </c>
      <c r="C39" s="19">
        <v>10</v>
      </c>
      <c r="D39" s="4">
        <v>5</v>
      </c>
      <c r="E39" s="19">
        <v>5</v>
      </c>
      <c r="F39" s="5">
        <v>0.45</v>
      </c>
      <c r="G39" s="15">
        <v>0.55000000000000004</v>
      </c>
    </row>
    <row r="40" spans="1:7" x14ac:dyDescent="0.35">
      <c r="A40" s="10" t="s">
        <v>358</v>
      </c>
      <c r="B40" s="28" t="s">
        <v>100</v>
      </c>
      <c r="C40" s="18">
        <v>0</v>
      </c>
      <c r="D40" s="28">
        <v>0</v>
      </c>
      <c r="E40" s="18">
        <v>0</v>
      </c>
      <c r="F40" s="29" t="s">
        <v>57</v>
      </c>
      <c r="G40" s="14" t="s">
        <v>57</v>
      </c>
    </row>
    <row r="41" spans="1:7" x14ac:dyDescent="0.35">
      <c r="A41" s="12" t="s">
        <v>359</v>
      </c>
      <c r="B41" s="6">
        <v>40</v>
      </c>
      <c r="C41" s="20">
        <v>15</v>
      </c>
      <c r="D41" s="6">
        <v>10</v>
      </c>
      <c r="E41" s="20">
        <v>5</v>
      </c>
      <c r="F41" s="7">
        <v>0.79</v>
      </c>
      <c r="G41" s="16">
        <v>0.21</v>
      </c>
    </row>
    <row r="42" spans="1:7" x14ac:dyDescent="0.35">
      <c r="A42" s="12" t="s">
        <v>360</v>
      </c>
      <c r="B42" s="6">
        <v>205</v>
      </c>
      <c r="C42" s="20">
        <v>55</v>
      </c>
      <c r="D42" s="6">
        <v>35</v>
      </c>
      <c r="E42" s="20">
        <v>20</v>
      </c>
      <c r="F42" s="7">
        <v>0.64</v>
      </c>
      <c r="G42" s="16">
        <v>0.36</v>
      </c>
    </row>
    <row r="43" spans="1:7" x14ac:dyDescent="0.35">
      <c r="A43" s="13" t="s">
        <v>361</v>
      </c>
      <c r="B43" s="30">
        <v>330</v>
      </c>
      <c r="C43" s="21">
        <v>85</v>
      </c>
      <c r="D43" s="30">
        <v>50</v>
      </c>
      <c r="E43" s="21">
        <v>35</v>
      </c>
      <c r="F43" s="31">
        <v>0.59</v>
      </c>
      <c r="G43" s="17">
        <v>0.41</v>
      </c>
    </row>
    <row r="44" spans="1:7" x14ac:dyDescent="0.35">
      <c r="A44" s="89" t="s">
        <v>28</v>
      </c>
      <c r="B44" s="89" t="s">
        <v>389</v>
      </c>
    </row>
    <row r="45" spans="1:7" x14ac:dyDescent="0.35">
      <c r="A45" s="89" t="s">
        <v>29</v>
      </c>
      <c r="B45" s="89" t="s">
        <v>391</v>
      </c>
    </row>
    <row r="46" spans="1:7" x14ac:dyDescent="0.35">
      <c r="A46" s="89" t="s">
        <v>30</v>
      </c>
      <c r="B46" s="89" t="s">
        <v>390</v>
      </c>
    </row>
    <row r="47" spans="1:7" x14ac:dyDescent="0.35">
      <c r="A47" s="89" t="s">
        <v>31</v>
      </c>
      <c r="B47" s="89" t="s">
        <v>450</v>
      </c>
    </row>
    <row r="48" spans="1:7" x14ac:dyDescent="0.35">
      <c r="A48" s="87" t="s">
        <v>32</v>
      </c>
      <c r="B48" s="89" t="s">
        <v>478</v>
      </c>
    </row>
    <row r="49" spans="1:2" x14ac:dyDescent="0.35">
      <c r="A49" s="87" t="s">
        <v>33</v>
      </c>
      <c r="B49" s="89" t="s">
        <v>479</v>
      </c>
    </row>
    <row r="50" spans="1:2" x14ac:dyDescent="0.35">
      <c r="A50" s="87" t="s">
        <v>34</v>
      </c>
      <c r="B50" s="102" t="s">
        <v>451</v>
      </c>
    </row>
    <row r="51" spans="1:2" x14ac:dyDescent="0.35">
      <c r="A51" s="89" t="s">
        <v>35</v>
      </c>
      <c r="B51" s="89" t="s">
        <v>452</v>
      </c>
    </row>
    <row r="52" spans="1:2" x14ac:dyDescent="0.35">
      <c r="A52" s="89" t="s">
        <v>36</v>
      </c>
      <c r="B52" s="89" t="s">
        <v>480</v>
      </c>
    </row>
    <row r="53" spans="1:2" x14ac:dyDescent="0.35">
      <c r="A53" s="89" t="s">
        <v>37</v>
      </c>
      <c r="B53" s="89" t="s">
        <v>453</v>
      </c>
    </row>
    <row r="54" spans="1:2" x14ac:dyDescent="0.35">
      <c r="A54" s="89" t="s">
        <v>38</v>
      </c>
      <c r="B54" s="62" t="s">
        <v>476</v>
      </c>
    </row>
    <row r="55" spans="1:2" x14ac:dyDescent="0.35">
      <c r="A55" s="89"/>
      <c r="B55" s="101"/>
    </row>
  </sheetData>
  <conditionalFormatting sqref="F1:G1048576">
    <cfRule type="dataBar" priority="1">
      <dataBar>
        <cfvo type="num" val="0"/>
        <cfvo type="num" val="1"/>
        <color theme="7" tint="0.39997558519241921"/>
      </dataBar>
      <extLst>
        <ext xmlns:x14="http://schemas.microsoft.com/office/spreadsheetml/2009/9/main" uri="{B025F937-C7B1-47D3-B67F-A62EFF666E3E}">
          <x14:id>{310F3587-148B-4A74-888F-1DB1C322FE59}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10F3587-148B-4A74-888F-1DB1C322FE59}">
            <x14:dataBar minLength="0" maxLength="100" gradient="0">
              <x14:cfvo type="num">
                <xm:f>0</xm:f>
              </x14:cfvo>
              <x14:cfvo type="num">
                <xm:f>1</xm:f>
              </x14:cfvo>
              <x14:negativeFillColor rgb="FFFF0000"/>
              <x14:axisColor rgb="FF000000"/>
            </x14:dataBar>
          </x14:cfRule>
          <xm:sqref>F1:G1048576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34"/>
  <sheetViews>
    <sheetView showGridLines="0" zoomScaleNormal="100" workbookViewId="0"/>
  </sheetViews>
  <sheetFormatPr defaultColWidth="11.08203125" defaultRowHeight="15.5" x14ac:dyDescent="0.35"/>
  <cols>
    <col min="1" max="9" width="20.58203125" customWidth="1"/>
  </cols>
  <sheetData>
    <row r="1" spans="1:9" ht="19.5" x14ac:dyDescent="0.45">
      <c r="A1" s="2" t="s">
        <v>492</v>
      </c>
    </row>
    <row r="2" spans="1:9" x14ac:dyDescent="0.35">
      <c r="A2" t="s">
        <v>44</v>
      </c>
    </row>
    <row r="3" spans="1:9" x14ac:dyDescent="0.35">
      <c r="A3" t="s">
        <v>45</v>
      </c>
    </row>
    <row r="4" spans="1:9" x14ac:dyDescent="0.35">
      <c r="A4" t="s">
        <v>370</v>
      </c>
    </row>
    <row r="5" spans="1:9" x14ac:dyDescent="0.35">
      <c r="A5" t="s">
        <v>47</v>
      </c>
    </row>
    <row r="6" spans="1:9" ht="31" x14ac:dyDescent="0.35">
      <c r="A6" s="153" t="s">
        <v>513</v>
      </c>
      <c r="B6" s="154" t="s">
        <v>512</v>
      </c>
      <c r="C6" s="153" t="s">
        <v>514</v>
      </c>
      <c r="D6" s="154" t="s">
        <v>517</v>
      </c>
      <c r="E6" s="153" t="s">
        <v>515</v>
      </c>
      <c r="F6" s="154" t="s">
        <v>516</v>
      </c>
      <c r="G6" s="153" t="s">
        <v>371</v>
      </c>
      <c r="H6" s="154" t="s">
        <v>372</v>
      </c>
      <c r="I6" s="154" t="s">
        <v>373</v>
      </c>
    </row>
    <row r="7" spans="1:9" x14ac:dyDescent="0.35">
      <c r="A7" s="8" t="s">
        <v>55</v>
      </c>
      <c r="B7" s="10" t="s">
        <v>55</v>
      </c>
      <c r="C7" s="6">
        <v>14720</v>
      </c>
      <c r="D7" s="18">
        <v>365</v>
      </c>
      <c r="E7" s="6">
        <v>5870</v>
      </c>
      <c r="F7" s="18">
        <v>8485</v>
      </c>
      <c r="G7" s="7">
        <v>0.02</v>
      </c>
      <c r="H7" s="14">
        <v>0.4</v>
      </c>
      <c r="I7" s="14">
        <v>0.57999999999999996</v>
      </c>
    </row>
    <row r="8" spans="1:9" x14ac:dyDescent="0.35">
      <c r="A8" s="57" t="s">
        <v>55</v>
      </c>
      <c r="B8" s="72" t="s">
        <v>61</v>
      </c>
      <c r="C8" s="59" t="s">
        <v>100</v>
      </c>
      <c r="D8" s="73">
        <v>0</v>
      </c>
      <c r="E8" s="59" t="s">
        <v>100</v>
      </c>
      <c r="F8" s="73">
        <v>0</v>
      </c>
      <c r="G8" s="60">
        <v>0</v>
      </c>
      <c r="H8" s="74" t="s">
        <v>100</v>
      </c>
      <c r="I8" s="74">
        <v>0</v>
      </c>
    </row>
    <row r="9" spans="1:9" x14ac:dyDescent="0.35">
      <c r="A9" s="61" t="s">
        <v>55</v>
      </c>
      <c r="B9" s="45" t="s">
        <v>62</v>
      </c>
      <c r="C9" s="63" t="s">
        <v>100</v>
      </c>
      <c r="D9" s="48">
        <v>0</v>
      </c>
      <c r="E9" s="63" t="s">
        <v>100</v>
      </c>
      <c r="F9" s="48">
        <v>0</v>
      </c>
      <c r="G9" s="64">
        <v>0</v>
      </c>
      <c r="H9" s="75" t="s">
        <v>100</v>
      </c>
      <c r="I9" s="75">
        <v>0</v>
      </c>
    </row>
    <row r="10" spans="1:9" x14ac:dyDescent="0.35">
      <c r="A10" s="61" t="s">
        <v>55</v>
      </c>
      <c r="B10" s="45" t="s">
        <v>63</v>
      </c>
      <c r="C10" s="63">
        <v>5</v>
      </c>
      <c r="D10" s="48">
        <v>0</v>
      </c>
      <c r="E10" s="63">
        <v>5</v>
      </c>
      <c r="F10" s="48" t="s">
        <v>100</v>
      </c>
      <c r="G10" s="64">
        <v>0</v>
      </c>
      <c r="H10" s="75" t="s">
        <v>100</v>
      </c>
      <c r="I10" s="75" t="s">
        <v>100</v>
      </c>
    </row>
    <row r="11" spans="1:9" x14ac:dyDescent="0.35">
      <c r="A11" s="61" t="s">
        <v>55</v>
      </c>
      <c r="B11" s="45" t="s">
        <v>64</v>
      </c>
      <c r="C11" s="63">
        <v>10</v>
      </c>
      <c r="D11" s="48">
        <v>0</v>
      </c>
      <c r="E11" s="63" t="s">
        <v>100</v>
      </c>
      <c r="F11" s="48">
        <v>5</v>
      </c>
      <c r="G11" s="64">
        <v>0</v>
      </c>
      <c r="H11" s="75" t="s">
        <v>100</v>
      </c>
      <c r="I11" s="75" t="s">
        <v>100</v>
      </c>
    </row>
    <row r="12" spans="1:9" x14ac:dyDescent="0.35">
      <c r="A12" s="61" t="s">
        <v>55</v>
      </c>
      <c r="B12" s="45" t="s">
        <v>65</v>
      </c>
      <c r="C12" s="63">
        <v>10</v>
      </c>
      <c r="D12" s="48">
        <v>0</v>
      </c>
      <c r="E12" s="63">
        <v>5</v>
      </c>
      <c r="F12" s="48" t="s">
        <v>100</v>
      </c>
      <c r="G12" s="64">
        <v>0</v>
      </c>
      <c r="H12" s="75" t="s">
        <v>100</v>
      </c>
      <c r="I12" s="75" t="s">
        <v>100</v>
      </c>
    </row>
    <row r="13" spans="1:9" x14ac:dyDescent="0.35">
      <c r="A13" s="61" t="s">
        <v>55</v>
      </c>
      <c r="B13" s="45" t="s">
        <v>66</v>
      </c>
      <c r="C13" s="63">
        <v>15</v>
      </c>
      <c r="D13" s="48" t="s">
        <v>100</v>
      </c>
      <c r="E13" s="63">
        <v>10</v>
      </c>
      <c r="F13" s="48">
        <v>5</v>
      </c>
      <c r="G13" s="64" t="s">
        <v>100</v>
      </c>
      <c r="H13" s="75">
        <v>0.59</v>
      </c>
      <c r="I13" s="75" t="s">
        <v>100</v>
      </c>
    </row>
    <row r="14" spans="1:9" x14ac:dyDescent="0.35">
      <c r="A14" s="61" t="s">
        <v>55</v>
      </c>
      <c r="B14" s="45" t="s">
        <v>67</v>
      </c>
      <c r="C14" s="63">
        <v>35</v>
      </c>
      <c r="D14" s="48">
        <v>5</v>
      </c>
      <c r="E14" s="63">
        <v>20</v>
      </c>
      <c r="F14" s="48">
        <v>10</v>
      </c>
      <c r="G14" s="64">
        <v>0.08</v>
      </c>
      <c r="H14" s="75">
        <v>0.57999999999999996</v>
      </c>
      <c r="I14" s="75">
        <v>0.33</v>
      </c>
    </row>
    <row r="15" spans="1:9" x14ac:dyDescent="0.35">
      <c r="A15" s="61" t="s">
        <v>55</v>
      </c>
      <c r="B15" s="45" t="s">
        <v>68</v>
      </c>
      <c r="C15" s="63">
        <v>40</v>
      </c>
      <c r="D15" s="48">
        <v>5</v>
      </c>
      <c r="E15" s="63">
        <v>25</v>
      </c>
      <c r="F15" s="48">
        <v>15</v>
      </c>
      <c r="G15" s="64">
        <v>0.1</v>
      </c>
      <c r="H15" s="75">
        <v>0.59</v>
      </c>
      <c r="I15" s="75">
        <v>0.32</v>
      </c>
    </row>
    <row r="16" spans="1:9" x14ac:dyDescent="0.35">
      <c r="A16" s="61" t="s">
        <v>55</v>
      </c>
      <c r="B16" s="45" t="s">
        <v>69</v>
      </c>
      <c r="C16" s="63">
        <v>50</v>
      </c>
      <c r="D16" s="48">
        <v>5</v>
      </c>
      <c r="E16" s="63">
        <v>30</v>
      </c>
      <c r="F16" s="48">
        <v>15</v>
      </c>
      <c r="G16" s="64">
        <v>0.08</v>
      </c>
      <c r="H16" s="75">
        <v>0.6</v>
      </c>
      <c r="I16" s="75">
        <v>0.31</v>
      </c>
    </row>
    <row r="17" spans="1:9" x14ac:dyDescent="0.35">
      <c r="A17" s="61" t="s">
        <v>55</v>
      </c>
      <c r="B17" s="45" t="s">
        <v>70</v>
      </c>
      <c r="C17" s="63">
        <v>65</v>
      </c>
      <c r="D17" s="48" t="s">
        <v>100</v>
      </c>
      <c r="E17" s="63">
        <v>40</v>
      </c>
      <c r="F17" s="48">
        <v>25</v>
      </c>
      <c r="G17" s="64" t="s">
        <v>100</v>
      </c>
      <c r="H17" s="75">
        <v>0.6</v>
      </c>
      <c r="I17" s="75" t="s">
        <v>100</v>
      </c>
    </row>
    <row r="18" spans="1:9" x14ac:dyDescent="0.35">
      <c r="A18" s="61" t="s">
        <v>55</v>
      </c>
      <c r="B18" s="45" t="s">
        <v>71</v>
      </c>
      <c r="C18" s="63">
        <v>90</v>
      </c>
      <c r="D18" s="48" t="s">
        <v>100</v>
      </c>
      <c r="E18" s="63">
        <v>60</v>
      </c>
      <c r="F18" s="48">
        <v>30</v>
      </c>
      <c r="G18" s="64" t="s">
        <v>100</v>
      </c>
      <c r="H18" s="75">
        <v>0.66</v>
      </c>
      <c r="I18" s="75" t="s">
        <v>100</v>
      </c>
    </row>
    <row r="19" spans="1:9" x14ac:dyDescent="0.35">
      <c r="A19" s="61" t="s">
        <v>55</v>
      </c>
      <c r="B19" s="45" t="s">
        <v>72</v>
      </c>
      <c r="C19" s="63">
        <v>85</v>
      </c>
      <c r="D19" s="48">
        <v>5</v>
      </c>
      <c r="E19" s="63">
        <v>65</v>
      </c>
      <c r="F19" s="48">
        <v>20</v>
      </c>
      <c r="G19" s="64">
        <v>0.05</v>
      </c>
      <c r="H19" s="75">
        <v>0.74</v>
      </c>
      <c r="I19" s="75">
        <v>0.22</v>
      </c>
    </row>
    <row r="20" spans="1:9" x14ac:dyDescent="0.35">
      <c r="A20" s="61" t="s">
        <v>55</v>
      </c>
      <c r="B20" s="45" t="s">
        <v>73</v>
      </c>
      <c r="C20" s="63">
        <v>100</v>
      </c>
      <c r="D20" s="48">
        <v>5</v>
      </c>
      <c r="E20" s="63">
        <v>70</v>
      </c>
      <c r="F20" s="48">
        <v>30</v>
      </c>
      <c r="G20" s="64">
        <v>0.03</v>
      </c>
      <c r="H20" s="75">
        <v>0.68</v>
      </c>
      <c r="I20" s="75">
        <v>0.28999999999999998</v>
      </c>
    </row>
    <row r="21" spans="1:9" x14ac:dyDescent="0.35">
      <c r="A21" s="61" t="s">
        <v>55</v>
      </c>
      <c r="B21" s="45" t="s">
        <v>74</v>
      </c>
      <c r="C21" s="63">
        <v>75</v>
      </c>
      <c r="D21" s="48" t="s">
        <v>100</v>
      </c>
      <c r="E21" s="63">
        <v>45</v>
      </c>
      <c r="F21" s="48">
        <v>30</v>
      </c>
      <c r="G21" s="64" t="s">
        <v>100</v>
      </c>
      <c r="H21" s="75">
        <v>0.59</v>
      </c>
      <c r="I21" s="75" t="s">
        <v>100</v>
      </c>
    </row>
    <row r="22" spans="1:9" x14ac:dyDescent="0.35">
      <c r="A22" s="61" t="s">
        <v>55</v>
      </c>
      <c r="B22" s="45" t="s">
        <v>75</v>
      </c>
      <c r="C22" s="63">
        <v>135</v>
      </c>
      <c r="D22" s="48" t="s">
        <v>100</v>
      </c>
      <c r="E22" s="63">
        <v>95</v>
      </c>
      <c r="F22" s="48">
        <v>40</v>
      </c>
      <c r="G22" s="64" t="s">
        <v>100</v>
      </c>
      <c r="H22" s="75">
        <v>0.7</v>
      </c>
      <c r="I22" s="75" t="s">
        <v>100</v>
      </c>
    </row>
    <row r="23" spans="1:9" x14ac:dyDescent="0.35">
      <c r="A23" s="61" t="s">
        <v>55</v>
      </c>
      <c r="B23" s="45" t="s">
        <v>76</v>
      </c>
      <c r="C23" s="63">
        <v>155</v>
      </c>
      <c r="D23" s="48">
        <v>5</v>
      </c>
      <c r="E23" s="63">
        <v>100</v>
      </c>
      <c r="F23" s="48">
        <v>50</v>
      </c>
      <c r="G23" s="64">
        <v>0.04</v>
      </c>
      <c r="H23" s="75">
        <v>0.65</v>
      </c>
      <c r="I23" s="75">
        <v>0.31</v>
      </c>
    </row>
    <row r="24" spans="1:9" x14ac:dyDescent="0.35">
      <c r="A24" s="61" t="s">
        <v>55</v>
      </c>
      <c r="B24" s="45" t="s">
        <v>77</v>
      </c>
      <c r="C24" s="63">
        <v>275</v>
      </c>
      <c r="D24" s="48">
        <v>5</v>
      </c>
      <c r="E24" s="63">
        <v>175</v>
      </c>
      <c r="F24" s="48">
        <v>95</v>
      </c>
      <c r="G24" s="64">
        <v>0.02</v>
      </c>
      <c r="H24" s="75">
        <v>0.64</v>
      </c>
      <c r="I24" s="75">
        <v>0.34</v>
      </c>
    </row>
    <row r="25" spans="1:9" x14ac:dyDescent="0.35">
      <c r="A25" s="61" t="s">
        <v>55</v>
      </c>
      <c r="B25" s="45" t="s">
        <v>78</v>
      </c>
      <c r="C25" s="63">
        <v>250</v>
      </c>
      <c r="D25" s="48">
        <v>5</v>
      </c>
      <c r="E25" s="63">
        <v>130</v>
      </c>
      <c r="F25" s="48">
        <v>120</v>
      </c>
      <c r="G25" s="64">
        <v>0.02</v>
      </c>
      <c r="H25" s="75">
        <v>0.51</v>
      </c>
      <c r="I25" s="75">
        <v>0.47</v>
      </c>
    </row>
    <row r="26" spans="1:9" x14ac:dyDescent="0.35">
      <c r="A26" s="61" t="s">
        <v>55</v>
      </c>
      <c r="B26" s="45" t="s">
        <v>79</v>
      </c>
      <c r="C26" s="63">
        <v>410</v>
      </c>
      <c r="D26" s="48">
        <v>10</v>
      </c>
      <c r="E26" s="63">
        <v>245</v>
      </c>
      <c r="F26" s="48">
        <v>155</v>
      </c>
      <c r="G26" s="64">
        <v>0.02</v>
      </c>
      <c r="H26" s="75">
        <v>0.6</v>
      </c>
      <c r="I26" s="75">
        <v>0.38</v>
      </c>
    </row>
    <row r="27" spans="1:9" x14ac:dyDescent="0.35">
      <c r="A27" s="61" t="s">
        <v>55</v>
      </c>
      <c r="B27" s="45" t="s">
        <v>80</v>
      </c>
      <c r="C27" s="63">
        <v>530</v>
      </c>
      <c r="D27" s="48">
        <v>5</v>
      </c>
      <c r="E27" s="63">
        <v>260</v>
      </c>
      <c r="F27" s="48">
        <v>265</v>
      </c>
      <c r="G27" s="64">
        <v>0.01</v>
      </c>
      <c r="H27" s="75">
        <v>0.49</v>
      </c>
      <c r="I27" s="75">
        <v>0.5</v>
      </c>
    </row>
    <row r="28" spans="1:9" x14ac:dyDescent="0.35">
      <c r="A28" s="61" t="s">
        <v>55</v>
      </c>
      <c r="B28" s="45" t="s">
        <v>81</v>
      </c>
      <c r="C28" s="63">
        <v>485</v>
      </c>
      <c r="D28" s="48">
        <v>5</v>
      </c>
      <c r="E28" s="63">
        <v>225</v>
      </c>
      <c r="F28" s="48">
        <v>255</v>
      </c>
      <c r="G28" s="64">
        <v>0.01</v>
      </c>
      <c r="H28" s="75">
        <v>0.46</v>
      </c>
      <c r="I28" s="75">
        <v>0.53</v>
      </c>
    </row>
    <row r="29" spans="1:9" x14ac:dyDescent="0.35">
      <c r="A29" s="61" t="s">
        <v>55</v>
      </c>
      <c r="B29" s="45" t="s">
        <v>82</v>
      </c>
      <c r="C29" s="63">
        <v>415</v>
      </c>
      <c r="D29" s="48">
        <v>10</v>
      </c>
      <c r="E29" s="63">
        <v>245</v>
      </c>
      <c r="F29" s="48">
        <v>155</v>
      </c>
      <c r="G29" s="64">
        <v>0.02</v>
      </c>
      <c r="H29" s="75">
        <v>0.6</v>
      </c>
      <c r="I29" s="75">
        <v>0.38</v>
      </c>
    </row>
    <row r="30" spans="1:9" x14ac:dyDescent="0.35">
      <c r="A30" s="61" t="s">
        <v>55</v>
      </c>
      <c r="B30" s="45" t="s">
        <v>83</v>
      </c>
      <c r="C30" s="63">
        <v>505</v>
      </c>
      <c r="D30" s="48">
        <v>5</v>
      </c>
      <c r="E30" s="63">
        <v>290</v>
      </c>
      <c r="F30" s="48">
        <v>210</v>
      </c>
      <c r="G30" s="64">
        <v>0.01</v>
      </c>
      <c r="H30" s="75">
        <v>0.56999999999999995</v>
      </c>
      <c r="I30" s="75">
        <v>0.41</v>
      </c>
    </row>
    <row r="31" spans="1:9" x14ac:dyDescent="0.35">
      <c r="A31" s="61" t="s">
        <v>55</v>
      </c>
      <c r="B31" s="45" t="s">
        <v>84</v>
      </c>
      <c r="C31" s="63">
        <v>640</v>
      </c>
      <c r="D31" s="48">
        <v>15</v>
      </c>
      <c r="E31" s="63">
        <v>420</v>
      </c>
      <c r="F31" s="48">
        <v>205</v>
      </c>
      <c r="G31" s="64">
        <v>0.02</v>
      </c>
      <c r="H31" s="75">
        <v>0.66</v>
      </c>
      <c r="I31" s="75">
        <v>0.32</v>
      </c>
    </row>
    <row r="32" spans="1:9" x14ac:dyDescent="0.35">
      <c r="A32" s="61" t="s">
        <v>55</v>
      </c>
      <c r="B32" s="45" t="s">
        <v>85</v>
      </c>
      <c r="C32" s="63">
        <v>750</v>
      </c>
      <c r="D32" s="48">
        <v>20</v>
      </c>
      <c r="E32" s="63">
        <v>465</v>
      </c>
      <c r="F32" s="48">
        <v>265</v>
      </c>
      <c r="G32" s="64">
        <v>0.03</v>
      </c>
      <c r="H32" s="75">
        <v>0.62</v>
      </c>
      <c r="I32" s="75">
        <v>0.35</v>
      </c>
    </row>
    <row r="33" spans="1:9" x14ac:dyDescent="0.35">
      <c r="A33" s="61" t="s">
        <v>55</v>
      </c>
      <c r="B33" s="45" t="s">
        <v>86</v>
      </c>
      <c r="C33" s="63">
        <v>570</v>
      </c>
      <c r="D33" s="48">
        <v>10</v>
      </c>
      <c r="E33" s="63">
        <v>265</v>
      </c>
      <c r="F33" s="48">
        <v>290</v>
      </c>
      <c r="G33" s="64">
        <v>0.02</v>
      </c>
      <c r="H33" s="75">
        <v>0.47</v>
      </c>
      <c r="I33" s="75">
        <v>0.51</v>
      </c>
    </row>
    <row r="34" spans="1:9" x14ac:dyDescent="0.35">
      <c r="A34" s="61" t="s">
        <v>55</v>
      </c>
      <c r="B34" s="45" t="s">
        <v>87</v>
      </c>
      <c r="C34" s="63">
        <v>950</v>
      </c>
      <c r="D34" s="48">
        <v>15</v>
      </c>
      <c r="E34" s="63">
        <v>380</v>
      </c>
      <c r="F34" s="48">
        <v>555</v>
      </c>
      <c r="G34" s="64">
        <v>0.01</v>
      </c>
      <c r="H34" s="75">
        <v>0.4</v>
      </c>
      <c r="I34" s="75">
        <v>0.57999999999999996</v>
      </c>
    </row>
    <row r="35" spans="1:9" x14ac:dyDescent="0.35">
      <c r="A35" s="61" t="s">
        <v>55</v>
      </c>
      <c r="B35" s="45" t="s">
        <v>88</v>
      </c>
      <c r="C35" s="63">
        <v>1065</v>
      </c>
      <c r="D35" s="48">
        <v>10</v>
      </c>
      <c r="E35" s="63">
        <v>270</v>
      </c>
      <c r="F35" s="48">
        <v>785</v>
      </c>
      <c r="G35" s="64">
        <v>0.01</v>
      </c>
      <c r="H35" s="75">
        <v>0.25</v>
      </c>
      <c r="I35" s="75">
        <v>0.74</v>
      </c>
    </row>
    <row r="36" spans="1:9" x14ac:dyDescent="0.35">
      <c r="A36" s="61" t="s">
        <v>55</v>
      </c>
      <c r="B36" s="45" t="s">
        <v>89</v>
      </c>
      <c r="C36" s="63">
        <v>885</v>
      </c>
      <c r="D36" s="48">
        <v>25</v>
      </c>
      <c r="E36" s="63">
        <v>250</v>
      </c>
      <c r="F36" s="48">
        <v>610</v>
      </c>
      <c r="G36" s="64">
        <v>0.03</v>
      </c>
      <c r="H36" s="75">
        <v>0.28000000000000003</v>
      </c>
      <c r="I36" s="75">
        <v>0.69</v>
      </c>
    </row>
    <row r="37" spans="1:9" x14ac:dyDescent="0.35">
      <c r="A37" s="61" t="s">
        <v>55</v>
      </c>
      <c r="B37" s="45" t="s">
        <v>90</v>
      </c>
      <c r="C37" s="63">
        <v>820</v>
      </c>
      <c r="D37" s="48">
        <v>10</v>
      </c>
      <c r="E37" s="63">
        <v>260</v>
      </c>
      <c r="F37" s="48">
        <v>555</v>
      </c>
      <c r="G37" s="64">
        <v>0.01</v>
      </c>
      <c r="H37" s="75">
        <v>0.32</v>
      </c>
      <c r="I37" s="75">
        <v>0.67</v>
      </c>
    </row>
    <row r="38" spans="1:9" x14ac:dyDescent="0.35">
      <c r="A38" s="61" t="s">
        <v>55</v>
      </c>
      <c r="B38" s="45" t="s">
        <v>91</v>
      </c>
      <c r="C38" s="63">
        <v>815</v>
      </c>
      <c r="D38" s="48">
        <v>20</v>
      </c>
      <c r="E38" s="63">
        <v>280</v>
      </c>
      <c r="F38" s="48">
        <v>510</v>
      </c>
      <c r="G38" s="64">
        <v>0.03</v>
      </c>
      <c r="H38" s="75">
        <v>0.35</v>
      </c>
      <c r="I38" s="75">
        <v>0.63</v>
      </c>
    </row>
    <row r="39" spans="1:9" x14ac:dyDescent="0.35">
      <c r="A39" s="61" t="s">
        <v>55</v>
      </c>
      <c r="B39" s="45" t="s">
        <v>92</v>
      </c>
      <c r="C39" s="63">
        <v>900</v>
      </c>
      <c r="D39" s="48">
        <v>35</v>
      </c>
      <c r="E39" s="63">
        <v>270</v>
      </c>
      <c r="F39" s="48">
        <v>595</v>
      </c>
      <c r="G39" s="64">
        <v>0.04</v>
      </c>
      <c r="H39" s="75">
        <v>0.3</v>
      </c>
      <c r="I39" s="75">
        <v>0.66</v>
      </c>
    </row>
    <row r="40" spans="1:9" x14ac:dyDescent="0.35">
      <c r="A40" s="61" t="s">
        <v>55</v>
      </c>
      <c r="B40" s="45" t="s">
        <v>93</v>
      </c>
      <c r="C40" s="63">
        <v>950</v>
      </c>
      <c r="D40" s="48">
        <v>30</v>
      </c>
      <c r="E40" s="63">
        <v>295</v>
      </c>
      <c r="F40" s="48">
        <v>630</v>
      </c>
      <c r="G40" s="64">
        <v>0.03</v>
      </c>
      <c r="H40" s="75">
        <v>0.31</v>
      </c>
      <c r="I40" s="75">
        <v>0.66</v>
      </c>
    </row>
    <row r="41" spans="1:9" x14ac:dyDescent="0.35">
      <c r="A41" s="61" t="s">
        <v>55</v>
      </c>
      <c r="B41" s="45" t="s">
        <v>94</v>
      </c>
      <c r="C41" s="63">
        <v>1195</v>
      </c>
      <c r="D41" s="48">
        <v>45</v>
      </c>
      <c r="E41" s="63">
        <v>325</v>
      </c>
      <c r="F41" s="48">
        <v>825</v>
      </c>
      <c r="G41" s="64">
        <v>0.04</v>
      </c>
      <c r="H41" s="75">
        <v>0.27</v>
      </c>
      <c r="I41" s="75">
        <v>0.69</v>
      </c>
    </row>
    <row r="42" spans="1:9" x14ac:dyDescent="0.35">
      <c r="A42" s="65" t="s">
        <v>55</v>
      </c>
      <c r="B42" s="46" t="s">
        <v>95</v>
      </c>
      <c r="C42" s="67">
        <v>1435</v>
      </c>
      <c r="D42" s="49">
        <v>45</v>
      </c>
      <c r="E42" s="67">
        <v>255</v>
      </c>
      <c r="F42" s="49">
        <v>1135</v>
      </c>
      <c r="G42" s="68">
        <v>0.03</v>
      </c>
      <c r="H42" s="76">
        <v>0.18</v>
      </c>
      <c r="I42" s="76">
        <v>0.79</v>
      </c>
    </row>
    <row r="43" spans="1:9" x14ac:dyDescent="0.35">
      <c r="A43" s="35" t="s">
        <v>374</v>
      </c>
      <c r="B43" s="23" t="s">
        <v>55</v>
      </c>
      <c r="C43" s="24">
        <v>9625</v>
      </c>
      <c r="D43" s="26">
        <v>190</v>
      </c>
      <c r="E43" s="24">
        <v>2990</v>
      </c>
      <c r="F43" s="26">
        <v>6445</v>
      </c>
      <c r="G43" s="27">
        <v>0.02</v>
      </c>
      <c r="H43" s="25">
        <v>0.31</v>
      </c>
      <c r="I43" s="25">
        <v>0.67</v>
      </c>
    </row>
    <row r="44" spans="1:9" x14ac:dyDescent="0.35">
      <c r="A44" t="s">
        <v>374</v>
      </c>
      <c r="B44" s="11" t="s">
        <v>61</v>
      </c>
      <c r="C44" s="4">
        <v>0</v>
      </c>
      <c r="D44" s="19">
        <v>0</v>
      </c>
      <c r="E44" s="4">
        <v>0</v>
      </c>
      <c r="F44" s="19">
        <v>0</v>
      </c>
      <c r="G44" s="64" t="s">
        <v>57</v>
      </c>
      <c r="H44" s="15" t="s">
        <v>57</v>
      </c>
      <c r="I44" s="15" t="s">
        <v>57</v>
      </c>
    </row>
    <row r="45" spans="1:9" x14ac:dyDescent="0.35">
      <c r="A45" t="s">
        <v>374</v>
      </c>
      <c r="B45" s="11" t="s">
        <v>62</v>
      </c>
      <c r="C45" s="4">
        <v>0</v>
      </c>
      <c r="D45" s="19">
        <v>0</v>
      </c>
      <c r="E45" s="4">
        <v>0</v>
      </c>
      <c r="F45" s="19">
        <v>0</v>
      </c>
      <c r="G45" s="64" t="s">
        <v>57</v>
      </c>
      <c r="H45" s="75" t="s">
        <v>57</v>
      </c>
      <c r="I45" s="75" t="s">
        <v>57</v>
      </c>
    </row>
    <row r="46" spans="1:9" x14ac:dyDescent="0.35">
      <c r="A46" t="s">
        <v>374</v>
      </c>
      <c r="B46" s="11" t="s">
        <v>63</v>
      </c>
      <c r="C46" s="4" t="s">
        <v>100</v>
      </c>
      <c r="D46" s="19">
        <v>0</v>
      </c>
      <c r="E46" s="4" t="s">
        <v>100</v>
      </c>
      <c r="F46" s="19" t="s">
        <v>100</v>
      </c>
      <c r="G46" s="5">
        <v>0</v>
      </c>
      <c r="H46" s="15" t="s">
        <v>100</v>
      </c>
      <c r="I46" s="15" t="s">
        <v>100</v>
      </c>
    </row>
    <row r="47" spans="1:9" x14ac:dyDescent="0.35">
      <c r="A47" t="s">
        <v>374</v>
      </c>
      <c r="B47" s="11" t="s">
        <v>64</v>
      </c>
      <c r="C47" s="4">
        <v>0</v>
      </c>
      <c r="D47" s="19">
        <v>0</v>
      </c>
      <c r="E47" s="4">
        <v>0</v>
      </c>
      <c r="F47" s="19">
        <v>0</v>
      </c>
      <c r="G47" s="64" t="s">
        <v>57</v>
      </c>
      <c r="H47" s="75" t="s">
        <v>57</v>
      </c>
      <c r="I47" s="75" t="s">
        <v>57</v>
      </c>
    </row>
    <row r="48" spans="1:9" x14ac:dyDescent="0.35">
      <c r="A48" t="s">
        <v>374</v>
      </c>
      <c r="B48" s="11" t="s">
        <v>65</v>
      </c>
      <c r="C48" s="4" t="s">
        <v>100</v>
      </c>
      <c r="D48" s="19">
        <v>0</v>
      </c>
      <c r="E48" s="4" t="s">
        <v>100</v>
      </c>
      <c r="F48" s="19" t="s">
        <v>100</v>
      </c>
      <c r="G48" s="5">
        <v>0</v>
      </c>
      <c r="H48" s="15" t="s">
        <v>100</v>
      </c>
      <c r="I48" s="15" t="s">
        <v>100</v>
      </c>
    </row>
    <row r="49" spans="1:9" x14ac:dyDescent="0.35">
      <c r="A49" t="s">
        <v>374</v>
      </c>
      <c r="B49" s="11" t="s">
        <v>66</v>
      </c>
      <c r="C49" s="4">
        <v>10</v>
      </c>
      <c r="D49" s="19">
        <v>0</v>
      </c>
      <c r="E49" s="4">
        <v>5</v>
      </c>
      <c r="F49" s="19">
        <v>5</v>
      </c>
      <c r="G49" s="5">
        <v>0</v>
      </c>
      <c r="H49" s="15">
        <v>0.63</v>
      </c>
      <c r="I49" s="15">
        <v>0.38</v>
      </c>
    </row>
    <row r="50" spans="1:9" x14ac:dyDescent="0.35">
      <c r="A50" t="s">
        <v>374</v>
      </c>
      <c r="B50" s="11" t="s">
        <v>67</v>
      </c>
      <c r="C50" s="4">
        <v>15</v>
      </c>
      <c r="D50" s="19" t="s">
        <v>100</v>
      </c>
      <c r="E50" s="4">
        <v>10</v>
      </c>
      <c r="F50" s="19">
        <v>5</v>
      </c>
      <c r="G50" s="5" t="s">
        <v>100</v>
      </c>
      <c r="H50" s="15">
        <v>0.69</v>
      </c>
      <c r="I50" s="15" t="s">
        <v>100</v>
      </c>
    </row>
    <row r="51" spans="1:9" x14ac:dyDescent="0.35">
      <c r="A51" t="s">
        <v>374</v>
      </c>
      <c r="B51" s="11" t="s">
        <v>68</v>
      </c>
      <c r="C51" s="4">
        <v>15</v>
      </c>
      <c r="D51" s="19">
        <v>0</v>
      </c>
      <c r="E51" s="4">
        <v>10</v>
      </c>
      <c r="F51" s="19">
        <v>5</v>
      </c>
      <c r="G51" s="5">
        <v>0</v>
      </c>
      <c r="H51" s="15">
        <v>0.71</v>
      </c>
      <c r="I51" s="15">
        <v>0.28999999999999998</v>
      </c>
    </row>
    <row r="52" spans="1:9" x14ac:dyDescent="0.35">
      <c r="A52" t="s">
        <v>374</v>
      </c>
      <c r="B52" s="11" t="s">
        <v>69</v>
      </c>
      <c r="C52" s="4">
        <v>25</v>
      </c>
      <c r="D52" s="19">
        <v>0</v>
      </c>
      <c r="E52" s="4">
        <v>15</v>
      </c>
      <c r="F52" s="19">
        <v>5</v>
      </c>
      <c r="G52" s="5">
        <v>0</v>
      </c>
      <c r="H52" s="15">
        <v>0.71</v>
      </c>
      <c r="I52" s="15">
        <v>0.28999999999999998</v>
      </c>
    </row>
    <row r="53" spans="1:9" x14ac:dyDescent="0.35">
      <c r="A53" t="s">
        <v>374</v>
      </c>
      <c r="B53" s="11" t="s">
        <v>70</v>
      </c>
      <c r="C53" s="4">
        <v>20</v>
      </c>
      <c r="D53" s="19">
        <v>0</v>
      </c>
      <c r="E53" s="4">
        <v>15</v>
      </c>
      <c r="F53" s="19">
        <v>5</v>
      </c>
      <c r="G53" s="5">
        <v>0</v>
      </c>
      <c r="H53" s="15">
        <v>0.67</v>
      </c>
      <c r="I53" s="15">
        <v>0.33</v>
      </c>
    </row>
    <row r="54" spans="1:9" x14ac:dyDescent="0.35">
      <c r="A54" t="s">
        <v>374</v>
      </c>
      <c r="B54" s="11" t="s">
        <v>71</v>
      </c>
      <c r="C54" s="4">
        <v>45</v>
      </c>
      <c r="D54" s="19">
        <v>0</v>
      </c>
      <c r="E54" s="4">
        <v>35</v>
      </c>
      <c r="F54" s="19">
        <v>10</v>
      </c>
      <c r="G54" s="5">
        <v>0</v>
      </c>
      <c r="H54" s="15">
        <v>0.76</v>
      </c>
      <c r="I54" s="15">
        <v>0.24</v>
      </c>
    </row>
    <row r="55" spans="1:9" x14ac:dyDescent="0.35">
      <c r="A55" t="s">
        <v>374</v>
      </c>
      <c r="B55" s="11" t="s">
        <v>72</v>
      </c>
      <c r="C55" s="4">
        <v>45</v>
      </c>
      <c r="D55" s="19" t="s">
        <v>100</v>
      </c>
      <c r="E55" s="4">
        <v>35</v>
      </c>
      <c r="F55" s="19">
        <v>10</v>
      </c>
      <c r="G55" s="5" t="s">
        <v>100</v>
      </c>
      <c r="H55" s="15">
        <v>0.76</v>
      </c>
      <c r="I55" s="15" t="s">
        <v>100</v>
      </c>
    </row>
    <row r="56" spans="1:9" x14ac:dyDescent="0.35">
      <c r="A56" t="s">
        <v>374</v>
      </c>
      <c r="B56" s="11" t="s">
        <v>73</v>
      </c>
      <c r="C56" s="4">
        <v>45</v>
      </c>
      <c r="D56" s="19">
        <v>0</v>
      </c>
      <c r="E56" s="4">
        <v>35</v>
      </c>
      <c r="F56" s="19">
        <v>10</v>
      </c>
      <c r="G56" s="5">
        <v>0</v>
      </c>
      <c r="H56" s="15">
        <v>0.75</v>
      </c>
      <c r="I56" s="15">
        <v>0.25</v>
      </c>
    </row>
    <row r="57" spans="1:9" x14ac:dyDescent="0.35">
      <c r="A57" t="s">
        <v>374</v>
      </c>
      <c r="B57" s="11" t="s">
        <v>74</v>
      </c>
      <c r="C57" s="4">
        <v>30</v>
      </c>
      <c r="D57" s="19">
        <v>0</v>
      </c>
      <c r="E57" s="4">
        <v>20</v>
      </c>
      <c r="F57" s="19">
        <v>15</v>
      </c>
      <c r="G57" s="5">
        <v>0</v>
      </c>
      <c r="H57" s="15">
        <v>0.57999999999999996</v>
      </c>
      <c r="I57" s="15">
        <v>0.42</v>
      </c>
    </row>
    <row r="58" spans="1:9" x14ac:dyDescent="0.35">
      <c r="A58" t="s">
        <v>374</v>
      </c>
      <c r="B58" s="11" t="s">
        <v>75</v>
      </c>
      <c r="C58" s="4">
        <v>40</v>
      </c>
      <c r="D58" s="19">
        <v>0</v>
      </c>
      <c r="E58" s="4">
        <v>25</v>
      </c>
      <c r="F58" s="19">
        <v>10</v>
      </c>
      <c r="G58" s="5">
        <v>0</v>
      </c>
      <c r="H58" s="15">
        <v>0.71</v>
      </c>
      <c r="I58" s="15">
        <v>0.28999999999999998</v>
      </c>
    </row>
    <row r="59" spans="1:9" x14ac:dyDescent="0.35">
      <c r="A59" t="s">
        <v>374</v>
      </c>
      <c r="B59" s="11" t="s">
        <v>76</v>
      </c>
      <c r="C59" s="4">
        <v>55</v>
      </c>
      <c r="D59" s="19" t="s">
        <v>100</v>
      </c>
      <c r="E59" s="4">
        <v>35</v>
      </c>
      <c r="F59" s="19">
        <v>15</v>
      </c>
      <c r="G59" s="5" t="s">
        <v>100</v>
      </c>
      <c r="H59" s="15">
        <v>0.7</v>
      </c>
      <c r="I59" s="15" t="s">
        <v>100</v>
      </c>
    </row>
    <row r="60" spans="1:9" x14ac:dyDescent="0.35">
      <c r="A60" t="s">
        <v>374</v>
      </c>
      <c r="B60" s="11" t="s">
        <v>77</v>
      </c>
      <c r="C60" s="4">
        <v>80</v>
      </c>
      <c r="D60" s="19" t="s">
        <v>100</v>
      </c>
      <c r="E60" s="4">
        <v>45</v>
      </c>
      <c r="F60" s="19">
        <v>35</v>
      </c>
      <c r="G60" s="5" t="s">
        <v>100</v>
      </c>
      <c r="H60" s="15">
        <v>0.57999999999999996</v>
      </c>
      <c r="I60" s="15" t="s">
        <v>100</v>
      </c>
    </row>
    <row r="61" spans="1:9" x14ac:dyDescent="0.35">
      <c r="A61" t="s">
        <v>374</v>
      </c>
      <c r="B61" s="11" t="s">
        <v>78</v>
      </c>
      <c r="C61" s="4">
        <v>110</v>
      </c>
      <c r="D61" s="19">
        <v>0</v>
      </c>
      <c r="E61" s="4">
        <v>45</v>
      </c>
      <c r="F61" s="19">
        <v>65</v>
      </c>
      <c r="G61" s="5">
        <v>0</v>
      </c>
      <c r="H61" s="15">
        <v>0.41</v>
      </c>
      <c r="I61" s="15">
        <v>0.59</v>
      </c>
    </row>
    <row r="62" spans="1:9" x14ac:dyDescent="0.35">
      <c r="A62" t="s">
        <v>374</v>
      </c>
      <c r="B62" s="11" t="s">
        <v>79</v>
      </c>
      <c r="C62" s="4">
        <v>145</v>
      </c>
      <c r="D62" s="19">
        <v>0</v>
      </c>
      <c r="E62" s="4">
        <v>85</v>
      </c>
      <c r="F62" s="19">
        <v>60</v>
      </c>
      <c r="G62" s="5">
        <v>0</v>
      </c>
      <c r="H62" s="15">
        <v>0.57999999999999996</v>
      </c>
      <c r="I62" s="15">
        <v>0.42</v>
      </c>
    </row>
    <row r="63" spans="1:9" x14ac:dyDescent="0.35">
      <c r="A63" t="s">
        <v>374</v>
      </c>
      <c r="B63" s="11" t="s">
        <v>80</v>
      </c>
      <c r="C63" s="4">
        <v>280</v>
      </c>
      <c r="D63" s="19" t="s">
        <v>100</v>
      </c>
      <c r="E63" s="4">
        <v>85</v>
      </c>
      <c r="F63" s="19">
        <v>195</v>
      </c>
      <c r="G63" s="5" t="s">
        <v>100</v>
      </c>
      <c r="H63" s="15" t="s">
        <v>100</v>
      </c>
      <c r="I63" s="15">
        <v>0.69</v>
      </c>
    </row>
    <row r="64" spans="1:9" x14ac:dyDescent="0.35">
      <c r="A64" t="s">
        <v>374</v>
      </c>
      <c r="B64" s="11" t="s">
        <v>81</v>
      </c>
      <c r="C64" s="4">
        <v>245</v>
      </c>
      <c r="D64" s="19" t="s">
        <v>100</v>
      </c>
      <c r="E64" s="4">
        <v>75</v>
      </c>
      <c r="F64" s="19">
        <v>170</v>
      </c>
      <c r="G64" s="5" t="s">
        <v>100</v>
      </c>
      <c r="H64" s="15" t="s">
        <v>100</v>
      </c>
      <c r="I64" s="15">
        <v>0.7</v>
      </c>
    </row>
    <row r="65" spans="1:9" x14ac:dyDescent="0.35">
      <c r="A65" t="s">
        <v>374</v>
      </c>
      <c r="B65" s="11" t="s">
        <v>82</v>
      </c>
      <c r="C65" s="4">
        <v>125</v>
      </c>
      <c r="D65" s="19" t="s">
        <v>100</v>
      </c>
      <c r="E65" s="4">
        <v>80</v>
      </c>
      <c r="F65" s="19">
        <v>45</v>
      </c>
      <c r="G65" s="5" t="s">
        <v>100</v>
      </c>
      <c r="H65" s="15">
        <v>0.63</v>
      </c>
      <c r="I65" s="15" t="s">
        <v>100</v>
      </c>
    </row>
    <row r="66" spans="1:9" x14ac:dyDescent="0.35">
      <c r="A66" t="s">
        <v>374</v>
      </c>
      <c r="B66" s="11" t="s">
        <v>83</v>
      </c>
      <c r="C66" s="4">
        <v>195</v>
      </c>
      <c r="D66" s="19" t="s">
        <v>100</v>
      </c>
      <c r="E66" s="4">
        <v>100</v>
      </c>
      <c r="F66" s="19">
        <v>90</v>
      </c>
      <c r="G66" s="5" t="s">
        <v>100</v>
      </c>
      <c r="H66" s="15">
        <v>0.52</v>
      </c>
      <c r="I66" s="15" t="s">
        <v>100</v>
      </c>
    </row>
    <row r="67" spans="1:9" x14ac:dyDescent="0.35">
      <c r="A67" t="s">
        <v>374</v>
      </c>
      <c r="B67" s="11" t="s">
        <v>84</v>
      </c>
      <c r="C67" s="4">
        <v>330</v>
      </c>
      <c r="D67" s="19">
        <v>5</v>
      </c>
      <c r="E67" s="4">
        <v>240</v>
      </c>
      <c r="F67" s="19">
        <v>85</v>
      </c>
      <c r="G67" s="5">
        <v>0.01</v>
      </c>
      <c r="H67" s="15">
        <v>0.74</v>
      </c>
      <c r="I67" s="15">
        <v>0.26</v>
      </c>
    </row>
    <row r="68" spans="1:9" x14ac:dyDescent="0.35">
      <c r="A68" t="s">
        <v>374</v>
      </c>
      <c r="B68" s="11" t="s">
        <v>85</v>
      </c>
      <c r="C68" s="4">
        <v>315</v>
      </c>
      <c r="D68" s="19">
        <v>5</v>
      </c>
      <c r="E68" s="4">
        <v>230</v>
      </c>
      <c r="F68" s="19">
        <v>75</v>
      </c>
      <c r="G68" s="5">
        <v>0.01</v>
      </c>
      <c r="H68" s="15">
        <v>0.74</v>
      </c>
      <c r="I68" s="15">
        <v>0.25</v>
      </c>
    </row>
    <row r="69" spans="1:9" x14ac:dyDescent="0.35">
      <c r="A69" t="s">
        <v>374</v>
      </c>
      <c r="B69" s="11" t="s">
        <v>86</v>
      </c>
      <c r="C69" s="4">
        <v>240</v>
      </c>
      <c r="D69" s="19">
        <v>0</v>
      </c>
      <c r="E69" s="4">
        <v>105</v>
      </c>
      <c r="F69" s="19">
        <v>135</v>
      </c>
      <c r="G69" s="5">
        <v>0</v>
      </c>
      <c r="H69" s="15">
        <v>0.43</v>
      </c>
      <c r="I69" s="15">
        <v>0.56999999999999995</v>
      </c>
    </row>
    <row r="70" spans="1:9" x14ac:dyDescent="0.35">
      <c r="A70" t="s">
        <v>374</v>
      </c>
      <c r="B70" s="11" t="s">
        <v>87</v>
      </c>
      <c r="C70" s="4">
        <v>590</v>
      </c>
      <c r="D70" s="19">
        <v>5</v>
      </c>
      <c r="E70" s="4">
        <v>180</v>
      </c>
      <c r="F70" s="19">
        <v>410</v>
      </c>
      <c r="G70" s="5">
        <v>0.01</v>
      </c>
      <c r="H70" s="15">
        <v>0.3</v>
      </c>
      <c r="I70" s="15">
        <v>0.69</v>
      </c>
    </row>
    <row r="71" spans="1:9" x14ac:dyDescent="0.35">
      <c r="A71" t="s">
        <v>374</v>
      </c>
      <c r="B71" s="11" t="s">
        <v>88</v>
      </c>
      <c r="C71" s="4">
        <v>870</v>
      </c>
      <c r="D71" s="19">
        <v>5</v>
      </c>
      <c r="E71" s="4">
        <v>160</v>
      </c>
      <c r="F71" s="19">
        <v>705</v>
      </c>
      <c r="G71" s="5">
        <v>0.01</v>
      </c>
      <c r="H71" s="15">
        <v>0.18</v>
      </c>
      <c r="I71" s="15">
        <v>0.81</v>
      </c>
    </row>
    <row r="72" spans="1:9" x14ac:dyDescent="0.35">
      <c r="A72" t="s">
        <v>374</v>
      </c>
      <c r="B72" s="11" t="s">
        <v>89</v>
      </c>
      <c r="C72" s="4">
        <v>720</v>
      </c>
      <c r="D72" s="19">
        <v>10</v>
      </c>
      <c r="E72" s="4">
        <v>165</v>
      </c>
      <c r="F72" s="19">
        <v>545</v>
      </c>
      <c r="G72" s="5">
        <v>0.02</v>
      </c>
      <c r="H72" s="15">
        <v>0.23</v>
      </c>
      <c r="I72" s="15">
        <v>0.76</v>
      </c>
    </row>
    <row r="73" spans="1:9" x14ac:dyDescent="0.35">
      <c r="A73" t="s">
        <v>374</v>
      </c>
      <c r="B73" s="11" t="s">
        <v>90</v>
      </c>
      <c r="C73" s="4">
        <v>640</v>
      </c>
      <c r="D73" s="19">
        <v>5</v>
      </c>
      <c r="E73" s="4">
        <v>165</v>
      </c>
      <c r="F73" s="19">
        <v>475</v>
      </c>
      <c r="G73" s="5">
        <v>0.01</v>
      </c>
      <c r="H73" s="15">
        <v>0.25</v>
      </c>
      <c r="I73" s="15">
        <v>0.74</v>
      </c>
    </row>
    <row r="74" spans="1:9" x14ac:dyDescent="0.35">
      <c r="A74" t="s">
        <v>374</v>
      </c>
      <c r="B74" s="11" t="s">
        <v>91</v>
      </c>
      <c r="C74" s="4">
        <v>625</v>
      </c>
      <c r="D74" s="19">
        <v>15</v>
      </c>
      <c r="E74" s="4">
        <v>185</v>
      </c>
      <c r="F74" s="19">
        <v>425</v>
      </c>
      <c r="G74" s="5">
        <v>0.03</v>
      </c>
      <c r="H74" s="15">
        <v>0.28999999999999998</v>
      </c>
      <c r="I74" s="15">
        <v>0.68</v>
      </c>
    </row>
    <row r="75" spans="1:9" x14ac:dyDescent="0.35">
      <c r="A75" t="s">
        <v>374</v>
      </c>
      <c r="B75" s="11" t="s">
        <v>92</v>
      </c>
      <c r="C75" s="4">
        <v>740</v>
      </c>
      <c r="D75" s="19">
        <v>25</v>
      </c>
      <c r="E75" s="4">
        <v>180</v>
      </c>
      <c r="F75" s="19">
        <v>535</v>
      </c>
      <c r="G75" s="5">
        <v>0.03</v>
      </c>
      <c r="H75" s="15">
        <v>0.24</v>
      </c>
      <c r="I75" s="15">
        <v>0.73</v>
      </c>
    </row>
    <row r="76" spans="1:9" x14ac:dyDescent="0.35">
      <c r="A76" t="s">
        <v>374</v>
      </c>
      <c r="B76" s="11" t="s">
        <v>93</v>
      </c>
      <c r="C76" s="4">
        <v>775</v>
      </c>
      <c r="D76" s="19">
        <v>25</v>
      </c>
      <c r="E76" s="4">
        <v>220</v>
      </c>
      <c r="F76" s="19">
        <v>535</v>
      </c>
      <c r="G76" s="5">
        <v>0.03</v>
      </c>
      <c r="H76" s="15">
        <v>0.28000000000000003</v>
      </c>
      <c r="I76" s="15">
        <v>0.69</v>
      </c>
    </row>
    <row r="77" spans="1:9" x14ac:dyDescent="0.35">
      <c r="A77" t="s">
        <v>374</v>
      </c>
      <c r="B77" s="11" t="s">
        <v>94</v>
      </c>
      <c r="C77" s="4">
        <v>1020</v>
      </c>
      <c r="D77" s="19">
        <v>40</v>
      </c>
      <c r="E77" s="4">
        <v>230</v>
      </c>
      <c r="F77" s="19">
        <v>745</v>
      </c>
      <c r="G77" s="5">
        <v>0.04</v>
      </c>
      <c r="H77" s="15">
        <v>0.23</v>
      </c>
      <c r="I77" s="15">
        <v>0.73</v>
      </c>
    </row>
    <row r="78" spans="1:9" x14ac:dyDescent="0.35">
      <c r="A78" t="s">
        <v>374</v>
      </c>
      <c r="B78" s="11" t="s">
        <v>95</v>
      </c>
      <c r="C78" s="4">
        <v>1235</v>
      </c>
      <c r="D78" s="19">
        <v>40</v>
      </c>
      <c r="E78" s="4">
        <v>175</v>
      </c>
      <c r="F78" s="19">
        <v>1020</v>
      </c>
      <c r="G78" s="5">
        <v>0.03</v>
      </c>
      <c r="H78" s="15">
        <v>0.14000000000000001</v>
      </c>
      <c r="I78" s="15">
        <v>0.83</v>
      </c>
    </row>
    <row r="79" spans="1:9" x14ac:dyDescent="0.35">
      <c r="A79" s="35" t="s">
        <v>375</v>
      </c>
      <c r="B79" s="23" t="s">
        <v>55</v>
      </c>
      <c r="C79" s="24">
        <v>5095</v>
      </c>
      <c r="D79" s="26">
        <v>175</v>
      </c>
      <c r="E79" s="24">
        <v>2880</v>
      </c>
      <c r="F79" s="26">
        <v>2040</v>
      </c>
      <c r="G79" s="27">
        <v>0.03</v>
      </c>
      <c r="H79" s="25">
        <v>0.56000000000000005</v>
      </c>
      <c r="I79" s="25">
        <v>0.4</v>
      </c>
    </row>
    <row r="80" spans="1:9" x14ac:dyDescent="0.35">
      <c r="A80" t="s">
        <v>375</v>
      </c>
      <c r="B80" s="11" t="s">
        <v>61</v>
      </c>
      <c r="C80" s="4" t="s">
        <v>100</v>
      </c>
      <c r="D80" s="19">
        <v>0</v>
      </c>
      <c r="E80" s="4" t="s">
        <v>100</v>
      </c>
      <c r="F80" s="19">
        <v>0</v>
      </c>
      <c r="G80" s="5">
        <v>0</v>
      </c>
      <c r="H80" s="15" t="s">
        <v>100</v>
      </c>
      <c r="I80" s="15">
        <v>0</v>
      </c>
    </row>
    <row r="81" spans="1:9" x14ac:dyDescent="0.35">
      <c r="A81" t="s">
        <v>375</v>
      </c>
      <c r="B81" s="11" t="s">
        <v>62</v>
      </c>
      <c r="C81" s="4" t="s">
        <v>100</v>
      </c>
      <c r="D81" s="19">
        <v>0</v>
      </c>
      <c r="E81" s="4" t="s">
        <v>100</v>
      </c>
      <c r="F81" s="19">
        <v>0</v>
      </c>
      <c r="G81" s="5">
        <v>0</v>
      </c>
      <c r="H81" s="15" t="s">
        <v>100</v>
      </c>
      <c r="I81" s="15">
        <v>0</v>
      </c>
    </row>
    <row r="82" spans="1:9" x14ac:dyDescent="0.35">
      <c r="A82" t="s">
        <v>375</v>
      </c>
      <c r="B82" s="11" t="s">
        <v>63</v>
      </c>
      <c r="C82" s="4">
        <v>5</v>
      </c>
      <c r="D82" s="19">
        <v>0</v>
      </c>
      <c r="E82" s="4">
        <v>5</v>
      </c>
      <c r="F82" s="19">
        <v>0</v>
      </c>
      <c r="G82" s="5">
        <v>0</v>
      </c>
      <c r="H82" s="15">
        <v>1</v>
      </c>
      <c r="I82" s="15">
        <v>0</v>
      </c>
    </row>
    <row r="83" spans="1:9" x14ac:dyDescent="0.35">
      <c r="A83" t="s">
        <v>375</v>
      </c>
      <c r="B83" s="11" t="s">
        <v>64</v>
      </c>
      <c r="C83" s="4">
        <v>10</v>
      </c>
      <c r="D83" s="19">
        <v>0</v>
      </c>
      <c r="E83" s="4" t="s">
        <v>100</v>
      </c>
      <c r="F83" s="19">
        <v>5</v>
      </c>
      <c r="G83" s="5">
        <v>0</v>
      </c>
      <c r="H83" s="15" t="s">
        <v>100</v>
      </c>
      <c r="I83" s="15" t="s">
        <v>100</v>
      </c>
    </row>
    <row r="84" spans="1:9" x14ac:dyDescent="0.35">
      <c r="A84" t="s">
        <v>375</v>
      </c>
      <c r="B84" s="11" t="s">
        <v>65</v>
      </c>
      <c r="C84" s="4">
        <v>5</v>
      </c>
      <c r="D84" s="19">
        <v>0</v>
      </c>
      <c r="E84" s="4">
        <v>5</v>
      </c>
      <c r="F84" s="19" t="s">
        <v>100</v>
      </c>
      <c r="G84" s="5">
        <v>0</v>
      </c>
      <c r="H84" s="15" t="s">
        <v>100</v>
      </c>
      <c r="I84" s="15" t="s">
        <v>100</v>
      </c>
    </row>
    <row r="85" spans="1:9" x14ac:dyDescent="0.35">
      <c r="A85" t="s">
        <v>375</v>
      </c>
      <c r="B85" s="11" t="s">
        <v>66</v>
      </c>
      <c r="C85" s="4">
        <v>10</v>
      </c>
      <c r="D85" s="19" t="s">
        <v>100</v>
      </c>
      <c r="E85" s="4">
        <v>5</v>
      </c>
      <c r="F85" s="19" t="s">
        <v>100</v>
      </c>
      <c r="G85" s="5" t="s">
        <v>100</v>
      </c>
      <c r="H85" s="15" t="s">
        <v>100</v>
      </c>
      <c r="I85" s="15" t="s">
        <v>100</v>
      </c>
    </row>
    <row r="86" spans="1:9" x14ac:dyDescent="0.35">
      <c r="A86" t="s">
        <v>375</v>
      </c>
      <c r="B86" s="11" t="s">
        <v>67</v>
      </c>
      <c r="C86" s="4">
        <v>25</v>
      </c>
      <c r="D86" s="19" t="s">
        <v>100</v>
      </c>
      <c r="E86" s="4">
        <v>10</v>
      </c>
      <c r="F86" s="19">
        <v>10</v>
      </c>
      <c r="G86" s="5" t="s">
        <v>100</v>
      </c>
      <c r="H86" s="15">
        <v>0.52</v>
      </c>
      <c r="I86" s="15" t="s">
        <v>100</v>
      </c>
    </row>
    <row r="87" spans="1:9" x14ac:dyDescent="0.35">
      <c r="A87" t="s">
        <v>375</v>
      </c>
      <c r="B87" s="11" t="s">
        <v>68</v>
      </c>
      <c r="C87" s="4">
        <v>25</v>
      </c>
      <c r="D87" s="19">
        <v>5</v>
      </c>
      <c r="E87" s="4">
        <v>10</v>
      </c>
      <c r="F87" s="19">
        <v>10</v>
      </c>
      <c r="G87" s="5">
        <v>0.17</v>
      </c>
      <c r="H87" s="15">
        <v>0.5</v>
      </c>
      <c r="I87" s="15">
        <v>0.33</v>
      </c>
    </row>
    <row r="88" spans="1:9" x14ac:dyDescent="0.35">
      <c r="A88" t="s">
        <v>375</v>
      </c>
      <c r="B88" s="11" t="s">
        <v>69</v>
      </c>
      <c r="C88" s="4">
        <v>25</v>
      </c>
      <c r="D88" s="19">
        <v>5</v>
      </c>
      <c r="E88" s="4">
        <v>10</v>
      </c>
      <c r="F88" s="19">
        <v>10</v>
      </c>
      <c r="G88" s="5">
        <v>0.17</v>
      </c>
      <c r="H88" s="15">
        <v>0.5</v>
      </c>
      <c r="I88" s="15">
        <v>0.33</v>
      </c>
    </row>
    <row r="89" spans="1:9" x14ac:dyDescent="0.35">
      <c r="A89" t="s">
        <v>375</v>
      </c>
      <c r="B89" s="11" t="s">
        <v>70</v>
      </c>
      <c r="C89" s="4">
        <v>40</v>
      </c>
      <c r="D89" s="19" t="s">
        <v>100</v>
      </c>
      <c r="E89" s="4">
        <v>25</v>
      </c>
      <c r="F89" s="19">
        <v>15</v>
      </c>
      <c r="G89" s="5" t="s">
        <v>100</v>
      </c>
      <c r="H89" s="15">
        <v>0.56999999999999995</v>
      </c>
      <c r="I89" s="15" t="s">
        <v>100</v>
      </c>
    </row>
    <row r="90" spans="1:9" x14ac:dyDescent="0.35">
      <c r="A90" t="s">
        <v>375</v>
      </c>
      <c r="B90" s="11" t="s">
        <v>71</v>
      </c>
      <c r="C90" s="4">
        <v>45</v>
      </c>
      <c r="D90" s="19" t="s">
        <v>100</v>
      </c>
      <c r="E90" s="4">
        <v>25</v>
      </c>
      <c r="F90" s="19">
        <v>15</v>
      </c>
      <c r="G90" s="5" t="s">
        <v>100</v>
      </c>
      <c r="H90" s="15">
        <v>0.56000000000000005</v>
      </c>
      <c r="I90" s="15" t="s">
        <v>100</v>
      </c>
    </row>
    <row r="91" spans="1:9" x14ac:dyDescent="0.35">
      <c r="A91" t="s">
        <v>375</v>
      </c>
      <c r="B91" s="11" t="s">
        <v>72</v>
      </c>
      <c r="C91" s="4">
        <v>40</v>
      </c>
      <c r="D91" s="19">
        <v>5</v>
      </c>
      <c r="E91" s="4">
        <v>30</v>
      </c>
      <c r="F91" s="19">
        <v>10</v>
      </c>
      <c r="G91" s="5">
        <v>7.0000000000000007E-2</v>
      </c>
      <c r="H91" s="15">
        <v>0.71</v>
      </c>
      <c r="I91" s="15">
        <v>0.22</v>
      </c>
    </row>
    <row r="92" spans="1:9" x14ac:dyDescent="0.35">
      <c r="A92" t="s">
        <v>375</v>
      </c>
      <c r="B92" s="11" t="s">
        <v>73</v>
      </c>
      <c r="C92" s="4">
        <v>55</v>
      </c>
      <c r="D92" s="19">
        <v>5</v>
      </c>
      <c r="E92" s="4">
        <v>35</v>
      </c>
      <c r="F92" s="19">
        <v>20</v>
      </c>
      <c r="G92" s="5">
        <v>0.05</v>
      </c>
      <c r="H92" s="15">
        <v>0.63</v>
      </c>
      <c r="I92" s="15">
        <v>0.32</v>
      </c>
    </row>
    <row r="93" spans="1:9" x14ac:dyDescent="0.35">
      <c r="A93" t="s">
        <v>375</v>
      </c>
      <c r="B93" s="11" t="s">
        <v>74</v>
      </c>
      <c r="C93" s="4">
        <v>45</v>
      </c>
      <c r="D93" s="19" t="s">
        <v>100</v>
      </c>
      <c r="E93" s="4">
        <v>25</v>
      </c>
      <c r="F93" s="19">
        <v>15</v>
      </c>
      <c r="G93" s="5" t="s">
        <v>100</v>
      </c>
      <c r="H93" s="15">
        <v>0.59</v>
      </c>
      <c r="I93" s="15" t="s">
        <v>100</v>
      </c>
    </row>
    <row r="94" spans="1:9" x14ac:dyDescent="0.35">
      <c r="A94" t="s">
        <v>375</v>
      </c>
      <c r="B94" s="11" t="s">
        <v>75</v>
      </c>
      <c r="C94" s="4">
        <v>95</v>
      </c>
      <c r="D94" s="19" t="s">
        <v>100</v>
      </c>
      <c r="E94" s="4">
        <v>70</v>
      </c>
      <c r="F94" s="19">
        <v>25</v>
      </c>
      <c r="G94" s="5" t="s">
        <v>100</v>
      </c>
      <c r="H94" s="15">
        <v>0.7</v>
      </c>
      <c r="I94" s="15" t="s">
        <v>100</v>
      </c>
    </row>
    <row r="95" spans="1:9" x14ac:dyDescent="0.35">
      <c r="A95" t="s">
        <v>375</v>
      </c>
      <c r="B95" s="11" t="s">
        <v>76</v>
      </c>
      <c r="C95" s="4">
        <v>105</v>
      </c>
      <c r="D95" s="19">
        <v>5</v>
      </c>
      <c r="E95" s="4">
        <v>65</v>
      </c>
      <c r="F95" s="19">
        <v>35</v>
      </c>
      <c r="G95" s="5">
        <v>0.05</v>
      </c>
      <c r="H95" s="15">
        <v>0.63</v>
      </c>
      <c r="I95" s="15">
        <v>0.33</v>
      </c>
    </row>
    <row r="96" spans="1:9" x14ac:dyDescent="0.35">
      <c r="A96" t="s">
        <v>375</v>
      </c>
      <c r="B96" s="11" t="s">
        <v>77</v>
      </c>
      <c r="C96" s="4">
        <v>190</v>
      </c>
      <c r="D96" s="19">
        <v>5</v>
      </c>
      <c r="E96" s="4">
        <v>125</v>
      </c>
      <c r="F96" s="19">
        <v>60</v>
      </c>
      <c r="G96" s="5">
        <v>0.03</v>
      </c>
      <c r="H96" s="15">
        <v>0.66</v>
      </c>
      <c r="I96" s="15">
        <v>0.31</v>
      </c>
    </row>
    <row r="97" spans="1:9" x14ac:dyDescent="0.35">
      <c r="A97" t="s">
        <v>375</v>
      </c>
      <c r="B97" s="11" t="s">
        <v>78</v>
      </c>
      <c r="C97" s="4">
        <v>140</v>
      </c>
      <c r="D97" s="19">
        <v>5</v>
      </c>
      <c r="E97" s="4">
        <v>85</v>
      </c>
      <c r="F97" s="19">
        <v>50</v>
      </c>
      <c r="G97" s="5">
        <v>0.03</v>
      </c>
      <c r="H97" s="15">
        <v>0.6</v>
      </c>
      <c r="I97" s="15">
        <v>0.37</v>
      </c>
    </row>
    <row r="98" spans="1:9" x14ac:dyDescent="0.35">
      <c r="A98" t="s">
        <v>375</v>
      </c>
      <c r="B98" s="11" t="s">
        <v>79</v>
      </c>
      <c r="C98" s="4">
        <v>265</v>
      </c>
      <c r="D98" s="19">
        <v>10</v>
      </c>
      <c r="E98" s="4">
        <v>160</v>
      </c>
      <c r="F98" s="19">
        <v>95</v>
      </c>
      <c r="G98" s="5">
        <v>0.04</v>
      </c>
      <c r="H98" s="15">
        <v>0.61</v>
      </c>
      <c r="I98" s="15">
        <v>0.35</v>
      </c>
    </row>
    <row r="99" spans="1:9" x14ac:dyDescent="0.35">
      <c r="A99" t="s">
        <v>375</v>
      </c>
      <c r="B99" s="11" t="s">
        <v>80</v>
      </c>
      <c r="C99" s="4">
        <v>250</v>
      </c>
      <c r="D99" s="19">
        <v>5</v>
      </c>
      <c r="E99" s="4">
        <v>175</v>
      </c>
      <c r="F99" s="19">
        <v>70</v>
      </c>
      <c r="G99" s="5">
        <v>0.02</v>
      </c>
      <c r="H99" s="15">
        <v>0.7</v>
      </c>
      <c r="I99" s="15">
        <v>0.28000000000000003</v>
      </c>
    </row>
    <row r="100" spans="1:9" x14ac:dyDescent="0.35">
      <c r="A100" t="s">
        <v>375</v>
      </c>
      <c r="B100" s="11" t="s">
        <v>81</v>
      </c>
      <c r="C100" s="4">
        <v>240</v>
      </c>
      <c r="D100" s="19">
        <v>5</v>
      </c>
      <c r="E100" s="4">
        <v>150</v>
      </c>
      <c r="F100" s="19">
        <v>85</v>
      </c>
      <c r="G100" s="5">
        <v>0.02</v>
      </c>
      <c r="H100" s="15">
        <v>0.63</v>
      </c>
      <c r="I100" s="15">
        <v>0.35</v>
      </c>
    </row>
    <row r="101" spans="1:9" x14ac:dyDescent="0.35">
      <c r="A101" t="s">
        <v>375</v>
      </c>
      <c r="B101" s="11" t="s">
        <v>82</v>
      </c>
      <c r="C101" s="4">
        <v>285</v>
      </c>
      <c r="D101" s="19">
        <v>10</v>
      </c>
      <c r="E101" s="4">
        <v>165</v>
      </c>
      <c r="F101" s="19">
        <v>110</v>
      </c>
      <c r="G101" s="5">
        <v>0.03</v>
      </c>
      <c r="H101" s="15">
        <v>0.57999999999999996</v>
      </c>
      <c r="I101" s="15">
        <v>0.39</v>
      </c>
    </row>
    <row r="102" spans="1:9" x14ac:dyDescent="0.35">
      <c r="A102" t="s">
        <v>375</v>
      </c>
      <c r="B102" s="11" t="s">
        <v>83</v>
      </c>
      <c r="C102" s="4">
        <v>315</v>
      </c>
      <c r="D102" s="19">
        <v>5</v>
      </c>
      <c r="E102" s="4">
        <v>190</v>
      </c>
      <c r="F102" s="19">
        <v>120</v>
      </c>
      <c r="G102" s="5">
        <v>0.02</v>
      </c>
      <c r="H102" s="15">
        <v>0.6</v>
      </c>
      <c r="I102" s="15">
        <v>0.38</v>
      </c>
    </row>
    <row r="103" spans="1:9" x14ac:dyDescent="0.35">
      <c r="A103" t="s">
        <v>375</v>
      </c>
      <c r="B103" s="11" t="s">
        <v>84</v>
      </c>
      <c r="C103" s="4">
        <v>310</v>
      </c>
      <c r="D103" s="19">
        <v>10</v>
      </c>
      <c r="E103" s="4">
        <v>180</v>
      </c>
      <c r="F103" s="19">
        <v>120</v>
      </c>
      <c r="G103" s="5">
        <v>0.04</v>
      </c>
      <c r="H103" s="15">
        <v>0.56999999999999995</v>
      </c>
      <c r="I103" s="15">
        <v>0.39</v>
      </c>
    </row>
    <row r="104" spans="1:9" x14ac:dyDescent="0.35">
      <c r="A104" t="s">
        <v>375</v>
      </c>
      <c r="B104" s="11" t="s">
        <v>85</v>
      </c>
      <c r="C104" s="4">
        <v>435</v>
      </c>
      <c r="D104" s="19">
        <v>20</v>
      </c>
      <c r="E104" s="4">
        <v>230</v>
      </c>
      <c r="F104" s="19">
        <v>190</v>
      </c>
      <c r="G104" s="5">
        <v>0.04</v>
      </c>
      <c r="H104" s="15">
        <v>0.53</v>
      </c>
      <c r="I104" s="15">
        <v>0.43</v>
      </c>
    </row>
    <row r="105" spans="1:9" x14ac:dyDescent="0.35">
      <c r="A105" t="s">
        <v>375</v>
      </c>
      <c r="B105" s="11" t="s">
        <v>86</v>
      </c>
      <c r="C105" s="4">
        <v>325</v>
      </c>
      <c r="D105" s="19">
        <v>10</v>
      </c>
      <c r="E105" s="4">
        <v>160</v>
      </c>
      <c r="F105" s="19">
        <v>155</v>
      </c>
      <c r="G105" s="5">
        <v>0.04</v>
      </c>
      <c r="H105" s="15">
        <v>0.49</v>
      </c>
      <c r="I105" s="15">
        <v>0.47</v>
      </c>
    </row>
    <row r="106" spans="1:9" x14ac:dyDescent="0.35">
      <c r="A106" t="s">
        <v>375</v>
      </c>
      <c r="B106" s="11" t="s">
        <v>87</v>
      </c>
      <c r="C106" s="4">
        <v>355</v>
      </c>
      <c r="D106" s="19">
        <v>10</v>
      </c>
      <c r="E106" s="4">
        <v>200</v>
      </c>
      <c r="F106" s="19">
        <v>145</v>
      </c>
      <c r="G106" s="5">
        <v>0.03</v>
      </c>
      <c r="H106" s="15">
        <v>0.56000000000000005</v>
      </c>
      <c r="I106" s="15">
        <v>0.41</v>
      </c>
    </row>
    <row r="107" spans="1:9" x14ac:dyDescent="0.35">
      <c r="A107" t="s">
        <v>375</v>
      </c>
      <c r="B107" s="11" t="s">
        <v>88</v>
      </c>
      <c r="C107" s="4">
        <v>195</v>
      </c>
      <c r="D107" s="19">
        <v>5</v>
      </c>
      <c r="E107" s="4">
        <v>110</v>
      </c>
      <c r="F107" s="19">
        <v>80</v>
      </c>
      <c r="G107" s="5">
        <v>0.03</v>
      </c>
      <c r="H107" s="15">
        <v>0.56000000000000005</v>
      </c>
      <c r="I107" s="15">
        <v>0.41</v>
      </c>
    </row>
    <row r="108" spans="1:9" x14ac:dyDescent="0.35">
      <c r="A108" t="s">
        <v>375</v>
      </c>
      <c r="B108" s="11" t="s">
        <v>89</v>
      </c>
      <c r="C108" s="4">
        <v>165</v>
      </c>
      <c r="D108" s="19">
        <v>15</v>
      </c>
      <c r="E108" s="4">
        <v>85</v>
      </c>
      <c r="F108" s="19">
        <v>65</v>
      </c>
      <c r="G108" s="5">
        <v>0.08</v>
      </c>
      <c r="H108" s="15">
        <v>0.52</v>
      </c>
      <c r="I108" s="15">
        <v>0.41</v>
      </c>
    </row>
    <row r="109" spans="1:9" x14ac:dyDescent="0.35">
      <c r="A109" t="s">
        <v>375</v>
      </c>
      <c r="B109" s="11" t="s">
        <v>90</v>
      </c>
      <c r="C109" s="4">
        <v>180</v>
      </c>
      <c r="D109" s="19">
        <v>5</v>
      </c>
      <c r="E109" s="4">
        <v>95</v>
      </c>
      <c r="F109" s="19">
        <v>80</v>
      </c>
      <c r="G109" s="5">
        <v>0.03</v>
      </c>
      <c r="H109" s="15">
        <v>0.53</v>
      </c>
      <c r="I109" s="15">
        <v>0.44</v>
      </c>
    </row>
    <row r="110" spans="1:9" x14ac:dyDescent="0.35">
      <c r="A110" t="s">
        <v>375</v>
      </c>
      <c r="B110" s="11" t="s">
        <v>91</v>
      </c>
      <c r="C110" s="4">
        <v>190</v>
      </c>
      <c r="D110" s="19">
        <v>5</v>
      </c>
      <c r="E110" s="4">
        <v>100</v>
      </c>
      <c r="F110" s="19">
        <v>90</v>
      </c>
      <c r="G110" s="5">
        <v>0.03</v>
      </c>
      <c r="H110" s="15">
        <v>0.51</v>
      </c>
      <c r="I110" s="15">
        <v>0.46</v>
      </c>
    </row>
    <row r="111" spans="1:9" x14ac:dyDescent="0.35">
      <c r="A111" t="s">
        <v>375</v>
      </c>
      <c r="B111" s="11" t="s">
        <v>92</v>
      </c>
      <c r="C111" s="4">
        <v>160</v>
      </c>
      <c r="D111" s="19">
        <v>10</v>
      </c>
      <c r="E111" s="4">
        <v>90</v>
      </c>
      <c r="F111" s="19">
        <v>60</v>
      </c>
      <c r="G111" s="5">
        <v>7.0000000000000007E-2</v>
      </c>
      <c r="H111" s="15">
        <v>0.55000000000000004</v>
      </c>
      <c r="I111" s="15">
        <v>0.38</v>
      </c>
    </row>
    <row r="112" spans="1:9" x14ac:dyDescent="0.35">
      <c r="A112" t="s">
        <v>375</v>
      </c>
      <c r="B112" s="11" t="s">
        <v>93</v>
      </c>
      <c r="C112" s="4">
        <v>175</v>
      </c>
      <c r="D112" s="19">
        <v>5</v>
      </c>
      <c r="E112" s="4">
        <v>75</v>
      </c>
      <c r="F112" s="19">
        <v>95</v>
      </c>
      <c r="G112" s="5">
        <v>0.03</v>
      </c>
      <c r="H112" s="15">
        <v>0.43</v>
      </c>
      <c r="I112" s="15">
        <v>0.54</v>
      </c>
    </row>
    <row r="113" spans="1:9" x14ac:dyDescent="0.35">
      <c r="A113" t="s">
        <v>375</v>
      </c>
      <c r="B113" s="11" t="s">
        <v>94</v>
      </c>
      <c r="C113" s="4">
        <v>175</v>
      </c>
      <c r="D113" s="19">
        <v>5</v>
      </c>
      <c r="E113" s="4">
        <v>95</v>
      </c>
      <c r="F113" s="19">
        <v>80</v>
      </c>
      <c r="G113" s="5">
        <v>0.03</v>
      </c>
      <c r="H113" s="15">
        <v>0.53</v>
      </c>
      <c r="I113" s="15">
        <v>0.44</v>
      </c>
    </row>
    <row r="114" spans="1:9" x14ac:dyDescent="0.35">
      <c r="A114" t="s">
        <v>375</v>
      </c>
      <c r="B114" s="11" t="s">
        <v>95</v>
      </c>
      <c r="C114" s="4">
        <v>205</v>
      </c>
      <c r="D114" s="19" t="s">
        <v>100</v>
      </c>
      <c r="E114" s="4">
        <v>85</v>
      </c>
      <c r="F114" s="19">
        <v>120</v>
      </c>
      <c r="G114" s="5" t="s">
        <v>100</v>
      </c>
      <c r="H114" s="15" t="s">
        <v>100</v>
      </c>
      <c r="I114" s="15">
        <v>0.57999999999999996</v>
      </c>
    </row>
    <row r="115" spans="1:9" x14ac:dyDescent="0.35">
      <c r="A115" s="69" t="s">
        <v>55</v>
      </c>
      <c r="B115" s="10" t="s">
        <v>96</v>
      </c>
      <c r="C115" s="28">
        <v>25</v>
      </c>
      <c r="D115" s="18">
        <v>0</v>
      </c>
      <c r="E115" s="28">
        <v>15</v>
      </c>
      <c r="F115" s="18">
        <v>10</v>
      </c>
      <c r="G115" s="29">
        <v>0</v>
      </c>
      <c r="H115" s="14">
        <v>0.6</v>
      </c>
      <c r="I115" s="14">
        <v>0.4</v>
      </c>
    </row>
    <row r="116" spans="1:9" x14ac:dyDescent="0.35">
      <c r="A116" s="70" t="s">
        <v>55</v>
      </c>
      <c r="B116" s="12" t="s">
        <v>97</v>
      </c>
      <c r="C116" s="6">
        <v>1120</v>
      </c>
      <c r="D116" s="20">
        <v>40</v>
      </c>
      <c r="E116" s="6">
        <v>730</v>
      </c>
      <c r="F116" s="20">
        <v>355</v>
      </c>
      <c r="G116" s="7">
        <v>0.03</v>
      </c>
      <c r="H116" s="16">
        <v>0.65</v>
      </c>
      <c r="I116" s="16">
        <v>0.32</v>
      </c>
    </row>
    <row r="117" spans="1:9" x14ac:dyDescent="0.35">
      <c r="A117" s="70" t="s">
        <v>55</v>
      </c>
      <c r="B117" s="12" t="s">
        <v>98</v>
      </c>
      <c r="C117" s="6">
        <v>7450</v>
      </c>
      <c r="D117" s="20">
        <v>140</v>
      </c>
      <c r="E117" s="6">
        <v>3440</v>
      </c>
      <c r="F117" s="20">
        <v>3870</v>
      </c>
      <c r="G117" s="7">
        <v>0.02</v>
      </c>
      <c r="H117" s="16">
        <v>0.46</v>
      </c>
      <c r="I117" s="16">
        <v>0.52</v>
      </c>
    </row>
    <row r="118" spans="1:9" x14ac:dyDescent="0.35">
      <c r="A118" s="71" t="s">
        <v>55</v>
      </c>
      <c r="B118" s="13" t="s">
        <v>99</v>
      </c>
      <c r="C118" s="30">
        <v>6120</v>
      </c>
      <c r="D118" s="21">
        <v>185</v>
      </c>
      <c r="E118" s="30">
        <v>1685</v>
      </c>
      <c r="F118" s="21">
        <v>4250</v>
      </c>
      <c r="G118" s="31">
        <v>0.03</v>
      </c>
      <c r="H118" s="17">
        <v>0.28000000000000003</v>
      </c>
      <c r="I118" s="17">
        <v>0.69</v>
      </c>
    </row>
    <row r="119" spans="1:9" x14ac:dyDescent="0.35">
      <c r="A119" s="8" t="s">
        <v>374</v>
      </c>
      <c r="B119" s="12" t="s">
        <v>96</v>
      </c>
      <c r="C119" s="6">
        <v>5</v>
      </c>
      <c r="D119" s="20">
        <v>0</v>
      </c>
      <c r="E119" s="6" t="s">
        <v>100</v>
      </c>
      <c r="F119" s="20" t="s">
        <v>100</v>
      </c>
      <c r="G119" s="7">
        <v>0</v>
      </c>
      <c r="H119" s="16" t="s">
        <v>100</v>
      </c>
      <c r="I119" s="16" t="s">
        <v>100</v>
      </c>
    </row>
    <row r="120" spans="1:9" x14ac:dyDescent="0.35">
      <c r="A120" s="8" t="s">
        <v>374</v>
      </c>
      <c r="B120" s="12" t="s">
        <v>97</v>
      </c>
      <c r="C120" s="6">
        <v>420</v>
      </c>
      <c r="D120" s="20">
        <v>5</v>
      </c>
      <c r="E120" s="6">
        <v>290</v>
      </c>
      <c r="F120" s="20">
        <v>130</v>
      </c>
      <c r="G120" s="7">
        <v>0.01</v>
      </c>
      <c r="H120" s="16">
        <v>0.68</v>
      </c>
      <c r="I120" s="16">
        <v>0.31</v>
      </c>
    </row>
    <row r="121" spans="1:9" x14ac:dyDescent="0.35">
      <c r="A121" s="8" t="s">
        <v>374</v>
      </c>
      <c r="B121" s="12" t="s">
        <v>98</v>
      </c>
      <c r="C121" s="6">
        <v>4165</v>
      </c>
      <c r="D121" s="20">
        <v>35</v>
      </c>
      <c r="E121" s="6">
        <v>1550</v>
      </c>
      <c r="F121" s="20">
        <v>2580</v>
      </c>
      <c r="G121" s="7">
        <v>0.01</v>
      </c>
      <c r="H121" s="16">
        <v>0.37</v>
      </c>
      <c r="I121" s="16">
        <v>0.62</v>
      </c>
    </row>
    <row r="122" spans="1:9" x14ac:dyDescent="0.35">
      <c r="A122" s="8" t="s">
        <v>374</v>
      </c>
      <c r="B122" s="12" t="s">
        <v>99</v>
      </c>
      <c r="C122" s="6">
        <v>5035</v>
      </c>
      <c r="D122" s="20">
        <v>150</v>
      </c>
      <c r="E122" s="6">
        <v>1150</v>
      </c>
      <c r="F122" s="20">
        <v>3730</v>
      </c>
      <c r="G122" s="7">
        <v>0.03</v>
      </c>
      <c r="H122" s="16">
        <v>0.23</v>
      </c>
      <c r="I122" s="16">
        <v>0.74</v>
      </c>
    </row>
    <row r="123" spans="1:9" x14ac:dyDescent="0.35">
      <c r="A123" s="69" t="s">
        <v>375</v>
      </c>
      <c r="B123" s="10" t="s">
        <v>96</v>
      </c>
      <c r="C123" s="28">
        <v>20</v>
      </c>
      <c r="D123" s="18">
        <v>0</v>
      </c>
      <c r="E123" s="28">
        <v>15</v>
      </c>
      <c r="F123" s="18">
        <v>10</v>
      </c>
      <c r="G123" s="29">
        <v>0</v>
      </c>
      <c r="H123" s="14">
        <v>0.62</v>
      </c>
      <c r="I123" s="14">
        <v>0.38</v>
      </c>
    </row>
    <row r="124" spans="1:9" x14ac:dyDescent="0.35">
      <c r="A124" s="70" t="s">
        <v>375</v>
      </c>
      <c r="B124" s="12" t="s">
        <v>97</v>
      </c>
      <c r="C124" s="6">
        <v>700</v>
      </c>
      <c r="D124" s="20">
        <v>35</v>
      </c>
      <c r="E124" s="6">
        <v>440</v>
      </c>
      <c r="F124" s="20">
        <v>225</v>
      </c>
      <c r="G124" s="7">
        <v>0.05</v>
      </c>
      <c r="H124" s="16">
        <v>0.63</v>
      </c>
      <c r="I124" s="16">
        <v>0.32</v>
      </c>
    </row>
    <row r="125" spans="1:9" x14ac:dyDescent="0.35">
      <c r="A125" s="70" t="s">
        <v>375</v>
      </c>
      <c r="B125" s="12" t="s">
        <v>98</v>
      </c>
      <c r="C125" s="6">
        <v>3285</v>
      </c>
      <c r="D125" s="20">
        <v>110</v>
      </c>
      <c r="E125" s="6">
        <v>1890</v>
      </c>
      <c r="F125" s="20">
        <v>1285</v>
      </c>
      <c r="G125" s="7">
        <v>0.03</v>
      </c>
      <c r="H125" s="16">
        <v>0.57999999999999996</v>
      </c>
      <c r="I125" s="16">
        <v>0.39</v>
      </c>
    </row>
    <row r="126" spans="1:9" x14ac:dyDescent="0.35">
      <c r="A126" s="71" t="s">
        <v>375</v>
      </c>
      <c r="B126" s="13" t="s">
        <v>99</v>
      </c>
      <c r="C126" s="30">
        <v>1085</v>
      </c>
      <c r="D126" s="21">
        <v>35</v>
      </c>
      <c r="E126" s="30">
        <v>535</v>
      </c>
      <c r="F126" s="21">
        <v>520</v>
      </c>
      <c r="G126" s="31">
        <v>0.03</v>
      </c>
      <c r="H126" s="17">
        <v>0.49</v>
      </c>
      <c r="I126" s="17">
        <v>0.48</v>
      </c>
    </row>
    <row r="127" spans="1:9" x14ac:dyDescent="0.35">
      <c r="A127" t="s">
        <v>28</v>
      </c>
      <c r="B127" t="s">
        <v>486</v>
      </c>
    </row>
    <row r="128" spans="1:9" x14ac:dyDescent="0.35">
      <c r="A128" t="s">
        <v>29</v>
      </c>
      <c r="B128" t="s">
        <v>390</v>
      </c>
    </row>
    <row r="129" spans="1:6" x14ac:dyDescent="0.35">
      <c r="A129" t="s">
        <v>30</v>
      </c>
      <c r="B129" t="s">
        <v>478</v>
      </c>
      <c r="C129" s="151"/>
      <c r="D129" s="151"/>
      <c r="E129" s="151"/>
      <c r="F129" s="151"/>
    </row>
    <row r="130" spans="1:6" x14ac:dyDescent="0.35">
      <c r="A130" t="s">
        <v>31</v>
      </c>
      <c r="B130" s="152" t="s">
        <v>481</v>
      </c>
      <c r="C130" s="151"/>
      <c r="D130" s="151"/>
      <c r="E130" s="151"/>
      <c r="F130" s="151"/>
    </row>
    <row r="131" spans="1:6" x14ac:dyDescent="0.35">
      <c r="A131" t="s">
        <v>32</v>
      </c>
      <c r="B131" s="152" t="s">
        <v>482</v>
      </c>
      <c r="C131" s="151"/>
      <c r="D131" s="151"/>
      <c r="E131" s="151"/>
      <c r="F131" s="151"/>
    </row>
    <row r="132" spans="1:6" x14ac:dyDescent="0.35">
      <c r="A132" t="s">
        <v>33</v>
      </c>
      <c r="B132" s="152" t="s">
        <v>483</v>
      </c>
      <c r="C132" s="151"/>
      <c r="D132" s="151"/>
      <c r="E132" s="151"/>
      <c r="F132" s="151"/>
    </row>
    <row r="133" spans="1:6" x14ac:dyDescent="0.35">
      <c r="A133" t="s">
        <v>34</v>
      </c>
      <c r="B133" s="152" t="s">
        <v>484</v>
      </c>
      <c r="C133" s="151"/>
      <c r="D133" s="151"/>
      <c r="E133" s="151"/>
      <c r="F133" s="151"/>
    </row>
    <row r="134" spans="1:6" x14ac:dyDescent="0.35">
      <c r="A134" t="s">
        <v>35</v>
      </c>
      <c r="B134" s="152" t="s">
        <v>485</v>
      </c>
      <c r="C134" s="151"/>
      <c r="D134" s="151"/>
      <c r="E134" s="151"/>
      <c r="F134" s="151"/>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{5E857151-44A2-45DE-AE5F-AC21EF1627EE}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E857151-44A2-45DE-AE5F-AC21EF1627EE}">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35"/>
  <sheetViews>
    <sheetView showGridLines="0" workbookViewId="0"/>
  </sheetViews>
  <sheetFormatPr defaultColWidth="11.08203125" defaultRowHeight="15.5" x14ac:dyDescent="0.35"/>
  <cols>
    <col min="1" max="1" width="23.5" customWidth="1"/>
    <col min="2" max="9" width="20.58203125" customWidth="1"/>
  </cols>
  <sheetData>
    <row r="1" spans="1:9" ht="19.5" x14ac:dyDescent="0.45">
      <c r="A1" s="2" t="s">
        <v>493</v>
      </c>
    </row>
    <row r="2" spans="1:9" x14ac:dyDescent="0.35">
      <c r="A2" t="s">
        <v>44</v>
      </c>
    </row>
    <row r="3" spans="1:9" x14ac:dyDescent="0.35">
      <c r="A3" t="s">
        <v>45</v>
      </c>
    </row>
    <row r="4" spans="1:9" x14ac:dyDescent="0.35">
      <c r="A4" t="s">
        <v>370</v>
      </c>
    </row>
    <row r="5" spans="1:9" x14ac:dyDescent="0.35">
      <c r="A5" t="s">
        <v>47</v>
      </c>
    </row>
    <row r="6" spans="1:9" ht="46.5" x14ac:dyDescent="0.35">
      <c r="A6" s="155" t="s">
        <v>513</v>
      </c>
      <c r="B6" s="153" t="s">
        <v>512</v>
      </c>
      <c r="C6" s="154" t="s">
        <v>518</v>
      </c>
      <c r="D6" s="153" t="s">
        <v>519</v>
      </c>
      <c r="E6" s="154" t="s">
        <v>520</v>
      </c>
      <c r="F6" s="153" t="s">
        <v>521</v>
      </c>
      <c r="G6" s="154" t="s">
        <v>371</v>
      </c>
      <c r="H6" s="153" t="s">
        <v>372</v>
      </c>
      <c r="I6" s="154" t="s">
        <v>373</v>
      </c>
    </row>
    <row r="7" spans="1:9" x14ac:dyDescent="0.35">
      <c r="A7" s="10" t="s">
        <v>55</v>
      </c>
      <c r="B7" s="8" t="s">
        <v>55</v>
      </c>
      <c r="C7" s="20">
        <v>6450</v>
      </c>
      <c r="D7" s="6">
        <v>145</v>
      </c>
      <c r="E7" s="20">
        <v>2735</v>
      </c>
      <c r="F7" s="6">
        <v>3565</v>
      </c>
      <c r="G7" s="16">
        <v>0.02</v>
      </c>
      <c r="H7" s="7">
        <v>0.42</v>
      </c>
      <c r="I7" s="16">
        <v>0.55000000000000004</v>
      </c>
    </row>
    <row r="8" spans="1:9" x14ac:dyDescent="0.35">
      <c r="A8" s="72" t="s">
        <v>55</v>
      </c>
      <c r="B8" s="58" t="s">
        <v>61</v>
      </c>
      <c r="C8" s="73" t="s">
        <v>100</v>
      </c>
      <c r="D8" s="59">
        <v>0</v>
      </c>
      <c r="E8" s="73" t="s">
        <v>100</v>
      </c>
      <c r="F8" s="59">
        <v>0</v>
      </c>
      <c r="G8" s="74">
        <v>0</v>
      </c>
      <c r="H8" s="60" t="s">
        <v>100</v>
      </c>
      <c r="I8" s="74">
        <v>0</v>
      </c>
    </row>
    <row r="9" spans="1:9" x14ac:dyDescent="0.35">
      <c r="A9" s="45" t="s">
        <v>55</v>
      </c>
      <c r="B9" s="62" t="s">
        <v>62</v>
      </c>
      <c r="C9" s="48" t="s">
        <v>100</v>
      </c>
      <c r="D9" s="63">
        <v>0</v>
      </c>
      <c r="E9" s="48" t="s">
        <v>100</v>
      </c>
      <c r="F9" s="63">
        <v>0</v>
      </c>
      <c r="G9" s="75">
        <v>0</v>
      </c>
      <c r="H9" s="64" t="s">
        <v>100</v>
      </c>
      <c r="I9" s="75">
        <v>0</v>
      </c>
    </row>
    <row r="10" spans="1:9" x14ac:dyDescent="0.35">
      <c r="A10" s="45" t="s">
        <v>55</v>
      </c>
      <c r="B10" s="62" t="s">
        <v>63</v>
      </c>
      <c r="C10" s="48">
        <v>5</v>
      </c>
      <c r="D10" s="63">
        <v>0</v>
      </c>
      <c r="E10" s="48">
        <v>5</v>
      </c>
      <c r="F10" s="63" t="s">
        <v>100</v>
      </c>
      <c r="G10" s="75">
        <v>0</v>
      </c>
      <c r="H10" s="64" t="s">
        <v>100</v>
      </c>
      <c r="I10" s="75" t="s">
        <v>100</v>
      </c>
    </row>
    <row r="11" spans="1:9" x14ac:dyDescent="0.35">
      <c r="A11" s="45" t="s">
        <v>55</v>
      </c>
      <c r="B11" s="62" t="s">
        <v>64</v>
      </c>
      <c r="C11" s="48">
        <v>10</v>
      </c>
      <c r="D11" s="63">
        <v>0</v>
      </c>
      <c r="E11" s="48" t="s">
        <v>100</v>
      </c>
      <c r="F11" s="63">
        <v>5</v>
      </c>
      <c r="G11" s="75">
        <v>0</v>
      </c>
      <c r="H11" s="64" t="s">
        <v>100</v>
      </c>
      <c r="I11" s="75" t="s">
        <v>100</v>
      </c>
    </row>
    <row r="12" spans="1:9" x14ac:dyDescent="0.35">
      <c r="A12" s="45" t="s">
        <v>55</v>
      </c>
      <c r="B12" s="62" t="s">
        <v>65</v>
      </c>
      <c r="C12" s="48">
        <v>5</v>
      </c>
      <c r="D12" s="63">
        <v>0</v>
      </c>
      <c r="E12" s="48">
        <v>5</v>
      </c>
      <c r="F12" s="63" t="s">
        <v>100</v>
      </c>
      <c r="G12" s="75">
        <v>0</v>
      </c>
      <c r="H12" s="64" t="s">
        <v>100</v>
      </c>
      <c r="I12" s="75" t="s">
        <v>100</v>
      </c>
    </row>
    <row r="13" spans="1:9" x14ac:dyDescent="0.35">
      <c r="A13" s="45" t="s">
        <v>55</v>
      </c>
      <c r="B13" s="62" t="s">
        <v>66</v>
      </c>
      <c r="C13" s="48">
        <v>15</v>
      </c>
      <c r="D13" s="63">
        <v>0</v>
      </c>
      <c r="E13" s="48">
        <v>10</v>
      </c>
      <c r="F13" s="63">
        <v>5</v>
      </c>
      <c r="G13" s="75">
        <v>0</v>
      </c>
      <c r="H13" s="64">
        <v>0.69</v>
      </c>
      <c r="I13" s="75">
        <v>0.31</v>
      </c>
    </row>
    <row r="14" spans="1:9" x14ac:dyDescent="0.35">
      <c r="A14" s="45" t="s">
        <v>55</v>
      </c>
      <c r="B14" s="62" t="s">
        <v>67</v>
      </c>
      <c r="C14" s="48">
        <v>25</v>
      </c>
      <c r="D14" s="63">
        <v>5</v>
      </c>
      <c r="E14" s="48">
        <v>15</v>
      </c>
      <c r="F14" s="63">
        <v>5</v>
      </c>
      <c r="G14" s="75">
        <v>0.13</v>
      </c>
      <c r="H14" s="64">
        <v>0.57999999999999996</v>
      </c>
      <c r="I14" s="75">
        <v>0.28999999999999998</v>
      </c>
    </row>
    <row r="15" spans="1:9" x14ac:dyDescent="0.35">
      <c r="A15" s="45" t="s">
        <v>55</v>
      </c>
      <c r="B15" s="62" t="s">
        <v>68</v>
      </c>
      <c r="C15" s="48">
        <v>25</v>
      </c>
      <c r="D15" s="63" t="s">
        <v>100</v>
      </c>
      <c r="E15" s="48">
        <v>15</v>
      </c>
      <c r="F15" s="63">
        <v>10</v>
      </c>
      <c r="G15" s="75" t="s">
        <v>100</v>
      </c>
      <c r="H15" s="64">
        <v>0.56000000000000005</v>
      </c>
      <c r="I15" s="75" t="s">
        <v>100</v>
      </c>
    </row>
    <row r="16" spans="1:9" x14ac:dyDescent="0.35">
      <c r="A16" s="45" t="s">
        <v>55</v>
      </c>
      <c r="B16" s="62" t="s">
        <v>69</v>
      </c>
      <c r="C16" s="48">
        <v>40</v>
      </c>
      <c r="D16" s="63" t="s">
        <v>100</v>
      </c>
      <c r="E16" s="48">
        <v>25</v>
      </c>
      <c r="F16" s="63">
        <v>15</v>
      </c>
      <c r="G16" s="75" t="s">
        <v>100</v>
      </c>
      <c r="H16" s="64">
        <v>0.61</v>
      </c>
      <c r="I16" s="75" t="s">
        <v>100</v>
      </c>
    </row>
    <row r="17" spans="1:9" x14ac:dyDescent="0.35">
      <c r="A17" s="45" t="s">
        <v>55</v>
      </c>
      <c r="B17" s="62" t="s">
        <v>70</v>
      </c>
      <c r="C17" s="48">
        <v>35</v>
      </c>
      <c r="D17" s="63">
        <v>0</v>
      </c>
      <c r="E17" s="48">
        <v>20</v>
      </c>
      <c r="F17" s="63">
        <v>15</v>
      </c>
      <c r="G17" s="75">
        <v>0</v>
      </c>
      <c r="H17" s="64">
        <v>0.62</v>
      </c>
      <c r="I17" s="75">
        <v>0.38</v>
      </c>
    </row>
    <row r="18" spans="1:9" x14ac:dyDescent="0.35">
      <c r="A18" s="45" t="s">
        <v>55</v>
      </c>
      <c r="B18" s="62" t="s">
        <v>71</v>
      </c>
      <c r="C18" s="48">
        <v>65</v>
      </c>
      <c r="D18" s="63">
        <v>0</v>
      </c>
      <c r="E18" s="48">
        <v>45</v>
      </c>
      <c r="F18" s="63">
        <v>25</v>
      </c>
      <c r="G18" s="75">
        <v>0</v>
      </c>
      <c r="H18" s="64">
        <v>0.66</v>
      </c>
      <c r="I18" s="75">
        <v>0.34</v>
      </c>
    </row>
    <row r="19" spans="1:9" x14ac:dyDescent="0.35">
      <c r="A19" s="45" t="s">
        <v>55</v>
      </c>
      <c r="B19" s="62" t="s">
        <v>72</v>
      </c>
      <c r="C19" s="48">
        <v>65</v>
      </c>
      <c r="D19" s="63" t="s">
        <v>100</v>
      </c>
      <c r="E19" s="48">
        <v>45</v>
      </c>
      <c r="F19" s="63">
        <v>15</v>
      </c>
      <c r="G19" s="75" t="s">
        <v>100</v>
      </c>
      <c r="H19" s="64">
        <v>0.73</v>
      </c>
      <c r="I19" s="75" t="s">
        <v>100</v>
      </c>
    </row>
    <row r="20" spans="1:9" x14ac:dyDescent="0.35">
      <c r="A20" s="45" t="s">
        <v>55</v>
      </c>
      <c r="B20" s="62" t="s">
        <v>73</v>
      </c>
      <c r="C20" s="48">
        <v>60</v>
      </c>
      <c r="D20" s="63">
        <v>0</v>
      </c>
      <c r="E20" s="48">
        <v>40</v>
      </c>
      <c r="F20" s="63">
        <v>20</v>
      </c>
      <c r="G20" s="75">
        <v>0</v>
      </c>
      <c r="H20" s="64">
        <v>0.69</v>
      </c>
      <c r="I20" s="75">
        <v>0.31</v>
      </c>
    </row>
    <row r="21" spans="1:9" x14ac:dyDescent="0.35">
      <c r="A21" s="45" t="s">
        <v>55</v>
      </c>
      <c r="B21" s="62" t="s">
        <v>74</v>
      </c>
      <c r="C21" s="48">
        <v>45</v>
      </c>
      <c r="D21" s="63" t="s">
        <v>100</v>
      </c>
      <c r="E21" s="48">
        <v>25</v>
      </c>
      <c r="F21" s="63">
        <v>20</v>
      </c>
      <c r="G21" s="75" t="s">
        <v>100</v>
      </c>
      <c r="H21" s="64">
        <v>0.51</v>
      </c>
      <c r="I21" s="75" t="s">
        <v>100</v>
      </c>
    </row>
    <row r="22" spans="1:9" x14ac:dyDescent="0.35">
      <c r="A22" s="45" t="s">
        <v>55</v>
      </c>
      <c r="B22" s="62" t="s">
        <v>75</v>
      </c>
      <c r="C22" s="48">
        <v>65</v>
      </c>
      <c r="D22" s="63" t="s">
        <v>100</v>
      </c>
      <c r="E22" s="48">
        <v>45</v>
      </c>
      <c r="F22" s="63">
        <v>15</v>
      </c>
      <c r="G22" s="75" t="s">
        <v>100</v>
      </c>
      <c r="H22" s="64">
        <v>0.71</v>
      </c>
      <c r="I22" s="75" t="s">
        <v>100</v>
      </c>
    </row>
    <row r="23" spans="1:9" x14ac:dyDescent="0.35">
      <c r="A23" s="45" t="s">
        <v>55</v>
      </c>
      <c r="B23" s="62" t="s">
        <v>76</v>
      </c>
      <c r="C23" s="48">
        <v>70</v>
      </c>
      <c r="D23" s="63" t="s">
        <v>100</v>
      </c>
      <c r="E23" s="48">
        <v>50</v>
      </c>
      <c r="F23" s="63">
        <v>20</v>
      </c>
      <c r="G23" s="75" t="s">
        <v>100</v>
      </c>
      <c r="H23" s="64">
        <v>0.68</v>
      </c>
      <c r="I23" s="75" t="s">
        <v>100</v>
      </c>
    </row>
    <row r="24" spans="1:9" x14ac:dyDescent="0.35">
      <c r="A24" s="45" t="s">
        <v>55</v>
      </c>
      <c r="B24" s="62" t="s">
        <v>77</v>
      </c>
      <c r="C24" s="48">
        <v>110</v>
      </c>
      <c r="D24" s="63" t="s">
        <v>100</v>
      </c>
      <c r="E24" s="48">
        <v>60</v>
      </c>
      <c r="F24" s="63">
        <v>50</v>
      </c>
      <c r="G24" s="75" t="s">
        <v>100</v>
      </c>
      <c r="H24" s="64">
        <v>0.55000000000000004</v>
      </c>
      <c r="I24" s="75" t="s">
        <v>100</v>
      </c>
    </row>
    <row r="25" spans="1:9" x14ac:dyDescent="0.35">
      <c r="A25" s="45" t="s">
        <v>55</v>
      </c>
      <c r="B25" s="62" t="s">
        <v>78</v>
      </c>
      <c r="C25" s="48">
        <v>140</v>
      </c>
      <c r="D25" s="63">
        <v>5</v>
      </c>
      <c r="E25" s="48">
        <v>60</v>
      </c>
      <c r="F25" s="63">
        <v>80</v>
      </c>
      <c r="G25" s="75">
        <v>0.02</v>
      </c>
      <c r="H25" s="64">
        <v>0.41</v>
      </c>
      <c r="I25" s="75">
        <v>0.56999999999999995</v>
      </c>
    </row>
    <row r="26" spans="1:9" x14ac:dyDescent="0.35">
      <c r="A26" s="45" t="s">
        <v>55</v>
      </c>
      <c r="B26" s="62" t="s">
        <v>79</v>
      </c>
      <c r="C26" s="48">
        <v>160</v>
      </c>
      <c r="D26" s="63">
        <v>5</v>
      </c>
      <c r="E26" s="48">
        <v>70</v>
      </c>
      <c r="F26" s="63">
        <v>90</v>
      </c>
      <c r="G26" s="75">
        <v>0.02</v>
      </c>
      <c r="H26" s="64">
        <v>0.43</v>
      </c>
      <c r="I26" s="75">
        <v>0.56000000000000005</v>
      </c>
    </row>
    <row r="27" spans="1:9" x14ac:dyDescent="0.35">
      <c r="A27" s="45" t="s">
        <v>55</v>
      </c>
      <c r="B27" s="62" t="s">
        <v>80</v>
      </c>
      <c r="C27" s="48">
        <v>300</v>
      </c>
      <c r="D27" s="63" t="s">
        <v>100</v>
      </c>
      <c r="E27" s="48">
        <v>85</v>
      </c>
      <c r="F27" s="63">
        <v>215</v>
      </c>
      <c r="G27" s="75" t="s">
        <v>100</v>
      </c>
      <c r="H27" s="64" t="s">
        <v>100</v>
      </c>
      <c r="I27" s="75">
        <v>0.72</v>
      </c>
    </row>
    <row r="28" spans="1:9" x14ac:dyDescent="0.35">
      <c r="A28" s="45" t="s">
        <v>55</v>
      </c>
      <c r="B28" s="62" t="s">
        <v>81</v>
      </c>
      <c r="C28" s="48">
        <v>275</v>
      </c>
      <c r="D28" s="63">
        <v>5</v>
      </c>
      <c r="E28" s="48">
        <v>75</v>
      </c>
      <c r="F28" s="63">
        <v>195</v>
      </c>
      <c r="G28" s="75">
        <v>0.01</v>
      </c>
      <c r="H28" s="64">
        <v>0.28000000000000003</v>
      </c>
      <c r="I28" s="75">
        <v>0.71</v>
      </c>
    </row>
    <row r="29" spans="1:9" x14ac:dyDescent="0.35">
      <c r="A29" s="45" t="s">
        <v>55</v>
      </c>
      <c r="B29" s="62" t="s">
        <v>82</v>
      </c>
      <c r="C29" s="48">
        <v>190</v>
      </c>
      <c r="D29" s="63">
        <v>5</v>
      </c>
      <c r="E29" s="48">
        <v>95</v>
      </c>
      <c r="F29" s="63">
        <v>90</v>
      </c>
      <c r="G29" s="75">
        <v>0.03</v>
      </c>
      <c r="H29" s="64">
        <v>0.5</v>
      </c>
      <c r="I29" s="75">
        <v>0.47</v>
      </c>
    </row>
    <row r="30" spans="1:9" x14ac:dyDescent="0.35">
      <c r="A30" s="45" t="s">
        <v>55</v>
      </c>
      <c r="B30" s="62" t="s">
        <v>83</v>
      </c>
      <c r="C30" s="48">
        <v>250</v>
      </c>
      <c r="D30" s="63" t="s">
        <v>100</v>
      </c>
      <c r="E30" s="48">
        <v>120</v>
      </c>
      <c r="F30" s="63">
        <v>130</v>
      </c>
      <c r="G30" s="75" t="s">
        <v>100</v>
      </c>
      <c r="H30" s="64" t="s">
        <v>100</v>
      </c>
      <c r="I30" s="75">
        <v>0.52</v>
      </c>
    </row>
    <row r="31" spans="1:9" x14ac:dyDescent="0.35">
      <c r="A31" s="45" t="s">
        <v>55</v>
      </c>
      <c r="B31" s="62" t="s">
        <v>84</v>
      </c>
      <c r="C31" s="48">
        <v>370</v>
      </c>
      <c r="D31" s="63">
        <v>10</v>
      </c>
      <c r="E31" s="48">
        <v>245</v>
      </c>
      <c r="F31" s="63">
        <v>115</v>
      </c>
      <c r="G31" s="75">
        <v>0.02</v>
      </c>
      <c r="H31" s="64">
        <v>0.67</v>
      </c>
      <c r="I31" s="75">
        <v>0.31</v>
      </c>
    </row>
    <row r="32" spans="1:9" x14ac:dyDescent="0.35">
      <c r="A32" s="45" t="s">
        <v>55</v>
      </c>
      <c r="B32" s="62" t="s">
        <v>85</v>
      </c>
      <c r="C32" s="48">
        <v>390</v>
      </c>
      <c r="D32" s="63">
        <v>10</v>
      </c>
      <c r="E32" s="48">
        <v>240</v>
      </c>
      <c r="F32" s="63">
        <v>140</v>
      </c>
      <c r="G32" s="75">
        <v>0.03</v>
      </c>
      <c r="H32" s="64">
        <v>0.61</v>
      </c>
      <c r="I32" s="75">
        <v>0.36</v>
      </c>
    </row>
    <row r="33" spans="1:9" x14ac:dyDescent="0.35">
      <c r="A33" s="45" t="s">
        <v>55</v>
      </c>
      <c r="B33" s="62" t="s">
        <v>86</v>
      </c>
      <c r="C33" s="48">
        <v>275</v>
      </c>
      <c r="D33" s="63">
        <v>5</v>
      </c>
      <c r="E33" s="48">
        <v>120</v>
      </c>
      <c r="F33" s="63">
        <v>150</v>
      </c>
      <c r="G33" s="75">
        <v>0.02</v>
      </c>
      <c r="H33" s="64">
        <v>0.44</v>
      </c>
      <c r="I33" s="75">
        <v>0.54</v>
      </c>
    </row>
    <row r="34" spans="1:9" x14ac:dyDescent="0.35">
      <c r="A34" s="45" t="s">
        <v>55</v>
      </c>
      <c r="B34" s="62" t="s">
        <v>87</v>
      </c>
      <c r="C34" s="48">
        <v>365</v>
      </c>
      <c r="D34" s="63">
        <v>10</v>
      </c>
      <c r="E34" s="48">
        <v>170</v>
      </c>
      <c r="F34" s="63">
        <v>185</v>
      </c>
      <c r="G34" s="75">
        <v>0.02</v>
      </c>
      <c r="H34" s="64">
        <v>0.47</v>
      </c>
      <c r="I34" s="75">
        <v>0.51</v>
      </c>
    </row>
    <row r="35" spans="1:9" x14ac:dyDescent="0.35">
      <c r="A35" s="45" t="s">
        <v>55</v>
      </c>
      <c r="B35" s="62" t="s">
        <v>88</v>
      </c>
      <c r="C35" s="48">
        <v>310</v>
      </c>
      <c r="D35" s="63">
        <v>5</v>
      </c>
      <c r="E35" s="48">
        <v>115</v>
      </c>
      <c r="F35" s="63">
        <v>195</v>
      </c>
      <c r="G35" s="75">
        <v>0.01</v>
      </c>
      <c r="H35" s="64">
        <v>0.37</v>
      </c>
      <c r="I35" s="75">
        <v>0.62</v>
      </c>
    </row>
    <row r="36" spans="1:9" x14ac:dyDescent="0.35">
      <c r="A36" s="45" t="s">
        <v>55</v>
      </c>
      <c r="B36" s="62" t="s">
        <v>89</v>
      </c>
      <c r="C36" s="48">
        <v>250</v>
      </c>
      <c r="D36" s="63">
        <v>10</v>
      </c>
      <c r="E36" s="48">
        <v>120</v>
      </c>
      <c r="F36" s="63">
        <v>120</v>
      </c>
      <c r="G36" s="75">
        <v>0.04</v>
      </c>
      <c r="H36" s="64">
        <v>0.48</v>
      </c>
      <c r="I36" s="75">
        <v>0.48</v>
      </c>
    </row>
    <row r="37" spans="1:9" x14ac:dyDescent="0.35">
      <c r="A37" s="45" t="s">
        <v>55</v>
      </c>
      <c r="B37" s="62" t="s">
        <v>90</v>
      </c>
      <c r="C37" s="48">
        <v>250</v>
      </c>
      <c r="D37" s="63">
        <v>5</v>
      </c>
      <c r="E37" s="48">
        <v>120</v>
      </c>
      <c r="F37" s="63">
        <v>125</v>
      </c>
      <c r="G37" s="75">
        <v>0.01</v>
      </c>
      <c r="H37" s="64">
        <v>0.48</v>
      </c>
      <c r="I37" s="75">
        <v>0.5</v>
      </c>
    </row>
    <row r="38" spans="1:9" x14ac:dyDescent="0.35">
      <c r="A38" s="45" t="s">
        <v>55</v>
      </c>
      <c r="B38" s="62" t="s">
        <v>91</v>
      </c>
      <c r="C38" s="48">
        <v>300</v>
      </c>
      <c r="D38" s="63">
        <v>10</v>
      </c>
      <c r="E38" s="48">
        <v>125</v>
      </c>
      <c r="F38" s="63">
        <v>165</v>
      </c>
      <c r="G38" s="75">
        <v>0.03</v>
      </c>
      <c r="H38" s="64">
        <v>0.42</v>
      </c>
      <c r="I38" s="75">
        <v>0.55000000000000004</v>
      </c>
    </row>
    <row r="39" spans="1:9" x14ac:dyDescent="0.35">
      <c r="A39" s="45" t="s">
        <v>55</v>
      </c>
      <c r="B39" s="62" t="s">
        <v>92</v>
      </c>
      <c r="C39" s="48">
        <v>355</v>
      </c>
      <c r="D39" s="63">
        <v>15</v>
      </c>
      <c r="E39" s="48">
        <v>110</v>
      </c>
      <c r="F39" s="63">
        <v>230</v>
      </c>
      <c r="G39" s="75">
        <v>0.04</v>
      </c>
      <c r="H39" s="64">
        <v>0.31</v>
      </c>
      <c r="I39" s="75">
        <v>0.65</v>
      </c>
    </row>
    <row r="40" spans="1:9" x14ac:dyDescent="0.35">
      <c r="A40" s="45" t="s">
        <v>55</v>
      </c>
      <c r="B40" s="62" t="s">
        <v>93</v>
      </c>
      <c r="C40" s="48">
        <v>390</v>
      </c>
      <c r="D40" s="63">
        <v>10</v>
      </c>
      <c r="E40" s="48">
        <v>150</v>
      </c>
      <c r="F40" s="63">
        <v>230</v>
      </c>
      <c r="G40" s="75">
        <v>0.02</v>
      </c>
      <c r="H40" s="64">
        <v>0.39</v>
      </c>
      <c r="I40" s="75">
        <v>0.59</v>
      </c>
    </row>
    <row r="41" spans="1:9" x14ac:dyDescent="0.35">
      <c r="A41" s="45" t="s">
        <v>55</v>
      </c>
      <c r="B41" s="62" t="s">
        <v>94</v>
      </c>
      <c r="C41" s="48">
        <v>505</v>
      </c>
      <c r="D41" s="63">
        <v>15</v>
      </c>
      <c r="E41" s="48">
        <v>185</v>
      </c>
      <c r="F41" s="63">
        <v>305</v>
      </c>
      <c r="G41" s="75">
        <v>0.03</v>
      </c>
      <c r="H41" s="64">
        <v>0.37</v>
      </c>
      <c r="I41" s="75">
        <v>0.6</v>
      </c>
    </row>
    <row r="42" spans="1:9" x14ac:dyDescent="0.35">
      <c r="A42" s="46" t="s">
        <v>55</v>
      </c>
      <c r="B42" s="66" t="s">
        <v>95</v>
      </c>
      <c r="C42" s="49">
        <v>740</v>
      </c>
      <c r="D42" s="67">
        <v>20</v>
      </c>
      <c r="E42" s="49">
        <v>130</v>
      </c>
      <c r="F42" s="67">
        <v>590</v>
      </c>
      <c r="G42" s="76">
        <v>0.03</v>
      </c>
      <c r="H42" s="68">
        <v>0.18</v>
      </c>
      <c r="I42" s="76">
        <v>0.79</v>
      </c>
    </row>
    <row r="43" spans="1:9" x14ac:dyDescent="0.35">
      <c r="A43" s="23" t="s">
        <v>374</v>
      </c>
      <c r="B43" s="36" t="s">
        <v>55</v>
      </c>
      <c r="C43" s="26">
        <v>4465</v>
      </c>
      <c r="D43" s="24">
        <v>65</v>
      </c>
      <c r="E43" s="26">
        <v>1780</v>
      </c>
      <c r="F43" s="24">
        <v>2620</v>
      </c>
      <c r="G43" s="25">
        <v>0.01</v>
      </c>
      <c r="H43" s="27">
        <v>0.4</v>
      </c>
      <c r="I43" s="25">
        <v>0.59</v>
      </c>
    </row>
    <row r="44" spans="1:9" x14ac:dyDescent="0.35">
      <c r="A44" s="11" t="s">
        <v>374</v>
      </c>
      <c r="B44" t="s">
        <v>61</v>
      </c>
      <c r="C44" s="19">
        <v>0</v>
      </c>
      <c r="D44" s="4">
        <v>0</v>
      </c>
      <c r="E44" s="19">
        <v>0</v>
      </c>
      <c r="F44" s="4">
        <v>0</v>
      </c>
      <c r="G44" s="75" t="s">
        <v>57</v>
      </c>
      <c r="H44" s="64" t="s">
        <v>57</v>
      </c>
      <c r="I44" s="75" t="s">
        <v>57</v>
      </c>
    </row>
    <row r="45" spans="1:9" x14ac:dyDescent="0.35">
      <c r="A45" s="11" t="s">
        <v>374</v>
      </c>
      <c r="B45" t="s">
        <v>62</v>
      </c>
      <c r="C45" s="19">
        <v>0</v>
      </c>
      <c r="D45" s="4">
        <v>0</v>
      </c>
      <c r="E45" s="19">
        <v>0</v>
      </c>
      <c r="F45" s="4">
        <v>0</v>
      </c>
      <c r="G45" s="75" t="s">
        <v>57</v>
      </c>
      <c r="H45" s="64" t="s">
        <v>57</v>
      </c>
      <c r="I45" s="75" t="s">
        <v>57</v>
      </c>
    </row>
    <row r="46" spans="1:9" x14ac:dyDescent="0.35">
      <c r="A46" s="11" t="s">
        <v>374</v>
      </c>
      <c r="B46" t="s">
        <v>63</v>
      </c>
      <c r="C46" s="19" t="s">
        <v>100</v>
      </c>
      <c r="D46" s="4">
        <v>0</v>
      </c>
      <c r="E46" s="19" t="s">
        <v>100</v>
      </c>
      <c r="F46" s="4" t="s">
        <v>100</v>
      </c>
      <c r="G46" s="15">
        <v>0</v>
      </c>
      <c r="H46" s="5" t="s">
        <v>100</v>
      </c>
      <c r="I46" s="15" t="s">
        <v>100</v>
      </c>
    </row>
    <row r="47" spans="1:9" x14ac:dyDescent="0.35">
      <c r="A47" s="11" t="s">
        <v>374</v>
      </c>
      <c r="B47" t="s">
        <v>64</v>
      </c>
      <c r="C47" s="19">
        <v>0</v>
      </c>
      <c r="D47" s="4">
        <v>0</v>
      </c>
      <c r="E47" s="19">
        <v>0</v>
      </c>
      <c r="F47" s="4">
        <v>0</v>
      </c>
      <c r="G47" s="75" t="s">
        <v>57</v>
      </c>
      <c r="H47" s="64" t="s">
        <v>57</v>
      </c>
      <c r="I47" s="75" t="s">
        <v>57</v>
      </c>
    </row>
    <row r="48" spans="1:9" x14ac:dyDescent="0.35">
      <c r="A48" s="11" t="s">
        <v>374</v>
      </c>
      <c r="B48" t="s">
        <v>65</v>
      </c>
      <c r="C48" s="19" t="s">
        <v>100</v>
      </c>
      <c r="D48" s="4">
        <v>0</v>
      </c>
      <c r="E48" s="19" t="s">
        <v>100</v>
      </c>
      <c r="F48" s="4" t="s">
        <v>100</v>
      </c>
      <c r="G48" s="15">
        <v>0</v>
      </c>
      <c r="H48" s="5" t="s">
        <v>100</v>
      </c>
      <c r="I48" s="15" t="s">
        <v>100</v>
      </c>
    </row>
    <row r="49" spans="1:9" x14ac:dyDescent="0.35">
      <c r="A49" s="11" t="s">
        <v>374</v>
      </c>
      <c r="B49" t="s">
        <v>66</v>
      </c>
      <c r="C49" s="19">
        <v>10</v>
      </c>
      <c r="D49" s="4">
        <v>0</v>
      </c>
      <c r="E49" s="19">
        <v>5</v>
      </c>
      <c r="F49" s="4">
        <v>5</v>
      </c>
      <c r="G49" s="15">
        <v>0</v>
      </c>
      <c r="H49" s="5">
        <v>0.63</v>
      </c>
      <c r="I49" s="15">
        <v>0.38</v>
      </c>
    </row>
    <row r="50" spans="1:9" x14ac:dyDescent="0.35">
      <c r="A50" s="11" t="s">
        <v>374</v>
      </c>
      <c r="B50" t="s">
        <v>67</v>
      </c>
      <c r="C50" s="19">
        <v>15</v>
      </c>
      <c r="D50" s="4" t="s">
        <v>100</v>
      </c>
      <c r="E50" s="19">
        <v>10</v>
      </c>
      <c r="F50" s="4">
        <v>5</v>
      </c>
      <c r="G50" s="15" t="s">
        <v>100</v>
      </c>
      <c r="H50" s="5">
        <v>0.69</v>
      </c>
      <c r="I50" s="15" t="s">
        <v>100</v>
      </c>
    </row>
    <row r="51" spans="1:9" x14ac:dyDescent="0.35">
      <c r="A51" s="11" t="s">
        <v>374</v>
      </c>
      <c r="B51" t="s">
        <v>68</v>
      </c>
      <c r="C51" s="19">
        <v>15</v>
      </c>
      <c r="D51" s="4">
        <v>0</v>
      </c>
      <c r="E51" s="19">
        <v>10</v>
      </c>
      <c r="F51" s="4">
        <v>5</v>
      </c>
      <c r="G51" s="15">
        <v>0</v>
      </c>
      <c r="H51" s="5">
        <v>0.67</v>
      </c>
      <c r="I51" s="15">
        <v>0.33</v>
      </c>
    </row>
    <row r="52" spans="1:9" x14ac:dyDescent="0.35">
      <c r="A52" s="11" t="s">
        <v>374</v>
      </c>
      <c r="B52" t="s">
        <v>69</v>
      </c>
      <c r="C52" s="19">
        <v>25</v>
      </c>
      <c r="D52" s="4">
        <v>0</v>
      </c>
      <c r="E52" s="19">
        <v>15</v>
      </c>
      <c r="F52" s="4">
        <v>5</v>
      </c>
      <c r="G52" s="15">
        <v>0</v>
      </c>
      <c r="H52" s="5">
        <v>0.74</v>
      </c>
      <c r="I52" s="15">
        <v>0.26</v>
      </c>
    </row>
    <row r="53" spans="1:9" x14ac:dyDescent="0.35">
      <c r="A53" s="11" t="s">
        <v>374</v>
      </c>
      <c r="B53" t="s">
        <v>70</v>
      </c>
      <c r="C53" s="19">
        <v>20</v>
      </c>
      <c r="D53" s="4">
        <v>0</v>
      </c>
      <c r="E53" s="19">
        <v>15</v>
      </c>
      <c r="F53" s="4">
        <v>5</v>
      </c>
      <c r="G53" s="15">
        <v>0</v>
      </c>
      <c r="H53" s="5">
        <v>0.67</v>
      </c>
      <c r="I53" s="15">
        <v>0.33</v>
      </c>
    </row>
    <row r="54" spans="1:9" x14ac:dyDescent="0.35">
      <c r="A54" s="11" t="s">
        <v>374</v>
      </c>
      <c r="B54" t="s">
        <v>71</v>
      </c>
      <c r="C54" s="19">
        <v>45</v>
      </c>
      <c r="D54" s="4">
        <v>0</v>
      </c>
      <c r="E54" s="19">
        <v>35</v>
      </c>
      <c r="F54" s="4">
        <v>10</v>
      </c>
      <c r="G54" s="15">
        <v>0</v>
      </c>
      <c r="H54" s="5">
        <v>0.76</v>
      </c>
      <c r="I54" s="15">
        <v>0.24</v>
      </c>
    </row>
    <row r="55" spans="1:9" x14ac:dyDescent="0.35">
      <c r="A55" s="11" t="s">
        <v>374</v>
      </c>
      <c r="B55" t="s">
        <v>72</v>
      </c>
      <c r="C55" s="19">
        <v>45</v>
      </c>
      <c r="D55" s="4" t="s">
        <v>100</v>
      </c>
      <c r="E55" s="19">
        <v>35</v>
      </c>
      <c r="F55" s="4">
        <v>10</v>
      </c>
      <c r="G55" s="15" t="s">
        <v>100</v>
      </c>
      <c r="H55" s="5">
        <v>0.76</v>
      </c>
      <c r="I55" s="15" t="s">
        <v>100</v>
      </c>
    </row>
    <row r="56" spans="1:9" x14ac:dyDescent="0.35">
      <c r="A56" s="11" t="s">
        <v>374</v>
      </c>
      <c r="B56" t="s">
        <v>73</v>
      </c>
      <c r="C56" s="19">
        <v>45</v>
      </c>
      <c r="D56" s="4">
        <v>0</v>
      </c>
      <c r="E56" s="19">
        <v>35</v>
      </c>
      <c r="F56" s="4">
        <v>10</v>
      </c>
      <c r="G56" s="15">
        <v>0</v>
      </c>
      <c r="H56" s="5">
        <v>0.75</v>
      </c>
      <c r="I56" s="15">
        <v>0.25</v>
      </c>
    </row>
    <row r="57" spans="1:9" x14ac:dyDescent="0.35">
      <c r="A57" s="11" t="s">
        <v>374</v>
      </c>
      <c r="B57" t="s">
        <v>74</v>
      </c>
      <c r="C57" s="19">
        <v>30</v>
      </c>
      <c r="D57" s="4">
        <v>0</v>
      </c>
      <c r="E57" s="19">
        <v>20</v>
      </c>
      <c r="F57" s="4">
        <v>15</v>
      </c>
      <c r="G57" s="15">
        <v>0</v>
      </c>
      <c r="H57" s="5">
        <v>0.57999999999999996</v>
      </c>
      <c r="I57" s="15">
        <v>0.42</v>
      </c>
    </row>
    <row r="58" spans="1:9" x14ac:dyDescent="0.35">
      <c r="A58" s="11" t="s">
        <v>374</v>
      </c>
      <c r="B58" t="s">
        <v>75</v>
      </c>
      <c r="C58" s="19">
        <v>35</v>
      </c>
      <c r="D58" s="4">
        <v>0</v>
      </c>
      <c r="E58" s="19">
        <v>25</v>
      </c>
      <c r="F58" s="4">
        <v>10</v>
      </c>
      <c r="G58" s="15">
        <v>0</v>
      </c>
      <c r="H58" s="5">
        <v>0.72</v>
      </c>
      <c r="I58" s="15">
        <v>0.28000000000000003</v>
      </c>
    </row>
    <row r="59" spans="1:9" x14ac:dyDescent="0.35">
      <c r="A59" s="11" t="s">
        <v>374</v>
      </c>
      <c r="B59" t="s">
        <v>76</v>
      </c>
      <c r="C59" s="19">
        <v>50</v>
      </c>
      <c r="D59" s="4" t="s">
        <v>100</v>
      </c>
      <c r="E59" s="19">
        <v>35</v>
      </c>
      <c r="F59" s="4">
        <v>15</v>
      </c>
      <c r="G59" s="15" t="s">
        <v>100</v>
      </c>
      <c r="H59" s="5">
        <v>0.7</v>
      </c>
      <c r="I59" s="15" t="s">
        <v>100</v>
      </c>
    </row>
    <row r="60" spans="1:9" x14ac:dyDescent="0.35">
      <c r="A60" s="11" t="s">
        <v>374</v>
      </c>
      <c r="B60" t="s">
        <v>77</v>
      </c>
      <c r="C60" s="19">
        <v>70</v>
      </c>
      <c r="D60" s="4" t="s">
        <v>100</v>
      </c>
      <c r="E60" s="19">
        <v>40</v>
      </c>
      <c r="F60" s="4">
        <v>30</v>
      </c>
      <c r="G60" s="15" t="s">
        <v>100</v>
      </c>
      <c r="H60" s="5">
        <v>0.55000000000000004</v>
      </c>
      <c r="I60" s="15" t="s">
        <v>100</v>
      </c>
    </row>
    <row r="61" spans="1:9" x14ac:dyDescent="0.35">
      <c r="A61" s="11" t="s">
        <v>374</v>
      </c>
      <c r="B61" t="s">
        <v>78</v>
      </c>
      <c r="C61" s="19">
        <v>100</v>
      </c>
      <c r="D61" s="4">
        <v>0</v>
      </c>
      <c r="E61" s="19">
        <v>35</v>
      </c>
      <c r="F61" s="4">
        <v>65</v>
      </c>
      <c r="G61" s="15">
        <v>0</v>
      </c>
      <c r="H61" s="5">
        <v>0.34</v>
      </c>
      <c r="I61" s="15">
        <v>0.66</v>
      </c>
    </row>
    <row r="62" spans="1:9" x14ac:dyDescent="0.35">
      <c r="A62" s="11" t="s">
        <v>374</v>
      </c>
      <c r="B62" t="s">
        <v>79</v>
      </c>
      <c r="C62" s="19">
        <v>100</v>
      </c>
      <c r="D62" s="4">
        <v>0</v>
      </c>
      <c r="E62" s="19">
        <v>45</v>
      </c>
      <c r="F62" s="4">
        <v>55</v>
      </c>
      <c r="G62" s="15">
        <v>0</v>
      </c>
      <c r="H62" s="5">
        <v>0.44</v>
      </c>
      <c r="I62" s="15">
        <v>0.56000000000000005</v>
      </c>
    </row>
    <row r="63" spans="1:9" x14ac:dyDescent="0.35">
      <c r="A63" s="11" t="s">
        <v>374</v>
      </c>
      <c r="B63" t="s">
        <v>80</v>
      </c>
      <c r="C63" s="19">
        <v>245</v>
      </c>
      <c r="D63" s="4" t="s">
        <v>100</v>
      </c>
      <c r="E63" s="19">
        <v>55</v>
      </c>
      <c r="F63" s="4">
        <v>190</v>
      </c>
      <c r="G63" s="15" t="s">
        <v>100</v>
      </c>
      <c r="H63" s="5" t="s">
        <v>100</v>
      </c>
      <c r="I63" s="15">
        <v>0.78</v>
      </c>
    </row>
    <row r="64" spans="1:9" x14ac:dyDescent="0.35">
      <c r="A64" s="11" t="s">
        <v>374</v>
      </c>
      <c r="B64" t="s">
        <v>81</v>
      </c>
      <c r="C64" s="19">
        <v>215</v>
      </c>
      <c r="D64" s="4" t="s">
        <v>100</v>
      </c>
      <c r="E64" s="19">
        <v>45</v>
      </c>
      <c r="F64" s="4">
        <v>170</v>
      </c>
      <c r="G64" s="15" t="s">
        <v>100</v>
      </c>
      <c r="H64" s="5" t="s">
        <v>100</v>
      </c>
      <c r="I64" s="15">
        <v>0.79</v>
      </c>
    </row>
    <row r="65" spans="1:9" x14ac:dyDescent="0.35">
      <c r="A65" s="11" t="s">
        <v>374</v>
      </c>
      <c r="B65" t="s">
        <v>82</v>
      </c>
      <c r="C65" s="19">
        <v>100</v>
      </c>
      <c r="D65" s="4" t="s">
        <v>100</v>
      </c>
      <c r="E65" s="19">
        <v>55</v>
      </c>
      <c r="F65" s="4">
        <v>40</v>
      </c>
      <c r="G65" s="15" t="s">
        <v>100</v>
      </c>
      <c r="H65" s="5">
        <v>0.55000000000000004</v>
      </c>
      <c r="I65" s="15" t="s">
        <v>100</v>
      </c>
    </row>
    <row r="66" spans="1:9" x14ac:dyDescent="0.35">
      <c r="A66" s="11" t="s">
        <v>374</v>
      </c>
      <c r="B66" t="s">
        <v>83</v>
      </c>
      <c r="C66" s="19">
        <v>155</v>
      </c>
      <c r="D66" s="4" t="s">
        <v>100</v>
      </c>
      <c r="E66" s="19">
        <v>65</v>
      </c>
      <c r="F66" s="4">
        <v>90</v>
      </c>
      <c r="G66" s="15" t="s">
        <v>100</v>
      </c>
      <c r="H66" s="5" t="s">
        <v>100</v>
      </c>
      <c r="I66" s="15">
        <v>0.57999999999999996</v>
      </c>
    </row>
    <row r="67" spans="1:9" x14ac:dyDescent="0.35">
      <c r="A67" s="11" t="s">
        <v>374</v>
      </c>
      <c r="B67" t="s">
        <v>84</v>
      </c>
      <c r="C67" s="19">
        <v>265</v>
      </c>
      <c r="D67" s="4">
        <v>5</v>
      </c>
      <c r="E67" s="19">
        <v>195</v>
      </c>
      <c r="F67" s="4">
        <v>65</v>
      </c>
      <c r="G67" s="15">
        <v>0.01</v>
      </c>
      <c r="H67" s="5">
        <v>0.75</v>
      </c>
      <c r="I67" s="15">
        <v>0.24</v>
      </c>
    </row>
    <row r="68" spans="1:9" x14ac:dyDescent="0.35">
      <c r="A68" s="11" t="s">
        <v>374</v>
      </c>
      <c r="B68" t="s">
        <v>85</v>
      </c>
      <c r="C68" s="19">
        <v>205</v>
      </c>
      <c r="D68" s="4">
        <v>5</v>
      </c>
      <c r="E68" s="19">
        <v>150</v>
      </c>
      <c r="F68" s="4">
        <v>55</v>
      </c>
      <c r="G68" s="15">
        <v>0.01</v>
      </c>
      <c r="H68" s="5">
        <v>0.72</v>
      </c>
      <c r="I68" s="15">
        <v>0.26</v>
      </c>
    </row>
    <row r="69" spans="1:9" x14ac:dyDescent="0.35">
      <c r="A69" s="11" t="s">
        <v>374</v>
      </c>
      <c r="B69" t="s">
        <v>86</v>
      </c>
      <c r="C69" s="19">
        <v>130</v>
      </c>
      <c r="D69" s="4">
        <v>0</v>
      </c>
      <c r="E69" s="19">
        <v>60</v>
      </c>
      <c r="F69" s="4">
        <v>70</v>
      </c>
      <c r="G69" s="15">
        <v>0</v>
      </c>
      <c r="H69" s="5">
        <v>0.47</v>
      </c>
      <c r="I69" s="15">
        <v>0.53</v>
      </c>
    </row>
    <row r="70" spans="1:9" x14ac:dyDescent="0.35">
      <c r="A70" s="11" t="s">
        <v>374</v>
      </c>
      <c r="B70" t="s">
        <v>87</v>
      </c>
      <c r="C70" s="19">
        <v>215</v>
      </c>
      <c r="D70" s="4" t="s">
        <v>100</v>
      </c>
      <c r="E70" s="19">
        <v>100</v>
      </c>
      <c r="F70" s="4">
        <v>115</v>
      </c>
      <c r="G70" s="15" t="s">
        <v>100</v>
      </c>
      <c r="H70" s="5" t="s">
        <v>100</v>
      </c>
      <c r="I70" s="15">
        <v>0.53</v>
      </c>
    </row>
    <row r="71" spans="1:9" x14ac:dyDescent="0.35">
      <c r="A71" s="11" t="s">
        <v>374</v>
      </c>
      <c r="B71" t="s">
        <v>88</v>
      </c>
      <c r="C71" s="19">
        <v>215</v>
      </c>
      <c r="D71" s="4" t="s">
        <v>100</v>
      </c>
      <c r="E71" s="19">
        <v>65</v>
      </c>
      <c r="F71" s="4">
        <v>155</v>
      </c>
      <c r="G71" s="15" t="s">
        <v>100</v>
      </c>
      <c r="H71" s="5" t="s">
        <v>100</v>
      </c>
      <c r="I71" s="15">
        <v>0.71</v>
      </c>
    </row>
    <row r="72" spans="1:9" x14ac:dyDescent="0.35">
      <c r="A72" s="11" t="s">
        <v>374</v>
      </c>
      <c r="B72" t="s">
        <v>89</v>
      </c>
      <c r="C72" s="19">
        <v>165</v>
      </c>
      <c r="D72" s="4" t="s">
        <v>100</v>
      </c>
      <c r="E72" s="19">
        <v>80</v>
      </c>
      <c r="F72" s="4">
        <v>85</v>
      </c>
      <c r="G72" s="15" t="s">
        <v>100</v>
      </c>
      <c r="H72" s="5" t="s">
        <v>100</v>
      </c>
      <c r="I72" s="15">
        <v>0.51</v>
      </c>
    </row>
    <row r="73" spans="1:9" x14ac:dyDescent="0.35">
      <c r="A73" s="11" t="s">
        <v>374</v>
      </c>
      <c r="B73" t="s">
        <v>90</v>
      </c>
      <c r="C73" s="19">
        <v>155</v>
      </c>
      <c r="D73" s="4">
        <v>0</v>
      </c>
      <c r="E73" s="19">
        <v>75</v>
      </c>
      <c r="F73" s="4">
        <v>80</v>
      </c>
      <c r="G73" s="15">
        <v>0</v>
      </c>
      <c r="H73" s="5">
        <v>0.49</v>
      </c>
      <c r="I73" s="15">
        <v>0.51</v>
      </c>
    </row>
    <row r="74" spans="1:9" x14ac:dyDescent="0.35">
      <c r="A74" s="11" t="s">
        <v>374</v>
      </c>
      <c r="B74" t="s">
        <v>91</v>
      </c>
      <c r="C74" s="19">
        <v>210</v>
      </c>
      <c r="D74" s="4">
        <v>5</v>
      </c>
      <c r="E74" s="19">
        <v>85</v>
      </c>
      <c r="F74" s="4">
        <v>125</v>
      </c>
      <c r="G74" s="15">
        <v>0.02</v>
      </c>
      <c r="H74" s="5">
        <v>0.4</v>
      </c>
      <c r="I74" s="15">
        <v>0.59</v>
      </c>
    </row>
    <row r="75" spans="1:9" x14ac:dyDescent="0.35">
      <c r="A75" s="11" t="s">
        <v>374</v>
      </c>
      <c r="B75" t="s">
        <v>92</v>
      </c>
      <c r="C75" s="19">
        <v>270</v>
      </c>
      <c r="D75" s="4">
        <v>5</v>
      </c>
      <c r="E75" s="19">
        <v>70</v>
      </c>
      <c r="F75" s="4">
        <v>195</v>
      </c>
      <c r="G75" s="15">
        <v>0.02</v>
      </c>
      <c r="H75" s="5">
        <v>0.26</v>
      </c>
      <c r="I75" s="15">
        <v>0.71</v>
      </c>
    </row>
    <row r="76" spans="1:9" x14ac:dyDescent="0.35">
      <c r="A76" s="11" t="s">
        <v>374</v>
      </c>
      <c r="B76" t="s">
        <v>93</v>
      </c>
      <c r="C76" s="19">
        <v>295</v>
      </c>
      <c r="D76" s="4">
        <v>5</v>
      </c>
      <c r="E76" s="19">
        <v>110</v>
      </c>
      <c r="F76" s="4">
        <v>180</v>
      </c>
      <c r="G76" s="15">
        <v>0.02</v>
      </c>
      <c r="H76" s="5">
        <v>0.37</v>
      </c>
      <c r="I76" s="15">
        <v>0.61</v>
      </c>
    </row>
    <row r="77" spans="1:9" x14ac:dyDescent="0.35">
      <c r="A77" s="11" t="s">
        <v>374</v>
      </c>
      <c r="B77" t="s">
        <v>94</v>
      </c>
      <c r="C77" s="19">
        <v>410</v>
      </c>
      <c r="D77" s="4">
        <v>10</v>
      </c>
      <c r="E77" s="19">
        <v>140</v>
      </c>
      <c r="F77" s="4">
        <v>260</v>
      </c>
      <c r="G77" s="15">
        <v>0.03</v>
      </c>
      <c r="H77" s="5">
        <v>0.34</v>
      </c>
      <c r="I77" s="15">
        <v>0.63</v>
      </c>
    </row>
    <row r="78" spans="1:9" x14ac:dyDescent="0.35">
      <c r="A78" s="11" t="s">
        <v>374</v>
      </c>
      <c r="B78" t="s">
        <v>95</v>
      </c>
      <c r="C78" s="19">
        <v>610</v>
      </c>
      <c r="D78" s="4">
        <v>20</v>
      </c>
      <c r="E78" s="19">
        <v>85</v>
      </c>
      <c r="F78" s="4">
        <v>510</v>
      </c>
      <c r="G78" s="15">
        <v>0.03</v>
      </c>
      <c r="H78" s="5">
        <v>0.14000000000000001</v>
      </c>
      <c r="I78" s="15">
        <v>0.83</v>
      </c>
    </row>
    <row r="79" spans="1:9" x14ac:dyDescent="0.35">
      <c r="A79" s="23" t="s">
        <v>375</v>
      </c>
      <c r="B79" s="36" t="s">
        <v>55</v>
      </c>
      <c r="C79" s="26">
        <v>1985</v>
      </c>
      <c r="D79" s="24">
        <v>80</v>
      </c>
      <c r="E79" s="26">
        <v>960</v>
      </c>
      <c r="F79" s="24">
        <v>945</v>
      </c>
      <c r="G79" s="25">
        <v>0.04</v>
      </c>
      <c r="H79" s="27">
        <v>0.48</v>
      </c>
      <c r="I79" s="25">
        <v>0.48</v>
      </c>
    </row>
    <row r="80" spans="1:9" x14ac:dyDescent="0.35">
      <c r="A80" s="11" t="s">
        <v>375</v>
      </c>
      <c r="B80" t="s">
        <v>61</v>
      </c>
      <c r="C80" s="19" t="s">
        <v>100</v>
      </c>
      <c r="D80" s="4">
        <v>0</v>
      </c>
      <c r="E80" s="19" t="s">
        <v>100</v>
      </c>
      <c r="F80" s="4">
        <v>0</v>
      </c>
      <c r="G80" s="15">
        <v>0</v>
      </c>
      <c r="H80" s="5" t="s">
        <v>100</v>
      </c>
      <c r="I80" s="15">
        <v>0</v>
      </c>
    </row>
    <row r="81" spans="1:9" x14ac:dyDescent="0.35">
      <c r="A81" s="11" t="s">
        <v>375</v>
      </c>
      <c r="B81" t="s">
        <v>62</v>
      </c>
      <c r="C81" s="19" t="s">
        <v>100</v>
      </c>
      <c r="D81" s="4">
        <v>0</v>
      </c>
      <c r="E81" s="19" t="s">
        <v>100</v>
      </c>
      <c r="F81" s="4">
        <v>0</v>
      </c>
      <c r="G81" s="15">
        <v>0</v>
      </c>
      <c r="H81" s="5" t="s">
        <v>100</v>
      </c>
      <c r="I81" s="15">
        <v>0</v>
      </c>
    </row>
    <row r="82" spans="1:9" x14ac:dyDescent="0.35">
      <c r="A82" s="11" t="s">
        <v>375</v>
      </c>
      <c r="B82" t="s">
        <v>63</v>
      </c>
      <c r="C82" s="19">
        <v>5</v>
      </c>
      <c r="D82" s="4">
        <v>0</v>
      </c>
      <c r="E82" s="19">
        <v>5</v>
      </c>
      <c r="F82" s="4">
        <v>0</v>
      </c>
      <c r="G82" s="15">
        <v>0</v>
      </c>
      <c r="H82" s="5">
        <v>1</v>
      </c>
      <c r="I82" s="15">
        <v>0</v>
      </c>
    </row>
    <row r="83" spans="1:9" x14ac:dyDescent="0.35">
      <c r="A83" s="11" t="s">
        <v>375</v>
      </c>
      <c r="B83" t="s">
        <v>64</v>
      </c>
      <c r="C83" s="19">
        <v>10</v>
      </c>
      <c r="D83" s="4">
        <v>0</v>
      </c>
      <c r="E83" s="19" t="s">
        <v>100</v>
      </c>
      <c r="F83" s="4">
        <v>5</v>
      </c>
      <c r="G83" s="15">
        <v>0</v>
      </c>
      <c r="H83" s="5" t="s">
        <v>100</v>
      </c>
      <c r="I83" s="15" t="s">
        <v>100</v>
      </c>
    </row>
    <row r="84" spans="1:9" x14ac:dyDescent="0.35">
      <c r="A84" s="11" t="s">
        <v>375</v>
      </c>
      <c r="B84" t="s">
        <v>65</v>
      </c>
      <c r="C84" s="19">
        <v>5</v>
      </c>
      <c r="D84" s="4">
        <v>0</v>
      </c>
      <c r="E84" s="19" t="s">
        <v>100</v>
      </c>
      <c r="F84" s="4" t="s">
        <v>100</v>
      </c>
      <c r="G84" s="15">
        <v>0</v>
      </c>
      <c r="H84" s="5" t="s">
        <v>100</v>
      </c>
      <c r="I84" s="15" t="s">
        <v>100</v>
      </c>
    </row>
    <row r="85" spans="1:9" x14ac:dyDescent="0.35">
      <c r="A85" s="11" t="s">
        <v>375</v>
      </c>
      <c r="B85" t="s">
        <v>66</v>
      </c>
      <c r="C85" s="19">
        <v>5</v>
      </c>
      <c r="D85" s="4">
        <v>0</v>
      </c>
      <c r="E85" s="19">
        <v>5</v>
      </c>
      <c r="F85" s="4" t="s">
        <v>100</v>
      </c>
      <c r="G85" s="15">
        <v>0</v>
      </c>
      <c r="H85" s="5" t="s">
        <v>100</v>
      </c>
      <c r="I85" s="15" t="s">
        <v>100</v>
      </c>
    </row>
    <row r="86" spans="1:9" x14ac:dyDescent="0.35">
      <c r="A86" s="11" t="s">
        <v>375</v>
      </c>
      <c r="B86" t="s">
        <v>67</v>
      </c>
      <c r="C86" s="19">
        <v>10</v>
      </c>
      <c r="D86" s="4" t="s">
        <v>100</v>
      </c>
      <c r="E86" s="19">
        <v>5</v>
      </c>
      <c r="F86" s="4">
        <v>5</v>
      </c>
      <c r="G86" s="15" t="s">
        <v>100</v>
      </c>
      <c r="H86" s="5">
        <v>0.45</v>
      </c>
      <c r="I86" s="15" t="s">
        <v>100</v>
      </c>
    </row>
    <row r="87" spans="1:9" x14ac:dyDescent="0.35">
      <c r="A87" s="11" t="s">
        <v>375</v>
      </c>
      <c r="B87" t="s">
        <v>68</v>
      </c>
      <c r="C87" s="19">
        <v>10</v>
      </c>
      <c r="D87" s="4" t="s">
        <v>100</v>
      </c>
      <c r="E87" s="19">
        <v>5</v>
      </c>
      <c r="F87" s="4">
        <v>5</v>
      </c>
      <c r="G87" s="15" t="s">
        <v>100</v>
      </c>
      <c r="H87" s="5" t="s">
        <v>100</v>
      </c>
      <c r="I87" s="15" t="s">
        <v>100</v>
      </c>
    </row>
    <row r="88" spans="1:9" x14ac:dyDescent="0.35">
      <c r="A88" s="11" t="s">
        <v>375</v>
      </c>
      <c r="B88" t="s">
        <v>69</v>
      </c>
      <c r="C88" s="19">
        <v>15</v>
      </c>
      <c r="D88" s="4" t="s">
        <v>100</v>
      </c>
      <c r="E88" s="19">
        <v>5</v>
      </c>
      <c r="F88" s="4">
        <v>5</v>
      </c>
      <c r="G88" s="15" t="s">
        <v>100</v>
      </c>
      <c r="H88" s="5" t="s">
        <v>100</v>
      </c>
      <c r="I88" s="15">
        <v>0.47</v>
      </c>
    </row>
    <row r="89" spans="1:9" x14ac:dyDescent="0.35">
      <c r="A89" s="11" t="s">
        <v>375</v>
      </c>
      <c r="B89" t="s">
        <v>70</v>
      </c>
      <c r="C89" s="19">
        <v>15</v>
      </c>
      <c r="D89" s="4">
        <v>0</v>
      </c>
      <c r="E89" s="19">
        <v>5</v>
      </c>
      <c r="F89" s="4">
        <v>5</v>
      </c>
      <c r="G89" s="15">
        <v>0</v>
      </c>
      <c r="H89" s="5">
        <v>0.54</v>
      </c>
      <c r="I89" s="15">
        <v>0.46</v>
      </c>
    </row>
    <row r="90" spans="1:9" x14ac:dyDescent="0.35">
      <c r="A90" s="11" t="s">
        <v>375</v>
      </c>
      <c r="B90" t="s">
        <v>71</v>
      </c>
      <c r="C90" s="19">
        <v>20</v>
      </c>
      <c r="D90" s="4">
        <v>0</v>
      </c>
      <c r="E90" s="19">
        <v>10</v>
      </c>
      <c r="F90" s="4">
        <v>10</v>
      </c>
      <c r="G90" s="15">
        <v>0</v>
      </c>
      <c r="H90" s="5">
        <v>0.45</v>
      </c>
      <c r="I90" s="15">
        <v>0.55000000000000004</v>
      </c>
    </row>
    <row r="91" spans="1:9" x14ac:dyDescent="0.35">
      <c r="A91" s="11" t="s">
        <v>375</v>
      </c>
      <c r="B91" t="s">
        <v>72</v>
      </c>
      <c r="C91" s="19">
        <v>20</v>
      </c>
      <c r="D91" s="4" t="s">
        <v>100</v>
      </c>
      <c r="E91" s="19">
        <v>10</v>
      </c>
      <c r="F91" s="4">
        <v>5</v>
      </c>
      <c r="G91" s="15" t="s">
        <v>100</v>
      </c>
      <c r="H91" s="5">
        <v>0.67</v>
      </c>
      <c r="I91" s="15" t="s">
        <v>100</v>
      </c>
    </row>
    <row r="92" spans="1:9" x14ac:dyDescent="0.35">
      <c r="A92" s="11" t="s">
        <v>375</v>
      </c>
      <c r="B92" t="s">
        <v>73</v>
      </c>
      <c r="C92" s="19">
        <v>15</v>
      </c>
      <c r="D92" s="4">
        <v>0</v>
      </c>
      <c r="E92" s="19">
        <v>10</v>
      </c>
      <c r="F92" s="4">
        <v>5</v>
      </c>
      <c r="G92" s="15">
        <v>0</v>
      </c>
      <c r="H92" s="5">
        <v>0.53</v>
      </c>
      <c r="I92" s="15">
        <v>0.47</v>
      </c>
    </row>
    <row r="93" spans="1:9" x14ac:dyDescent="0.35">
      <c r="A93" s="11" t="s">
        <v>375</v>
      </c>
      <c r="B93" t="s">
        <v>74</v>
      </c>
      <c r="C93" s="19">
        <v>15</v>
      </c>
      <c r="D93" s="4" t="s">
        <v>100</v>
      </c>
      <c r="E93" s="19">
        <v>5</v>
      </c>
      <c r="F93" s="4">
        <v>10</v>
      </c>
      <c r="G93" s="15" t="s">
        <v>100</v>
      </c>
      <c r="H93" s="5" t="s">
        <v>100</v>
      </c>
      <c r="I93" s="15">
        <v>0.56000000000000005</v>
      </c>
    </row>
    <row r="94" spans="1:9" x14ac:dyDescent="0.35">
      <c r="A94" s="11" t="s">
        <v>375</v>
      </c>
      <c r="B94" t="s">
        <v>75</v>
      </c>
      <c r="C94" s="19">
        <v>25</v>
      </c>
      <c r="D94" s="4" t="s">
        <v>100</v>
      </c>
      <c r="E94" s="19">
        <v>20</v>
      </c>
      <c r="F94" s="4">
        <v>5</v>
      </c>
      <c r="G94" s="15" t="s">
        <v>100</v>
      </c>
      <c r="H94" s="5">
        <v>0.7</v>
      </c>
      <c r="I94" s="15" t="s">
        <v>100</v>
      </c>
    </row>
    <row r="95" spans="1:9" x14ac:dyDescent="0.35">
      <c r="A95" s="11" t="s">
        <v>375</v>
      </c>
      <c r="B95" t="s">
        <v>76</v>
      </c>
      <c r="C95" s="19">
        <v>20</v>
      </c>
      <c r="D95" s="4" t="s">
        <v>100</v>
      </c>
      <c r="E95" s="19">
        <v>15</v>
      </c>
      <c r="F95" s="4">
        <v>5</v>
      </c>
      <c r="G95" s="15" t="s">
        <v>100</v>
      </c>
      <c r="H95" s="5">
        <v>0.64</v>
      </c>
      <c r="I95" s="15" t="s">
        <v>100</v>
      </c>
    </row>
    <row r="96" spans="1:9" x14ac:dyDescent="0.35">
      <c r="A96" s="11" t="s">
        <v>375</v>
      </c>
      <c r="B96" t="s">
        <v>77</v>
      </c>
      <c r="C96" s="19">
        <v>40</v>
      </c>
      <c r="D96" s="4" t="s">
        <v>100</v>
      </c>
      <c r="E96" s="19">
        <v>20</v>
      </c>
      <c r="F96" s="4">
        <v>15</v>
      </c>
      <c r="G96" s="15" t="s">
        <v>100</v>
      </c>
      <c r="H96" s="5">
        <v>0.54</v>
      </c>
      <c r="I96" s="15" t="s">
        <v>100</v>
      </c>
    </row>
    <row r="97" spans="1:9" x14ac:dyDescent="0.35">
      <c r="A97" s="11" t="s">
        <v>375</v>
      </c>
      <c r="B97" t="s">
        <v>78</v>
      </c>
      <c r="C97" s="19">
        <v>45</v>
      </c>
      <c r="D97" s="4">
        <v>5</v>
      </c>
      <c r="E97" s="19">
        <v>25</v>
      </c>
      <c r="F97" s="4">
        <v>15</v>
      </c>
      <c r="G97" s="15">
        <v>7.0000000000000007E-2</v>
      </c>
      <c r="H97" s="5">
        <v>0.56999999999999995</v>
      </c>
      <c r="I97" s="15">
        <v>0.36</v>
      </c>
    </row>
    <row r="98" spans="1:9" x14ac:dyDescent="0.35">
      <c r="A98" s="11" t="s">
        <v>375</v>
      </c>
      <c r="B98" t="s">
        <v>79</v>
      </c>
      <c r="C98" s="19">
        <v>60</v>
      </c>
      <c r="D98" s="4">
        <v>5</v>
      </c>
      <c r="E98" s="19">
        <v>25</v>
      </c>
      <c r="F98" s="4">
        <v>35</v>
      </c>
      <c r="G98" s="15">
        <v>0.05</v>
      </c>
      <c r="H98" s="5">
        <v>0.41</v>
      </c>
      <c r="I98" s="15">
        <v>0.54</v>
      </c>
    </row>
    <row r="99" spans="1:9" x14ac:dyDescent="0.35">
      <c r="A99" s="11" t="s">
        <v>375</v>
      </c>
      <c r="B99" t="s">
        <v>80</v>
      </c>
      <c r="C99" s="19">
        <v>55</v>
      </c>
      <c r="D99" s="4" t="s">
        <v>100</v>
      </c>
      <c r="E99" s="19">
        <v>30</v>
      </c>
      <c r="F99" s="4">
        <v>25</v>
      </c>
      <c r="G99" s="15" t="s">
        <v>100</v>
      </c>
      <c r="H99" s="5">
        <v>0.56000000000000005</v>
      </c>
      <c r="I99" s="15" t="s">
        <v>100</v>
      </c>
    </row>
    <row r="100" spans="1:9" x14ac:dyDescent="0.35">
      <c r="A100" s="11" t="s">
        <v>375</v>
      </c>
      <c r="B100" t="s">
        <v>81</v>
      </c>
      <c r="C100" s="19">
        <v>60</v>
      </c>
      <c r="D100" s="4" t="s">
        <v>100</v>
      </c>
      <c r="E100" s="19">
        <v>30</v>
      </c>
      <c r="F100" s="4">
        <v>30</v>
      </c>
      <c r="G100" s="15" t="s">
        <v>100</v>
      </c>
      <c r="H100" s="5">
        <v>0.51</v>
      </c>
      <c r="I100" s="15" t="s">
        <v>100</v>
      </c>
    </row>
    <row r="101" spans="1:9" x14ac:dyDescent="0.35">
      <c r="A101" s="11" t="s">
        <v>375</v>
      </c>
      <c r="B101" t="s">
        <v>82</v>
      </c>
      <c r="C101" s="19">
        <v>90</v>
      </c>
      <c r="D101" s="4">
        <v>5</v>
      </c>
      <c r="E101" s="19">
        <v>40</v>
      </c>
      <c r="F101" s="4">
        <v>45</v>
      </c>
      <c r="G101" s="15">
        <v>0.03</v>
      </c>
      <c r="H101" s="5">
        <v>0.44</v>
      </c>
      <c r="I101" s="15">
        <v>0.52</v>
      </c>
    </row>
    <row r="102" spans="1:9" x14ac:dyDescent="0.35">
      <c r="A102" s="11" t="s">
        <v>375</v>
      </c>
      <c r="B102" t="s">
        <v>83</v>
      </c>
      <c r="C102" s="19">
        <v>95</v>
      </c>
      <c r="D102" s="4">
        <v>0</v>
      </c>
      <c r="E102" s="19">
        <v>55</v>
      </c>
      <c r="F102" s="4">
        <v>40</v>
      </c>
      <c r="G102" s="15">
        <v>0</v>
      </c>
      <c r="H102" s="5">
        <v>0.57999999999999996</v>
      </c>
      <c r="I102" s="15">
        <v>0.42</v>
      </c>
    </row>
    <row r="103" spans="1:9" x14ac:dyDescent="0.35">
      <c r="A103" s="11" t="s">
        <v>375</v>
      </c>
      <c r="B103" t="s">
        <v>84</v>
      </c>
      <c r="C103" s="19">
        <v>105</v>
      </c>
      <c r="D103" s="4">
        <v>5</v>
      </c>
      <c r="E103" s="19">
        <v>50</v>
      </c>
      <c r="F103" s="4">
        <v>50</v>
      </c>
      <c r="G103" s="15">
        <v>0.05</v>
      </c>
      <c r="H103" s="5">
        <v>0.46</v>
      </c>
      <c r="I103" s="15">
        <v>0.49</v>
      </c>
    </row>
    <row r="104" spans="1:9" x14ac:dyDescent="0.35">
      <c r="A104" s="11" t="s">
        <v>375</v>
      </c>
      <c r="B104" t="s">
        <v>85</v>
      </c>
      <c r="C104" s="19">
        <v>185</v>
      </c>
      <c r="D104" s="4">
        <v>5</v>
      </c>
      <c r="E104" s="19">
        <v>90</v>
      </c>
      <c r="F104" s="4">
        <v>85</v>
      </c>
      <c r="G104" s="15">
        <v>0.04</v>
      </c>
      <c r="H104" s="5">
        <v>0.49</v>
      </c>
      <c r="I104" s="15">
        <v>0.47</v>
      </c>
    </row>
    <row r="105" spans="1:9" x14ac:dyDescent="0.35">
      <c r="A105" s="11" t="s">
        <v>375</v>
      </c>
      <c r="B105" t="s">
        <v>86</v>
      </c>
      <c r="C105" s="19">
        <v>145</v>
      </c>
      <c r="D105" s="4">
        <v>5</v>
      </c>
      <c r="E105" s="19">
        <v>60</v>
      </c>
      <c r="F105" s="4">
        <v>80</v>
      </c>
      <c r="G105" s="15">
        <v>0.04</v>
      </c>
      <c r="H105" s="5">
        <v>0.42</v>
      </c>
      <c r="I105" s="15">
        <v>0.54</v>
      </c>
    </row>
    <row r="106" spans="1:9" x14ac:dyDescent="0.35">
      <c r="A106" s="11" t="s">
        <v>375</v>
      </c>
      <c r="B106" t="s">
        <v>87</v>
      </c>
      <c r="C106" s="19">
        <v>145</v>
      </c>
      <c r="D106" s="4">
        <v>5</v>
      </c>
      <c r="E106" s="19">
        <v>70</v>
      </c>
      <c r="F106" s="4">
        <v>70</v>
      </c>
      <c r="G106" s="15">
        <v>0.04</v>
      </c>
      <c r="H106" s="5">
        <v>0.48</v>
      </c>
      <c r="I106" s="15">
        <v>0.48</v>
      </c>
    </row>
    <row r="107" spans="1:9" x14ac:dyDescent="0.35">
      <c r="A107" s="11" t="s">
        <v>375</v>
      </c>
      <c r="B107" t="s">
        <v>88</v>
      </c>
      <c r="C107" s="19">
        <v>90</v>
      </c>
      <c r="D107" s="4" t="s">
        <v>100</v>
      </c>
      <c r="E107" s="19">
        <v>50</v>
      </c>
      <c r="F107" s="4">
        <v>40</v>
      </c>
      <c r="G107" s="15" t="s">
        <v>100</v>
      </c>
      <c r="H107" s="5">
        <v>0.54</v>
      </c>
      <c r="I107" s="15" t="s">
        <v>100</v>
      </c>
    </row>
    <row r="108" spans="1:9" x14ac:dyDescent="0.35">
      <c r="A108" s="11" t="s">
        <v>375</v>
      </c>
      <c r="B108" t="s">
        <v>89</v>
      </c>
      <c r="C108" s="19">
        <v>85</v>
      </c>
      <c r="D108" s="4">
        <v>5</v>
      </c>
      <c r="E108" s="19">
        <v>45</v>
      </c>
      <c r="F108" s="4">
        <v>35</v>
      </c>
      <c r="G108" s="15">
        <v>0.08</v>
      </c>
      <c r="H108" s="5">
        <v>0.5</v>
      </c>
      <c r="I108" s="15">
        <v>0.42</v>
      </c>
    </row>
    <row r="109" spans="1:9" x14ac:dyDescent="0.35">
      <c r="A109" s="11" t="s">
        <v>375</v>
      </c>
      <c r="B109" t="s">
        <v>90</v>
      </c>
      <c r="C109" s="19">
        <v>95</v>
      </c>
      <c r="D109" s="4">
        <v>5</v>
      </c>
      <c r="E109" s="19">
        <v>45</v>
      </c>
      <c r="F109" s="4">
        <v>45</v>
      </c>
      <c r="G109" s="15">
        <v>0.03</v>
      </c>
      <c r="H109" s="5">
        <v>0.47</v>
      </c>
      <c r="I109" s="15">
        <v>0.49</v>
      </c>
    </row>
    <row r="110" spans="1:9" x14ac:dyDescent="0.35">
      <c r="A110" s="11" t="s">
        <v>375</v>
      </c>
      <c r="B110" t="s">
        <v>91</v>
      </c>
      <c r="C110" s="19">
        <v>90</v>
      </c>
      <c r="D110" s="4">
        <v>5</v>
      </c>
      <c r="E110" s="19">
        <v>45</v>
      </c>
      <c r="F110" s="4">
        <v>40</v>
      </c>
      <c r="G110" s="15">
        <v>0.04</v>
      </c>
      <c r="H110" s="5">
        <v>0.48</v>
      </c>
      <c r="I110" s="15">
        <v>0.47</v>
      </c>
    </row>
    <row r="111" spans="1:9" x14ac:dyDescent="0.35">
      <c r="A111" s="11" t="s">
        <v>375</v>
      </c>
      <c r="B111" t="s">
        <v>92</v>
      </c>
      <c r="C111" s="19">
        <v>85</v>
      </c>
      <c r="D111" s="4">
        <v>10</v>
      </c>
      <c r="E111" s="19">
        <v>40</v>
      </c>
      <c r="F111" s="4">
        <v>35</v>
      </c>
      <c r="G111" s="15">
        <v>0.1</v>
      </c>
      <c r="H111" s="5">
        <v>0.48</v>
      </c>
      <c r="I111" s="15">
        <v>0.43</v>
      </c>
    </row>
    <row r="112" spans="1:9" x14ac:dyDescent="0.35">
      <c r="A112" s="11" t="s">
        <v>375</v>
      </c>
      <c r="B112" t="s">
        <v>93</v>
      </c>
      <c r="C112" s="19">
        <v>95</v>
      </c>
      <c r="D112" s="4">
        <v>5</v>
      </c>
      <c r="E112" s="19">
        <v>40</v>
      </c>
      <c r="F112" s="4">
        <v>50</v>
      </c>
      <c r="G112" s="15">
        <v>0.03</v>
      </c>
      <c r="H112" s="5">
        <v>0.43</v>
      </c>
      <c r="I112" s="15">
        <v>0.54</v>
      </c>
    </row>
    <row r="113" spans="1:9" x14ac:dyDescent="0.35">
      <c r="A113" s="11" t="s">
        <v>375</v>
      </c>
      <c r="B113" t="s">
        <v>94</v>
      </c>
      <c r="C113" s="19">
        <v>95</v>
      </c>
      <c r="D113" s="4">
        <v>5</v>
      </c>
      <c r="E113" s="19">
        <v>50</v>
      </c>
      <c r="F113" s="4">
        <v>45</v>
      </c>
      <c r="G113" s="15">
        <v>0.03</v>
      </c>
      <c r="H113" s="5">
        <v>0.52</v>
      </c>
      <c r="I113" s="15">
        <v>0.45</v>
      </c>
    </row>
    <row r="114" spans="1:9" x14ac:dyDescent="0.35">
      <c r="A114" s="11" t="s">
        <v>375</v>
      </c>
      <c r="B114" t="s">
        <v>95</v>
      </c>
      <c r="C114" s="19">
        <v>130</v>
      </c>
      <c r="D114" s="4" t="s">
        <v>100</v>
      </c>
      <c r="E114" s="19">
        <v>45</v>
      </c>
      <c r="F114" s="4">
        <v>80</v>
      </c>
      <c r="G114" s="15" t="s">
        <v>100</v>
      </c>
      <c r="H114" s="5" t="s">
        <v>100</v>
      </c>
      <c r="I114" s="15">
        <v>0.63</v>
      </c>
    </row>
    <row r="115" spans="1:9" x14ac:dyDescent="0.35">
      <c r="A115" s="10" t="s">
        <v>55</v>
      </c>
      <c r="B115" s="55" t="s">
        <v>96</v>
      </c>
      <c r="C115" s="18">
        <v>20</v>
      </c>
      <c r="D115" s="28">
        <v>0</v>
      </c>
      <c r="E115" s="18">
        <v>10</v>
      </c>
      <c r="F115" s="28">
        <v>10</v>
      </c>
      <c r="G115" s="14">
        <v>0</v>
      </c>
      <c r="H115" s="29">
        <v>0.55000000000000004</v>
      </c>
      <c r="I115" s="14">
        <v>0.45</v>
      </c>
    </row>
    <row r="116" spans="1:9" x14ac:dyDescent="0.35">
      <c r="A116" s="12" t="s">
        <v>55</v>
      </c>
      <c r="B116" s="8" t="s">
        <v>97</v>
      </c>
      <c r="C116" s="20">
        <v>615</v>
      </c>
      <c r="D116" s="6">
        <v>15</v>
      </c>
      <c r="E116" s="20">
        <v>390</v>
      </c>
      <c r="F116" s="6">
        <v>210</v>
      </c>
      <c r="G116" s="16">
        <v>0.02</v>
      </c>
      <c r="H116" s="7">
        <v>0.63</v>
      </c>
      <c r="I116" s="16">
        <v>0.34</v>
      </c>
    </row>
    <row r="117" spans="1:9" x14ac:dyDescent="0.35">
      <c r="A117" s="12" t="s">
        <v>55</v>
      </c>
      <c r="B117" s="8" t="s">
        <v>98</v>
      </c>
      <c r="C117" s="20">
        <v>3270</v>
      </c>
      <c r="D117" s="6">
        <v>60</v>
      </c>
      <c r="E117" s="20">
        <v>1505</v>
      </c>
      <c r="F117" s="6">
        <v>1705</v>
      </c>
      <c r="G117" s="16">
        <v>0.02</v>
      </c>
      <c r="H117" s="7">
        <v>0.46</v>
      </c>
      <c r="I117" s="16">
        <v>0.52</v>
      </c>
    </row>
    <row r="118" spans="1:9" x14ac:dyDescent="0.35">
      <c r="A118" s="13" t="s">
        <v>55</v>
      </c>
      <c r="B118" s="56" t="s">
        <v>99</v>
      </c>
      <c r="C118" s="21">
        <v>2535</v>
      </c>
      <c r="D118" s="30">
        <v>70</v>
      </c>
      <c r="E118" s="21">
        <v>825</v>
      </c>
      <c r="F118" s="30">
        <v>1640</v>
      </c>
      <c r="G118" s="17">
        <v>0.03</v>
      </c>
      <c r="H118" s="31">
        <v>0.33</v>
      </c>
      <c r="I118" s="17">
        <v>0.65</v>
      </c>
    </row>
    <row r="119" spans="1:9" x14ac:dyDescent="0.35">
      <c r="A119" s="12" t="s">
        <v>374</v>
      </c>
      <c r="B119" s="8" t="s">
        <v>96</v>
      </c>
      <c r="C119" s="20">
        <v>5</v>
      </c>
      <c r="D119" s="6">
        <v>0</v>
      </c>
      <c r="E119" s="20" t="s">
        <v>100</v>
      </c>
      <c r="F119" s="6" t="s">
        <v>100</v>
      </c>
      <c r="G119" s="16">
        <v>0</v>
      </c>
      <c r="H119" s="7" t="s">
        <v>100</v>
      </c>
      <c r="I119" s="16" t="s">
        <v>100</v>
      </c>
    </row>
    <row r="120" spans="1:9" x14ac:dyDescent="0.35">
      <c r="A120" s="12" t="s">
        <v>374</v>
      </c>
      <c r="B120" s="8" t="s">
        <v>97</v>
      </c>
      <c r="C120" s="20">
        <v>400</v>
      </c>
      <c r="D120" s="6">
        <v>5</v>
      </c>
      <c r="E120" s="20">
        <v>275</v>
      </c>
      <c r="F120" s="6">
        <v>125</v>
      </c>
      <c r="G120" s="16">
        <v>0.01</v>
      </c>
      <c r="H120" s="7">
        <v>0.68</v>
      </c>
      <c r="I120" s="16">
        <v>0.31</v>
      </c>
    </row>
    <row r="121" spans="1:9" x14ac:dyDescent="0.35">
      <c r="A121" s="12" t="s">
        <v>374</v>
      </c>
      <c r="B121" s="8" t="s">
        <v>98</v>
      </c>
      <c r="C121" s="20">
        <v>2110</v>
      </c>
      <c r="D121" s="6">
        <v>15</v>
      </c>
      <c r="E121" s="20">
        <v>940</v>
      </c>
      <c r="F121" s="6">
        <v>1155</v>
      </c>
      <c r="G121" s="16">
        <v>0.01</v>
      </c>
      <c r="H121" s="7">
        <v>0.45</v>
      </c>
      <c r="I121" s="16">
        <v>0.55000000000000004</v>
      </c>
    </row>
    <row r="122" spans="1:9" x14ac:dyDescent="0.35">
      <c r="A122" s="12" t="s">
        <v>374</v>
      </c>
      <c r="B122" s="8" t="s">
        <v>99</v>
      </c>
      <c r="C122" s="20">
        <v>1950</v>
      </c>
      <c r="D122" s="6">
        <v>45</v>
      </c>
      <c r="E122" s="20">
        <v>565</v>
      </c>
      <c r="F122" s="6">
        <v>1340</v>
      </c>
      <c r="G122" s="16">
        <v>0.02</v>
      </c>
      <c r="H122" s="7">
        <v>0.28999999999999998</v>
      </c>
      <c r="I122" s="16">
        <v>0.69</v>
      </c>
    </row>
    <row r="123" spans="1:9" x14ac:dyDescent="0.35">
      <c r="A123" s="10" t="s">
        <v>375</v>
      </c>
      <c r="B123" s="55" t="s">
        <v>96</v>
      </c>
      <c r="C123" s="18">
        <v>20</v>
      </c>
      <c r="D123" s="28">
        <v>0</v>
      </c>
      <c r="E123" s="18">
        <v>10</v>
      </c>
      <c r="F123" s="28">
        <v>10</v>
      </c>
      <c r="G123" s="14">
        <v>0</v>
      </c>
      <c r="H123" s="29">
        <v>0.56000000000000005</v>
      </c>
      <c r="I123" s="14">
        <v>0.44</v>
      </c>
    </row>
    <row r="124" spans="1:9" x14ac:dyDescent="0.35">
      <c r="A124" s="12" t="s">
        <v>375</v>
      </c>
      <c r="B124" s="8" t="s">
        <v>97</v>
      </c>
      <c r="C124" s="20">
        <v>215</v>
      </c>
      <c r="D124" s="6">
        <v>10</v>
      </c>
      <c r="E124" s="20">
        <v>115</v>
      </c>
      <c r="F124" s="6">
        <v>85</v>
      </c>
      <c r="G124" s="16">
        <v>0.05</v>
      </c>
      <c r="H124" s="7">
        <v>0.54</v>
      </c>
      <c r="I124" s="16">
        <v>0.4</v>
      </c>
    </row>
    <row r="125" spans="1:9" x14ac:dyDescent="0.35">
      <c r="A125" s="12" t="s">
        <v>375</v>
      </c>
      <c r="B125" s="8" t="s">
        <v>98</v>
      </c>
      <c r="C125" s="20">
        <v>1165</v>
      </c>
      <c r="D125" s="6">
        <v>45</v>
      </c>
      <c r="E125" s="20">
        <v>570</v>
      </c>
      <c r="F125" s="6">
        <v>550</v>
      </c>
      <c r="G125" s="16">
        <v>0.04</v>
      </c>
      <c r="H125" s="7">
        <v>0.49</v>
      </c>
      <c r="I125" s="16">
        <v>0.47</v>
      </c>
    </row>
    <row r="126" spans="1:9" x14ac:dyDescent="0.35">
      <c r="A126" s="13" t="s">
        <v>375</v>
      </c>
      <c r="B126" s="56" t="s">
        <v>99</v>
      </c>
      <c r="C126" s="21">
        <v>585</v>
      </c>
      <c r="D126" s="30">
        <v>25</v>
      </c>
      <c r="E126" s="21">
        <v>265</v>
      </c>
      <c r="F126" s="30">
        <v>300</v>
      </c>
      <c r="G126" s="17">
        <v>0.04</v>
      </c>
      <c r="H126" s="31">
        <v>0.45</v>
      </c>
      <c r="I126" s="17">
        <v>0.51</v>
      </c>
    </row>
    <row r="127" spans="1:9" x14ac:dyDescent="0.35">
      <c r="A127" t="s">
        <v>28</v>
      </c>
      <c r="B127" t="s">
        <v>486</v>
      </c>
    </row>
    <row r="128" spans="1:9" x14ac:dyDescent="0.35">
      <c r="A128" t="s">
        <v>29</v>
      </c>
      <c r="B128" t="s">
        <v>390</v>
      </c>
    </row>
    <row r="129" spans="1:6" x14ac:dyDescent="0.35">
      <c r="A129" t="s">
        <v>30</v>
      </c>
      <c r="B129" t="s">
        <v>478</v>
      </c>
      <c r="C129" s="151"/>
      <c r="D129" s="151"/>
      <c r="E129" s="151"/>
      <c r="F129" s="151"/>
    </row>
    <row r="130" spans="1:6" x14ac:dyDescent="0.35">
      <c r="A130" t="s">
        <v>31</v>
      </c>
      <c r="B130" s="152" t="s">
        <v>481</v>
      </c>
      <c r="C130" s="151"/>
      <c r="D130" s="151"/>
      <c r="E130" s="151"/>
      <c r="F130" s="151"/>
    </row>
    <row r="131" spans="1:6" x14ac:dyDescent="0.35">
      <c r="A131" t="s">
        <v>32</v>
      </c>
      <c r="B131" s="152" t="s">
        <v>482</v>
      </c>
      <c r="C131" s="151"/>
      <c r="D131" s="151"/>
      <c r="E131" s="151"/>
      <c r="F131" s="151"/>
    </row>
    <row r="132" spans="1:6" x14ac:dyDescent="0.35">
      <c r="A132" t="s">
        <v>33</v>
      </c>
      <c r="B132" s="152" t="s">
        <v>483</v>
      </c>
      <c r="C132" s="151"/>
      <c r="D132" s="151"/>
      <c r="E132" s="151"/>
      <c r="F132" s="151"/>
    </row>
    <row r="133" spans="1:6" x14ac:dyDescent="0.35">
      <c r="A133" t="s">
        <v>34</v>
      </c>
      <c r="B133" s="152" t="s">
        <v>495</v>
      </c>
      <c r="C133" s="151"/>
      <c r="D133" s="151"/>
      <c r="E133" s="151"/>
      <c r="F133" s="151"/>
    </row>
    <row r="134" spans="1:6" x14ac:dyDescent="0.35">
      <c r="A134" t="s">
        <v>35</v>
      </c>
      <c r="B134" s="152" t="s">
        <v>484</v>
      </c>
      <c r="C134" s="151"/>
      <c r="D134" s="151"/>
      <c r="E134" s="151"/>
      <c r="F134" s="151"/>
    </row>
    <row r="135" spans="1:6" x14ac:dyDescent="0.35">
      <c r="A135" t="s">
        <v>36</v>
      </c>
      <c r="B135" s="152" t="s">
        <v>485</v>
      </c>
      <c r="C135" s="151"/>
      <c r="D135" s="151"/>
      <c r="E135" s="151"/>
      <c r="F135" s="151"/>
    </row>
  </sheetData>
  <conditionalFormatting sqref="G1:I1048576">
    <cfRule type="dataBar" priority="2">
      <dataBar>
        <cfvo type="num" val="0"/>
        <cfvo type="num" val="1"/>
        <color theme="7" tint="0.39997558519241921"/>
      </dataBar>
      <extLst>
        <ext xmlns:x14="http://schemas.microsoft.com/office/spreadsheetml/2009/9/main" uri="{B025F937-C7B1-47D3-B67F-A62EFF666E3E}">
          <x14:id>{E092D1CB-731A-492E-B5C5-6D1BDD118A60}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092D1CB-731A-492E-B5C5-6D1BDD118A60}">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34"/>
  <sheetViews>
    <sheetView showGridLines="0" workbookViewId="0"/>
  </sheetViews>
  <sheetFormatPr defaultColWidth="11.08203125" defaultRowHeight="15.5" x14ac:dyDescent="0.35"/>
  <cols>
    <col min="1" max="1" width="24.08203125" customWidth="1"/>
    <col min="2" max="9" width="20.58203125" customWidth="1"/>
  </cols>
  <sheetData>
    <row r="1" spans="1:9" ht="19.5" x14ac:dyDescent="0.45">
      <c r="A1" s="2" t="s">
        <v>494</v>
      </c>
    </row>
    <row r="2" spans="1:9" x14ac:dyDescent="0.35">
      <c r="A2" t="s">
        <v>44</v>
      </c>
    </row>
    <row r="3" spans="1:9" x14ac:dyDescent="0.35">
      <c r="A3" t="s">
        <v>45</v>
      </c>
    </row>
    <row r="4" spans="1:9" x14ac:dyDescent="0.35">
      <c r="A4" t="s">
        <v>376</v>
      </c>
    </row>
    <row r="5" spans="1:9" x14ac:dyDescent="0.35">
      <c r="A5" t="s">
        <v>47</v>
      </c>
    </row>
    <row r="6" spans="1:9" ht="46.5" x14ac:dyDescent="0.35">
      <c r="A6" s="154" t="s">
        <v>513</v>
      </c>
      <c r="B6" s="153" t="s">
        <v>512</v>
      </c>
      <c r="C6" s="154" t="s">
        <v>518</v>
      </c>
      <c r="D6" s="153" t="s">
        <v>522</v>
      </c>
      <c r="E6" s="154" t="s">
        <v>520</v>
      </c>
      <c r="F6" s="153" t="s">
        <v>521</v>
      </c>
      <c r="G6" s="154" t="s">
        <v>371</v>
      </c>
      <c r="H6" s="153" t="s">
        <v>372</v>
      </c>
      <c r="I6" s="154" t="s">
        <v>373</v>
      </c>
    </row>
    <row r="7" spans="1:9" x14ac:dyDescent="0.35">
      <c r="A7" s="12" t="s">
        <v>55</v>
      </c>
      <c r="B7" s="8" t="s">
        <v>55</v>
      </c>
      <c r="C7" s="20">
        <v>8270</v>
      </c>
      <c r="D7" s="6">
        <v>220</v>
      </c>
      <c r="E7" s="20">
        <v>3130</v>
      </c>
      <c r="F7" s="6">
        <v>4915</v>
      </c>
      <c r="G7" s="16">
        <v>0.03</v>
      </c>
      <c r="H7" s="7">
        <v>0.38</v>
      </c>
      <c r="I7" s="16">
        <v>0.59</v>
      </c>
    </row>
    <row r="8" spans="1:9" x14ac:dyDescent="0.35">
      <c r="A8" s="72" t="s">
        <v>55</v>
      </c>
      <c r="B8" s="58" t="s">
        <v>61</v>
      </c>
      <c r="C8" s="73">
        <v>0</v>
      </c>
      <c r="D8" s="59">
        <v>0</v>
      </c>
      <c r="E8" s="73">
        <v>0</v>
      </c>
      <c r="F8" s="59">
        <v>0</v>
      </c>
      <c r="G8" s="74" t="s">
        <v>57</v>
      </c>
      <c r="H8" s="60" t="s">
        <v>57</v>
      </c>
      <c r="I8" s="74" t="s">
        <v>57</v>
      </c>
    </row>
    <row r="9" spans="1:9" x14ac:dyDescent="0.35">
      <c r="A9" s="45" t="s">
        <v>55</v>
      </c>
      <c r="B9" s="62" t="s">
        <v>62</v>
      </c>
      <c r="C9" s="48">
        <v>0</v>
      </c>
      <c r="D9" s="63">
        <v>0</v>
      </c>
      <c r="E9" s="48">
        <v>0</v>
      </c>
      <c r="F9" s="63">
        <v>0</v>
      </c>
      <c r="G9" s="75" t="s">
        <v>57</v>
      </c>
      <c r="H9" s="64" t="s">
        <v>57</v>
      </c>
      <c r="I9" s="75" t="s">
        <v>57</v>
      </c>
    </row>
    <row r="10" spans="1:9" x14ac:dyDescent="0.35">
      <c r="A10" s="45" t="s">
        <v>55</v>
      </c>
      <c r="B10" s="62" t="s">
        <v>63</v>
      </c>
      <c r="C10" s="48">
        <v>0</v>
      </c>
      <c r="D10" s="63">
        <v>0</v>
      </c>
      <c r="E10" s="48">
        <v>0</v>
      </c>
      <c r="F10" s="63">
        <v>0</v>
      </c>
      <c r="G10" s="75" t="s">
        <v>57</v>
      </c>
      <c r="H10" s="64" t="s">
        <v>57</v>
      </c>
      <c r="I10" s="75" t="s">
        <v>57</v>
      </c>
    </row>
    <row r="11" spans="1:9" x14ac:dyDescent="0.35">
      <c r="A11" s="45" t="s">
        <v>55</v>
      </c>
      <c r="B11" s="62" t="s">
        <v>64</v>
      </c>
      <c r="C11" s="48">
        <v>0</v>
      </c>
      <c r="D11" s="63">
        <v>0</v>
      </c>
      <c r="E11" s="48">
        <v>0</v>
      </c>
      <c r="F11" s="63">
        <v>0</v>
      </c>
      <c r="G11" s="75" t="s">
        <v>57</v>
      </c>
      <c r="H11" s="64" t="s">
        <v>57</v>
      </c>
      <c r="I11" s="75" t="s">
        <v>57</v>
      </c>
    </row>
    <row r="12" spans="1:9" x14ac:dyDescent="0.35">
      <c r="A12" s="45" t="s">
        <v>55</v>
      </c>
      <c r="B12" s="62" t="s">
        <v>65</v>
      </c>
      <c r="C12" s="48">
        <v>5</v>
      </c>
      <c r="D12" s="63">
        <v>0</v>
      </c>
      <c r="E12" s="48">
        <v>5</v>
      </c>
      <c r="F12" s="63">
        <v>0</v>
      </c>
      <c r="G12" s="75">
        <v>0</v>
      </c>
      <c r="H12" s="64">
        <v>1</v>
      </c>
      <c r="I12" s="75">
        <v>0</v>
      </c>
    </row>
    <row r="13" spans="1:9" x14ac:dyDescent="0.35">
      <c r="A13" s="45" t="s">
        <v>55</v>
      </c>
      <c r="B13" s="62" t="s">
        <v>66</v>
      </c>
      <c r="C13" s="48">
        <v>5</v>
      </c>
      <c r="D13" s="63" t="s">
        <v>100</v>
      </c>
      <c r="E13" s="48" t="s">
        <v>100</v>
      </c>
      <c r="F13" s="63" t="s">
        <v>100</v>
      </c>
      <c r="G13" s="75" t="s">
        <v>100</v>
      </c>
      <c r="H13" s="64" t="s">
        <v>100</v>
      </c>
      <c r="I13" s="75" t="s">
        <v>100</v>
      </c>
    </row>
    <row r="14" spans="1:9" x14ac:dyDescent="0.35">
      <c r="A14" s="45" t="s">
        <v>55</v>
      </c>
      <c r="B14" s="62" t="s">
        <v>67</v>
      </c>
      <c r="C14" s="48">
        <v>10</v>
      </c>
      <c r="D14" s="63">
        <v>0</v>
      </c>
      <c r="E14" s="48">
        <v>5</v>
      </c>
      <c r="F14" s="63">
        <v>5</v>
      </c>
      <c r="G14" s="75">
        <v>0</v>
      </c>
      <c r="H14" s="64">
        <v>0.57999999999999996</v>
      </c>
      <c r="I14" s="75">
        <v>0.42</v>
      </c>
    </row>
    <row r="15" spans="1:9" x14ac:dyDescent="0.35">
      <c r="A15" s="45" t="s">
        <v>55</v>
      </c>
      <c r="B15" s="62" t="s">
        <v>68</v>
      </c>
      <c r="C15" s="48">
        <v>15</v>
      </c>
      <c r="D15" s="63" t="s">
        <v>100</v>
      </c>
      <c r="E15" s="48">
        <v>10</v>
      </c>
      <c r="F15" s="63">
        <v>5</v>
      </c>
      <c r="G15" s="75" t="s">
        <v>100</v>
      </c>
      <c r="H15" s="64">
        <v>0.64</v>
      </c>
      <c r="I15" s="75" t="s">
        <v>100</v>
      </c>
    </row>
    <row r="16" spans="1:9" x14ac:dyDescent="0.35">
      <c r="A16" s="45" t="s">
        <v>55</v>
      </c>
      <c r="B16" s="62" t="s">
        <v>69</v>
      </c>
      <c r="C16" s="48">
        <v>10</v>
      </c>
      <c r="D16" s="63" t="s">
        <v>100</v>
      </c>
      <c r="E16" s="48">
        <v>5</v>
      </c>
      <c r="F16" s="63" t="s">
        <v>100</v>
      </c>
      <c r="G16" s="75" t="s">
        <v>100</v>
      </c>
      <c r="H16" s="64" t="s">
        <v>100</v>
      </c>
      <c r="I16" s="75" t="s">
        <v>100</v>
      </c>
    </row>
    <row r="17" spans="1:9" x14ac:dyDescent="0.35">
      <c r="A17" s="45" t="s">
        <v>55</v>
      </c>
      <c r="B17" s="62" t="s">
        <v>70</v>
      </c>
      <c r="C17" s="48">
        <v>30</v>
      </c>
      <c r="D17" s="63" t="s">
        <v>100</v>
      </c>
      <c r="E17" s="48">
        <v>15</v>
      </c>
      <c r="F17" s="63">
        <v>10</v>
      </c>
      <c r="G17" s="75" t="s">
        <v>100</v>
      </c>
      <c r="H17" s="64">
        <v>0.59</v>
      </c>
      <c r="I17" s="75" t="s">
        <v>100</v>
      </c>
    </row>
    <row r="18" spans="1:9" x14ac:dyDescent="0.35">
      <c r="A18" s="45" t="s">
        <v>55</v>
      </c>
      <c r="B18" s="62" t="s">
        <v>71</v>
      </c>
      <c r="C18" s="48">
        <v>20</v>
      </c>
      <c r="D18" s="63" t="s">
        <v>100</v>
      </c>
      <c r="E18" s="48">
        <v>15</v>
      </c>
      <c r="F18" s="63">
        <v>5</v>
      </c>
      <c r="G18" s="75" t="s">
        <v>100</v>
      </c>
      <c r="H18" s="64">
        <v>0.67</v>
      </c>
      <c r="I18" s="75" t="s">
        <v>100</v>
      </c>
    </row>
    <row r="19" spans="1:9" x14ac:dyDescent="0.35">
      <c r="A19" s="45" t="s">
        <v>55</v>
      </c>
      <c r="B19" s="62" t="s">
        <v>72</v>
      </c>
      <c r="C19" s="48">
        <v>25</v>
      </c>
      <c r="D19" s="63" t="s">
        <v>100</v>
      </c>
      <c r="E19" s="48">
        <v>20</v>
      </c>
      <c r="F19" s="63">
        <v>5</v>
      </c>
      <c r="G19" s="75" t="s">
        <v>100</v>
      </c>
      <c r="H19" s="64">
        <v>0.75</v>
      </c>
      <c r="I19" s="75" t="s">
        <v>100</v>
      </c>
    </row>
    <row r="20" spans="1:9" x14ac:dyDescent="0.35">
      <c r="A20" s="45" t="s">
        <v>55</v>
      </c>
      <c r="B20" s="62" t="s">
        <v>73</v>
      </c>
      <c r="C20" s="48">
        <v>40</v>
      </c>
      <c r="D20" s="63">
        <v>5</v>
      </c>
      <c r="E20" s="48">
        <v>30</v>
      </c>
      <c r="F20" s="63">
        <v>10</v>
      </c>
      <c r="G20" s="75">
        <v>7.0000000000000007E-2</v>
      </c>
      <c r="H20" s="64">
        <v>0.67</v>
      </c>
      <c r="I20" s="75">
        <v>0.26</v>
      </c>
    </row>
    <row r="21" spans="1:9" x14ac:dyDescent="0.35">
      <c r="A21" s="45" t="s">
        <v>55</v>
      </c>
      <c r="B21" s="62" t="s">
        <v>74</v>
      </c>
      <c r="C21" s="48">
        <v>30</v>
      </c>
      <c r="D21" s="63" t="s">
        <v>100</v>
      </c>
      <c r="E21" s="48">
        <v>20</v>
      </c>
      <c r="F21" s="63">
        <v>5</v>
      </c>
      <c r="G21" s="75" t="s">
        <v>100</v>
      </c>
      <c r="H21" s="64">
        <v>0.71</v>
      </c>
      <c r="I21" s="75" t="s">
        <v>100</v>
      </c>
    </row>
    <row r="22" spans="1:9" x14ac:dyDescent="0.35">
      <c r="A22" s="45" t="s">
        <v>55</v>
      </c>
      <c r="B22" s="62" t="s">
        <v>75</v>
      </c>
      <c r="C22" s="48">
        <v>70</v>
      </c>
      <c r="D22" s="63" t="s">
        <v>100</v>
      </c>
      <c r="E22" s="48">
        <v>50</v>
      </c>
      <c r="F22" s="63">
        <v>20</v>
      </c>
      <c r="G22" s="75" t="s">
        <v>100</v>
      </c>
      <c r="H22" s="64">
        <v>0.69</v>
      </c>
      <c r="I22" s="75" t="s">
        <v>100</v>
      </c>
    </row>
    <row r="23" spans="1:9" x14ac:dyDescent="0.35">
      <c r="A23" s="45" t="s">
        <v>55</v>
      </c>
      <c r="B23" s="62" t="s">
        <v>76</v>
      </c>
      <c r="C23" s="48">
        <v>85</v>
      </c>
      <c r="D23" s="63">
        <v>5</v>
      </c>
      <c r="E23" s="48">
        <v>55</v>
      </c>
      <c r="F23" s="63">
        <v>30</v>
      </c>
      <c r="G23" s="75">
        <v>0.05</v>
      </c>
      <c r="H23" s="64">
        <v>0.62</v>
      </c>
      <c r="I23" s="75">
        <v>0.33</v>
      </c>
    </row>
    <row r="24" spans="1:9" x14ac:dyDescent="0.35">
      <c r="A24" s="45" t="s">
        <v>55</v>
      </c>
      <c r="B24" s="62" t="s">
        <v>77</v>
      </c>
      <c r="C24" s="48">
        <v>165</v>
      </c>
      <c r="D24" s="63">
        <v>5</v>
      </c>
      <c r="E24" s="48">
        <v>115</v>
      </c>
      <c r="F24" s="63">
        <v>45</v>
      </c>
      <c r="G24" s="75">
        <v>0.02</v>
      </c>
      <c r="H24" s="64">
        <v>0.7</v>
      </c>
      <c r="I24" s="75">
        <v>0.28000000000000003</v>
      </c>
    </row>
    <row r="25" spans="1:9" x14ac:dyDescent="0.35">
      <c r="A25" s="45" t="s">
        <v>55</v>
      </c>
      <c r="B25" s="62" t="s">
        <v>78</v>
      </c>
      <c r="C25" s="48">
        <v>110</v>
      </c>
      <c r="D25" s="63" t="s">
        <v>100</v>
      </c>
      <c r="E25" s="48">
        <v>70</v>
      </c>
      <c r="F25" s="63">
        <v>35</v>
      </c>
      <c r="G25" s="75" t="s">
        <v>100</v>
      </c>
      <c r="H25" s="64">
        <v>0.65</v>
      </c>
      <c r="I25" s="75" t="s">
        <v>100</v>
      </c>
    </row>
    <row r="26" spans="1:9" x14ac:dyDescent="0.35">
      <c r="A26" s="45" t="s">
        <v>55</v>
      </c>
      <c r="B26" s="62" t="s">
        <v>79</v>
      </c>
      <c r="C26" s="48">
        <v>245</v>
      </c>
      <c r="D26" s="63">
        <v>5</v>
      </c>
      <c r="E26" s="48">
        <v>175</v>
      </c>
      <c r="F26" s="63">
        <v>65</v>
      </c>
      <c r="G26" s="75">
        <v>0.03</v>
      </c>
      <c r="H26" s="64">
        <v>0.71</v>
      </c>
      <c r="I26" s="75">
        <v>0.26</v>
      </c>
    </row>
    <row r="27" spans="1:9" x14ac:dyDescent="0.35">
      <c r="A27" s="45" t="s">
        <v>55</v>
      </c>
      <c r="B27" s="62" t="s">
        <v>80</v>
      </c>
      <c r="C27" s="48">
        <v>230</v>
      </c>
      <c r="D27" s="63">
        <v>5</v>
      </c>
      <c r="E27" s="48">
        <v>175</v>
      </c>
      <c r="F27" s="63">
        <v>50</v>
      </c>
      <c r="G27" s="75">
        <v>0.02</v>
      </c>
      <c r="H27" s="64">
        <v>0.77</v>
      </c>
      <c r="I27" s="75">
        <v>0.22</v>
      </c>
    </row>
    <row r="28" spans="1:9" x14ac:dyDescent="0.35">
      <c r="A28" s="45" t="s">
        <v>55</v>
      </c>
      <c r="B28" s="62" t="s">
        <v>81</v>
      </c>
      <c r="C28" s="48">
        <v>210</v>
      </c>
      <c r="D28" s="63">
        <v>5</v>
      </c>
      <c r="E28" s="48">
        <v>150</v>
      </c>
      <c r="F28" s="63">
        <v>60</v>
      </c>
      <c r="G28" s="75">
        <v>0.01</v>
      </c>
      <c r="H28" s="64">
        <v>0.7</v>
      </c>
      <c r="I28" s="75">
        <v>0.28000000000000003</v>
      </c>
    </row>
    <row r="29" spans="1:9" x14ac:dyDescent="0.35">
      <c r="A29" s="45" t="s">
        <v>55</v>
      </c>
      <c r="B29" s="62" t="s">
        <v>82</v>
      </c>
      <c r="C29" s="48">
        <v>225</v>
      </c>
      <c r="D29" s="63">
        <v>5</v>
      </c>
      <c r="E29" s="48">
        <v>155</v>
      </c>
      <c r="F29" s="63">
        <v>70</v>
      </c>
      <c r="G29" s="75">
        <v>0.02</v>
      </c>
      <c r="H29" s="64">
        <v>0.68</v>
      </c>
      <c r="I29" s="75">
        <v>0.3</v>
      </c>
    </row>
    <row r="30" spans="1:9" x14ac:dyDescent="0.35">
      <c r="A30" s="45" t="s">
        <v>55</v>
      </c>
      <c r="B30" s="62" t="s">
        <v>83</v>
      </c>
      <c r="C30" s="48">
        <v>260</v>
      </c>
      <c r="D30" s="63">
        <v>5</v>
      </c>
      <c r="E30" s="48">
        <v>170</v>
      </c>
      <c r="F30" s="63">
        <v>80</v>
      </c>
      <c r="G30" s="75">
        <v>0.02</v>
      </c>
      <c r="H30" s="64">
        <v>0.67</v>
      </c>
      <c r="I30" s="75">
        <v>0.31</v>
      </c>
    </row>
    <row r="31" spans="1:9" x14ac:dyDescent="0.35">
      <c r="A31" s="45" t="s">
        <v>55</v>
      </c>
      <c r="B31" s="62" t="s">
        <v>84</v>
      </c>
      <c r="C31" s="48">
        <v>270</v>
      </c>
      <c r="D31" s="63">
        <v>5</v>
      </c>
      <c r="E31" s="48">
        <v>175</v>
      </c>
      <c r="F31" s="63">
        <v>90</v>
      </c>
      <c r="G31" s="75">
        <v>0.02</v>
      </c>
      <c r="H31" s="64">
        <v>0.64</v>
      </c>
      <c r="I31" s="75">
        <v>0.33</v>
      </c>
    </row>
    <row r="32" spans="1:9" x14ac:dyDescent="0.35">
      <c r="A32" s="45" t="s">
        <v>55</v>
      </c>
      <c r="B32" s="62" t="s">
        <v>85</v>
      </c>
      <c r="C32" s="48">
        <v>360</v>
      </c>
      <c r="D32" s="63">
        <v>10</v>
      </c>
      <c r="E32" s="48">
        <v>225</v>
      </c>
      <c r="F32" s="63">
        <v>125</v>
      </c>
      <c r="G32" s="75">
        <v>0.03</v>
      </c>
      <c r="H32" s="64">
        <v>0.62</v>
      </c>
      <c r="I32" s="75">
        <v>0.35</v>
      </c>
    </row>
    <row r="33" spans="1:9" x14ac:dyDescent="0.35">
      <c r="A33" s="45" t="s">
        <v>55</v>
      </c>
      <c r="B33" s="62" t="s">
        <v>86</v>
      </c>
      <c r="C33" s="48">
        <v>290</v>
      </c>
      <c r="D33" s="63">
        <v>5</v>
      </c>
      <c r="E33" s="48">
        <v>145</v>
      </c>
      <c r="F33" s="63">
        <v>140</v>
      </c>
      <c r="G33" s="75">
        <v>0.02</v>
      </c>
      <c r="H33" s="64">
        <v>0.49</v>
      </c>
      <c r="I33" s="75">
        <v>0.48</v>
      </c>
    </row>
    <row r="34" spans="1:9" x14ac:dyDescent="0.35">
      <c r="A34" s="45" t="s">
        <v>55</v>
      </c>
      <c r="B34" s="62" t="s">
        <v>87</v>
      </c>
      <c r="C34" s="48">
        <v>585</v>
      </c>
      <c r="D34" s="63">
        <v>5</v>
      </c>
      <c r="E34" s="48">
        <v>210</v>
      </c>
      <c r="F34" s="63">
        <v>370</v>
      </c>
      <c r="G34" s="75">
        <v>0.01</v>
      </c>
      <c r="H34" s="64">
        <v>0.36</v>
      </c>
      <c r="I34" s="75">
        <v>0.63</v>
      </c>
    </row>
    <row r="35" spans="1:9" x14ac:dyDescent="0.35">
      <c r="A35" s="45" t="s">
        <v>55</v>
      </c>
      <c r="B35" s="62" t="s">
        <v>88</v>
      </c>
      <c r="C35" s="48">
        <v>760</v>
      </c>
      <c r="D35" s="63">
        <v>10</v>
      </c>
      <c r="E35" s="48">
        <v>155</v>
      </c>
      <c r="F35" s="63">
        <v>590</v>
      </c>
      <c r="G35" s="75">
        <v>0.01</v>
      </c>
      <c r="H35" s="64">
        <v>0.21</v>
      </c>
      <c r="I35" s="75">
        <v>0.78</v>
      </c>
    </row>
    <row r="36" spans="1:9" x14ac:dyDescent="0.35">
      <c r="A36" s="45" t="s">
        <v>55</v>
      </c>
      <c r="B36" s="62" t="s">
        <v>89</v>
      </c>
      <c r="C36" s="48">
        <v>635</v>
      </c>
      <c r="D36" s="63">
        <v>15</v>
      </c>
      <c r="E36" s="48">
        <v>130</v>
      </c>
      <c r="F36" s="63">
        <v>490</v>
      </c>
      <c r="G36" s="75">
        <v>0.02</v>
      </c>
      <c r="H36" s="64">
        <v>0.2</v>
      </c>
      <c r="I36" s="75">
        <v>0.77</v>
      </c>
    </row>
    <row r="37" spans="1:9" x14ac:dyDescent="0.35">
      <c r="A37" s="45" t="s">
        <v>55</v>
      </c>
      <c r="B37" s="62" t="s">
        <v>90</v>
      </c>
      <c r="C37" s="48">
        <v>570</v>
      </c>
      <c r="D37" s="63">
        <v>5</v>
      </c>
      <c r="E37" s="48">
        <v>140</v>
      </c>
      <c r="F37" s="63">
        <v>425</v>
      </c>
      <c r="G37" s="75">
        <v>0.01</v>
      </c>
      <c r="H37" s="64">
        <v>0.24</v>
      </c>
      <c r="I37" s="75">
        <v>0.75</v>
      </c>
    </row>
    <row r="38" spans="1:9" x14ac:dyDescent="0.35">
      <c r="A38" s="45" t="s">
        <v>55</v>
      </c>
      <c r="B38" s="62" t="s">
        <v>91</v>
      </c>
      <c r="C38" s="48">
        <v>515</v>
      </c>
      <c r="D38" s="63">
        <v>15</v>
      </c>
      <c r="E38" s="48">
        <v>155</v>
      </c>
      <c r="F38" s="63">
        <v>345</v>
      </c>
      <c r="G38" s="75">
        <v>0.03</v>
      </c>
      <c r="H38" s="64">
        <v>0.3</v>
      </c>
      <c r="I38" s="75">
        <v>0.67</v>
      </c>
    </row>
    <row r="39" spans="1:9" x14ac:dyDescent="0.35">
      <c r="A39" s="45" t="s">
        <v>55</v>
      </c>
      <c r="B39" s="62" t="s">
        <v>92</v>
      </c>
      <c r="C39" s="48">
        <v>545</v>
      </c>
      <c r="D39" s="63">
        <v>20</v>
      </c>
      <c r="E39" s="48">
        <v>155</v>
      </c>
      <c r="F39" s="63">
        <v>365</v>
      </c>
      <c r="G39" s="75">
        <v>0.04</v>
      </c>
      <c r="H39" s="64">
        <v>0.28999999999999998</v>
      </c>
      <c r="I39" s="75">
        <v>0.67</v>
      </c>
    </row>
    <row r="40" spans="1:9" x14ac:dyDescent="0.35">
      <c r="A40" s="45" t="s">
        <v>55</v>
      </c>
      <c r="B40" s="62" t="s">
        <v>93</v>
      </c>
      <c r="C40" s="48">
        <v>565</v>
      </c>
      <c r="D40" s="63">
        <v>20</v>
      </c>
      <c r="E40" s="48">
        <v>145</v>
      </c>
      <c r="F40" s="63">
        <v>400</v>
      </c>
      <c r="G40" s="75">
        <v>0.04</v>
      </c>
      <c r="H40" s="64">
        <v>0.25</v>
      </c>
      <c r="I40" s="75">
        <v>0.71</v>
      </c>
    </row>
    <row r="41" spans="1:9" x14ac:dyDescent="0.35">
      <c r="A41" s="45" t="s">
        <v>55</v>
      </c>
      <c r="B41" s="62" t="s">
        <v>94</v>
      </c>
      <c r="C41" s="48">
        <v>690</v>
      </c>
      <c r="D41" s="63">
        <v>30</v>
      </c>
      <c r="E41" s="48">
        <v>140</v>
      </c>
      <c r="F41" s="63">
        <v>520</v>
      </c>
      <c r="G41" s="75">
        <v>0.05</v>
      </c>
      <c r="H41" s="64">
        <v>0.2</v>
      </c>
      <c r="I41" s="75">
        <v>0.75</v>
      </c>
    </row>
    <row r="42" spans="1:9" x14ac:dyDescent="0.35">
      <c r="A42" s="46" t="s">
        <v>55</v>
      </c>
      <c r="B42" s="66" t="s">
        <v>95</v>
      </c>
      <c r="C42" s="49">
        <v>695</v>
      </c>
      <c r="D42" s="67">
        <v>25</v>
      </c>
      <c r="E42" s="49">
        <v>125</v>
      </c>
      <c r="F42" s="67">
        <v>550</v>
      </c>
      <c r="G42" s="76">
        <v>0.03</v>
      </c>
      <c r="H42" s="68">
        <v>0.18</v>
      </c>
      <c r="I42" s="76">
        <v>0.79</v>
      </c>
    </row>
    <row r="43" spans="1:9" x14ac:dyDescent="0.35">
      <c r="A43" s="12" t="s">
        <v>374</v>
      </c>
      <c r="B43" s="8" t="s">
        <v>55</v>
      </c>
      <c r="C43" s="20">
        <v>5160</v>
      </c>
      <c r="D43" s="6">
        <v>125</v>
      </c>
      <c r="E43" s="20">
        <v>1215</v>
      </c>
      <c r="F43" s="6">
        <v>3825</v>
      </c>
      <c r="G43" s="16">
        <v>0.02</v>
      </c>
      <c r="H43" s="7">
        <v>0.24</v>
      </c>
      <c r="I43" s="16">
        <v>0.74</v>
      </c>
    </row>
    <row r="44" spans="1:9" x14ac:dyDescent="0.35">
      <c r="A44" s="52" t="s">
        <v>374</v>
      </c>
      <c r="B44" s="77" t="s">
        <v>61</v>
      </c>
      <c r="C44" s="50">
        <v>0</v>
      </c>
      <c r="D44" s="78">
        <v>0</v>
      </c>
      <c r="E44" s="50">
        <v>0</v>
      </c>
      <c r="F44" s="78">
        <v>0</v>
      </c>
      <c r="G44" s="74" t="s">
        <v>57</v>
      </c>
      <c r="H44" s="60" t="s">
        <v>57</v>
      </c>
      <c r="I44" s="74" t="s">
        <v>57</v>
      </c>
    </row>
    <row r="45" spans="1:9" x14ac:dyDescent="0.35">
      <c r="A45" s="11" t="s">
        <v>374</v>
      </c>
      <c r="B45" t="s">
        <v>62</v>
      </c>
      <c r="C45" s="19">
        <v>0</v>
      </c>
      <c r="D45" s="4">
        <v>0</v>
      </c>
      <c r="E45" s="19">
        <v>0</v>
      </c>
      <c r="F45" s="4">
        <v>0</v>
      </c>
      <c r="G45" s="75" t="s">
        <v>57</v>
      </c>
      <c r="H45" s="64" t="s">
        <v>57</v>
      </c>
      <c r="I45" s="75" t="s">
        <v>57</v>
      </c>
    </row>
    <row r="46" spans="1:9" x14ac:dyDescent="0.35">
      <c r="A46" s="11" t="s">
        <v>374</v>
      </c>
      <c r="B46" t="s">
        <v>63</v>
      </c>
      <c r="C46" s="19">
        <v>0</v>
      </c>
      <c r="D46" s="4">
        <v>0</v>
      </c>
      <c r="E46" s="19">
        <v>0</v>
      </c>
      <c r="F46" s="4">
        <v>0</v>
      </c>
      <c r="G46" s="75" t="s">
        <v>57</v>
      </c>
      <c r="H46" s="64" t="s">
        <v>57</v>
      </c>
      <c r="I46" s="75" t="s">
        <v>57</v>
      </c>
    </row>
    <row r="47" spans="1:9" x14ac:dyDescent="0.35">
      <c r="A47" s="11" t="s">
        <v>374</v>
      </c>
      <c r="B47" t="s">
        <v>64</v>
      </c>
      <c r="C47" s="19">
        <v>0</v>
      </c>
      <c r="D47" s="4">
        <v>0</v>
      </c>
      <c r="E47" s="19">
        <v>0</v>
      </c>
      <c r="F47" s="4">
        <v>0</v>
      </c>
      <c r="G47" s="75" t="s">
        <v>57</v>
      </c>
      <c r="H47" s="64" t="s">
        <v>57</v>
      </c>
      <c r="I47" s="75" t="s">
        <v>57</v>
      </c>
    </row>
    <row r="48" spans="1:9" x14ac:dyDescent="0.35">
      <c r="A48" s="11" t="s">
        <v>374</v>
      </c>
      <c r="B48" t="s">
        <v>65</v>
      </c>
      <c r="C48" s="19">
        <v>0</v>
      </c>
      <c r="D48" s="4">
        <v>0</v>
      </c>
      <c r="E48" s="19">
        <v>0</v>
      </c>
      <c r="F48" s="4">
        <v>0</v>
      </c>
      <c r="G48" s="75" t="s">
        <v>57</v>
      </c>
      <c r="H48" s="64" t="s">
        <v>57</v>
      </c>
      <c r="I48" s="75" t="s">
        <v>57</v>
      </c>
    </row>
    <row r="49" spans="1:9" x14ac:dyDescent="0.35">
      <c r="A49" s="11" t="s">
        <v>374</v>
      </c>
      <c r="B49" t="s">
        <v>66</v>
      </c>
      <c r="C49" s="19">
        <v>0</v>
      </c>
      <c r="D49" s="4">
        <v>0</v>
      </c>
      <c r="E49" s="19">
        <v>0</v>
      </c>
      <c r="F49" s="4">
        <v>0</v>
      </c>
      <c r="G49" s="75" t="s">
        <v>57</v>
      </c>
      <c r="H49" s="64" t="s">
        <v>57</v>
      </c>
      <c r="I49" s="75" t="s">
        <v>57</v>
      </c>
    </row>
    <row r="50" spans="1:9" x14ac:dyDescent="0.35">
      <c r="A50" s="11" t="s">
        <v>374</v>
      </c>
      <c r="B50" t="s">
        <v>67</v>
      </c>
      <c r="C50" s="19">
        <v>0</v>
      </c>
      <c r="D50" s="4">
        <v>0</v>
      </c>
      <c r="E50" s="19">
        <v>0</v>
      </c>
      <c r="F50" s="4">
        <v>0</v>
      </c>
      <c r="G50" s="75" t="s">
        <v>57</v>
      </c>
      <c r="H50" s="64" t="s">
        <v>57</v>
      </c>
      <c r="I50" s="75" t="s">
        <v>57</v>
      </c>
    </row>
    <row r="51" spans="1:9" x14ac:dyDescent="0.35">
      <c r="A51" s="11" t="s">
        <v>374</v>
      </c>
      <c r="B51" t="s">
        <v>68</v>
      </c>
      <c r="C51" s="19" t="s">
        <v>100</v>
      </c>
      <c r="D51" s="4">
        <v>0</v>
      </c>
      <c r="E51" s="19" t="s">
        <v>100</v>
      </c>
      <c r="F51" s="4">
        <v>0</v>
      </c>
      <c r="G51" s="15">
        <v>0</v>
      </c>
      <c r="H51" s="5" t="s">
        <v>100</v>
      </c>
      <c r="I51" s="15">
        <v>0</v>
      </c>
    </row>
    <row r="52" spans="1:9" x14ac:dyDescent="0.35">
      <c r="A52" s="11" t="s">
        <v>374</v>
      </c>
      <c r="B52" t="s">
        <v>69</v>
      </c>
      <c r="C52" s="19" t="s">
        <v>100</v>
      </c>
      <c r="D52" s="4">
        <v>0</v>
      </c>
      <c r="E52" s="19">
        <v>0</v>
      </c>
      <c r="F52" s="4" t="s">
        <v>100</v>
      </c>
      <c r="G52" s="15">
        <v>0</v>
      </c>
      <c r="H52" s="5">
        <v>0</v>
      </c>
      <c r="I52" s="15" t="s">
        <v>100</v>
      </c>
    </row>
    <row r="53" spans="1:9" x14ac:dyDescent="0.35">
      <c r="A53" s="11" t="s">
        <v>374</v>
      </c>
      <c r="B53" t="s">
        <v>70</v>
      </c>
      <c r="C53" s="19">
        <v>0</v>
      </c>
      <c r="D53" s="4">
        <v>0</v>
      </c>
      <c r="E53" s="19">
        <v>0</v>
      </c>
      <c r="F53" s="4">
        <v>0</v>
      </c>
      <c r="G53" s="75" t="s">
        <v>57</v>
      </c>
      <c r="H53" s="64" t="s">
        <v>57</v>
      </c>
      <c r="I53" s="75" t="s">
        <v>57</v>
      </c>
    </row>
    <row r="54" spans="1:9" x14ac:dyDescent="0.35">
      <c r="A54" s="11" t="s">
        <v>374</v>
      </c>
      <c r="B54" t="s">
        <v>71</v>
      </c>
      <c r="C54" s="19">
        <v>0</v>
      </c>
      <c r="D54" s="4">
        <v>0</v>
      </c>
      <c r="E54" s="19">
        <v>0</v>
      </c>
      <c r="F54" s="4">
        <v>0</v>
      </c>
      <c r="G54" s="75" t="s">
        <v>57</v>
      </c>
      <c r="H54" s="64" t="s">
        <v>57</v>
      </c>
      <c r="I54" s="75" t="s">
        <v>57</v>
      </c>
    </row>
    <row r="55" spans="1:9" x14ac:dyDescent="0.35">
      <c r="A55" s="11" t="s">
        <v>374</v>
      </c>
      <c r="B55" t="s">
        <v>72</v>
      </c>
      <c r="C55" s="19" t="s">
        <v>100</v>
      </c>
      <c r="D55" s="4">
        <v>0</v>
      </c>
      <c r="E55" s="19" t="s">
        <v>100</v>
      </c>
      <c r="F55" s="4">
        <v>0</v>
      </c>
      <c r="G55" s="15">
        <v>0</v>
      </c>
      <c r="H55" s="5" t="s">
        <v>100</v>
      </c>
      <c r="I55" s="15">
        <v>0</v>
      </c>
    </row>
    <row r="56" spans="1:9" x14ac:dyDescent="0.35">
      <c r="A56" s="11" t="s">
        <v>374</v>
      </c>
      <c r="B56" t="s">
        <v>73</v>
      </c>
      <c r="C56" s="19">
        <v>0</v>
      </c>
      <c r="D56" s="4">
        <v>0</v>
      </c>
      <c r="E56" s="19">
        <v>0</v>
      </c>
      <c r="F56" s="4">
        <v>0</v>
      </c>
      <c r="G56" s="75" t="s">
        <v>57</v>
      </c>
      <c r="H56" s="64" t="s">
        <v>57</v>
      </c>
      <c r="I56" s="75" t="s">
        <v>57</v>
      </c>
    </row>
    <row r="57" spans="1:9" x14ac:dyDescent="0.35">
      <c r="A57" s="11" t="s">
        <v>374</v>
      </c>
      <c r="B57" t="s">
        <v>74</v>
      </c>
      <c r="C57" s="19">
        <v>0</v>
      </c>
      <c r="D57" s="4">
        <v>0</v>
      </c>
      <c r="E57" s="19">
        <v>0</v>
      </c>
      <c r="F57" s="4">
        <v>0</v>
      </c>
      <c r="G57" s="75" t="s">
        <v>57</v>
      </c>
      <c r="H57" s="64" t="s">
        <v>57</v>
      </c>
      <c r="I57" s="75" t="s">
        <v>57</v>
      </c>
    </row>
    <row r="58" spans="1:9" x14ac:dyDescent="0.35">
      <c r="A58" s="11" t="s">
        <v>374</v>
      </c>
      <c r="B58" t="s">
        <v>75</v>
      </c>
      <c r="C58" s="19" t="s">
        <v>100</v>
      </c>
      <c r="D58" s="4">
        <v>0</v>
      </c>
      <c r="E58" s="19" t="s">
        <v>100</v>
      </c>
      <c r="F58" s="4" t="s">
        <v>100</v>
      </c>
      <c r="G58" s="15">
        <v>0</v>
      </c>
      <c r="H58" s="5" t="s">
        <v>100</v>
      </c>
      <c r="I58" s="15" t="s">
        <v>100</v>
      </c>
    </row>
    <row r="59" spans="1:9" x14ac:dyDescent="0.35">
      <c r="A59" s="11" t="s">
        <v>374</v>
      </c>
      <c r="B59" t="s">
        <v>76</v>
      </c>
      <c r="C59" s="19">
        <v>5</v>
      </c>
      <c r="D59" s="4">
        <v>0</v>
      </c>
      <c r="E59" s="19" t="s">
        <v>100</v>
      </c>
      <c r="F59" s="4" t="s">
        <v>100</v>
      </c>
      <c r="G59" s="15">
        <v>0</v>
      </c>
      <c r="H59" s="5" t="s">
        <v>100</v>
      </c>
      <c r="I59" s="15" t="s">
        <v>100</v>
      </c>
    </row>
    <row r="60" spans="1:9" x14ac:dyDescent="0.35">
      <c r="A60" s="11" t="s">
        <v>374</v>
      </c>
      <c r="B60" t="s">
        <v>77</v>
      </c>
      <c r="C60" s="19">
        <v>10</v>
      </c>
      <c r="D60" s="4">
        <v>0</v>
      </c>
      <c r="E60" s="19">
        <v>10</v>
      </c>
      <c r="F60" s="4" t="s">
        <v>100</v>
      </c>
      <c r="G60" s="15">
        <v>0</v>
      </c>
      <c r="H60" s="5" t="s">
        <v>100</v>
      </c>
      <c r="I60" s="15" t="s">
        <v>100</v>
      </c>
    </row>
    <row r="61" spans="1:9" x14ac:dyDescent="0.35">
      <c r="A61" s="11" t="s">
        <v>374</v>
      </c>
      <c r="B61" t="s">
        <v>78</v>
      </c>
      <c r="C61" s="19">
        <v>15</v>
      </c>
      <c r="D61" s="4">
        <v>0</v>
      </c>
      <c r="E61" s="19">
        <v>15</v>
      </c>
      <c r="F61" s="4" t="s">
        <v>100</v>
      </c>
      <c r="G61" s="15">
        <v>0</v>
      </c>
      <c r="H61" s="5" t="s">
        <v>100</v>
      </c>
      <c r="I61" s="15" t="s">
        <v>100</v>
      </c>
    </row>
    <row r="62" spans="1:9" x14ac:dyDescent="0.35">
      <c r="A62" s="11" t="s">
        <v>374</v>
      </c>
      <c r="B62" t="s">
        <v>79</v>
      </c>
      <c r="C62" s="19">
        <v>40</v>
      </c>
      <c r="D62" s="4">
        <v>0</v>
      </c>
      <c r="E62" s="19">
        <v>40</v>
      </c>
      <c r="F62" s="4">
        <v>5</v>
      </c>
      <c r="G62" s="15">
        <v>0</v>
      </c>
      <c r="H62" s="5">
        <v>0.93</v>
      </c>
      <c r="I62" s="15">
        <v>7.0000000000000007E-2</v>
      </c>
    </row>
    <row r="63" spans="1:9" x14ac:dyDescent="0.35">
      <c r="A63" s="11" t="s">
        <v>374</v>
      </c>
      <c r="B63" t="s">
        <v>80</v>
      </c>
      <c r="C63" s="19">
        <v>35</v>
      </c>
      <c r="D63" s="4">
        <v>0</v>
      </c>
      <c r="E63" s="19">
        <v>35</v>
      </c>
      <c r="F63" s="4" t="s">
        <v>100</v>
      </c>
      <c r="G63" s="15">
        <v>0</v>
      </c>
      <c r="H63" s="5" t="s">
        <v>100</v>
      </c>
      <c r="I63" s="15" t="s">
        <v>100</v>
      </c>
    </row>
    <row r="64" spans="1:9" x14ac:dyDescent="0.35">
      <c r="A64" s="11" t="s">
        <v>374</v>
      </c>
      <c r="B64" t="s">
        <v>81</v>
      </c>
      <c r="C64" s="19">
        <v>30</v>
      </c>
      <c r="D64" s="4">
        <v>0</v>
      </c>
      <c r="E64" s="19">
        <v>30</v>
      </c>
      <c r="F64" s="4">
        <v>5</v>
      </c>
      <c r="G64" s="15">
        <v>0</v>
      </c>
      <c r="H64" s="5">
        <v>0.9</v>
      </c>
      <c r="I64" s="15">
        <v>0.1</v>
      </c>
    </row>
    <row r="65" spans="1:9" x14ac:dyDescent="0.35">
      <c r="A65" s="11" t="s">
        <v>374</v>
      </c>
      <c r="B65" t="s">
        <v>82</v>
      </c>
      <c r="C65" s="19">
        <v>30</v>
      </c>
      <c r="D65" s="4">
        <v>0</v>
      </c>
      <c r="E65" s="19">
        <v>25</v>
      </c>
      <c r="F65" s="4">
        <v>5</v>
      </c>
      <c r="G65" s="15">
        <v>0</v>
      </c>
      <c r="H65" s="5">
        <v>0.9</v>
      </c>
      <c r="I65" s="15">
        <v>0.1</v>
      </c>
    </row>
    <row r="66" spans="1:9" x14ac:dyDescent="0.35">
      <c r="A66" s="11" t="s">
        <v>374</v>
      </c>
      <c r="B66" t="s">
        <v>83</v>
      </c>
      <c r="C66" s="19">
        <v>40</v>
      </c>
      <c r="D66" s="4">
        <v>0</v>
      </c>
      <c r="E66" s="19">
        <v>40</v>
      </c>
      <c r="F66" s="4" t="s">
        <v>100</v>
      </c>
      <c r="G66" s="15">
        <v>0</v>
      </c>
      <c r="H66" s="5" t="s">
        <v>100</v>
      </c>
      <c r="I66" s="15" t="s">
        <v>100</v>
      </c>
    </row>
    <row r="67" spans="1:9" x14ac:dyDescent="0.35">
      <c r="A67" s="11" t="s">
        <v>374</v>
      </c>
      <c r="B67" t="s">
        <v>84</v>
      </c>
      <c r="C67" s="19">
        <v>65</v>
      </c>
      <c r="D67" s="4">
        <v>0</v>
      </c>
      <c r="E67" s="19">
        <v>45</v>
      </c>
      <c r="F67" s="4">
        <v>20</v>
      </c>
      <c r="G67" s="15">
        <v>0</v>
      </c>
      <c r="H67" s="5">
        <v>0.69</v>
      </c>
      <c r="I67" s="15">
        <v>0.31</v>
      </c>
    </row>
    <row r="68" spans="1:9" x14ac:dyDescent="0.35">
      <c r="A68" s="11" t="s">
        <v>374</v>
      </c>
      <c r="B68" t="s">
        <v>85</v>
      </c>
      <c r="C68" s="19">
        <v>105</v>
      </c>
      <c r="D68" s="4" t="s">
        <v>100</v>
      </c>
      <c r="E68" s="19">
        <v>85</v>
      </c>
      <c r="F68" s="4">
        <v>25</v>
      </c>
      <c r="G68" s="15" t="s">
        <v>100</v>
      </c>
      <c r="H68" s="5">
        <v>0.78</v>
      </c>
      <c r="I68" s="15" t="s">
        <v>100</v>
      </c>
    </row>
    <row r="69" spans="1:9" x14ac:dyDescent="0.35">
      <c r="A69" s="11" t="s">
        <v>374</v>
      </c>
      <c r="B69" t="s">
        <v>86</v>
      </c>
      <c r="C69" s="19">
        <v>110</v>
      </c>
      <c r="D69" s="4">
        <v>0</v>
      </c>
      <c r="E69" s="19">
        <v>45</v>
      </c>
      <c r="F69" s="4">
        <v>65</v>
      </c>
      <c r="G69" s="15">
        <v>0</v>
      </c>
      <c r="H69" s="5">
        <v>0.4</v>
      </c>
      <c r="I69" s="15">
        <v>0.6</v>
      </c>
    </row>
    <row r="70" spans="1:9" x14ac:dyDescent="0.35">
      <c r="A70" s="11" t="s">
        <v>374</v>
      </c>
      <c r="B70" t="s">
        <v>87</v>
      </c>
      <c r="C70" s="19">
        <v>375</v>
      </c>
      <c r="D70" s="4" t="s">
        <v>100</v>
      </c>
      <c r="E70" s="19">
        <v>80</v>
      </c>
      <c r="F70" s="4">
        <v>295</v>
      </c>
      <c r="G70" s="15" t="s">
        <v>100</v>
      </c>
      <c r="H70" s="5" t="s">
        <v>100</v>
      </c>
      <c r="I70" s="15">
        <v>0.78</v>
      </c>
    </row>
    <row r="71" spans="1:9" x14ac:dyDescent="0.35">
      <c r="A71" s="11" t="s">
        <v>374</v>
      </c>
      <c r="B71" t="s">
        <v>88</v>
      </c>
      <c r="C71" s="19">
        <v>655</v>
      </c>
      <c r="D71" s="4">
        <v>5</v>
      </c>
      <c r="E71" s="19">
        <v>95</v>
      </c>
      <c r="F71" s="4">
        <v>550</v>
      </c>
      <c r="G71" s="15">
        <v>0.01</v>
      </c>
      <c r="H71" s="5">
        <v>0.15</v>
      </c>
      <c r="I71" s="15">
        <v>0.84</v>
      </c>
    </row>
    <row r="72" spans="1:9" x14ac:dyDescent="0.35">
      <c r="A72" s="11" t="s">
        <v>374</v>
      </c>
      <c r="B72" t="s">
        <v>89</v>
      </c>
      <c r="C72" s="19">
        <v>555</v>
      </c>
      <c r="D72" s="4">
        <v>10</v>
      </c>
      <c r="E72" s="19">
        <v>85</v>
      </c>
      <c r="F72" s="4">
        <v>460</v>
      </c>
      <c r="G72" s="15">
        <v>0.02</v>
      </c>
      <c r="H72" s="5">
        <v>0.16</v>
      </c>
      <c r="I72" s="15">
        <v>0.83</v>
      </c>
    </row>
    <row r="73" spans="1:9" x14ac:dyDescent="0.35">
      <c r="A73" s="11" t="s">
        <v>374</v>
      </c>
      <c r="B73" t="s">
        <v>90</v>
      </c>
      <c r="C73" s="19">
        <v>485</v>
      </c>
      <c r="D73" s="4">
        <v>5</v>
      </c>
      <c r="E73" s="19">
        <v>85</v>
      </c>
      <c r="F73" s="4">
        <v>395</v>
      </c>
      <c r="G73" s="15">
        <v>0.01</v>
      </c>
      <c r="H73" s="5">
        <v>0.18</v>
      </c>
      <c r="I73" s="15">
        <v>0.81</v>
      </c>
    </row>
    <row r="74" spans="1:9" x14ac:dyDescent="0.35">
      <c r="A74" s="11" t="s">
        <v>374</v>
      </c>
      <c r="B74" t="s">
        <v>91</v>
      </c>
      <c r="C74" s="19">
        <v>415</v>
      </c>
      <c r="D74" s="4">
        <v>15</v>
      </c>
      <c r="E74" s="19">
        <v>100</v>
      </c>
      <c r="F74" s="4">
        <v>300</v>
      </c>
      <c r="G74" s="15">
        <v>0.03</v>
      </c>
      <c r="H74" s="5">
        <v>0.24</v>
      </c>
      <c r="I74" s="15">
        <v>0.72</v>
      </c>
    </row>
    <row r="75" spans="1:9" x14ac:dyDescent="0.35">
      <c r="A75" s="11" t="s">
        <v>374</v>
      </c>
      <c r="B75" t="s">
        <v>92</v>
      </c>
      <c r="C75" s="19">
        <v>470</v>
      </c>
      <c r="D75" s="4">
        <v>15</v>
      </c>
      <c r="E75" s="19">
        <v>110</v>
      </c>
      <c r="F75" s="4">
        <v>345</v>
      </c>
      <c r="G75" s="15">
        <v>0.04</v>
      </c>
      <c r="H75" s="5">
        <v>0.23</v>
      </c>
      <c r="I75" s="15">
        <v>0.73</v>
      </c>
    </row>
    <row r="76" spans="1:9" x14ac:dyDescent="0.35">
      <c r="A76" s="11" t="s">
        <v>374</v>
      </c>
      <c r="B76" t="s">
        <v>93</v>
      </c>
      <c r="C76" s="19">
        <v>480</v>
      </c>
      <c r="D76" s="4">
        <v>20</v>
      </c>
      <c r="E76" s="19">
        <v>110</v>
      </c>
      <c r="F76" s="4">
        <v>355</v>
      </c>
      <c r="G76" s="15">
        <v>0.04</v>
      </c>
      <c r="H76" s="5">
        <v>0.23</v>
      </c>
      <c r="I76" s="15">
        <v>0.74</v>
      </c>
    </row>
    <row r="77" spans="1:9" x14ac:dyDescent="0.35">
      <c r="A77" s="11" t="s">
        <v>374</v>
      </c>
      <c r="B77" t="s">
        <v>94</v>
      </c>
      <c r="C77" s="19">
        <v>610</v>
      </c>
      <c r="D77" s="4">
        <v>30</v>
      </c>
      <c r="E77" s="19">
        <v>95</v>
      </c>
      <c r="F77" s="4">
        <v>485</v>
      </c>
      <c r="G77" s="15">
        <v>0.05</v>
      </c>
      <c r="H77" s="5">
        <v>0.15</v>
      </c>
      <c r="I77" s="15">
        <v>0.8</v>
      </c>
    </row>
    <row r="78" spans="1:9" x14ac:dyDescent="0.35">
      <c r="A78" s="32" t="s">
        <v>374</v>
      </c>
      <c r="B78" s="80" t="s">
        <v>95</v>
      </c>
      <c r="C78" s="34">
        <v>620</v>
      </c>
      <c r="D78" s="81">
        <v>25</v>
      </c>
      <c r="E78" s="34">
        <v>85</v>
      </c>
      <c r="F78" s="81">
        <v>510</v>
      </c>
      <c r="G78" s="33">
        <v>0.04</v>
      </c>
      <c r="H78" s="82">
        <v>0.14000000000000001</v>
      </c>
      <c r="I78" s="33">
        <v>0.82</v>
      </c>
    </row>
    <row r="79" spans="1:9" x14ac:dyDescent="0.35">
      <c r="A79" s="12" t="s">
        <v>375</v>
      </c>
      <c r="B79" s="8" t="s">
        <v>55</v>
      </c>
      <c r="C79" s="20">
        <v>3110</v>
      </c>
      <c r="D79" s="6">
        <v>100</v>
      </c>
      <c r="E79" s="20">
        <v>1920</v>
      </c>
      <c r="F79" s="6">
        <v>1095</v>
      </c>
      <c r="G79" s="16">
        <v>0.03</v>
      </c>
      <c r="H79" s="7">
        <v>0.62</v>
      </c>
      <c r="I79" s="16">
        <v>0.35</v>
      </c>
    </row>
    <row r="80" spans="1:9" x14ac:dyDescent="0.35">
      <c r="A80" s="52" t="s">
        <v>375</v>
      </c>
      <c r="B80" s="77" t="s">
        <v>61</v>
      </c>
      <c r="C80" s="50">
        <v>0</v>
      </c>
      <c r="D80" s="78">
        <v>0</v>
      </c>
      <c r="E80" s="50">
        <v>0</v>
      </c>
      <c r="F80" s="78">
        <v>0</v>
      </c>
      <c r="G80" s="74" t="s">
        <v>57</v>
      </c>
      <c r="H80" s="60" t="s">
        <v>57</v>
      </c>
      <c r="I80" s="74" t="s">
        <v>57</v>
      </c>
    </row>
    <row r="81" spans="1:9" x14ac:dyDescent="0.35">
      <c r="A81" s="11" t="s">
        <v>375</v>
      </c>
      <c r="B81" t="s">
        <v>62</v>
      </c>
      <c r="C81" s="19">
        <v>0</v>
      </c>
      <c r="D81" s="4">
        <v>0</v>
      </c>
      <c r="E81" s="19">
        <v>0</v>
      </c>
      <c r="F81" s="4">
        <v>0</v>
      </c>
      <c r="G81" s="75" t="s">
        <v>57</v>
      </c>
      <c r="H81" s="64" t="s">
        <v>57</v>
      </c>
      <c r="I81" s="75" t="s">
        <v>57</v>
      </c>
    </row>
    <row r="82" spans="1:9" x14ac:dyDescent="0.35">
      <c r="A82" s="11" t="s">
        <v>375</v>
      </c>
      <c r="B82" t="s">
        <v>63</v>
      </c>
      <c r="C82" s="19">
        <v>0</v>
      </c>
      <c r="D82" s="4">
        <v>0</v>
      </c>
      <c r="E82" s="19">
        <v>0</v>
      </c>
      <c r="F82" s="4">
        <v>0</v>
      </c>
      <c r="G82" s="75" t="s">
        <v>57</v>
      </c>
      <c r="H82" s="64" t="s">
        <v>57</v>
      </c>
      <c r="I82" s="75" t="s">
        <v>57</v>
      </c>
    </row>
    <row r="83" spans="1:9" x14ac:dyDescent="0.35">
      <c r="A83" s="11" t="s">
        <v>375</v>
      </c>
      <c r="B83" t="s">
        <v>64</v>
      </c>
      <c r="C83" s="19">
        <v>0</v>
      </c>
      <c r="D83" s="4">
        <v>0</v>
      </c>
      <c r="E83" s="19">
        <v>0</v>
      </c>
      <c r="F83" s="4">
        <v>0</v>
      </c>
      <c r="G83" s="75" t="s">
        <v>57</v>
      </c>
      <c r="H83" s="64" t="s">
        <v>57</v>
      </c>
      <c r="I83" s="75" t="s">
        <v>57</v>
      </c>
    </row>
    <row r="84" spans="1:9" x14ac:dyDescent="0.35">
      <c r="A84" s="11" t="s">
        <v>375</v>
      </c>
      <c r="B84" t="s">
        <v>65</v>
      </c>
      <c r="C84" s="19">
        <v>5</v>
      </c>
      <c r="D84" s="4">
        <v>0</v>
      </c>
      <c r="E84" s="19">
        <v>5</v>
      </c>
      <c r="F84" s="4">
        <v>0</v>
      </c>
      <c r="G84" s="15">
        <v>0</v>
      </c>
      <c r="H84" s="5">
        <v>1</v>
      </c>
      <c r="I84" s="15">
        <v>0</v>
      </c>
    </row>
    <row r="85" spans="1:9" x14ac:dyDescent="0.35">
      <c r="A85" s="11" t="s">
        <v>375</v>
      </c>
      <c r="B85" t="s">
        <v>66</v>
      </c>
      <c r="C85" s="19">
        <v>5</v>
      </c>
      <c r="D85" s="4" t="s">
        <v>100</v>
      </c>
      <c r="E85" s="19" t="s">
        <v>100</v>
      </c>
      <c r="F85" s="4" t="s">
        <v>100</v>
      </c>
      <c r="G85" s="15" t="s">
        <v>100</v>
      </c>
      <c r="H85" s="5" t="s">
        <v>100</v>
      </c>
      <c r="I85" s="15" t="s">
        <v>100</v>
      </c>
    </row>
    <row r="86" spans="1:9" x14ac:dyDescent="0.35">
      <c r="A86" s="11" t="s">
        <v>375</v>
      </c>
      <c r="B86" t="s">
        <v>67</v>
      </c>
      <c r="C86" s="19">
        <v>10</v>
      </c>
      <c r="D86" s="4">
        <v>0</v>
      </c>
      <c r="E86" s="19">
        <v>5</v>
      </c>
      <c r="F86" s="4">
        <v>5</v>
      </c>
      <c r="G86" s="15">
        <v>0</v>
      </c>
      <c r="H86" s="5">
        <v>0.57999999999999996</v>
      </c>
      <c r="I86" s="15">
        <v>0.42</v>
      </c>
    </row>
    <row r="87" spans="1:9" x14ac:dyDescent="0.35">
      <c r="A87" s="11" t="s">
        <v>375</v>
      </c>
      <c r="B87" t="s">
        <v>68</v>
      </c>
      <c r="C87" s="19">
        <v>10</v>
      </c>
      <c r="D87" s="4" t="s">
        <v>100</v>
      </c>
      <c r="E87" s="19">
        <v>5</v>
      </c>
      <c r="F87" s="4">
        <v>5</v>
      </c>
      <c r="G87" s="15" t="s">
        <v>100</v>
      </c>
      <c r="H87" s="5">
        <v>0.57999999999999996</v>
      </c>
      <c r="I87" s="15" t="s">
        <v>100</v>
      </c>
    </row>
    <row r="88" spans="1:9" x14ac:dyDescent="0.35">
      <c r="A88" s="11" t="s">
        <v>375</v>
      </c>
      <c r="B88" t="s">
        <v>69</v>
      </c>
      <c r="C88" s="19">
        <v>10</v>
      </c>
      <c r="D88" s="4" t="s">
        <v>100</v>
      </c>
      <c r="E88" s="19">
        <v>5</v>
      </c>
      <c r="F88" s="4" t="s">
        <v>100</v>
      </c>
      <c r="G88" s="15" t="s">
        <v>100</v>
      </c>
      <c r="H88" s="5" t="s">
        <v>100</v>
      </c>
      <c r="I88" s="15" t="s">
        <v>100</v>
      </c>
    </row>
    <row r="89" spans="1:9" x14ac:dyDescent="0.35">
      <c r="A89" s="11" t="s">
        <v>375</v>
      </c>
      <c r="B89" t="s">
        <v>70</v>
      </c>
      <c r="C89" s="19">
        <v>30</v>
      </c>
      <c r="D89" s="4" t="s">
        <v>100</v>
      </c>
      <c r="E89" s="19">
        <v>15</v>
      </c>
      <c r="F89" s="4">
        <v>10</v>
      </c>
      <c r="G89" s="15" t="s">
        <v>100</v>
      </c>
      <c r="H89" s="5">
        <v>0.59</v>
      </c>
      <c r="I89" s="15" t="s">
        <v>100</v>
      </c>
    </row>
    <row r="90" spans="1:9" x14ac:dyDescent="0.35">
      <c r="A90" s="11" t="s">
        <v>375</v>
      </c>
      <c r="B90" t="s">
        <v>71</v>
      </c>
      <c r="C90" s="19">
        <v>20</v>
      </c>
      <c r="D90" s="4" t="s">
        <v>100</v>
      </c>
      <c r="E90" s="19">
        <v>15</v>
      </c>
      <c r="F90" s="4">
        <v>5</v>
      </c>
      <c r="G90" s="15" t="s">
        <v>100</v>
      </c>
      <c r="H90" s="5">
        <v>0.67</v>
      </c>
      <c r="I90" s="15" t="s">
        <v>100</v>
      </c>
    </row>
    <row r="91" spans="1:9" x14ac:dyDescent="0.35">
      <c r="A91" s="11" t="s">
        <v>375</v>
      </c>
      <c r="B91" t="s">
        <v>72</v>
      </c>
      <c r="C91" s="19">
        <v>25</v>
      </c>
      <c r="D91" s="4" t="s">
        <v>100</v>
      </c>
      <c r="E91" s="19">
        <v>15</v>
      </c>
      <c r="F91" s="4">
        <v>5</v>
      </c>
      <c r="G91" s="15" t="s">
        <v>100</v>
      </c>
      <c r="H91" s="5">
        <v>0.74</v>
      </c>
      <c r="I91" s="15" t="s">
        <v>100</v>
      </c>
    </row>
    <row r="92" spans="1:9" x14ac:dyDescent="0.35">
      <c r="A92" s="11" t="s">
        <v>375</v>
      </c>
      <c r="B92" t="s">
        <v>73</v>
      </c>
      <c r="C92" s="19">
        <v>40</v>
      </c>
      <c r="D92" s="4">
        <v>5</v>
      </c>
      <c r="E92" s="19">
        <v>30</v>
      </c>
      <c r="F92" s="4">
        <v>10</v>
      </c>
      <c r="G92" s="15">
        <v>7.0000000000000007E-2</v>
      </c>
      <c r="H92" s="5">
        <v>0.67</v>
      </c>
      <c r="I92" s="15">
        <v>0.26</v>
      </c>
    </row>
    <row r="93" spans="1:9" x14ac:dyDescent="0.35">
      <c r="A93" s="11" t="s">
        <v>375</v>
      </c>
      <c r="B93" t="s">
        <v>74</v>
      </c>
      <c r="C93" s="19">
        <v>30</v>
      </c>
      <c r="D93" s="4" t="s">
        <v>100</v>
      </c>
      <c r="E93" s="19">
        <v>20</v>
      </c>
      <c r="F93" s="4">
        <v>5</v>
      </c>
      <c r="G93" s="15" t="s">
        <v>100</v>
      </c>
      <c r="H93" s="5">
        <v>0.71</v>
      </c>
      <c r="I93" s="15" t="s">
        <v>100</v>
      </c>
    </row>
    <row r="94" spans="1:9" x14ac:dyDescent="0.35">
      <c r="A94" s="11" t="s">
        <v>375</v>
      </c>
      <c r="B94" t="s">
        <v>75</v>
      </c>
      <c r="C94" s="19">
        <v>70</v>
      </c>
      <c r="D94" s="4" t="s">
        <v>100</v>
      </c>
      <c r="E94" s="19">
        <v>50</v>
      </c>
      <c r="F94" s="4">
        <v>20</v>
      </c>
      <c r="G94" s="15" t="s">
        <v>100</v>
      </c>
      <c r="H94" s="5">
        <v>0.7</v>
      </c>
      <c r="I94" s="15" t="s">
        <v>100</v>
      </c>
    </row>
    <row r="95" spans="1:9" x14ac:dyDescent="0.35">
      <c r="A95" s="11" t="s">
        <v>375</v>
      </c>
      <c r="B95" t="s">
        <v>76</v>
      </c>
      <c r="C95" s="19">
        <v>80</v>
      </c>
      <c r="D95" s="4">
        <v>5</v>
      </c>
      <c r="E95" s="19">
        <v>50</v>
      </c>
      <c r="F95" s="4">
        <v>25</v>
      </c>
      <c r="G95" s="15">
        <v>0.05</v>
      </c>
      <c r="H95" s="5">
        <v>0.62</v>
      </c>
      <c r="I95" s="15">
        <v>0.33</v>
      </c>
    </row>
    <row r="96" spans="1:9" x14ac:dyDescent="0.35">
      <c r="A96" s="11" t="s">
        <v>375</v>
      </c>
      <c r="B96" t="s">
        <v>77</v>
      </c>
      <c r="C96" s="19">
        <v>155</v>
      </c>
      <c r="D96" s="4">
        <v>5</v>
      </c>
      <c r="E96" s="19">
        <v>105</v>
      </c>
      <c r="F96" s="4">
        <v>45</v>
      </c>
      <c r="G96" s="15">
        <v>0.03</v>
      </c>
      <c r="H96" s="5">
        <v>0.69</v>
      </c>
      <c r="I96" s="15">
        <v>0.28000000000000003</v>
      </c>
    </row>
    <row r="97" spans="1:9" x14ac:dyDescent="0.35">
      <c r="A97" s="11" t="s">
        <v>375</v>
      </c>
      <c r="B97" t="s">
        <v>78</v>
      </c>
      <c r="C97" s="19">
        <v>95</v>
      </c>
      <c r="D97" s="4" t="s">
        <v>100</v>
      </c>
      <c r="E97" s="19">
        <v>60</v>
      </c>
      <c r="F97" s="4">
        <v>35</v>
      </c>
      <c r="G97" s="15" t="s">
        <v>100</v>
      </c>
      <c r="H97" s="5">
        <v>0.61</v>
      </c>
      <c r="I97" s="15" t="s">
        <v>100</v>
      </c>
    </row>
    <row r="98" spans="1:9" x14ac:dyDescent="0.35">
      <c r="A98" s="11" t="s">
        <v>375</v>
      </c>
      <c r="B98" t="s">
        <v>79</v>
      </c>
      <c r="C98" s="19">
        <v>205</v>
      </c>
      <c r="D98" s="4">
        <v>5</v>
      </c>
      <c r="E98" s="19">
        <v>135</v>
      </c>
      <c r="F98" s="4">
        <v>60</v>
      </c>
      <c r="G98" s="15">
        <v>0.03</v>
      </c>
      <c r="H98" s="5">
        <v>0.67</v>
      </c>
      <c r="I98" s="15">
        <v>0.3</v>
      </c>
    </row>
    <row r="99" spans="1:9" x14ac:dyDescent="0.35">
      <c r="A99" s="11" t="s">
        <v>375</v>
      </c>
      <c r="B99" t="s">
        <v>80</v>
      </c>
      <c r="C99" s="19">
        <v>195</v>
      </c>
      <c r="D99" s="4">
        <v>5</v>
      </c>
      <c r="E99" s="19">
        <v>145</v>
      </c>
      <c r="F99" s="4">
        <v>50</v>
      </c>
      <c r="G99" s="15">
        <v>0.02</v>
      </c>
      <c r="H99" s="5">
        <v>0.73</v>
      </c>
      <c r="I99" s="15">
        <v>0.24</v>
      </c>
    </row>
    <row r="100" spans="1:9" x14ac:dyDescent="0.35">
      <c r="A100" s="11" t="s">
        <v>375</v>
      </c>
      <c r="B100" t="s">
        <v>81</v>
      </c>
      <c r="C100" s="19">
        <v>180</v>
      </c>
      <c r="D100" s="4">
        <v>5</v>
      </c>
      <c r="E100" s="19">
        <v>120</v>
      </c>
      <c r="F100" s="4">
        <v>55</v>
      </c>
      <c r="G100" s="15">
        <v>0.02</v>
      </c>
      <c r="H100" s="5">
        <v>0.67</v>
      </c>
      <c r="I100" s="15">
        <v>0.31</v>
      </c>
    </row>
    <row r="101" spans="1:9" x14ac:dyDescent="0.35">
      <c r="A101" s="11" t="s">
        <v>375</v>
      </c>
      <c r="B101" t="s">
        <v>82</v>
      </c>
      <c r="C101" s="19">
        <v>195</v>
      </c>
      <c r="D101" s="4">
        <v>5</v>
      </c>
      <c r="E101" s="19">
        <v>125</v>
      </c>
      <c r="F101" s="4">
        <v>65</v>
      </c>
      <c r="G101" s="15">
        <v>0.03</v>
      </c>
      <c r="H101" s="5">
        <v>0.64</v>
      </c>
      <c r="I101" s="15">
        <v>0.33</v>
      </c>
    </row>
    <row r="102" spans="1:9" x14ac:dyDescent="0.35">
      <c r="A102" s="11" t="s">
        <v>375</v>
      </c>
      <c r="B102" t="s">
        <v>83</v>
      </c>
      <c r="C102" s="19">
        <v>220</v>
      </c>
      <c r="D102" s="4">
        <v>5</v>
      </c>
      <c r="E102" s="19">
        <v>135</v>
      </c>
      <c r="F102" s="4">
        <v>80</v>
      </c>
      <c r="G102" s="15">
        <v>0.03</v>
      </c>
      <c r="H102" s="5">
        <v>0.61</v>
      </c>
      <c r="I102" s="15">
        <v>0.36</v>
      </c>
    </row>
    <row r="103" spans="1:9" x14ac:dyDescent="0.35">
      <c r="A103" s="11" t="s">
        <v>375</v>
      </c>
      <c r="B103" t="s">
        <v>84</v>
      </c>
      <c r="C103" s="19">
        <v>205</v>
      </c>
      <c r="D103" s="4">
        <v>5</v>
      </c>
      <c r="E103" s="19">
        <v>130</v>
      </c>
      <c r="F103" s="4">
        <v>70</v>
      </c>
      <c r="G103" s="15">
        <v>0.03</v>
      </c>
      <c r="H103" s="5">
        <v>0.63</v>
      </c>
      <c r="I103" s="15">
        <v>0.34</v>
      </c>
    </row>
    <row r="104" spans="1:9" x14ac:dyDescent="0.35">
      <c r="A104" s="11" t="s">
        <v>375</v>
      </c>
      <c r="B104" t="s">
        <v>85</v>
      </c>
      <c r="C104" s="19">
        <v>255</v>
      </c>
      <c r="D104" s="4">
        <v>10</v>
      </c>
      <c r="E104" s="19">
        <v>140</v>
      </c>
      <c r="F104" s="4">
        <v>100</v>
      </c>
      <c r="G104" s="15">
        <v>0.04</v>
      </c>
      <c r="H104" s="5">
        <v>0.56000000000000005</v>
      </c>
      <c r="I104" s="15">
        <v>0.4</v>
      </c>
    </row>
    <row r="105" spans="1:9" x14ac:dyDescent="0.35">
      <c r="A105" s="11" t="s">
        <v>375</v>
      </c>
      <c r="B105" t="s">
        <v>86</v>
      </c>
      <c r="C105" s="19">
        <v>180</v>
      </c>
      <c r="D105" s="4">
        <v>5</v>
      </c>
      <c r="E105" s="19">
        <v>100</v>
      </c>
      <c r="F105" s="4">
        <v>75</v>
      </c>
      <c r="G105" s="15">
        <v>0.03</v>
      </c>
      <c r="H105" s="5">
        <v>0.56000000000000005</v>
      </c>
      <c r="I105" s="15">
        <v>0.41</v>
      </c>
    </row>
    <row r="106" spans="1:9" x14ac:dyDescent="0.35">
      <c r="A106" s="11" t="s">
        <v>375</v>
      </c>
      <c r="B106" t="s">
        <v>87</v>
      </c>
      <c r="C106" s="19">
        <v>210</v>
      </c>
      <c r="D106" s="4">
        <v>5</v>
      </c>
      <c r="E106" s="19">
        <v>130</v>
      </c>
      <c r="F106" s="4">
        <v>75</v>
      </c>
      <c r="G106" s="15">
        <v>0.02</v>
      </c>
      <c r="H106" s="5">
        <v>0.62</v>
      </c>
      <c r="I106" s="15">
        <v>0.35</v>
      </c>
    </row>
    <row r="107" spans="1:9" x14ac:dyDescent="0.35">
      <c r="A107" s="11" t="s">
        <v>375</v>
      </c>
      <c r="B107" t="s">
        <v>88</v>
      </c>
      <c r="C107" s="19">
        <v>105</v>
      </c>
      <c r="D107" s="4">
        <v>5</v>
      </c>
      <c r="E107" s="19">
        <v>60</v>
      </c>
      <c r="F107" s="4">
        <v>40</v>
      </c>
      <c r="G107" s="15">
        <v>0.03</v>
      </c>
      <c r="H107" s="5">
        <v>0.57999999999999996</v>
      </c>
      <c r="I107" s="15">
        <v>0.39</v>
      </c>
    </row>
    <row r="108" spans="1:9" x14ac:dyDescent="0.35">
      <c r="A108" s="11" t="s">
        <v>375</v>
      </c>
      <c r="B108" t="s">
        <v>89</v>
      </c>
      <c r="C108" s="19">
        <v>80</v>
      </c>
      <c r="D108" s="4">
        <v>5</v>
      </c>
      <c r="E108" s="19">
        <v>40</v>
      </c>
      <c r="F108" s="4">
        <v>30</v>
      </c>
      <c r="G108" s="15">
        <v>0.08</v>
      </c>
      <c r="H108" s="5">
        <v>0.53</v>
      </c>
      <c r="I108" s="15">
        <v>0.39</v>
      </c>
    </row>
    <row r="109" spans="1:9" x14ac:dyDescent="0.35">
      <c r="A109" s="11" t="s">
        <v>375</v>
      </c>
      <c r="B109" t="s">
        <v>90</v>
      </c>
      <c r="C109" s="19">
        <v>85</v>
      </c>
      <c r="D109" s="4" t="s">
        <v>100</v>
      </c>
      <c r="E109" s="19">
        <v>50</v>
      </c>
      <c r="F109" s="4">
        <v>30</v>
      </c>
      <c r="G109" s="15" t="s">
        <v>100</v>
      </c>
      <c r="H109" s="5">
        <v>0.6</v>
      </c>
      <c r="I109" s="15" t="s">
        <v>100</v>
      </c>
    </row>
    <row r="110" spans="1:9" x14ac:dyDescent="0.35">
      <c r="A110" s="11" t="s">
        <v>375</v>
      </c>
      <c r="B110" t="s">
        <v>91</v>
      </c>
      <c r="C110" s="19">
        <v>105</v>
      </c>
      <c r="D110" s="4" t="s">
        <v>100</v>
      </c>
      <c r="E110" s="19">
        <v>55</v>
      </c>
      <c r="F110" s="4">
        <v>45</v>
      </c>
      <c r="G110" s="15" t="s">
        <v>100</v>
      </c>
      <c r="H110" s="5">
        <v>0.53</v>
      </c>
      <c r="I110" s="15" t="s">
        <v>100</v>
      </c>
    </row>
    <row r="111" spans="1:9" x14ac:dyDescent="0.35">
      <c r="A111" s="11" t="s">
        <v>375</v>
      </c>
      <c r="B111" t="s">
        <v>92</v>
      </c>
      <c r="C111" s="19">
        <v>75</v>
      </c>
      <c r="D111" s="4">
        <v>5</v>
      </c>
      <c r="E111" s="19">
        <v>50</v>
      </c>
      <c r="F111" s="4">
        <v>25</v>
      </c>
      <c r="G111" s="15">
        <v>0.04</v>
      </c>
      <c r="H111" s="5">
        <v>0.64</v>
      </c>
      <c r="I111" s="15">
        <v>0.32</v>
      </c>
    </row>
    <row r="112" spans="1:9" x14ac:dyDescent="0.35">
      <c r="A112" s="11" t="s">
        <v>375</v>
      </c>
      <c r="B112" t="s">
        <v>93</v>
      </c>
      <c r="C112" s="19">
        <v>80</v>
      </c>
      <c r="D112" s="4">
        <v>5</v>
      </c>
      <c r="E112" s="19">
        <v>35</v>
      </c>
      <c r="F112" s="4">
        <v>45</v>
      </c>
      <c r="G112" s="15">
        <v>0.04</v>
      </c>
      <c r="H112" s="5">
        <v>0.42</v>
      </c>
      <c r="I112" s="15">
        <v>0.54</v>
      </c>
    </row>
    <row r="113" spans="1:9" x14ac:dyDescent="0.35">
      <c r="A113" s="11" t="s">
        <v>375</v>
      </c>
      <c r="B113" t="s">
        <v>94</v>
      </c>
      <c r="C113" s="19">
        <v>80</v>
      </c>
      <c r="D113" s="4" t="s">
        <v>100</v>
      </c>
      <c r="E113" s="19">
        <v>45</v>
      </c>
      <c r="F113" s="4">
        <v>35</v>
      </c>
      <c r="G113" s="15" t="s">
        <v>100</v>
      </c>
      <c r="H113" s="5">
        <v>0.55000000000000004</v>
      </c>
      <c r="I113" s="15" t="s">
        <v>100</v>
      </c>
    </row>
    <row r="114" spans="1:9" x14ac:dyDescent="0.35">
      <c r="A114" s="32" t="s">
        <v>375</v>
      </c>
      <c r="B114" s="80" t="s">
        <v>95</v>
      </c>
      <c r="C114" s="34">
        <v>75</v>
      </c>
      <c r="D114" s="81">
        <v>0</v>
      </c>
      <c r="E114" s="34">
        <v>35</v>
      </c>
      <c r="F114" s="81">
        <v>35</v>
      </c>
      <c r="G114" s="33">
        <v>0</v>
      </c>
      <c r="H114" s="82">
        <v>0.5</v>
      </c>
      <c r="I114" s="33">
        <v>0.5</v>
      </c>
    </row>
    <row r="115" spans="1:9" x14ac:dyDescent="0.35">
      <c r="A115" s="10" t="s">
        <v>55</v>
      </c>
      <c r="B115" s="55" t="s">
        <v>96</v>
      </c>
      <c r="C115" s="18">
        <v>5</v>
      </c>
      <c r="D115" s="28">
        <v>0</v>
      </c>
      <c r="E115" s="18">
        <v>5</v>
      </c>
      <c r="F115" s="28">
        <v>0</v>
      </c>
      <c r="G115" s="14">
        <v>0</v>
      </c>
      <c r="H115" s="29">
        <v>1</v>
      </c>
      <c r="I115" s="14">
        <v>0</v>
      </c>
    </row>
    <row r="116" spans="1:9" x14ac:dyDescent="0.35">
      <c r="A116" s="12" t="s">
        <v>55</v>
      </c>
      <c r="B116" s="8" t="s">
        <v>97</v>
      </c>
      <c r="C116" s="20">
        <v>505</v>
      </c>
      <c r="D116" s="6">
        <v>25</v>
      </c>
      <c r="E116" s="20">
        <v>335</v>
      </c>
      <c r="F116" s="6">
        <v>145</v>
      </c>
      <c r="G116" s="16">
        <v>0.05</v>
      </c>
      <c r="H116" s="7">
        <v>0.67</v>
      </c>
      <c r="I116" s="16">
        <v>0.28000000000000003</v>
      </c>
    </row>
    <row r="117" spans="1:9" x14ac:dyDescent="0.35">
      <c r="A117" s="12" t="s">
        <v>55</v>
      </c>
      <c r="B117" s="8" t="s">
        <v>98</v>
      </c>
      <c r="C117" s="20">
        <v>4180</v>
      </c>
      <c r="D117" s="6">
        <v>80</v>
      </c>
      <c r="E117" s="20">
        <v>1935</v>
      </c>
      <c r="F117" s="6">
        <v>2165</v>
      </c>
      <c r="G117" s="16">
        <v>0.02</v>
      </c>
      <c r="H117" s="7">
        <v>0.46</v>
      </c>
      <c r="I117" s="16">
        <v>0.52</v>
      </c>
    </row>
    <row r="118" spans="1:9" x14ac:dyDescent="0.35">
      <c r="A118" s="13" t="s">
        <v>55</v>
      </c>
      <c r="B118" s="56" t="s">
        <v>99</v>
      </c>
      <c r="C118" s="21">
        <v>3585</v>
      </c>
      <c r="D118" s="30">
        <v>115</v>
      </c>
      <c r="E118" s="21">
        <v>855</v>
      </c>
      <c r="F118" s="30">
        <v>2610</v>
      </c>
      <c r="G118" s="17">
        <v>0.03</v>
      </c>
      <c r="H118" s="31">
        <v>0.24</v>
      </c>
      <c r="I118" s="17">
        <v>0.73</v>
      </c>
    </row>
    <row r="119" spans="1:9" x14ac:dyDescent="0.35">
      <c r="A119" s="12" t="s">
        <v>374</v>
      </c>
      <c r="B119" s="8" t="s">
        <v>97</v>
      </c>
      <c r="C119" s="20">
        <v>20</v>
      </c>
      <c r="D119" s="6">
        <v>0</v>
      </c>
      <c r="E119" s="20">
        <v>15</v>
      </c>
      <c r="F119" s="6">
        <v>5</v>
      </c>
      <c r="G119" s="16">
        <v>0</v>
      </c>
      <c r="H119" s="7">
        <v>0.74</v>
      </c>
      <c r="I119" s="16">
        <v>0.26</v>
      </c>
    </row>
    <row r="120" spans="1:9" x14ac:dyDescent="0.35">
      <c r="A120" s="12" t="s">
        <v>374</v>
      </c>
      <c r="B120" s="8" t="s">
        <v>98</v>
      </c>
      <c r="C120" s="20">
        <v>2055</v>
      </c>
      <c r="D120" s="6">
        <v>15</v>
      </c>
      <c r="E120" s="20">
        <v>610</v>
      </c>
      <c r="F120" s="6">
        <v>1430</v>
      </c>
      <c r="G120" s="16">
        <v>0.01</v>
      </c>
      <c r="H120" s="7">
        <v>0.3</v>
      </c>
      <c r="I120" s="16">
        <v>0.69</v>
      </c>
    </row>
    <row r="121" spans="1:9" x14ac:dyDescent="0.35">
      <c r="A121" s="12" t="s">
        <v>374</v>
      </c>
      <c r="B121" s="8" t="s">
        <v>99</v>
      </c>
      <c r="C121" s="20">
        <v>3085</v>
      </c>
      <c r="D121" s="6">
        <v>105</v>
      </c>
      <c r="E121" s="20">
        <v>585</v>
      </c>
      <c r="F121" s="6">
        <v>2390</v>
      </c>
      <c r="G121" s="16">
        <v>0.03</v>
      </c>
      <c r="H121" s="7">
        <v>0.19</v>
      </c>
      <c r="I121" s="16">
        <v>0.78</v>
      </c>
    </row>
    <row r="122" spans="1:9" x14ac:dyDescent="0.35">
      <c r="A122" s="10" t="s">
        <v>375</v>
      </c>
      <c r="B122" s="55" t="s">
        <v>96</v>
      </c>
      <c r="C122" s="18">
        <v>5</v>
      </c>
      <c r="D122" s="28">
        <v>0</v>
      </c>
      <c r="E122" s="18">
        <v>5</v>
      </c>
      <c r="F122" s="28">
        <v>0</v>
      </c>
      <c r="G122" s="14">
        <v>0</v>
      </c>
      <c r="H122" s="29">
        <v>1</v>
      </c>
      <c r="I122" s="14">
        <v>0</v>
      </c>
    </row>
    <row r="123" spans="1:9" x14ac:dyDescent="0.35">
      <c r="A123" s="12" t="s">
        <v>375</v>
      </c>
      <c r="B123" s="8" t="s">
        <v>97</v>
      </c>
      <c r="C123" s="20">
        <v>485</v>
      </c>
      <c r="D123" s="6">
        <v>25</v>
      </c>
      <c r="E123" s="20">
        <v>325</v>
      </c>
      <c r="F123" s="6">
        <v>140</v>
      </c>
      <c r="G123" s="16">
        <v>0.05</v>
      </c>
      <c r="H123" s="7">
        <v>0.67</v>
      </c>
      <c r="I123" s="16">
        <v>0.28000000000000003</v>
      </c>
    </row>
    <row r="124" spans="1:9" x14ac:dyDescent="0.35">
      <c r="A124" s="12" t="s">
        <v>375</v>
      </c>
      <c r="B124" s="8" t="s">
        <v>98</v>
      </c>
      <c r="C124" s="20">
        <v>2125</v>
      </c>
      <c r="D124" s="6">
        <v>65</v>
      </c>
      <c r="E124" s="20">
        <v>1325</v>
      </c>
      <c r="F124" s="6">
        <v>735</v>
      </c>
      <c r="G124" s="16">
        <v>0.03</v>
      </c>
      <c r="H124" s="7">
        <v>0.62</v>
      </c>
      <c r="I124" s="16">
        <v>0.35</v>
      </c>
    </row>
    <row r="125" spans="1:9" x14ac:dyDescent="0.35">
      <c r="A125" s="13" t="s">
        <v>375</v>
      </c>
      <c r="B125" s="56" t="s">
        <v>99</v>
      </c>
      <c r="C125" s="21">
        <v>500</v>
      </c>
      <c r="D125" s="30">
        <v>10</v>
      </c>
      <c r="E125" s="21">
        <v>270</v>
      </c>
      <c r="F125" s="30">
        <v>220</v>
      </c>
      <c r="G125" s="17">
        <v>0.02</v>
      </c>
      <c r="H125" s="31">
        <v>0.54</v>
      </c>
      <c r="I125" s="17">
        <v>0.44</v>
      </c>
    </row>
    <row r="126" spans="1:9" x14ac:dyDescent="0.35">
      <c r="A126" t="s">
        <v>28</v>
      </c>
      <c r="B126" t="s">
        <v>486</v>
      </c>
    </row>
    <row r="127" spans="1:9" x14ac:dyDescent="0.35">
      <c r="A127" t="s">
        <v>29</v>
      </c>
      <c r="B127" t="s">
        <v>390</v>
      </c>
    </row>
    <row r="128" spans="1:9" x14ac:dyDescent="0.35">
      <c r="A128" t="s">
        <v>30</v>
      </c>
      <c r="B128" t="s">
        <v>478</v>
      </c>
      <c r="C128" s="151"/>
      <c r="D128" s="151"/>
      <c r="E128" s="151"/>
      <c r="F128" s="151"/>
    </row>
    <row r="129" spans="1:6" x14ac:dyDescent="0.35">
      <c r="A129" t="s">
        <v>31</v>
      </c>
      <c r="B129" s="152" t="s">
        <v>481</v>
      </c>
      <c r="C129" s="151"/>
      <c r="D129" s="151"/>
      <c r="E129" s="151"/>
      <c r="F129" s="151"/>
    </row>
    <row r="130" spans="1:6" x14ac:dyDescent="0.35">
      <c r="A130" t="s">
        <v>32</v>
      </c>
      <c r="B130" s="152" t="s">
        <v>482</v>
      </c>
      <c r="C130" s="151"/>
      <c r="D130" s="151"/>
      <c r="E130" s="151"/>
      <c r="F130" s="151"/>
    </row>
    <row r="131" spans="1:6" x14ac:dyDescent="0.35">
      <c r="A131" t="s">
        <v>33</v>
      </c>
      <c r="B131" s="152" t="s">
        <v>483</v>
      </c>
      <c r="C131" s="151"/>
      <c r="D131" s="151"/>
      <c r="E131" s="151"/>
      <c r="F131" s="151"/>
    </row>
    <row r="132" spans="1:6" x14ac:dyDescent="0.35">
      <c r="A132" t="s">
        <v>34</v>
      </c>
      <c r="B132" s="152" t="s">
        <v>487</v>
      </c>
      <c r="C132" s="151"/>
      <c r="D132" s="151"/>
      <c r="E132" s="151"/>
      <c r="F132" s="151"/>
    </row>
    <row r="133" spans="1:6" x14ac:dyDescent="0.35">
      <c r="A133" t="s">
        <v>35</v>
      </c>
      <c r="B133" s="152" t="s">
        <v>484</v>
      </c>
      <c r="C133" s="151"/>
      <c r="D133" s="151"/>
      <c r="E133" s="151"/>
      <c r="F133" s="151"/>
    </row>
    <row r="134" spans="1:6" x14ac:dyDescent="0.35">
      <c r="A134" t="s">
        <v>36</v>
      </c>
      <c r="B134" s="152" t="s">
        <v>485</v>
      </c>
      <c r="C134" s="151"/>
      <c r="D134" s="151"/>
      <c r="E134" s="151"/>
      <c r="F134" s="151"/>
    </row>
  </sheetData>
  <conditionalFormatting sqref="G135:I135">
    <cfRule type="dataBar" priority="2">
      <dataBar>
        <cfvo type="num" val="0"/>
        <cfvo type="num" val="1"/>
        <color theme="7" tint="0.39997558519241921"/>
      </dataBar>
      <extLst>
        <ext xmlns:x14="http://schemas.microsoft.com/office/spreadsheetml/2009/9/main" uri="{B025F937-C7B1-47D3-B67F-A62EFF666E3E}">
          <x14:id>{DFB1D369-B40D-4BEE-BE53-267A345ECC4A}</x14:id>
        </ext>
      </extLst>
    </cfRule>
  </conditionalFormatting>
  <conditionalFormatting sqref="G136:I1048576 G1:I134">
    <cfRule type="dataBar" priority="3">
      <dataBar>
        <cfvo type="num" val="0"/>
        <cfvo type="num" val="1"/>
        <color theme="7" tint="0.39997558519241921"/>
      </dataBar>
      <extLst>
        <ext xmlns:x14="http://schemas.microsoft.com/office/spreadsheetml/2009/9/main" uri="{B025F937-C7B1-47D3-B67F-A62EFF666E3E}">
          <x14:id>{7588F33E-42ED-4085-8043-0F23EB041D19}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FB1D369-B40D-4BEE-BE53-267A345ECC4A}">
            <x14:dataBar minLength="0" maxLength="100" gradient="0">
              <x14:cfvo type="num">
                <xm:f>0</xm:f>
              </x14:cfvo>
              <x14:cfvo type="num">
                <xm:f>1</xm:f>
              </x14:cfvo>
              <x14:negativeFillColor rgb="FFFF0000"/>
              <x14:axisColor rgb="FF000000"/>
            </x14:dataBar>
          </x14:cfRule>
          <xm:sqref>G135:I135</xm:sqref>
        </x14:conditionalFormatting>
        <x14:conditionalFormatting xmlns:xm="http://schemas.microsoft.com/office/excel/2006/main">
          <x14:cfRule type="dataBar" id="{7588F33E-42ED-4085-8043-0F23EB041D19}">
            <x14:dataBar minLength="0" maxLength="100" gradient="0">
              <x14:cfvo type="num">
                <xm:f>0</xm:f>
              </x14:cfvo>
              <x14:cfvo type="num">
                <xm:f>1</xm:f>
              </x14:cfvo>
              <x14:negativeFillColor rgb="FFFF0000"/>
              <x14:axisColor rgb="FF000000"/>
            </x14:dataBar>
          </x14:cfRule>
          <xm:sqref>G136:I1048576 G1:I134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showGridLines="0" zoomScaleNormal="100" workbookViewId="0"/>
  </sheetViews>
  <sheetFormatPr defaultColWidth="11.08203125" defaultRowHeight="15.5" x14ac:dyDescent="0.35"/>
  <cols>
    <col min="1" max="8" width="20.58203125" customWidth="1"/>
  </cols>
  <sheetData>
    <row r="1" spans="1:8" ht="19.5" x14ac:dyDescent="0.45">
      <c r="A1" s="2" t="s">
        <v>101</v>
      </c>
    </row>
    <row r="2" spans="1:8" x14ac:dyDescent="0.35">
      <c r="A2" t="s">
        <v>44</v>
      </c>
    </row>
    <row r="3" spans="1:8" x14ac:dyDescent="0.35">
      <c r="A3" t="s">
        <v>45</v>
      </c>
    </row>
    <row r="4" spans="1:8" x14ac:dyDescent="0.35">
      <c r="A4" t="s">
        <v>102</v>
      </c>
    </row>
    <row r="5" spans="1:8" x14ac:dyDescent="0.35">
      <c r="A5" t="s">
        <v>47</v>
      </c>
    </row>
    <row r="6" spans="1:8" ht="31" x14ac:dyDescent="0.35">
      <c r="A6" s="22" t="s">
        <v>103</v>
      </c>
      <c r="B6" s="3" t="s">
        <v>104</v>
      </c>
      <c r="C6" s="22" t="s">
        <v>105</v>
      </c>
      <c r="D6" s="3" t="s">
        <v>106</v>
      </c>
      <c r="E6" s="22" t="s">
        <v>107</v>
      </c>
      <c r="F6" s="3" t="s">
        <v>108</v>
      </c>
      <c r="G6" s="22" t="s">
        <v>109</v>
      </c>
      <c r="H6" s="22" t="s">
        <v>110</v>
      </c>
    </row>
    <row r="7" spans="1:8" x14ac:dyDescent="0.35">
      <c r="A7" s="23" t="s">
        <v>55</v>
      </c>
      <c r="B7" s="24">
        <v>46165</v>
      </c>
      <c r="C7" s="26">
        <v>22890</v>
      </c>
      <c r="D7" s="24">
        <v>185</v>
      </c>
      <c r="E7" s="26">
        <v>23085</v>
      </c>
      <c r="F7" s="27">
        <v>0.5</v>
      </c>
      <c r="G7" s="25">
        <v>0</v>
      </c>
      <c r="H7" s="25">
        <v>0.5</v>
      </c>
    </row>
    <row r="8" spans="1:8" x14ac:dyDescent="0.35">
      <c r="A8" s="11" t="s">
        <v>58</v>
      </c>
      <c r="B8" s="4">
        <v>15</v>
      </c>
      <c r="C8" s="19">
        <v>5</v>
      </c>
      <c r="D8" s="4">
        <v>0</v>
      </c>
      <c r="E8" s="19">
        <v>5</v>
      </c>
      <c r="F8" s="5">
        <v>0.46</v>
      </c>
      <c r="G8" s="15">
        <v>0</v>
      </c>
      <c r="H8" s="15">
        <v>0.54</v>
      </c>
    </row>
    <row r="9" spans="1:8" x14ac:dyDescent="0.35">
      <c r="A9" s="11" t="s">
        <v>59</v>
      </c>
      <c r="B9" s="4">
        <v>35</v>
      </c>
      <c r="C9" s="19">
        <v>20</v>
      </c>
      <c r="D9" s="4" t="s">
        <v>100</v>
      </c>
      <c r="E9" s="19">
        <v>15</v>
      </c>
      <c r="F9" s="5">
        <v>0.5</v>
      </c>
      <c r="G9" s="15" t="s">
        <v>100</v>
      </c>
      <c r="H9" s="15" t="s">
        <v>100</v>
      </c>
    </row>
    <row r="10" spans="1:8" x14ac:dyDescent="0.35">
      <c r="A10" s="11" t="s">
        <v>60</v>
      </c>
      <c r="B10" s="4">
        <v>60</v>
      </c>
      <c r="C10" s="19">
        <v>25</v>
      </c>
      <c r="D10" s="4" t="s">
        <v>100</v>
      </c>
      <c r="E10" s="19">
        <v>30</v>
      </c>
      <c r="F10" s="5" t="s">
        <v>100</v>
      </c>
      <c r="G10" s="15" t="s">
        <v>100</v>
      </c>
      <c r="H10" s="15">
        <v>0.53</v>
      </c>
    </row>
    <row r="11" spans="1:8" x14ac:dyDescent="0.35">
      <c r="A11" s="11" t="s">
        <v>61</v>
      </c>
      <c r="B11" s="4">
        <v>85</v>
      </c>
      <c r="C11" s="19">
        <v>40</v>
      </c>
      <c r="D11" s="4" t="s">
        <v>100</v>
      </c>
      <c r="E11" s="19">
        <v>40</v>
      </c>
      <c r="F11" s="5">
        <v>0.5</v>
      </c>
      <c r="G11" s="15" t="s">
        <v>100</v>
      </c>
      <c r="H11" s="15" t="s">
        <v>100</v>
      </c>
    </row>
    <row r="12" spans="1:8" x14ac:dyDescent="0.35">
      <c r="A12" s="11" t="s">
        <v>62</v>
      </c>
      <c r="B12" s="4">
        <v>280</v>
      </c>
      <c r="C12" s="19">
        <v>130</v>
      </c>
      <c r="D12" s="4" t="s">
        <v>100</v>
      </c>
      <c r="E12" s="19">
        <v>150</v>
      </c>
      <c r="F12" s="5" t="s">
        <v>100</v>
      </c>
      <c r="G12" s="15" t="s">
        <v>100</v>
      </c>
      <c r="H12" s="15">
        <v>0.54</v>
      </c>
    </row>
    <row r="13" spans="1:8" x14ac:dyDescent="0.35">
      <c r="A13" s="11" t="s">
        <v>63</v>
      </c>
      <c r="B13" s="4">
        <v>435</v>
      </c>
      <c r="C13" s="19">
        <v>230</v>
      </c>
      <c r="D13" s="4">
        <v>5</v>
      </c>
      <c r="E13" s="19">
        <v>205</v>
      </c>
      <c r="F13" s="5">
        <v>0.53</v>
      </c>
      <c r="G13" s="15">
        <v>0.01</v>
      </c>
      <c r="H13" s="15">
        <v>0.46</v>
      </c>
    </row>
    <row r="14" spans="1:8" x14ac:dyDescent="0.35">
      <c r="A14" s="11" t="s">
        <v>64</v>
      </c>
      <c r="B14" s="4">
        <v>685</v>
      </c>
      <c r="C14" s="19">
        <v>340</v>
      </c>
      <c r="D14" s="4">
        <v>10</v>
      </c>
      <c r="E14" s="19">
        <v>330</v>
      </c>
      <c r="F14" s="5">
        <v>0.5</v>
      </c>
      <c r="G14" s="15">
        <v>0.02</v>
      </c>
      <c r="H14" s="15">
        <v>0.48</v>
      </c>
    </row>
    <row r="15" spans="1:8" x14ac:dyDescent="0.35">
      <c r="A15" s="11" t="s">
        <v>65</v>
      </c>
      <c r="B15" s="4">
        <v>1090</v>
      </c>
      <c r="C15" s="19">
        <v>535</v>
      </c>
      <c r="D15" s="4">
        <v>5</v>
      </c>
      <c r="E15" s="19">
        <v>555</v>
      </c>
      <c r="F15" s="5">
        <v>0.49</v>
      </c>
      <c r="G15" s="15">
        <v>0</v>
      </c>
      <c r="H15" s="15">
        <v>0.51</v>
      </c>
    </row>
    <row r="16" spans="1:8" x14ac:dyDescent="0.35">
      <c r="A16" s="11" t="s">
        <v>66</v>
      </c>
      <c r="B16" s="4">
        <v>1010</v>
      </c>
      <c r="C16" s="19">
        <v>495</v>
      </c>
      <c r="D16" s="4">
        <v>5</v>
      </c>
      <c r="E16" s="19">
        <v>510</v>
      </c>
      <c r="F16" s="5">
        <v>0.49</v>
      </c>
      <c r="G16" s="15">
        <v>0.01</v>
      </c>
      <c r="H16" s="15">
        <v>0.51</v>
      </c>
    </row>
    <row r="17" spans="1:8" x14ac:dyDescent="0.35">
      <c r="A17" s="11" t="s">
        <v>67</v>
      </c>
      <c r="B17" s="4">
        <v>1120</v>
      </c>
      <c r="C17" s="19">
        <v>500</v>
      </c>
      <c r="D17" s="4">
        <v>5</v>
      </c>
      <c r="E17" s="19">
        <v>610</v>
      </c>
      <c r="F17" s="5">
        <v>0.45</v>
      </c>
      <c r="G17" s="15">
        <v>0.01</v>
      </c>
      <c r="H17" s="15">
        <v>0.55000000000000004</v>
      </c>
    </row>
    <row r="18" spans="1:8" x14ac:dyDescent="0.35">
      <c r="A18" s="11" t="s">
        <v>68</v>
      </c>
      <c r="B18" s="4">
        <v>1290</v>
      </c>
      <c r="C18" s="19">
        <v>625</v>
      </c>
      <c r="D18" s="4">
        <v>5</v>
      </c>
      <c r="E18" s="19">
        <v>660</v>
      </c>
      <c r="F18" s="5">
        <v>0.48</v>
      </c>
      <c r="G18" s="15">
        <v>0</v>
      </c>
      <c r="H18" s="15">
        <v>0.51</v>
      </c>
    </row>
    <row r="19" spans="1:8" x14ac:dyDescent="0.35">
      <c r="A19" s="11" t="s">
        <v>69</v>
      </c>
      <c r="B19" s="4">
        <v>1255</v>
      </c>
      <c r="C19" s="19">
        <v>570</v>
      </c>
      <c r="D19" s="4">
        <v>5</v>
      </c>
      <c r="E19" s="19">
        <v>680</v>
      </c>
      <c r="F19" s="5">
        <v>0.45</v>
      </c>
      <c r="G19" s="15">
        <v>0</v>
      </c>
      <c r="H19" s="15">
        <v>0.54</v>
      </c>
    </row>
    <row r="20" spans="1:8" x14ac:dyDescent="0.35">
      <c r="A20" s="11" t="s">
        <v>70</v>
      </c>
      <c r="B20" s="4">
        <v>1315</v>
      </c>
      <c r="C20" s="19">
        <v>625</v>
      </c>
      <c r="D20" s="4">
        <v>5</v>
      </c>
      <c r="E20" s="19">
        <v>685</v>
      </c>
      <c r="F20" s="5">
        <v>0.48</v>
      </c>
      <c r="G20" s="15">
        <v>0</v>
      </c>
      <c r="H20" s="15">
        <v>0.52</v>
      </c>
    </row>
    <row r="21" spans="1:8" x14ac:dyDescent="0.35">
      <c r="A21" s="11" t="s">
        <v>71</v>
      </c>
      <c r="B21" s="4">
        <v>1220</v>
      </c>
      <c r="C21" s="19">
        <v>610</v>
      </c>
      <c r="D21" s="4">
        <v>5</v>
      </c>
      <c r="E21" s="19">
        <v>605</v>
      </c>
      <c r="F21" s="5">
        <v>0.5</v>
      </c>
      <c r="G21" s="15">
        <v>0</v>
      </c>
      <c r="H21" s="15">
        <v>0.5</v>
      </c>
    </row>
    <row r="22" spans="1:8" x14ac:dyDescent="0.35">
      <c r="A22" s="11" t="s">
        <v>72</v>
      </c>
      <c r="B22" s="4">
        <v>1015</v>
      </c>
      <c r="C22" s="19">
        <v>465</v>
      </c>
      <c r="D22" s="4">
        <v>5</v>
      </c>
      <c r="E22" s="19">
        <v>545</v>
      </c>
      <c r="F22" s="5">
        <v>0.46</v>
      </c>
      <c r="G22" s="15">
        <v>0</v>
      </c>
      <c r="H22" s="15">
        <v>0.54</v>
      </c>
    </row>
    <row r="23" spans="1:8" x14ac:dyDescent="0.35">
      <c r="A23" s="11" t="s">
        <v>73</v>
      </c>
      <c r="B23" s="4">
        <v>1110</v>
      </c>
      <c r="C23" s="19">
        <v>480</v>
      </c>
      <c r="D23" s="4">
        <v>5</v>
      </c>
      <c r="E23" s="19">
        <v>625</v>
      </c>
      <c r="F23" s="5">
        <v>0.43</v>
      </c>
      <c r="G23" s="15">
        <v>0</v>
      </c>
      <c r="H23" s="15">
        <v>0.56000000000000005</v>
      </c>
    </row>
    <row r="24" spans="1:8" x14ac:dyDescent="0.35">
      <c r="A24" s="11" t="s">
        <v>74</v>
      </c>
      <c r="B24" s="4">
        <v>960</v>
      </c>
      <c r="C24" s="19">
        <v>425</v>
      </c>
      <c r="D24" s="4" t="s">
        <v>100</v>
      </c>
      <c r="E24" s="19">
        <v>530</v>
      </c>
      <c r="F24" s="5" t="s">
        <v>100</v>
      </c>
      <c r="G24" s="15" t="s">
        <v>100</v>
      </c>
      <c r="H24" s="15">
        <v>0.55000000000000004</v>
      </c>
    </row>
    <row r="25" spans="1:8" x14ac:dyDescent="0.35">
      <c r="A25" s="11" t="s">
        <v>75</v>
      </c>
      <c r="B25" s="4">
        <v>1000</v>
      </c>
      <c r="C25" s="19">
        <v>465</v>
      </c>
      <c r="D25" s="4" t="s">
        <v>100</v>
      </c>
      <c r="E25" s="19">
        <v>535</v>
      </c>
      <c r="F25" s="5" t="s">
        <v>100</v>
      </c>
      <c r="G25" s="15" t="s">
        <v>100</v>
      </c>
      <c r="H25" s="15">
        <v>0.53</v>
      </c>
    </row>
    <row r="26" spans="1:8" x14ac:dyDescent="0.35">
      <c r="A26" s="11" t="s">
        <v>76</v>
      </c>
      <c r="B26" s="4">
        <v>1120</v>
      </c>
      <c r="C26" s="19">
        <v>500</v>
      </c>
      <c r="D26" s="4">
        <v>5</v>
      </c>
      <c r="E26" s="19">
        <v>610</v>
      </c>
      <c r="F26" s="5">
        <v>0.45</v>
      </c>
      <c r="G26" s="15">
        <v>0.01</v>
      </c>
      <c r="H26" s="15">
        <v>0.55000000000000004</v>
      </c>
    </row>
    <row r="27" spans="1:8" x14ac:dyDescent="0.35">
      <c r="A27" s="11" t="s">
        <v>77</v>
      </c>
      <c r="B27" s="4">
        <v>1525</v>
      </c>
      <c r="C27" s="19">
        <v>725</v>
      </c>
      <c r="D27" s="4">
        <v>5</v>
      </c>
      <c r="E27" s="19">
        <v>800</v>
      </c>
      <c r="F27" s="5">
        <v>0.47</v>
      </c>
      <c r="G27" s="15">
        <v>0</v>
      </c>
      <c r="H27" s="15">
        <v>0.52</v>
      </c>
    </row>
    <row r="28" spans="1:8" x14ac:dyDescent="0.35">
      <c r="A28" s="11" t="s">
        <v>78</v>
      </c>
      <c r="B28" s="4">
        <v>1150</v>
      </c>
      <c r="C28" s="19">
        <v>555</v>
      </c>
      <c r="D28" s="4" t="s">
        <v>100</v>
      </c>
      <c r="E28" s="19">
        <v>595</v>
      </c>
      <c r="F28" s="5" t="s">
        <v>100</v>
      </c>
      <c r="G28" s="15" t="s">
        <v>100</v>
      </c>
      <c r="H28" s="15">
        <v>0.52</v>
      </c>
    </row>
    <row r="29" spans="1:8" x14ac:dyDescent="0.35">
      <c r="A29" s="11" t="s">
        <v>79</v>
      </c>
      <c r="B29" s="4">
        <v>1430</v>
      </c>
      <c r="C29" s="19">
        <v>695</v>
      </c>
      <c r="D29" s="4">
        <v>5</v>
      </c>
      <c r="E29" s="19">
        <v>730</v>
      </c>
      <c r="F29" s="5">
        <v>0.49</v>
      </c>
      <c r="G29" s="15">
        <v>0</v>
      </c>
      <c r="H29" s="15">
        <v>0.51</v>
      </c>
    </row>
    <row r="30" spans="1:8" x14ac:dyDescent="0.35">
      <c r="A30" s="11" t="s">
        <v>80</v>
      </c>
      <c r="B30" s="4">
        <v>1695</v>
      </c>
      <c r="C30" s="19">
        <v>810</v>
      </c>
      <c r="D30" s="4">
        <v>5</v>
      </c>
      <c r="E30" s="19">
        <v>880</v>
      </c>
      <c r="F30" s="5">
        <v>0.48</v>
      </c>
      <c r="G30" s="15">
        <v>0</v>
      </c>
      <c r="H30" s="15">
        <v>0.52</v>
      </c>
    </row>
    <row r="31" spans="1:8" x14ac:dyDescent="0.35">
      <c r="A31" s="11" t="s">
        <v>81</v>
      </c>
      <c r="B31" s="4">
        <v>1300</v>
      </c>
      <c r="C31" s="19">
        <v>615</v>
      </c>
      <c r="D31" s="4">
        <v>5</v>
      </c>
      <c r="E31" s="19">
        <v>680</v>
      </c>
      <c r="F31" s="5">
        <v>0.47</v>
      </c>
      <c r="G31" s="15">
        <v>0</v>
      </c>
      <c r="H31" s="15">
        <v>0.52</v>
      </c>
    </row>
    <row r="32" spans="1:8" x14ac:dyDescent="0.35">
      <c r="A32" s="11" t="s">
        <v>82</v>
      </c>
      <c r="B32" s="4">
        <v>1600</v>
      </c>
      <c r="C32" s="19">
        <v>815</v>
      </c>
      <c r="D32" s="4">
        <v>10</v>
      </c>
      <c r="E32" s="19">
        <v>780</v>
      </c>
      <c r="F32" s="5">
        <v>0.51</v>
      </c>
      <c r="G32" s="15">
        <v>0.01</v>
      </c>
      <c r="H32" s="15">
        <v>0.49</v>
      </c>
    </row>
    <row r="33" spans="1:8" x14ac:dyDescent="0.35">
      <c r="A33" s="11" t="s">
        <v>83</v>
      </c>
      <c r="B33" s="4">
        <v>1560</v>
      </c>
      <c r="C33" s="19">
        <v>780</v>
      </c>
      <c r="D33" s="4">
        <v>5</v>
      </c>
      <c r="E33" s="19">
        <v>775</v>
      </c>
      <c r="F33" s="5">
        <v>0.5</v>
      </c>
      <c r="G33" s="15">
        <v>0</v>
      </c>
      <c r="H33" s="15">
        <v>0.5</v>
      </c>
    </row>
    <row r="34" spans="1:8" x14ac:dyDescent="0.35">
      <c r="A34" s="11" t="s">
        <v>84</v>
      </c>
      <c r="B34" s="4">
        <v>1780</v>
      </c>
      <c r="C34" s="19">
        <v>895</v>
      </c>
      <c r="D34" s="4">
        <v>5</v>
      </c>
      <c r="E34" s="19">
        <v>880</v>
      </c>
      <c r="F34" s="5">
        <v>0.5</v>
      </c>
      <c r="G34" s="15">
        <v>0</v>
      </c>
      <c r="H34" s="15">
        <v>0.49</v>
      </c>
    </row>
    <row r="35" spans="1:8" x14ac:dyDescent="0.35">
      <c r="A35" s="11" t="s">
        <v>85</v>
      </c>
      <c r="B35" s="4">
        <v>1915</v>
      </c>
      <c r="C35" s="19">
        <v>980</v>
      </c>
      <c r="D35" s="4">
        <v>10</v>
      </c>
      <c r="E35" s="19">
        <v>930</v>
      </c>
      <c r="F35" s="5">
        <v>0.51</v>
      </c>
      <c r="G35" s="15">
        <v>0</v>
      </c>
      <c r="H35" s="15">
        <v>0.48</v>
      </c>
    </row>
    <row r="36" spans="1:8" x14ac:dyDescent="0.35">
      <c r="A36" s="11" t="s">
        <v>86</v>
      </c>
      <c r="B36" s="4">
        <v>1675</v>
      </c>
      <c r="C36" s="19">
        <v>835</v>
      </c>
      <c r="D36" s="4">
        <v>5</v>
      </c>
      <c r="E36" s="19">
        <v>835</v>
      </c>
      <c r="F36" s="5">
        <v>0.5</v>
      </c>
      <c r="G36" s="15">
        <v>0</v>
      </c>
      <c r="H36" s="15">
        <v>0.5</v>
      </c>
    </row>
    <row r="37" spans="1:8" x14ac:dyDescent="0.35">
      <c r="A37" s="11" t="s">
        <v>87</v>
      </c>
      <c r="B37" s="4">
        <v>1790</v>
      </c>
      <c r="C37" s="19">
        <v>940</v>
      </c>
      <c r="D37" s="4">
        <v>10</v>
      </c>
      <c r="E37" s="19">
        <v>840</v>
      </c>
      <c r="F37" s="5">
        <v>0.52</v>
      </c>
      <c r="G37" s="15">
        <v>0.01</v>
      </c>
      <c r="H37" s="15">
        <v>0.47</v>
      </c>
    </row>
    <row r="38" spans="1:8" x14ac:dyDescent="0.35">
      <c r="A38" s="11" t="s">
        <v>88</v>
      </c>
      <c r="B38" s="4">
        <v>2180</v>
      </c>
      <c r="C38" s="19">
        <v>1170</v>
      </c>
      <c r="D38" s="4">
        <v>5</v>
      </c>
      <c r="E38" s="19">
        <v>1005</v>
      </c>
      <c r="F38" s="5">
        <v>0.54</v>
      </c>
      <c r="G38" s="15">
        <v>0</v>
      </c>
      <c r="H38" s="15">
        <v>0.46</v>
      </c>
    </row>
    <row r="39" spans="1:8" x14ac:dyDescent="0.35">
      <c r="A39" s="11" t="s">
        <v>89</v>
      </c>
      <c r="B39" s="4">
        <v>2010</v>
      </c>
      <c r="C39" s="19">
        <v>1050</v>
      </c>
      <c r="D39" s="4">
        <v>10</v>
      </c>
      <c r="E39" s="19">
        <v>950</v>
      </c>
      <c r="F39" s="5">
        <v>0.52</v>
      </c>
      <c r="G39" s="15">
        <v>0</v>
      </c>
      <c r="H39" s="15">
        <v>0.47</v>
      </c>
    </row>
    <row r="40" spans="1:8" x14ac:dyDescent="0.35">
      <c r="A40" s="11" t="s">
        <v>90</v>
      </c>
      <c r="B40" s="4">
        <v>2015</v>
      </c>
      <c r="C40" s="19">
        <v>1100</v>
      </c>
      <c r="D40" s="4">
        <v>10</v>
      </c>
      <c r="E40" s="19">
        <v>910</v>
      </c>
      <c r="F40" s="5">
        <v>0.54</v>
      </c>
      <c r="G40" s="15">
        <v>0</v>
      </c>
      <c r="H40" s="15">
        <v>0.45</v>
      </c>
    </row>
    <row r="41" spans="1:8" x14ac:dyDescent="0.35">
      <c r="A41" s="11" t="s">
        <v>91</v>
      </c>
      <c r="B41" s="4">
        <v>1880</v>
      </c>
      <c r="C41" s="19">
        <v>995</v>
      </c>
      <c r="D41" s="4">
        <v>5</v>
      </c>
      <c r="E41" s="19">
        <v>875</v>
      </c>
      <c r="F41" s="5">
        <v>0.53</v>
      </c>
      <c r="G41" s="15">
        <v>0</v>
      </c>
      <c r="H41" s="15">
        <v>0.47</v>
      </c>
    </row>
    <row r="42" spans="1:8" x14ac:dyDescent="0.35">
      <c r="A42" s="11" t="s">
        <v>92</v>
      </c>
      <c r="B42" s="4">
        <v>1685</v>
      </c>
      <c r="C42" s="19">
        <v>905</v>
      </c>
      <c r="D42" s="4">
        <v>5</v>
      </c>
      <c r="E42" s="19">
        <v>780</v>
      </c>
      <c r="F42" s="5">
        <v>0.54</v>
      </c>
      <c r="G42" s="15">
        <v>0</v>
      </c>
      <c r="H42" s="15">
        <v>0.46</v>
      </c>
    </row>
    <row r="43" spans="1:8" x14ac:dyDescent="0.35">
      <c r="A43" s="11" t="s">
        <v>93</v>
      </c>
      <c r="B43" s="4">
        <v>1380</v>
      </c>
      <c r="C43" s="19">
        <v>680</v>
      </c>
      <c r="D43" s="4">
        <v>5</v>
      </c>
      <c r="E43" s="19">
        <v>695</v>
      </c>
      <c r="F43" s="5">
        <v>0.49</v>
      </c>
      <c r="G43" s="15">
        <v>0</v>
      </c>
      <c r="H43" s="15">
        <v>0.5</v>
      </c>
    </row>
    <row r="44" spans="1:8" x14ac:dyDescent="0.35">
      <c r="A44" s="11" t="s">
        <v>94</v>
      </c>
      <c r="B44" s="4">
        <v>1495</v>
      </c>
      <c r="C44" s="19">
        <v>770</v>
      </c>
      <c r="D44" s="4">
        <v>10</v>
      </c>
      <c r="E44" s="19">
        <v>715</v>
      </c>
      <c r="F44" s="5">
        <v>0.52</v>
      </c>
      <c r="G44" s="15">
        <v>0.01</v>
      </c>
      <c r="H44" s="15">
        <v>0.48</v>
      </c>
    </row>
    <row r="45" spans="1:8" x14ac:dyDescent="0.35">
      <c r="A45" s="11" t="s">
        <v>95</v>
      </c>
      <c r="B45" s="4">
        <v>980</v>
      </c>
      <c r="C45" s="19">
        <v>490</v>
      </c>
      <c r="D45" s="4">
        <v>5</v>
      </c>
      <c r="E45" s="19">
        <v>490</v>
      </c>
      <c r="F45" s="5">
        <v>0.5</v>
      </c>
      <c r="G45" s="15">
        <v>0.01</v>
      </c>
      <c r="H45" s="15">
        <v>0.5</v>
      </c>
    </row>
    <row r="46" spans="1:8" x14ac:dyDescent="0.35">
      <c r="A46" s="10" t="s">
        <v>96</v>
      </c>
      <c r="B46" s="28">
        <v>2690</v>
      </c>
      <c r="C46" s="18">
        <v>1325</v>
      </c>
      <c r="D46" s="28">
        <v>25</v>
      </c>
      <c r="E46" s="18">
        <v>1335</v>
      </c>
      <c r="F46" s="29">
        <v>0.49</v>
      </c>
      <c r="G46" s="14">
        <v>0.01</v>
      </c>
      <c r="H46" s="14">
        <v>0.5</v>
      </c>
    </row>
    <row r="47" spans="1:8" x14ac:dyDescent="0.35">
      <c r="A47" s="12" t="s">
        <v>97</v>
      </c>
      <c r="B47" s="6">
        <v>13945</v>
      </c>
      <c r="C47" s="20">
        <v>6485</v>
      </c>
      <c r="D47" s="6">
        <v>55</v>
      </c>
      <c r="E47" s="20">
        <v>7400</v>
      </c>
      <c r="F47" s="7">
        <v>0.46</v>
      </c>
      <c r="G47" s="16">
        <v>0</v>
      </c>
      <c r="H47" s="16">
        <v>0.53</v>
      </c>
    </row>
    <row r="48" spans="1:8" x14ac:dyDescent="0.35">
      <c r="A48" s="12" t="s">
        <v>98</v>
      </c>
      <c r="B48" s="6">
        <v>20095</v>
      </c>
      <c r="C48" s="20">
        <v>10140</v>
      </c>
      <c r="D48" s="6">
        <v>70</v>
      </c>
      <c r="E48" s="20">
        <v>9885</v>
      </c>
      <c r="F48" s="7">
        <v>0.5</v>
      </c>
      <c r="G48" s="16">
        <v>0</v>
      </c>
      <c r="H48" s="16">
        <v>0.49</v>
      </c>
    </row>
    <row r="49" spans="1:8" x14ac:dyDescent="0.35">
      <c r="A49" s="13" t="s">
        <v>99</v>
      </c>
      <c r="B49" s="30">
        <v>9440</v>
      </c>
      <c r="C49" s="21">
        <v>4940</v>
      </c>
      <c r="D49" s="30">
        <v>35</v>
      </c>
      <c r="E49" s="21">
        <v>4465</v>
      </c>
      <c r="F49" s="31">
        <v>0.52</v>
      </c>
      <c r="G49" s="17">
        <v>0</v>
      </c>
      <c r="H49" s="17">
        <v>0.47</v>
      </c>
    </row>
    <row r="50" spans="1:8" x14ac:dyDescent="0.35">
      <c r="A50" s="87" t="s">
        <v>28</v>
      </c>
      <c r="B50" s="87" t="s">
        <v>389</v>
      </c>
    </row>
    <row r="51" spans="1:8" x14ac:dyDescent="0.35">
      <c r="A51" s="87" t="s">
        <v>29</v>
      </c>
      <c r="B51" s="87" t="s">
        <v>390</v>
      </c>
    </row>
    <row r="52" spans="1:8" x14ac:dyDescent="0.35">
      <c r="A52" s="87" t="s">
        <v>30</v>
      </c>
      <c r="B52" s="87" t="s">
        <v>391</v>
      </c>
    </row>
    <row r="53" spans="1:8" x14ac:dyDescent="0.35">
      <c r="A53" s="87" t="s">
        <v>31</v>
      </c>
      <c r="B53" s="87" t="s">
        <v>397</v>
      </c>
    </row>
    <row r="54" spans="1:8" x14ac:dyDescent="0.35">
      <c r="A54" s="87" t="s">
        <v>32</v>
      </c>
      <c r="B54" s="87" t="s">
        <v>466</v>
      </c>
    </row>
    <row r="55" spans="1:8" x14ac:dyDescent="0.35">
      <c r="A55" s="87" t="s">
        <v>33</v>
      </c>
      <c r="B55" s="87" t="s">
        <v>398</v>
      </c>
    </row>
    <row r="56" spans="1:8" x14ac:dyDescent="0.35">
      <c r="A56" s="87" t="s">
        <v>34</v>
      </c>
      <c r="B56" s="87" t="s">
        <v>399</v>
      </c>
    </row>
  </sheetData>
  <conditionalFormatting sqref="F1:H1048576">
    <cfRule type="dataBar" priority="1">
      <dataBar>
        <cfvo type="num" val="0"/>
        <cfvo type="num" val="1"/>
        <color theme="7" tint="0.39997558519241921"/>
      </dataBar>
      <extLst>
        <ext xmlns:x14="http://schemas.microsoft.com/office/spreadsheetml/2009/9/main" uri="{B025F937-C7B1-47D3-B67F-A62EFF666E3E}">
          <x14:id>{300113EE-BC94-48A3-90F2-D20F068A19F8}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00113EE-BC94-48A3-90F2-D20F068A19F8}">
            <x14:dataBar minLength="0" maxLength="100" gradient="0">
              <x14:cfvo type="num">
                <xm:f>0</xm:f>
              </x14:cfvo>
              <x14:cfvo type="num">
                <xm:f>1</xm:f>
              </x14:cfvo>
              <x14:negativeFillColor rgb="FFFF0000"/>
              <x14:axisColor rgb="FF000000"/>
            </x14:dataBar>
          </x14:cfRule>
          <xm:sqref>F1:H1048576</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55BA-52CA-4880-A0A6-7D6C2875FF1C}">
  <dimension ref="A1:A4"/>
  <sheetViews>
    <sheetView showGridLines="0" zoomScaleNormal="100" workbookViewId="0"/>
  </sheetViews>
  <sheetFormatPr defaultColWidth="8.58203125" defaultRowHeight="14.5" x14ac:dyDescent="0.35"/>
  <cols>
    <col min="1" max="16384" width="8.58203125" style="143"/>
  </cols>
  <sheetData>
    <row r="1" spans="1:1" ht="21" x14ac:dyDescent="0.5">
      <c r="A1" s="142" t="s">
        <v>463</v>
      </c>
    </row>
    <row r="2" spans="1:1" x14ac:dyDescent="0.35">
      <c r="A2" s="143" t="s">
        <v>461</v>
      </c>
    </row>
    <row r="3" spans="1:1" x14ac:dyDescent="0.35">
      <c r="A3" s="143" t="s">
        <v>464</v>
      </c>
    </row>
    <row r="4" spans="1:1" x14ac:dyDescent="0.35">
      <c r="A4" s="143" t="s">
        <v>462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5"/>
  <sheetViews>
    <sheetView showGridLines="0" zoomScaleNormal="100" workbookViewId="0"/>
  </sheetViews>
  <sheetFormatPr defaultColWidth="11.08203125" defaultRowHeight="15.5" x14ac:dyDescent="0.35"/>
  <cols>
    <col min="1" max="8" width="20.58203125" customWidth="1"/>
  </cols>
  <sheetData>
    <row r="1" spans="1:8" ht="19.5" x14ac:dyDescent="0.45">
      <c r="A1" s="2" t="s">
        <v>111</v>
      </c>
    </row>
    <row r="2" spans="1:8" x14ac:dyDescent="0.35">
      <c r="A2" t="s">
        <v>44</v>
      </c>
    </row>
    <row r="3" spans="1:8" x14ac:dyDescent="0.35">
      <c r="A3" t="s">
        <v>45</v>
      </c>
    </row>
    <row r="4" spans="1:8" x14ac:dyDescent="0.35">
      <c r="A4" t="s">
        <v>102</v>
      </c>
    </row>
    <row r="5" spans="1:8" x14ac:dyDescent="0.35">
      <c r="A5" t="s">
        <v>47</v>
      </c>
    </row>
    <row r="6" spans="1:8" ht="31" x14ac:dyDescent="0.35">
      <c r="A6" s="22" t="s">
        <v>112</v>
      </c>
      <c r="B6" s="3" t="s">
        <v>113</v>
      </c>
      <c r="C6" s="22" t="s">
        <v>114</v>
      </c>
      <c r="D6" s="3" t="s">
        <v>115</v>
      </c>
      <c r="E6" s="22" t="s">
        <v>116</v>
      </c>
      <c r="F6" s="3" t="s">
        <v>117</v>
      </c>
      <c r="G6" s="22" t="s">
        <v>118</v>
      </c>
      <c r="H6" s="22" t="s">
        <v>119</v>
      </c>
    </row>
    <row r="7" spans="1:8" x14ac:dyDescent="0.35">
      <c r="A7" s="23" t="s">
        <v>55</v>
      </c>
      <c r="B7" s="24">
        <v>45975</v>
      </c>
      <c r="C7" s="26">
        <v>16260</v>
      </c>
      <c r="D7" s="24">
        <v>19270</v>
      </c>
      <c r="E7" s="26">
        <v>10445</v>
      </c>
      <c r="F7" s="27">
        <v>0.35</v>
      </c>
      <c r="G7" s="25">
        <v>0.42</v>
      </c>
      <c r="H7" s="25">
        <v>0.23</v>
      </c>
    </row>
    <row r="8" spans="1:8" x14ac:dyDescent="0.35">
      <c r="A8" s="11" t="s">
        <v>58</v>
      </c>
      <c r="B8" s="4">
        <v>15</v>
      </c>
      <c r="C8" s="19">
        <v>5</v>
      </c>
      <c r="D8" s="4">
        <v>5</v>
      </c>
      <c r="E8" s="19">
        <v>5</v>
      </c>
      <c r="F8" s="5">
        <v>0.31</v>
      </c>
      <c r="G8" s="15">
        <v>0.38</v>
      </c>
      <c r="H8" s="15">
        <v>0.31</v>
      </c>
    </row>
    <row r="9" spans="1:8" x14ac:dyDescent="0.35">
      <c r="A9" s="11" t="s">
        <v>59</v>
      </c>
      <c r="B9" s="4">
        <v>35</v>
      </c>
      <c r="C9" s="19">
        <v>10</v>
      </c>
      <c r="D9" s="4">
        <v>15</v>
      </c>
      <c r="E9" s="19">
        <v>10</v>
      </c>
      <c r="F9" s="5">
        <v>0.28999999999999998</v>
      </c>
      <c r="G9" s="15">
        <v>0.44</v>
      </c>
      <c r="H9" s="15">
        <v>0.26</v>
      </c>
    </row>
    <row r="10" spans="1:8" x14ac:dyDescent="0.35">
      <c r="A10" s="11" t="s">
        <v>60</v>
      </c>
      <c r="B10" s="4">
        <v>60</v>
      </c>
      <c r="C10" s="19">
        <v>20</v>
      </c>
      <c r="D10" s="4">
        <v>20</v>
      </c>
      <c r="E10" s="19">
        <v>15</v>
      </c>
      <c r="F10" s="5">
        <v>0.38</v>
      </c>
      <c r="G10" s="15">
        <v>0.36</v>
      </c>
      <c r="H10" s="15">
        <v>0.26</v>
      </c>
    </row>
    <row r="11" spans="1:8" x14ac:dyDescent="0.35">
      <c r="A11" s="11" t="s">
        <v>61</v>
      </c>
      <c r="B11" s="4">
        <v>80</v>
      </c>
      <c r="C11" s="19">
        <v>30</v>
      </c>
      <c r="D11" s="4">
        <v>35</v>
      </c>
      <c r="E11" s="19">
        <v>15</v>
      </c>
      <c r="F11" s="5">
        <v>0.37</v>
      </c>
      <c r="G11" s="15">
        <v>0.45</v>
      </c>
      <c r="H11" s="15">
        <v>0.18</v>
      </c>
    </row>
    <row r="12" spans="1:8" x14ac:dyDescent="0.35">
      <c r="A12" s="11" t="s">
        <v>62</v>
      </c>
      <c r="B12" s="4">
        <v>280</v>
      </c>
      <c r="C12" s="19">
        <v>130</v>
      </c>
      <c r="D12" s="4">
        <v>110</v>
      </c>
      <c r="E12" s="19">
        <v>40</v>
      </c>
      <c r="F12" s="5">
        <v>0.47</v>
      </c>
      <c r="G12" s="15">
        <v>0.39</v>
      </c>
      <c r="H12" s="15">
        <v>0.14000000000000001</v>
      </c>
    </row>
    <row r="13" spans="1:8" x14ac:dyDescent="0.35">
      <c r="A13" s="11" t="s">
        <v>63</v>
      </c>
      <c r="B13" s="4">
        <v>435</v>
      </c>
      <c r="C13" s="19">
        <v>165</v>
      </c>
      <c r="D13" s="4">
        <v>170</v>
      </c>
      <c r="E13" s="19">
        <v>95</v>
      </c>
      <c r="F13" s="5">
        <v>0.38</v>
      </c>
      <c r="G13" s="15">
        <v>0.4</v>
      </c>
      <c r="H13" s="15">
        <v>0.22</v>
      </c>
    </row>
    <row r="14" spans="1:8" x14ac:dyDescent="0.35">
      <c r="A14" s="11" t="s">
        <v>64</v>
      </c>
      <c r="B14" s="4">
        <v>675</v>
      </c>
      <c r="C14" s="19">
        <v>255</v>
      </c>
      <c r="D14" s="4">
        <v>250</v>
      </c>
      <c r="E14" s="19">
        <v>170</v>
      </c>
      <c r="F14" s="5">
        <v>0.38</v>
      </c>
      <c r="G14" s="15">
        <v>0.37</v>
      </c>
      <c r="H14" s="15">
        <v>0.25</v>
      </c>
    </row>
    <row r="15" spans="1:8" x14ac:dyDescent="0.35">
      <c r="A15" s="11" t="s">
        <v>65</v>
      </c>
      <c r="B15" s="4">
        <v>1085</v>
      </c>
      <c r="C15" s="19">
        <v>445</v>
      </c>
      <c r="D15" s="4">
        <v>450</v>
      </c>
      <c r="E15" s="19">
        <v>195</v>
      </c>
      <c r="F15" s="5">
        <v>0.41</v>
      </c>
      <c r="G15" s="15">
        <v>0.41</v>
      </c>
      <c r="H15" s="15">
        <v>0.18</v>
      </c>
    </row>
    <row r="16" spans="1:8" x14ac:dyDescent="0.35">
      <c r="A16" s="11" t="s">
        <v>66</v>
      </c>
      <c r="B16" s="4">
        <v>1005</v>
      </c>
      <c r="C16" s="19">
        <v>415</v>
      </c>
      <c r="D16" s="4">
        <v>395</v>
      </c>
      <c r="E16" s="19">
        <v>195</v>
      </c>
      <c r="F16" s="5">
        <v>0.41</v>
      </c>
      <c r="G16" s="15">
        <v>0.39</v>
      </c>
      <c r="H16" s="15">
        <v>0.19</v>
      </c>
    </row>
    <row r="17" spans="1:8" x14ac:dyDescent="0.35">
      <c r="A17" s="11" t="s">
        <v>67</v>
      </c>
      <c r="B17" s="4">
        <v>1115</v>
      </c>
      <c r="C17" s="19">
        <v>450</v>
      </c>
      <c r="D17" s="4">
        <v>450</v>
      </c>
      <c r="E17" s="19">
        <v>215</v>
      </c>
      <c r="F17" s="5">
        <v>0.41</v>
      </c>
      <c r="G17" s="15">
        <v>0.4</v>
      </c>
      <c r="H17" s="15">
        <v>0.19</v>
      </c>
    </row>
    <row r="18" spans="1:8" x14ac:dyDescent="0.35">
      <c r="A18" s="11" t="s">
        <v>68</v>
      </c>
      <c r="B18" s="4">
        <v>1285</v>
      </c>
      <c r="C18" s="19">
        <v>510</v>
      </c>
      <c r="D18" s="4">
        <v>545</v>
      </c>
      <c r="E18" s="19">
        <v>230</v>
      </c>
      <c r="F18" s="5">
        <v>0.4</v>
      </c>
      <c r="G18" s="15">
        <v>0.42</v>
      </c>
      <c r="H18" s="15">
        <v>0.18</v>
      </c>
    </row>
    <row r="19" spans="1:8" x14ac:dyDescent="0.35">
      <c r="A19" s="11" t="s">
        <v>69</v>
      </c>
      <c r="B19" s="4">
        <v>1250</v>
      </c>
      <c r="C19" s="19">
        <v>455</v>
      </c>
      <c r="D19" s="4">
        <v>560</v>
      </c>
      <c r="E19" s="19">
        <v>240</v>
      </c>
      <c r="F19" s="5">
        <v>0.36</v>
      </c>
      <c r="G19" s="15">
        <v>0.45</v>
      </c>
      <c r="H19" s="15">
        <v>0.19</v>
      </c>
    </row>
    <row r="20" spans="1:8" x14ac:dyDescent="0.35">
      <c r="A20" s="11" t="s">
        <v>70</v>
      </c>
      <c r="B20" s="4">
        <v>1315</v>
      </c>
      <c r="C20" s="19">
        <v>475</v>
      </c>
      <c r="D20" s="4">
        <v>575</v>
      </c>
      <c r="E20" s="19">
        <v>260</v>
      </c>
      <c r="F20" s="5">
        <v>0.36</v>
      </c>
      <c r="G20" s="15">
        <v>0.44</v>
      </c>
      <c r="H20" s="15">
        <v>0.2</v>
      </c>
    </row>
    <row r="21" spans="1:8" x14ac:dyDescent="0.35">
      <c r="A21" s="11" t="s">
        <v>71</v>
      </c>
      <c r="B21" s="4">
        <v>1215</v>
      </c>
      <c r="C21" s="19">
        <v>455</v>
      </c>
      <c r="D21" s="4">
        <v>520</v>
      </c>
      <c r="E21" s="19">
        <v>235</v>
      </c>
      <c r="F21" s="5">
        <v>0.37</v>
      </c>
      <c r="G21" s="15">
        <v>0.43</v>
      </c>
      <c r="H21" s="15">
        <v>0.2</v>
      </c>
    </row>
    <row r="22" spans="1:8" x14ac:dyDescent="0.35">
      <c r="A22" s="11" t="s">
        <v>72</v>
      </c>
      <c r="B22" s="4">
        <v>1010</v>
      </c>
      <c r="C22" s="19">
        <v>360</v>
      </c>
      <c r="D22" s="4">
        <v>425</v>
      </c>
      <c r="E22" s="19">
        <v>225</v>
      </c>
      <c r="F22" s="5">
        <v>0.36</v>
      </c>
      <c r="G22" s="15">
        <v>0.42</v>
      </c>
      <c r="H22" s="15">
        <v>0.22</v>
      </c>
    </row>
    <row r="23" spans="1:8" x14ac:dyDescent="0.35">
      <c r="A23" s="11" t="s">
        <v>73</v>
      </c>
      <c r="B23" s="4">
        <v>1105</v>
      </c>
      <c r="C23" s="19">
        <v>435</v>
      </c>
      <c r="D23" s="4">
        <v>455</v>
      </c>
      <c r="E23" s="19">
        <v>210</v>
      </c>
      <c r="F23" s="5">
        <v>0.39</v>
      </c>
      <c r="G23" s="15">
        <v>0.41</v>
      </c>
      <c r="H23" s="15">
        <v>0.19</v>
      </c>
    </row>
    <row r="24" spans="1:8" x14ac:dyDescent="0.35">
      <c r="A24" s="11" t="s">
        <v>74</v>
      </c>
      <c r="B24" s="4">
        <v>955</v>
      </c>
      <c r="C24" s="19">
        <v>380</v>
      </c>
      <c r="D24" s="4">
        <v>390</v>
      </c>
      <c r="E24" s="19">
        <v>185</v>
      </c>
      <c r="F24" s="5">
        <v>0.4</v>
      </c>
      <c r="G24" s="15">
        <v>0.41</v>
      </c>
      <c r="H24" s="15">
        <v>0.19</v>
      </c>
    </row>
    <row r="25" spans="1:8" x14ac:dyDescent="0.35">
      <c r="A25" s="11" t="s">
        <v>75</v>
      </c>
      <c r="B25" s="4">
        <v>1000</v>
      </c>
      <c r="C25" s="19">
        <v>375</v>
      </c>
      <c r="D25" s="4">
        <v>435</v>
      </c>
      <c r="E25" s="19">
        <v>190</v>
      </c>
      <c r="F25" s="5">
        <v>0.37</v>
      </c>
      <c r="G25" s="15">
        <v>0.44</v>
      </c>
      <c r="H25" s="15">
        <v>0.19</v>
      </c>
    </row>
    <row r="26" spans="1:8" x14ac:dyDescent="0.35">
      <c r="A26" s="11" t="s">
        <v>76</v>
      </c>
      <c r="B26" s="4">
        <v>1110</v>
      </c>
      <c r="C26" s="19">
        <v>440</v>
      </c>
      <c r="D26" s="4">
        <v>460</v>
      </c>
      <c r="E26" s="19">
        <v>210</v>
      </c>
      <c r="F26" s="5">
        <v>0.4</v>
      </c>
      <c r="G26" s="15">
        <v>0.42</v>
      </c>
      <c r="H26" s="15">
        <v>0.19</v>
      </c>
    </row>
    <row r="27" spans="1:8" x14ac:dyDescent="0.35">
      <c r="A27" s="11" t="s">
        <v>77</v>
      </c>
      <c r="B27" s="4">
        <v>1520</v>
      </c>
      <c r="C27" s="19">
        <v>560</v>
      </c>
      <c r="D27" s="4">
        <v>640</v>
      </c>
      <c r="E27" s="19">
        <v>320</v>
      </c>
      <c r="F27" s="5">
        <v>0.37</v>
      </c>
      <c r="G27" s="15">
        <v>0.42</v>
      </c>
      <c r="H27" s="15">
        <v>0.21</v>
      </c>
    </row>
    <row r="28" spans="1:8" x14ac:dyDescent="0.35">
      <c r="A28" s="11" t="s">
        <v>78</v>
      </c>
      <c r="B28" s="4">
        <v>1150</v>
      </c>
      <c r="C28" s="19">
        <v>420</v>
      </c>
      <c r="D28" s="4">
        <v>495</v>
      </c>
      <c r="E28" s="19">
        <v>235</v>
      </c>
      <c r="F28" s="5">
        <v>0.36</v>
      </c>
      <c r="G28" s="15">
        <v>0.43</v>
      </c>
      <c r="H28" s="15">
        <v>0.2</v>
      </c>
    </row>
    <row r="29" spans="1:8" x14ac:dyDescent="0.35">
      <c r="A29" s="11" t="s">
        <v>79</v>
      </c>
      <c r="B29" s="4">
        <v>1425</v>
      </c>
      <c r="C29" s="19">
        <v>560</v>
      </c>
      <c r="D29" s="4">
        <v>605</v>
      </c>
      <c r="E29" s="19">
        <v>265</v>
      </c>
      <c r="F29" s="5">
        <v>0.39</v>
      </c>
      <c r="G29" s="15">
        <v>0.42</v>
      </c>
      <c r="H29" s="15">
        <v>0.18</v>
      </c>
    </row>
    <row r="30" spans="1:8" x14ac:dyDescent="0.35">
      <c r="A30" s="11" t="s">
        <v>80</v>
      </c>
      <c r="B30" s="4">
        <v>1690</v>
      </c>
      <c r="C30" s="19">
        <v>655</v>
      </c>
      <c r="D30" s="4">
        <v>725</v>
      </c>
      <c r="E30" s="19">
        <v>310</v>
      </c>
      <c r="F30" s="5">
        <v>0.39</v>
      </c>
      <c r="G30" s="15">
        <v>0.43</v>
      </c>
      <c r="H30" s="15">
        <v>0.18</v>
      </c>
    </row>
    <row r="31" spans="1:8" x14ac:dyDescent="0.35">
      <c r="A31" s="11" t="s">
        <v>81</v>
      </c>
      <c r="B31" s="4">
        <v>1295</v>
      </c>
      <c r="C31" s="19">
        <v>490</v>
      </c>
      <c r="D31" s="4">
        <v>550</v>
      </c>
      <c r="E31" s="19">
        <v>255</v>
      </c>
      <c r="F31" s="5">
        <v>0.38</v>
      </c>
      <c r="G31" s="15">
        <v>0.42</v>
      </c>
      <c r="H31" s="15">
        <v>0.2</v>
      </c>
    </row>
    <row r="32" spans="1:8" x14ac:dyDescent="0.35">
      <c r="A32" s="11" t="s">
        <v>82</v>
      </c>
      <c r="B32" s="4">
        <v>1595</v>
      </c>
      <c r="C32" s="19">
        <v>580</v>
      </c>
      <c r="D32" s="4">
        <v>695</v>
      </c>
      <c r="E32" s="19">
        <v>320</v>
      </c>
      <c r="F32" s="5">
        <v>0.36</v>
      </c>
      <c r="G32" s="15">
        <v>0.44</v>
      </c>
      <c r="H32" s="15">
        <v>0.2</v>
      </c>
    </row>
    <row r="33" spans="1:8" x14ac:dyDescent="0.35">
      <c r="A33" s="11" t="s">
        <v>83</v>
      </c>
      <c r="B33" s="4">
        <v>1555</v>
      </c>
      <c r="C33" s="19">
        <v>520</v>
      </c>
      <c r="D33" s="4">
        <v>635</v>
      </c>
      <c r="E33" s="19">
        <v>400</v>
      </c>
      <c r="F33" s="5">
        <v>0.33</v>
      </c>
      <c r="G33" s="15">
        <v>0.41</v>
      </c>
      <c r="H33" s="15">
        <v>0.26</v>
      </c>
    </row>
    <row r="34" spans="1:8" x14ac:dyDescent="0.35">
      <c r="A34" s="11" t="s">
        <v>84</v>
      </c>
      <c r="B34" s="4">
        <v>1780</v>
      </c>
      <c r="C34" s="19">
        <v>605</v>
      </c>
      <c r="D34" s="4">
        <v>730</v>
      </c>
      <c r="E34" s="19">
        <v>445</v>
      </c>
      <c r="F34" s="5">
        <v>0.34</v>
      </c>
      <c r="G34" s="15">
        <v>0.41</v>
      </c>
      <c r="H34" s="15">
        <v>0.25</v>
      </c>
    </row>
    <row r="35" spans="1:8" x14ac:dyDescent="0.35">
      <c r="A35" s="11" t="s">
        <v>85</v>
      </c>
      <c r="B35" s="4">
        <v>1905</v>
      </c>
      <c r="C35" s="19">
        <v>660</v>
      </c>
      <c r="D35" s="4">
        <v>775</v>
      </c>
      <c r="E35" s="19">
        <v>470</v>
      </c>
      <c r="F35" s="5">
        <v>0.35</v>
      </c>
      <c r="G35" s="15">
        <v>0.41</v>
      </c>
      <c r="H35" s="15">
        <v>0.25</v>
      </c>
    </row>
    <row r="36" spans="1:8" x14ac:dyDescent="0.35">
      <c r="A36" s="11" t="s">
        <v>86</v>
      </c>
      <c r="B36" s="4">
        <v>1670</v>
      </c>
      <c r="C36" s="19">
        <v>575</v>
      </c>
      <c r="D36" s="4">
        <v>675</v>
      </c>
      <c r="E36" s="19">
        <v>420</v>
      </c>
      <c r="F36" s="5">
        <v>0.34</v>
      </c>
      <c r="G36" s="15">
        <v>0.4</v>
      </c>
      <c r="H36" s="15">
        <v>0.25</v>
      </c>
    </row>
    <row r="37" spans="1:8" x14ac:dyDescent="0.35">
      <c r="A37" s="11" t="s">
        <v>87</v>
      </c>
      <c r="B37" s="4">
        <v>1780</v>
      </c>
      <c r="C37" s="19">
        <v>560</v>
      </c>
      <c r="D37" s="4">
        <v>725</v>
      </c>
      <c r="E37" s="19">
        <v>495</v>
      </c>
      <c r="F37" s="5">
        <v>0.32</v>
      </c>
      <c r="G37" s="15">
        <v>0.41</v>
      </c>
      <c r="H37" s="15">
        <v>0.28000000000000003</v>
      </c>
    </row>
    <row r="38" spans="1:8" x14ac:dyDescent="0.35">
      <c r="A38" s="11" t="s">
        <v>88</v>
      </c>
      <c r="B38" s="4">
        <v>2175</v>
      </c>
      <c r="C38" s="19">
        <v>695</v>
      </c>
      <c r="D38" s="4">
        <v>900</v>
      </c>
      <c r="E38" s="19">
        <v>580</v>
      </c>
      <c r="F38" s="5">
        <v>0.32</v>
      </c>
      <c r="G38" s="15">
        <v>0.41</v>
      </c>
      <c r="H38" s="15">
        <v>0.27</v>
      </c>
    </row>
    <row r="39" spans="1:8" x14ac:dyDescent="0.35">
      <c r="A39" s="11" t="s">
        <v>89</v>
      </c>
      <c r="B39" s="4">
        <v>2000</v>
      </c>
      <c r="C39" s="19">
        <v>620</v>
      </c>
      <c r="D39" s="4">
        <v>855</v>
      </c>
      <c r="E39" s="19">
        <v>525</v>
      </c>
      <c r="F39" s="5">
        <v>0.31</v>
      </c>
      <c r="G39" s="15">
        <v>0.43</v>
      </c>
      <c r="H39" s="15">
        <v>0.26</v>
      </c>
    </row>
    <row r="40" spans="1:8" x14ac:dyDescent="0.35">
      <c r="A40" s="11" t="s">
        <v>90</v>
      </c>
      <c r="B40" s="4">
        <v>2010</v>
      </c>
      <c r="C40" s="19">
        <v>650</v>
      </c>
      <c r="D40" s="4">
        <v>830</v>
      </c>
      <c r="E40" s="19">
        <v>525</v>
      </c>
      <c r="F40" s="5">
        <v>0.32</v>
      </c>
      <c r="G40" s="15">
        <v>0.41</v>
      </c>
      <c r="H40" s="15">
        <v>0.26</v>
      </c>
    </row>
    <row r="41" spans="1:8" x14ac:dyDescent="0.35">
      <c r="A41" s="11" t="s">
        <v>91</v>
      </c>
      <c r="B41" s="4">
        <v>1875</v>
      </c>
      <c r="C41" s="19">
        <v>555</v>
      </c>
      <c r="D41" s="4">
        <v>795</v>
      </c>
      <c r="E41" s="19">
        <v>520</v>
      </c>
      <c r="F41" s="5">
        <v>0.3</v>
      </c>
      <c r="G41" s="15">
        <v>0.43</v>
      </c>
      <c r="H41" s="15">
        <v>0.28000000000000003</v>
      </c>
    </row>
    <row r="42" spans="1:8" x14ac:dyDescent="0.35">
      <c r="A42" s="11" t="s">
        <v>92</v>
      </c>
      <c r="B42" s="4">
        <v>1685</v>
      </c>
      <c r="C42" s="19">
        <v>505</v>
      </c>
      <c r="D42" s="4">
        <v>720</v>
      </c>
      <c r="E42" s="19">
        <v>460</v>
      </c>
      <c r="F42" s="5">
        <v>0.3</v>
      </c>
      <c r="G42" s="15">
        <v>0.43</v>
      </c>
      <c r="H42" s="15">
        <v>0.27</v>
      </c>
    </row>
    <row r="43" spans="1:8" x14ac:dyDescent="0.35">
      <c r="A43" s="11" t="s">
        <v>93</v>
      </c>
      <c r="B43" s="4">
        <v>1375</v>
      </c>
      <c r="C43" s="19">
        <v>435</v>
      </c>
      <c r="D43" s="4">
        <v>585</v>
      </c>
      <c r="E43" s="19">
        <v>355</v>
      </c>
      <c r="F43" s="5">
        <v>0.32</v>
      </c>
      <c r="G43" s="15">
        <v>0.43</v>
      </c>
      <c r="H43" s="15">
        <v>0.26</v>
      </c>
    </row>
    <row r="44" spans="1:8" x14ac:dyDescent="0.35">
      <c r="A44" s="11" t="s">
        <v>94</v>
      </c>
      <c r="B44" s="4">
        <v>1490</v>
      </c>
      <c r="C44" s="19">
        <v>475</v>
      </c>
      <c r="D44" s="4">
        <v>660</v>
      </c>
      <c r="E44" s="19">
        <v>355</v>
      </c>
      <c r="F44" s="5">
        <v>0.32</v>
      </c>
      <c r="G44" s="15">
        <v>0.44</v>
      </c>
      <c r="H44" s="15">
        <v>0.24</v>
      </c>
    </row>
    <row r="45" spans="1:8" x14ac:dyDescent="0.35">
      <c r="A45" s="11" t="s">
        <v>95</v>
      </c>
      <c r="B45" s="4">
        <v>975</v>
      </c>
      <c r="C45" s="19">
        <v>330</v>
      </c>
      <c r="D45" s="4">
        <v>400</v>
      </c>
      <c r="E45" s="19">
        <v>245</v>
      </c>
      <c r="F45" s="5">
        <v>0.34</v>
      </c>
      <c r="G45" s="15">
        <v>0.41</v>
      </c>
      <c r="H45" s="15">
        <v>0.25</v>
      </c>
    </row>
    <row r="46" spans="1:8" x14ac:dyDescent="0.35">
      <c r="A46" s="10" t="s">
        <v>96</v>
      </c>
      <c r="B46" s="28">
        <v>2660</v>
      </c>
      <c r="C46" s="18">
        <v>1060</v>
      </c>
      <c r="D46" s="28">
        <v>1060</v>
      </c>
      <c r="E46" s="18">
        <v>540</v>
      </c>
      <c r="F46" s="29">
        <v>0.4</v>
      </c>
      <c r="G46" s="14">
        <v>0.4</v>
      </c>
      <c r="H46" s="14">
        <v>0.2</v>
      </c>
    </row>
    <row r="47" spans="1:8" x14ac:dyDescent="0.35">
      <c r="A47" s="12" t="s">
        <v>97</v>
      </c>
      <c r="B47" s="6">
        <v>13885</v>
      </c>
      <c r="C47" s="20">
        <v>5310</v>
      </c>
      <c r="D47" s="6">
        <v>5855</v>
      </c>
      <c r="E47" s="20">
        <v>2720</v>
      </c>
      <c r="F47" s="7">
        <v>0.38</v>
      </c>
      <c r="G47" s="16">
        <v>0.42</v>
      </c>
      <c r="H47" s="16">
        <v>0.2</v>
      </c>
    </row>
    <row r="48" spans="1:8" x14ac:dyDescent="0.35">
      <c r="A48" s="12" t="s">
        <v>98</v>
      </c>
      <c r="B48" s="6">
        <v>20025</v>
      </c>
      <c r="C48" s="20">
        <v>6940</v>
      </c>
      <c r="D48" s="6">
        <v>8360</v>
      </c>
      <c r="E48" s="20">
        <v>4725</v>
      </c>
      <c r="F48" s="7">
        <v>0.35</v>
      </c>
      <c r="G48" s="16">
        <v>0.42</v>
      </c>
      <c r="H48" s="16">
        <v>0.24</v>
      </c>
    </row>
    <row r="49" spans="1:8" x14ac:dyDescent="0.35">
      <c r="A49" s="13" t="s">
        <v>99</v>
      </c>
      <c r="B49" s="30">
        <v>9405</v>
      </c>
      <c r="C49" s="21">
        <v>2950</v>
      </c>
      <c r="D49" s="30">
        <v>3995</v>
      </c>
      <c r="E49" s="21">
        <v>2460</v>
      </c>
      <c r="F49" s="31">
        <v>0.31</v>
      </c>
      <c r="G49" s="17">
        <v>0.42</v>
      </c>
      <c r="H49" s="17">
        <v>0.26</v>
      </c>
    </row>
    <row r="50" spans="1:8" x14ac:dyDescent="0.35">
      <c r="A50" s="87" t="s">
        <v>28</v>
      </c>
      <c r="B50" s="87" t="s">
        <v>389</v>
      </c>
    </row>
    <row r="51" spans="1:8" x14ac:dyDescent="0.35">
      <c r="A51" s="87" t="s">
        <v>29</v>
      </c>
      <c r="B51" s="87" t="s">
        <v>391</v>
      </c>
    </row>
    <row r="52" spans="1:8" x14ac:dyDescent="0.35">
      <c r="A52" s="87" t="s">
        <v>30</v>
      </c>
      <c r="B52" s="87" t="s">
        <v>397</v>
      </c>
    </row>
    <row r="53" spans="1:8" x14ac:dyDescent="0.35">
      <c r="A53" s="87" t="s">
        <v>31</v>
      </c>
      <c r="B53" s="87" t="s">
        <v>466</v>
      </c>
    </row>
    <row r="54" spans="1:8" x14ac:dyDescent="0.35">
      <c r="A54" s="87" t="s">
        <v>32</v>
      </c>
      <c r="B54" s="87" t="s">
        <v>398</v>
      </c>
    </row>
    <row r="55" spans="1:8" x14ac:dyDescent="0.35">
      <c r="A55" s="87" t="s">
        <v>33</v>
      </c>
      <c r="B55" s="87" t="s">
        <v>400</v>
      </c>
    </row>
  </sheetData>
  <conditionalFormatting sqref="F1:H1048576">
    <cfRule type="dataBar" priority="1">
      <dataBar>
        <cfvo type="num" val="0"/>
        <cfvo type="num" val="1"/>
        <color theme="7" tint="0.39997558519241921"/>
      </dataBar>
      <extLst>
        <ext xmlns:x14="http://schemas.microsoft.com/office/spreadsheetml/2009/9/main" uri="{B025F937-C7B1-47D3-B67F-A62EFF666E3E}">
          <x14:id>{0505F6AD-455F-411C-B4D2-E9FDBA0BA070}</x14:id>
        </ext>
      </extLst>
    </cfRule>
    <cfRule type="dataBar" priority="2">
      <dataBar>
        <cfvo type="min"/>
        <cfvo type="max"/>
        <color rgb="FF638EC6"/>
      </dataBar>
      <extLst>
        <ext xmlns:x14="http://schemas.microsoft.com/office/spreadsheetml/2009/9/main" uri="{B025F937-C7B1-47D3-B67F-A62EFF666E3E}">
          <x14:id>{7C85E5C7-1A44-4647-9FC4-077D5D6D850F}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505F6AD-455F-411C-B4D2-E9FDBA0BA070}">
            <x14:dataBar minLength="0" maxLength="100" gradient="0">
              <x14:cfvo type="num">
                <xm:f>0</xm:f>
              </x14:cfvo>
              <x14:cfvo type="num">
                <xm:f>1</xm:f>
              </x14:cfvo>
              <x14:negativeFillColor rgb="FFFF0000"/>
              <x14:axisColor rgb="FF000000"/>
            </x14:dataBar>
          </x14:cfRule>
          <x14:cfRule type="dataBar" id="{7C85E5C7-1A44-4647-9FC4-077D5D6D850F}">
            <x14:dataBar minLength="0" maxLength="100" border="1" negativeBarBorderColorSameAsPositive="0">
              <x14:cfvo type="autoMin"/>
              <x14:cfvo type="autoMax"/>
              <x14:borderColor rgb="FF638EC6"/>
              <x14:negativeFillColor rgb="FFFF0000"/>
              <x14:negativeBorderColor rgb="FFFF0000"/>
              <x14:axisColor rgb="FF000000"/>
            </x14:dataBar>
          </x14:cfRule>
          <xm:sqref>F1:H1048576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6"/>
  <sheetViews>
    <sheetView showGridLines="0" zoomScaleNormal="100" workbookViewId="0"/>
  </sheetViews>
  <sheetFormatPr defaultColWidth="11.08203125" defaultRowHeight="15.5" x14ac:dyDescent="0.35"/>
  <cols>
    <col min="1" max="6" width="20.58203125" customWidth="1"/>
  </cols>
  <sheetData>
    <row r="1" spans="1:6" ht="19.5" x14ac:dyDescent="0.45">
      <c r="A1" s="2" t="s">
        <v>120</v>
      </c>
    </row>
    <row r="2" spans="1:6" x14ac:dyDescent="0.35">
      <c r="A2" t="s">
        <v>44</v>
      </c>
    </row>
    <row r="3" spans="1:6" x14ac:dyDescent="0.35">
      <c r="A3" t="s">
        <v>45</v>
      </c>
    </row>
    <row r="4" spans="1:6" x14ac:dyDescent="0.35">
      <c r="A4" t="s">
        <v>102</v>
      </c>
    </row>
    <row r="5" spans="1:6" x14ac:dyDescent="0.35">
      <c r="A5" t="s">
        <v>47</v>
      </c>
    </row>
    <row r="6" spans="1:6" ht="31" x14ac:dyDescent="0.35">
      <c r="A6" s="22" t="s">
        <v>103</v>
      </c>
      <c r="B6" s="3" t="s">
        <v>104</v>
      </c>
      <c r="C6" s="22" t="s">
        <v>121</v>
      </c>
      <c r="D6" s="3" t="s">
        <v>122</v>
      </c>
      <c r="E6" s="22" t="s">
        <v>123</v>
      </c>
      <c r="F6" s="22" t="s">
        <v>124</v>
      </c>
    </row>
    <row r="7" spans="1:6" x14ac:dyDescent="0.35">
      <c r="A7" s="23" t="s">
        <v>55</v>
      </c>
      <c r="B7" s="24">
        <v>23270</v>
      </c>
      <c r="C7" s="26">
        <v>2645</v>
      </c>
      <c r="D7" s="24">
        <v>20630</v>
      </c>
      <c r="E7" s="25">
        <v>0.11</v>
      </c>
      <c r="F7" s="25">
        <v>0.89</v>
      </c>
    </row>
    <row r="8" spans="1:6" x14ac:dyDescent="0.35">
      <c r="A8" s="11" t="s">
        <v>58</v>
      </c>
      <c r="B8" s="4">
        <v>5</v>
      </c>
      <c r="C8" s="19" t="s">
        <v>100</v>
      </c>
      <c r="D8" s="4">
        <v>5</v>
      </c>
      <c r="E8" s="15" t="s">
        <v>100</v>
      </c>
      <c r="F8" s="15" t="s">
        <v>100</v>
      </c>
    </row>
    <row r="9" spans="1:6" x14ac:dyDescent="0.35">
      <c r="A9" s="11" t="s">
        <v>59</v>
      </c>
      <c r="B9" s="4">
        <v>20</v>
      </c>
      <c r="C9" s="19" t="s">
        <v>100</v>
      </c>
      <c r="D9" s="4">
        <v>15</v>
      </c>
      <c r="E9" s="15" t="s">
        <v>100</v>
      </c>
      <c r="F9" s="15" t="s">
        <v>100</v>
      </c>
    </row>
    <row r="10" spans="1:6" x14ac:dyDescent="0.35">
      <c r="A10" s="11" t="s">
        <v>60</v>
      </c>
      <c r="B10" s="4">
        <v>30</v>
      </c>
      <c r="C10" s="19">
        <v>5</v>
      </c>
      <c r="D10" s="4">
        <v>30</v>
      </c>
      <c r="E10" s="15">
        <v>0.13</v>
      </c>
      <c r="F10" s="15">
        <v>0.88</v>
      </c>
    </row>
    <row r="11" spans="1:6" x14ac:dyDescent="0.35">
      <c r="A11" s="11" t="s">
        <v>61</v>
      </c>
      <c r="B11" s="4">
        <v>40</v>
      </c>
      <c r="C11" s="19">
        <v>5</v>
      </c>
      <c r="D11" s="4">
        <v>35</v>
      </c>
      <c r="E11" s="15">
        <v>0.14000000000000001</v>
      </c>
      <c r="F11" s="15">
        <v>0.86</v>
      </c>
    </row>
    <row r="12" spans="1:6" x14ac:dyDescent="0.35">
      <c r="A12" s="11" t="s">
        <v>62</v>
      </c>
      <c r="B12" s="4">
        <v>155</v>
      </c>
      <c r="C12" s="19">
        <v>10</v>
      </c>
      <c r="D12" s="4">
        <v>145</v>
      </c>
      <c r="E12" s="15">
        <v>7.0000000000000007E-2</v>
      </c>
      <c r="F12" s="15">
        <v>0.93</v>
      </c>
    </row>
    <row r="13" spans="1:6" x14ac:dyDescent="0.35">
      <c r="A13" s="11" t="s">
        <v>63</v>
      </c>
      <c r="B13" s="4">
        <v>205</v>
      </c>
      <c r="C13" s="19">
        <v>15</v>
      </c>
      <c r="D13" s="4">
        <v>195</v>
      </c>
      <c r="E13" s="15">
        <v>7.0000000000000007E-2</v>
      </c>
      <c r="F13" s="15">
        <v>0.93</v>
      </c>
    </row>
    <row r="14" spans="1:6" x14ac:dyDescent="0.35">
      <c r="A14" s="11" t="s">
        <v>64</v>
      </c>
      <c r="B14" s="4">
        <v>345</v>
      </c>
      <c r="C14" s="19">
        <v>30</v>
      </c>
      <c r="D14" s="4">
        <v>310</v>
      </c>
      <c r="E14" s="15">
        <v>0.09</v>
      </c>
      <c r="F14" s="15">
        <v>0.91</v>
      </c>
    </row>
    <row r="15" spans="1:6" x14ac:dyDescent="0.35">
      <c r="A15" s="11" t="s">
        <v>65</v>
      </c>
      <c r="B15" s="4">
        <v>560</v>
      </c>
      <c r="C15" s="19">
        <v>65</v>
      </c>
      <c r="D15" s="4">
        <v>495</v>
      </c>
      <c r="E15" s="15">
        <v>0.12</v>
      </c>
      <c r="F15" s="15">
        <v>0.88</v>
      </c>
    </row>
    <row r="16" spans="1:6" x14ac:dyDescent="0.35">
      <c r="A16" s="11" t="s">
        <v>66</v>
      </c>
      <c r="B16" s="4">
        <v>520</v>
      </c>
      <c r="C16" s="19">
        <v>50</v>
      </c>
      <c r="D16" s="4">
        <v>470</v>
      </c>
      <c r="E16" s="15">
        <v>0.09</v>
      </c>
      <c r="F16" s="15">
        <v>0.91</v>
      </c>
    </row>
    <row r="17" spans="1:6" x14ac:dyDescent="0.35">
      <c r="A17" s="11" t="s">
        <v>67</v>
      </c>
      <c r="B17" s="4">
        <v>615</v>
      </c>
      <c r="C17" s="19">
        <v>75</v>
      </c>
      <c r="D17" s="4">
        <v>540</v>
      </c>
      <c r="E17" s="15">
        <v>0.12</v>
      </c>
      <c r="F17" s="15">
        <v>0.88</v>
      </c>
    </row>
    <row r="18" spans="1:6" x14ac:dyDescent="0.35">
      <c r="A18" s="11" t="s">
        <v>68</v>
      </c>
      <c r="B18" s="4">
        <v>665</v>
      </c>
      <c r="C18" s="19">
        <v>85</v>
      </c>
      <c r="D18" s="4">
        <v>580</v>
      </c>
      <c r="E18" s="15">
        <v>0.13</v>
      </c>
      <c r="F18" s="15">
        <v>0.87</v>
      </c>
    </row>
    <row r="19" spans="1:6" x14ac:dyDescent="0.35">
      <c r="A19" s="11" t="s">
        <v>69</v>
      </c>
      <c r="B19" s="4">
        <v>685</v>
      </c>
      <c r="C19" s="19">
        <v>90</v>
      </c>
      <c r="D19" s="4">
        <v>595</v>
      </c>
      <c r="E19" s="15">
        <v>0.13</v>
      </c>
      <c r="F19" s="15">
        <v>0.87</v>
      </c>
    </row>
    <row r="20" spans="1:6" x14ac:dyDescent="0.35">
      <c r="A20" s="11" t="s">
        <v>70</v>
      </c>
      <c r="B20" s="4">
        <v>690</v>
      </c>
      <c r="C20" s="19">
        <v>85</v>
      </c>
      <c r="D20" s="4">
        <v>605</v>
      </c>
      <c r="E20" s="15">
        <v>0.12</v>
      </c>
      <c r="F20" s="15">
        <v>0.88</v>
      </c>
    </row>
    <row r="21" spans="1:6" x14ac:dyDescent="0.35">
      <c r="A21" s="11" t="s">
        <v>71</v>
      </c>
      <c r="B21" s="4">
        <v>610</v>
      </c>
      <c r="C21" s="19">
        <v>75</v>
      </c>
      <c r="D21" s="4">
        <v>535</v>
      </c>
      <c r="E21" s="15">
        <v>0.12</v>
      </c>
      <c r="F21" s="15">
        <v>0.88</v>
      </c>
    </row>
    <row r="22" spans="1:6" x14ac:dyDescent="0.35">
      <c r="A22" s="11" t="s">
        <v>72</v>
      </c>
      <c r="B22" s="4">
        <v>550</v>
      </c>
      <c r="C22" s="19">
        <v>75</v>
      </c>
      <c r="D22" s="4">
        <v>475</v>
      </c>
      <c r="E22" s="15">
        <v>0.14000000000000001</v>
      </c>
      <c r="F22" s="15">
        <v>0.86</v>
      </c>
    </row>
    <row r="23" spans="1:6" x14ac:dyDescent="0.35">
      <c r="A23" s="11" t="s">
        <v>73</v>
      </c>
      <c r="B23" s="4">
        <v>630</v>
      </c>
      <c r="C23" s="19">
        <v>80</v>
      </c>
      <c r="D23" s="4">
        <v>550</v>
      </c>
      <c r="E23" s="15">
        <v>0.12</v>
      </c>
      <c r="F23" s="15">
        <v>0.88</v>
      </c>
    </row>
    <row r="24" spans="1:6" x14ac:dyDescent="0.35">
      <c r="A24" s="11" t="s">
        <v>74</v>
      </c>
      <c r="B24" s="4">
        <v>530</v>
      </c>
      <c r="C24" s="19">
        <v>60</v>
      </c>
      <c r="D24" s="4">
        <v>470</v>
      </c>
      <c r="E24" s="15">
        <v>0.11</v>
      </c>
      <c r="F24" s="15">
        <v>0.89</v>
      </c>
    </row>
    <row r="25" spans="1:6" x14ac:dyDescent="0.35">
      <c r="A25" s="11" t="s">
        <v>75</v>
      </c>
      <c r="B25" s="4">
        <v>535</v>
      </c>
      <c r="C25" s="19">
        <v>55</v>
      </c>
      <c r="D25" s="4">
        <v>485</v>
      </c>
      <c r="E25" s="15">
        <v>0.1</v>
      </c>
      <c r="F25" s="15">
        <v>0.9</v>
      </c>
    </row>
    <row r="26" spans="1:6" x14ac:dyDescent="0.35">
      <c r="A26" s="11" t="s">
        <v>76</v>
      </c>
      <c r="B26" s="4">
        <v>620</v>
      </c>
      <c r="C26" s="19">
        <v>75</v>
      </c>
      <c r="D26" s="4">
        <v>545</v>
      </c>
      <c r="E26" s="15">
        <v>0.12</v>
      </c>
      <c r="F26" s="15">
        <v>0.88</v>
      </c>
    </row>
    <row r="27" spans="1:6" x14ac:dyDescent="0.35">
      <c r="A27" s="11" t="s">
        <v>77</v>
      </c>
      <c r="B27" s="4">
        <v>805</v>
      </c>
      <c r="C27" s="19">
        <v>90</v>
      </c>
      <c r="D27" s="4">
        <v>715</v>
      </c>
      <c r="E27" s="15">
        <v>0.11</v>
      </c>
      <c r="F27" s="15">
        <v>0.89</v>
      </c>
    </row>
    <row r="28" spans="1:6" x14ac:dyDescent="0.35">
      <c r="A28" s="11" t="s">
        <v>78</v>
      </c>
      <c r="B28" s="4">
        <v>595</v>
      </c>
      <c r="C28" s="19">
        <v>75</v>
      </c>
      <c r="D28" s="4">
        <v>525</v>
      </c>
      <c r="E28" s="15">
        <v>0.12</v>
      </c>
      <c r="F28" s="15">
        <v>0.88</v>
      </c>
    </row>
    <row r="29" spans="1:6" x14ac:dyDescent="0.35">
      <c r="A29" s="11" t="s">
        <v>79</v>
      </c>
      <c r="B29" s="4">
        <v>735</v>
      </c>
      <c r="C29" s="19">
        <v>75</v>
      </c>
      <c r="D29" s="4">
        <v>660</v>
      </c>
      <c r="E29" s="15">
        <v>0.1</v>
      </c>
      <c r="F29" s="15">
        <v>0.9</v>
      </c>
    </row>
    <row r="30" spans="1:6" x14ac:dyDescent="0.35">
      <c r="A30" s="11" t="s">
        <v>80</v>
      </c>
      <c r="B30" s="4">
        <v>885</v>
      </c>
      <c r="C30" s="19">
        <v>135</v>
      </c>
      <c r="D30" s="4">
        <v>750</v>
      </c>
      <c r="E30" s="15">
        <v>0.15</v>
      </c>
      <c r="F30" s="15">
        <v>0.85</v>
      </c>
    </row>
    <row r="31" spans="1:6" x14ac:dyDescent="0.35">
      <c r="A31" s="11" t="s">
        <v>81</v>
      </c>
      <c r="B31" s="4">
        <v>685</v>
      </c>
      <c r="C31" s="19">
        <v>115</v>
      </c>
      <c r="D31" s="4">
        <v>575</v>
      </c>
      <c r="E31" s="15">
        <v>0.16</v>
      </c>
      <c r="F31" s="15">
        <v>0.84</v>
      </c>
    </row>
    <row r="32" spans="1:6" x14ac:dyDescent="0.35">
      <c r="A32" s="11" t="s">
        <v>82</v>
      </c>
      <c r="B32" s="4">
        <v>790</v>
      </c>
      <c r="C32" s="19">
        <v>110</v>
      </c>
      <c r="D32" s="4">
        <v>680</v>
      </c>
      <c r="E32" s="15">
        <v>0.14000000000000001</v>
      </c>
      <c r="F32" s="15">
        <v>0.86</v>
      </c>
    </row>
    <row r="33" spans="1:6" x14ac:dyDescent="0.35">
      <c r="A33" s="11" t="s">
        <v>83</v>
      </c>
      <c r="B33" s="4">
        <v>780</v>
      </c>
      <c r="C33" s="19">
        <v>85</v>
      </c>
      <c r="D33" s="4">
        <v>695</v>
      </c>
      <c r="E33" s="15">
        <v>0.11</v>
      </c>
      <c r="F33" s="15">
        <v>0.89</v>
      </c>
    </row>
    <row r="34" spans="1:6" x14ac:dyDescent="0.35">
      <c r="A34" s="11" t="s">
        <v>84</v>
      </c>
      <c r="B34" s="4">
        <v>885</v>
      </c>
      <c r="C34" s="19">
        <v>95</v>
      </c>
      <c r="D34" s="4">
        <v>790</v>
      </c>
      <c r="E34" s="15">
        <v>0.11</v>
      </c>
      <c r="F34" s="15">
        <v>0.89</v>
      </c>
    </row>
    <row r="35" spans="1:6" x14ac:dyDescent="0.35">
      <c r="A35" s="11" t="s">
        <v>85</v>
      </c>
      <c r="B35" s="4">
        <v>940</v>
      </c>
      <c r="C35" s="19">
        <v>100</v>
      </c>
      <c r="D35" s="4">
        <v>835</v>
      </c>
      <c r="E35" s="15">
        <v>0.11</v>
      </c>
      <c r="F35" s="15">
        <v>0.89</v>
      </c>
    </row>
    <row r="36" spans="1:6" x14ac:dyDescent="0.35">
      <c r="A36" s="11" t="s">
        <v>86</v>
      </c>
      <c r="B36" s="4">
        <v>840</v>
      </c>
      <c r="C36" s="19">
        <v>75</v>
      </c>
      <c r="D36" s="4">
        <v>765</v>
      </c>
      <c r="E36" s="15">
        <v>0.09</v>
      </c>
      <c r="F36" s="15">
        <v>0.91</v>
      </c>
    </row>
    <row r="37" spans="1:6" x14ac:dyDescent="0.35">
      <c r="A37" s="11" t="s">
        <v>87</v>
      </c>
      <c r="B37" s="4">
        <v>850</v>
      </c>
      <c r="C37" s="19">
        <v>85</v>
      </c>
      <c r="D37" s="4">
        <v>765</v>
      </c>
      <c r="E37" s="15">
        <v>0.1</v>
      </c>
      <c r="F37" s="15">
        <v>0.9</v>
      </c>
    </row>
    <row r="38" spans="1:6" x14ac:dyDescent="0.35">
      <c r="A38" s="11" t="s">
        <v>88</v>
      </c>
      <c r="B38" s="4">
        <v>1010</v>
      </c>
      <c r="C38" s="19">
        <v>115</v>
      </c>
      <c r="D38" s="4">
        <v>895</v>
      </c>
      <c r="E38" s="15">
        <v>0.12</v>
      </c>
      <c r="F38" s="15">
        <v>0.88</v>
      </c>
    </row>
    <row r="39" spans="1:6" x14ac:dyDescent="0.35">
      <c r="A39" s="11" t="s">
        <v>89</v>
      </c>
      <c r="B39" s="4">
        <v>960</v>
      </c>
      <c r="C39" s="19">
        <v>90</v>
      </c>
      <c r="D39" s="4">
        <v>870</v>
      </c>
      <c r="E39" s="15">
        <v>0.1</v>
      </c>
      <c r="F39" s="15">
        <v>0.9</v>
      </c>
    </row>
    <row r="40" spans="1:6" x14ac:dyDescent="0.35">
      <c r="A40" s="11" t="s">
        <v>90</v>
      </c>
      <c r="B40" s="4">
        <v>920</v>
      </c>
      <c r="C40" s="19">
        <v>85</v>
      </c>
      <c r="D40" s="4">
        <v>830</v>
      </c>
      <c r="E40" s="15">
        <v>0.09</v>
      </c>
      <c r="F40" s="15">
        <v>0.91</v>
      </c>
    </row>
    <row r="41" spans="1:6" x14ac:dyDescent="0.35">
      <c r="A41" s="11" t="s">
        <v>91</v>
      </c>
      <c r="B41" s="4">
        <v>885</v>
      </c>
      <c r="C41" s="19">
        <v>95</v>
      </c>
      <c r="D41" s="4">
        <v>790</v>
      </c>
      <c r="E41" s="15">
        <v>0.11</v>
      </c>
      <c r="F41" s="15">
        <v>0.89</v>
      </c>
    </row>
    <row r="42" spans="1:6" x14ac:dyDescent="0.35">
      <c r="A42" s="11" t="s">
        <v>92</v>
      </c>
      <c r="B42" s="4">
        <v>780</v>
      </c>
      <c r="C42" s="19">
        <v>80</v>
      </c>
      <c r="D42" s="4">
        <v>700</v>
      </c>
      <c r="E42" s="15">
        <v>0.1</v>
      </c>
      <c r="F42" s="15">
        <v>0.9</v>
      </c>
    </row>
    <row r="43" spans="1:6" x14ac:dyDescent="0.35">
      <c r="A43" s="11" t="s">
        <v>93</v>
      </c>
      <c r="B43" s="4">
        <v>695</v>
      </c>
      <c r="C43" s="19">
        <v>70</v>
      </c>
      <c r="D43" s="4">
        <v>630</v>
      </c>
      <c r="E43" s="15">
        <v>0.1</v>
      </c>
      <c r="F43" s="15">
        <v>0.9</v>
      </c>
    </row>
    <row r="44" spans="1:6" x14ac:dyDescent="0.35">
      <c r="A44" s="11" t="s">
        <v>94</v>
      </c>
      <c r="B44" s="4">
        <v>725</v>
      </c>
      <c r="C44" s="19">
        <v>75</v>
      </c>
      <c r="D44" s="4">
        <v>650</v>
      </c>
      <c r="E44" s="15">
        <v>0.1</v>
      </c>
      <c r="F44" s="15">
        <v>0.9</v>
      </c>
    </row>
    <row r="45" spans="1:6" x14ac:dyDescent="0.35">
      <c r="A45" s="11" t="s">
        <v>95</v>
      </c>
      <c r="B45" s="4">
        <v>495</v>
      </c>
      <c r="C45" s="19">
        <v>55</v>
      </c>
      <c r="D45" s="4">
        <v>440</v>
      </c>
      <c r="E45" s="15">
        <v>0.11</v>
      </c>
      <c r="F45" s="15">
        <v>0.89</v>
      </c>
    </row>
    <row r="46" spans="1:6" x14ac:dyDescent="0.35">
      <c r="A46" s="10" t="s">
        <v>96</v>
      </c>
      <c r="B46" s="28">
        <v>1360</v>
      </c>
      <c r="C46" s="18">
        <v>135</v>
      </c>
      <c r="D46" s="28">
        <v>1225</v>
      </c>
      <c r="E46" s="14">
        <v>0.1</v>
      </c>
      <c r="F46" s="14">
        <v>0.9</v>
      </c>
    </row>
    <row r="47" spans="1:6" x14ac:dyDescent="0.35">
      <c r="A47" s="12" t="s">
        <v>97</v>
      </c>
      <c r="B47" s="6">
        <v>7460</v>
      </c>
      <c r="C47" s="20">
        <v>890</v>
      </c>
      <c r="D47" s="6">
        <v>6565</v>
      </c>
      <c r="E47" s="16">
        <v>0.12</v>
      </c>
      <c r="F47" s="16">
        <v>0.88</v>
      </c>
    </row>
    <row r="48" spans="1:6" x14ac:dyDescent="0.35">
      <c r="A48" s="12" t="s">
        <v>98</v>
      </c>
      <c r="B48" s="6">
        <v>9955</v>
      </c>
      <c r="C48" s="20">
        <v>1160</v>
      </c>
      <c r="D48" s="6">
        <v>8795</v>
      </c>
      <c r="E48" s="16">
        <v>0.12</v>
      </c>
      <c r="F48" s="16">
        <v>0.88</v>
      </c>
    </row>
    <row r="49" spans="1:6" x14ac:dyDescent="0.35">
      <c r="A49" s="13" t="s">
        <v>99</v>
      </c>
      <c r="B49" s="30">
        <v>4500</v>
      </c>
      <c r="C49" s="21">
        <v>455</v>
      </c>
      <c r="D49" s="30">
        <v>4045</v>
      </c>
      <c r="E49" s="17">
        <v>0.1</v>
      </c>
      <c r="F49" s="17">
        <v>0.9</v>
      </c>
    </row>
    <row r="50" spans="1:6" x14ac:dyDescent="0.35">
      <c r="A50" s="87" t="s">
        <v>28</v>
      </c>
      <c r="B50" s="87" t="s">
        <v>389</v>
      </c>
    </row>
    <row r="51" spans="1:6" x14ac:dyDescent="0.35">
      <c r="A51" s="87" t="s">
        <v>29</v>
      </c>
      <c r="B51" s="87" t="s">
        <v>390</v>
      </c>
    </row>
    <row r="52" spans="1:6" x14ac:dyDescent="0.35">
      <c r="A52" s="87" t="s">
        <v>30</v>
      </c>
      <c r="B52" s="87" t="s">
        <v>391</v>
      </c>
    </row>
    <row r="53" spans="1:6" x14ac:dyDescent="0.35">
      <c r="A53" s="87" t="s">
        <v>31</v>
      </c>
      <c r="B53" s="87" t="s">
        <v>397</v>
      </c>
    </row>
    <row r="54" spans="1:6" x14ac:dyDescent="0.35">
      <c r="A54" s="87" t="s">
        <v>32</v>
      </c>
      <c r="B54" s="87" t="s">
        <v>466</v>
      </c>
    </row>
    <row r="55" spans="1:6" x14ac:dyDescent="0.35">
      <c r="A55" s="87" t="s">
        <v>33</v>
      </c>
      <c r="B55" s="87" t="s">
        <v>398</v>
      </c>
    </row>
    <row r="56" spans="1:6" x14ac:dyDescent="0.35">
      <c r="A56" s="87" t="s">
        <v>34</v>
      </c>
      <c r="B56" s="87" t="s">
        <v>401</v>
      </c>
    </row>
  </sheetData>
  <conditionalFormatting sqref="E1:F1048576">
    <cfRule type="dataBar" priority="1">
      <dataBar>
        <cfvo type="num" val="0"/>
        <cfvo type="num" val="1"/>
        <color theme="7" tint="0.39997558519241921"/>
      </dataBar>
      <extLst>
        <ext xmlns:x14="http://schemas.microsoft.com/office/spreadsheetml/2009/9/main" uri="{B025F937-C7B1-47D3-B67F-A62EFF666E3E}">
          <x14:id>{F4447794-6407-460A-8E37-5B3C7DF527A0}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4447794-6407-460A-8E37-5B3C7DF527A0}">
            <x14:dataBar minLength="0" maxLength="100" gradient="0">
              <x14:cfvo type="num">
                <xm:f>0</xm:f>
              </x14:cfvo>
              <x14:cfvo type="num">
                <xm:f>1</xm:f>
              </x14:cfvo>
              <x14:negativeFillColor rgb="FFFF0000"/>
              <x14:axisColor rgb="FF000000"/>
            </x14:dataBar>
          </x14:cfRule>
          <xm:sqref>E1:F1048576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
  <sheetViews>
    <sheetView showGridLines="0" zoomScaleNormal="100" workbookViewId="0"/>
  </sheetViews>
  <sheetFormatPr defaultColWidth="11.08203125" defaultRowHeight="15.5" x14ac:dyDescent="0.35"/>
  <cols>
    <col min="1" max="1" width="94.58203125" customWidth="1"/>
    <col min="2" max="12" width="20.58203125" customWidth="1"/>
  </cols>
  <sheetData>
    <row r="1" spans="1:12" ht="19.5" x14ac:dyDescent="0.45">
      <c r="A1" s="2" t="s">
        <v>125</v>
      </c>
    </row>
    <row r="2" spans="1:12" x14ac:dyDescent="0.35">
      <c r="A2" t="s">
        <v>44</v>
      </c>
    </row>
    <row r="3" spans="1:12" x14ac:dyDescent="0.35">
      <c r="A3" t="s">
        <v>45</v>
      </c>
    </row>
    <row r="4" spans="1:12" x14ac:dyDescent="0.35">
      <c r="A4" t="s">
        <v>126</v>
      </c>
    </row>
    <row r="5" spans="1:12" x14ac:dyDescent="0.35">
      <c r="A5" t="s">
        <v>47</v>
      </c>
    </row>
    <row r="6" spans="1:12" ht="46.5" x14ac:dyDescent="0.35">
      <c r="A6" s="22" t="s">
        <v>127</v>
      </c>
      <c r="B6" s="3" t="s">
        <v>128</v>
      </c>
      <c r="C6" s="22" t="s">
        <v>49</v>
      </c>
      <c r="D6" s="3" t="s">
        <v>129</v>
      </c>
      <c r="E6" s="22" t="s">
        <v>51</v>
      </c>
      <c r="F6" s="3" t="s">
        <v>130</v>
      </c>
      <c r="G6" s="22" t="s">
        <v>131</v>
      </c>
      <c r="H6" s="3" t="s">
        <v>132</v>
      </c>
      <c r="I6" s="22" t="s">
        <v>133</v>
      </c>
      <c r="J6" s="3" t="s">
        <v>52</v>
      </c>
      <c r="K6" s="22" t="s">
        <v>53</v>
      </c>
      <c r="L6" s="22" t="s">
        <v>54</v>
      </c>
    </row>
    <row r="7" spans="1:12" x14ac:dyDescent="0.35">
      <c r="A7" s="23" t="s">
        <v>55</v>
      </c>
      <c r="B7" s="26">
        <v>67635</v>
      </c>
      <c r="C7" s="25">
        <v>1</v>
      </c>
      <c r="D7" s="26">
        <v>56150</v>
      </c>
      <c r="E7" s="25">
        <v>1</v>
      </c>
      <c r="F7" s="26">
        <v>60820</v>
      </c>
      <c r="G7" s="26">
        <v>46165</v>
      </c>
      <c r="H7" s="26">
        <v>12535</v>
      </c>
      <c r="I7" s="26">
        <v>2120</v>
      </c>
      <c r="J7" s="25">
        <v>0.76</v>
      </c>
      <c r="K7" s="25">
        <v>0.21</v>
      </c>
      <c r="L7" s="25">
        <v>0.03</v>
      </c>
    </row>
    <row r="8" spans="1:12" x14ac:dyDescent="0.35">
      <c r="A8" s="11" t="s">
        <v>134</v>
      </c>
      <c r="B8" s="4">
        <v>15</v>
      </c>
      <c r="C8" s="15">
        <v>0</v>
      </c>
      <c r="D8" s="4">
        <v>15</v>
      </c>
      <c r="E8" s="15">
        <v>0</v>
      </c>
      <c r="F8" s="4">
        <v>15</v>
      </c>
      <c r="G8" s="19">
        <v>15</v>
      </c>
      <c r="H8" s="4">
        <v>5</v>
      </c>
      <c r="I8" s="19">
        <v>0</v>
      </c>
      <c r="J8" s="5">
        <v>0.82</v>
      </c>
      <c r="K8" s="15">
        <v>0.18</v>
      </c>
      <c r="L8" s="15">
        <v>0</v>
      </c>
    </row>
    <row r="9" spans="1:12" x14ac:dyDescent="0.35">
      <c r="A9" s="11" t="s">
        <v>135</v>
      </c>
      <c r="B9" s="4">
        <v>285</v>
      </c>
      <c r="C9" s="15">
        <v>0</v>
      </c>
      <c r="D9" s="4">
        <v>260</v>
      </c>
      <c r="E9" s="15">
        <v>0</v>
      </c>
      <c r="F9" s="4">
        <v>285</v>
      </c>
      <c r="G9" s="19">
        <v>280</v>
      </c>
      <c r="H9" s="4">
        <v>5</v>
      </c>
      <c r="I9" s="19">
        <v>0</v>
      </c>
      <c r="J9" s="5">
        <v>0.98</v>
      </c>
      <c r="K9" s="15">
        <v>0.02</v>
      </c>
      <c r="L9" s="15">
        <v>0</v>
      </c>
    </row>
    <row r="10" spans="1:12" x14ac:dyDescent="0.35">
      <c r="A10" s="11" t="s">
        <v>136</v>
      </c>
      <c r="B10" s="4">
        <v>165</v>
      </c>
      <c r="C10" s="15">
        <v>0</v>
      </c>
      <c r="D10" s="4">
        <v>160</v>
      </c>
      <c r="E10" s="15">
        <v>0</v>
      </c>
      <c r="F10" s="4">
        <v>165</v>
      </c>
      <c r="G10" s="19">
        <v>125</v>
      </c>
      <c r="H10" s="4">
        <v>35</v>
      </c>
      <c r="I10" s="19" t="s">
        <v>100</v>
      </c>
      <c r="J10" s="5">
        <v>0.77</v>
      </c>
      <c r="K10" s="15" t="s">
        <v>100</v>
      </c>
      <c r="L10" s="15" t="s">
        <v>100</v>
      </c>
    </row>
    <row r="11" spans="1:12" x14ac:dyDescent="0.35">
      <c r="A11" s="11" t="s">
        <v>137</v>
      </c>
      <c r="B11" s="4">
        <v>1260</v>
      </c>
      <c r="C11" s="15">
        <v>0.02</v>
      </c>
      <c r="D11" s="4">
        <v>1160</v>
      </c>
      <c r="E11" s="15">
        <v>0.02</v>
      </c>
      <c r="F11" s="4">
        <v>1250</v>
      </c>
      <c r="G11" s="19">
        <v>1185</v>
      </c>
      <c r="H11" s="4">
        <v>65</v>
      </c>
      <c r="I11" s="19">
        <v>0</v>
      </c>
      <c r="J11" s="5">
        <v>0.95</v>
      </c>
      <c r="K11" s="15">
        <v>0.05</v>
      </c>
      <c r="L11" s="15">
        <v>0</v>
      </c>
    </row>
    <row r="12" spans="1:12" x14ac:dyDescent="0.35">
      <c r="A12" s="11" t="s">
        <v>138</v>
      </c>
      <c r="B12" s="4">
        <v>36445</v>
      </c>
      <c r="C12" s="15">
        <v>0.54</v>
      </c>
      <c r="D12" s="4">
        <v>34490</v>
      </c>
      <c r="E12" s="15">
        <v>0.61</v>
      </c>
      <c r="F12" s="4">
        <v>36070</v>
      </c>
      <c r="G12" s="19">
        <v>32850</v>
      </c>
      <c r="H12" s="4">
        <v>3175</v>
      </c>
      <c r="I12" s="19">
        <v>40</v>
      </c>
      <c r="J12" s="5">
        <v>0.91</v>
      </c>
      <c r="K12" s="15">
        <v>0.09</v>
      </c>
      <c r="L12" s="15">
        <v>0</v>
      </c>
    </row>
    <row r="13" spans="1:12" x14ac:dyDescent="0.35">
      <c r="A13" s="11" t="s">
        <v>139</v>
      </c>
      <c r="B13" s="4">
        <v>1405</v>
      </c>
      <c r="C13" s="15">
        <v>0.02</v>
      </c>
      <c r="D13" s="4">
        <v>1285</v>
      </c>
      <c r="E13" s="15">
        <v>0.02</v>
      </c>
      <c r="F13" s="4">
        <v>1395</v>
      </c>
      <c r="G13" s="19">
        <v>1225</v>
      </c>
      <c r="H13" s="4">
        <v>165</v>
      </c>
      <c r="I13" s="19" t="s">
        <v>100</v>
      </c>
      <c r="J13" s="5">
        <v>0.88</v>
      </c>
      <c r="K13" s="15" t="s">
        <v>100</v>
      </c>
      <c r="L13" s="15" t="s">
        <v>100</v>
      </c>
    </row>
    <row r="14" spans="1:12" x14ac:dyDescent="0.35">
      <c r="A14" s="11" t="s">
        <v>140</v>
      </c>
      <c r="B14" s="4">
        <v>560</v>
      </c>
      <c r="C14" s="15">
        <v>0.01</v>
      </c>
      <c r="D14" s="4">
        <v>520</v>
      </c>
      <c r="E14" s="15">
        <v>0.01</v>
      </c>
      <c r="F14" s="4">
        <v>550</v>
      </c>
      <c r="G14" s="19">
        <v>425</v>
      </c>
      <c r="H14" s="4">
        <v>125</v>
      </c>
      <c r="I14" s="19">
        <v>0</v>
      </c>
      <c r="J14" s="5">
        <v>0.77</v>
      </c>
      <c r="K14" s="15">
        <v>0.23</v>
      </c>
      <c r="L14" s="15">
        <v>0</v>
      </c>
    </row>
    <row r="15" spans="1:12" x14ac:dyDescent="0.35">
      <c r="A15" s="11" t="s">
        <v>141</v>
      </c>
      <c r="B15" s="4">
        <v>840</v>
      </c>
      <c r="C15" s="15">
        <v>0.01</v>
      </c>
      <c r="D15" s="4">
        <v>790</v>
      </c>
      <c r="E15" s="15">
        <v>0.01</v>
      </c>
      <c r="F15" s="4">
        <v>835</v>
      </c>
      <c r="G15" s="19">
        <v>660</v>
      </c>
      <c r="H15" s="4">
        <v>170</v>
      </c>
      <c r="I15" s="19">
        <v>0</v>
      </c>
      <c r="J15" s="5">
        <v>0.79</v>
      </c>
      <c r="K15" s="15">
        <v>0.21</v>
      </c>
      <c r="L15" s="15">
        <v>0</v>
      </c>
    </row>
    <row r="16" spans="1:12" x14ac:dyDescent="0.35">
      <c r="A16" s="11" t="s">
        <v>142</v>
      </c>
      <c r="B16" s="4">
        <v>250</v>
      </c>
      <c r="C16" s="15">
        <v>0</v>
      </c>
      <c r="D16" s="4">
        <v>240</v>
      </c>
      <c r="E16" s="15">
        <v>0</v>
      </c>
      <c r="F16" s="4">
        <v>245</v>
      </c>
      <c r="G16" s="19">
        <v>185</v>
      </c>
      <c r="H16" s="4">
        <v>60</v>
      </c>
      <c r="I16" s="19" t="s">
        <v>100</v>
      </c>
      <c r="J16" s="5">
        <v>0.75</v>
      </c>
      <c r="K16" s="15" t="s">
        <v>100</v>
      </c>
      <c r="L16" s="15" t="s">
        <v>100</v>
      </c>
    </row>
    <row r="17" spans="1:12" x14ac:dyDescent="0.35">
      <c r="A17" s="11" t="s">
        <v>143</v>
      </c>
      <c r="B17" s="4">
        <v>1180</v>
      </c>
      <c r="C17" s="15">
        <v>0.02</v>
      </c>
      <c r="D17" s="4">
        <v>1120</v>
      </c>
      <c r="E17" s="15">
        <v>0.02</v>
      </c>
      <c r="F17" s="4">
        <v>1165</v>
      </c>
      <c r="G17" s="19">
        <v>720</v>
      </c>
      <c r="H17" s="4">
        <v>445</v>
      </c>
      <c r="I17" s="19" t="s">
        <v>100</v>
      </c>
      <c r="J17" s="5">
        <v>0.62</v>
      </c>
      <c r="K17" s="15" t="s">
        <v>100</v>
      </c>
      <c r="L17" s="15" t="s">
        <v>100</v>
      </c>
    </row>
    <row r="18" spans="1:12" x14ac:dyDescent="0.35">
      <c r="A18" s="11" t="s">
        <v>144</v>
      </c>
      <c r="B18" s="4">
        <v>850</v>
      </c>
      <c r="C18" s="15">
        <v>0.01</v>
      </c>
      <c r="D18" s="4">
        <v>805</v>
      </c>
      <c r="E18" s="15">
        <v>0.01</v>
      </c>
      <c r="F18" s="4">
        <v>845</v>
      </c>
      <c r="G18" s="19">
        <v>655</v>
      </c>
      <c r="H18" s="4">
        <v>190</v>
      </c>
      <c r="I18" s="19" t="s">
        <v>100</v>
      </c>
      <c r="J18" s="5">
        <v>0.78</v>
      </c>
      <c r="K18" s="15" t="s">
        <v>100</v>
      </c>
      <c r="L18" s="15" t="s">
        <v>100</v>
      </c>
    </row>
    <row r="19" spans="1:12" x14ac:dyDescent="0.35">
      <c r="A19" s="11" t="s">
        <v>145</v>
      </c>
      <c r="B19" s="4">
        <v>380</v>
      </c>
      <c r="C19" s="15">
        <v>0.01</v>
      </c>
      <c r="D19" s="4">
        <v>355</v>
      </c>
      <c r="E19" s="15">
        <v>0.01</v>
      </c>
      <c r="F19" s="4">
        <v>375</v>
      </c>
      <c r="G19" s="19">
        <v>275</v>
      </c>
      <c r="H19" s="4">
        <v>95</v>
      </c>
      <c r="I19" s="19">
        <v>0</v>
      </c>
      <c r="J19" s="5">
        <v>0.74</v>
      </c>
      <c r="K19" s="15">
        <v>0.26</v>
      </c>
      <c r="L19" s="15">
        <v>0</v>
      </c>
    </row>
    <row r="20" spans="1:12" x14ac:dyDescent="0.35">
      <c r="A20" s="11" t="s">
        <v>146</v>
      </c>
      <c r="B20" s="4">
        <v>905</v>
      </c>
      <c r="C20" s="15">
        <v>0.01</v>
      </c>
      <c r="D20" s="4">
        <v>860</v>
      </c>
      <c r="E20" s="15">
        <v>0.02</v>
      </c>
      <c r="F20" s="4">
        <v>900</v>
      </c>
      <c r="G20" s="19">
        <v>730</v>
      </c>
      <c r="H20" s="4">
        <v>170</v>
      </c>
      <c r="I20" s="19" t="s">
        <v>100</v>
      </c>
      <c r="J20" s="5">
        <v>0.81</v>
      </c>
      <c r="K20" s="15" t="s">
        <v>100</v>
      </c>
      <c r="L20" s="15" t="s">
        <v>100</v>
      </c>
    </row>
    <row r="21" spans="1:12" x14ac:dyDescent="0.35">
      <c r="A21" s="11" t="s">
        <v>147</v>
      </c>
      <c r="B21" s="4">
        <v>370</v>
      </c>
      <c r="C21" s="15">
        <v>0.01</v>
      </c>
      <c r="D21" s="4">
        <v>355</v>
      </c>
      <c r="E21" s="15">
        <v>0.01</v>
      </c>
      <c r="F21" s="4">
        <v>365</v>
      </c>
      <c r="G21" s="19">
        <v>280</v>
      </c>
      <c r="H21" s="4">
        <v>80</v>
      </c>
      <c r="I21" s="19" t="s">
        <v>100</v>
      </c>
      <c r="J21" s="5">
        <v>0.77</v>
      </c>
      <c r="K21" s="15" t="s">
        <v>100</v>
      </c>
      <c r="L21" s="15" t="s">
        <v>100</v>
      </c>
    </row>
    <row r="22" spans="1:12" x14ac:dyDescent="0.35">
      <c r="A22" s="11" t="s">
        <v>148</v>
      </c>
      <c r="B22" s="4">
        <v>50</v>
      </c>
      <c r="C22" s="15">
        <v>0</v>
      </c>
      <c r="D22" s="4">
        <v>50</v>
      </c>
      <c r="E22" s="15">
        <v>0</v>
      </c>
      <c r="F22" s="4">
        <v>50</v>
      </c>
      <c r="G22" s="19">
        <v>45</v>
      </c>
      <c r="H22" s="4">
        <v>5</v>
      </c>
      <c r="I22" s="19">
        <v>0</v>
      </c>
      <c r="J22" s="5">
        <v>0.9</v>
      </c>
      <c r="K22" s="15">
        <v>0.1</v>
      </c>
      <c r="L22" s="15">
        <v>0</v>
      </c>
    </row>
    <row r="23" spans="1:12" x14ac:dyDescent="0.35">
      <c r="A23" s="11" t="s">
        <v>149</v>
      </c>
      <c r="B23" s="4">
        <v>1105</v>
      </c>
      <c r="C23" s="15">
        <v>0.02</v>
      </c>
      <c r="D23" s="4">
        <v>1025</v>
      </c>
      <c r="E23" s="15">
        <v>0.02</v>
      </c>
      <c r="F23" s="4">
        <v>1095</v>
      </c>
      <c r="G23" s="19">
        <v>920</v>
      </c>
      <c r="H23" s="4">
        <v>175</v>
      </c>
      <c r="I23" s="19">
        <v>5</v>
      </c>
      <c r="J23" s="5">
        <v>0.84</v>
      </c>
      <c r="K23" s="15">
        <v>0.16</v>
      </c>
      <c r="L23" s="15">
        <v>0</v>
      </c>
    </row>
    <row r="24" spans="1:12" x14ac:dyDescent="0.35">
      <c r="A24" s="11" t="s">
        <v>150</v>
      </c>
      <c r="B24" s="4">
        <v>4140</v>
      </c>
      <c r="C24" s="15">
        <v>0.06</v>
      </c>
      <c r="D24" s="4">
        <v>3995</v>
      </c>
      <c r="E24" s="15">
        <v>7.0000000000000007E-2</v>
      </c>
      <c r="F24" s="4">
        <v>4065</v>
      </c>
      <c r="G24" s="19">
        <v>3505</v>
      </c>
      <c r="H24" s="4">
        <v>560</v>
      </c>
      <c r="I24" s="19" t="s">
        <v>100</v>
      </c>
      <c r="J24" s="5">
        <v>0.86</v>
      </c>
      <c r="K24" s="15" t="s">
        <v>100</v>
      </c>
      <c r="L24" s="15" t="s">
        <v>100</v>
      </c>
    </row>
    <row r="25" spans="1:12" x14ac:dyDescent="0.35">
      <c r="A25" s="11" t="s">
        <v>151</v>
      </c>
      <c r="B25" s="4">
        <v>320</v>
      </c>
      <c r="C25" s="15">
        <v>0</v>
      </c>
      <c r="D25" s="4">
        <v>305</v>
      </c>
      <c r="E25" s="15">
        <v>0.01</v>
      </c>
      <c r="F25" s="4">
        <v>315</v>
      </c>
      <c r="G25" s="19">
        <v>215</v>
      </c>
      <c r="H25" s="4">
        <v>100</v>
      </c>
      <c r="I25" s="19" t="s">
        <v>100</v>
      </c>
      <c r="J25" s="5">
        <v>0.68</v>
      </c>
      <c r="K25" s="15" t="s">
        <v>100</v>
      </c>
      <c r="L25" s="15" t="s">
        <v>100</v>
      </c>
    </row>
    <row r="26" spans="1:12" x14ac:dyDescent="0.35">
      <c r="A26" s="11" t="s">
        <v>152</v>
      </c>
      <c r="B26" s="4">
        <v>50</v>
      </c>
      <c r="C26" s="15">
        <v>0</v>
      </c>
      <c r="D26" s="4">
        <v>45</v>
      </c>
      <c r="E26" s="15">
        <v>0</v>
      </c>
      <c r="F26" s="4">
        <v>50</v>
      </c>
      <c r="G26" s="19">
        <v>40</v>
      </c>
      <c r="H26" s="4">
        <v>10</v>
      </c>
      <c r="I26" s="19">
        <v>0</v>
      </c>
      <c r="J26" s="5">
        <v>0.8</v>
      </c>
      <c r="K26" s="15">
        <v>0.2</v>
      </c>
      <c r="L26" s="15">
        <v>0</v>
      </c>
    </row>
    <row r="27" spans="1:12" x14ac:dyDescent="0.35">
      <c r="A27" s="11" t="s">
        <v>153</v>
      </c>
      <c r="B27" s="4">
        <v>250</v>
      </c>
      <c r="C27" s="15">
        <v>0</v>
      </c>
      <c r="D27" s="4">
        <v>190</v>
      </c>
      <c r="E27" s="15">
        <v>0</v>
      </c>
      <c r="F27" s="4">
        <v>250</v>
      </c>
      <c r="G27" s="19">
        <v>165</v>
      </c>
      <c r="H27" s="4">
        <v>85</v>
      </c>
      <c r="I27" s="19">
        <v>0</v>
      </c>
      <c r="J27" s="5">
        <v>0.66</v>
      </c>
      <c r="K27" s="15">
        <v>0.34</v>
      </c>
      <c r="L27" s="15">
        <v>0</v>
      </c>
    </row>
    <row r="28" spans="1:12" x14ac:dyDescent="0.35">
      <c r="A28" s="32" t="s">
        <v>154</v>
      </c>
      <c r="B28" s="4">
        <v>16800</v>
      </c>
      <c r="C28" s="33">
        <v>0.25</v>
      </c>
      <c r="D28" s="4">
        <v>8120</v>
      </c>
      <c r="E28" s="33">
        <v>0.14000000000000001</v>
      </c>
      <c r="F28" s="4">
        <v>10540</v>
      </c>
      <c r="G28" s="34">
        <v>1670</v>
      </c>
      <c r="H28" s="4">
        <v>6805</v>
      </c>
      <c r="I28" s="34">
        <v>2060</v>
      </c>
      <c r="J28" s="5">
        <v>0.16</v>
      </c>
      <c r="K28" s="33">
        <v>0.65</v>
      </c>
      <c r="L28" s="33">
        <v>0.2</v>
      </c>
    </row>
    <row r="29" spans="1:12" x14ac:dyDescent="0.35">
      <c r="A29" s="91" t="s">
        <v>28</v>
      </c>
      <c r="B29" s="91" t="s">
        <v>389</v>
      </c>
    </row>
    <row r="30" spans="1:12" x14ac:dyDescent="0.35">
      <c r="A30" s="91" t="s">
        <v>29</v>
      </c>
      <c r="B30" s="91" t="s">
        <v>390</v>
      </c>
    </row>
    <row r="31" spans="1:12" x14ac:dyDescent="0.35">
      <c r="A31" s="91" t="s">
        <v>30</v>
      </c>
      <c r="B31" s="91" t="s">
        <v>395</v>
      </c>
    </row>
    <row r="32" spans="1:12" x14ac:dyDescent="0.35">
      <c r="A32" s="91" t="s">
        <v>31</v>
      </c>
      <c r="B32" s="91" t="s">
        <v>399</v>
      </c>
    </row>
    <row r="33" spans="1:2" x14ac:dyDescent="0.35">
      <c r="A33" s="91" t="s">
        <v>32</v>
      </c>
      <c r="B33" s="92" t="s">
        <v>402</v>
      </c>
    </row>
    <row r="34" spans="1:2" x14ac:dyDescent="0.35">
      <c r="A34" s="91" t="s">
        <v>33</v>
      </c>
      <c r="B34" s="92" t="s">
        <v>403</v>
      </c>
    </row>
  </sheetData>
  <conditionalFormatting sqref="C1:C1048576 E1:E1048576 J1:L1048576">
    <cfRule type="dataBar" priority="1">
      <dataBar>
        <cfvo type="num" val="0"/>
        <cfvo type="num" val="1"/>
        <color theme="7" tint="0.39997558519241921"/>
      </dataBar>
      <extLst>
        <ext xmlns:x14="http://schemas.microsoft.com/office/spreadsheetml/2009/9/main" uri="{B025F937-C7B1-47D3-B67F-A62EFF666E3E}">
          <x14:id>{D78370BE-A57C-4A8E-8074-756F47403696}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78370BE-A57C-4A8E-8074-756F47403696}">
            <x14:dataBar minLength="0" maxLength="100" gradient="0">
              <x14:cfvo type="num">
                <xm:f>0</xm:f>
              </x14:cfvo>
              <x14:cfvo type="num">
                <xm:f>1</xm:f>
              </x14:cfvo>
              <x14:negativeFillColor rgb="FFFF0000"/>
              <x14:axisColor rgb="FF000000"/>
            </x14:dataBar>
          </x14:cfRule>
          <xm:sqref>C1:C1048576 E1:E1048576 J1:L1048576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9"/>
  <sheetViews>
    <sheetView showGridLines="0" zoomScaleNormal="100" workbookViewId="0"/>
  </sheetViews>
  <sheetFormatPr defaultColWidth="11.08203125" defaultRowHeight="15.5" x14ac:dyDescent="0.35"/>
  <cols>
    <col min="1" max="12" width="20.58203125" customWidth="1"/>
  </cols>
  <sheetData>
    <row r="1" spans="1:12" ht="19.5" x14ac:dyDescent="0.45">
      <c r="A1" s="2" t="s">
        <v>155</v>
      </c>
    </row>
    <row r="2" spans="1:12" x14ac:dyDescent="0.35">
      <c r="A2" t="s">
        <v>44</v>
      </c>
    </row>
    <row r="3" spans="1:12" x14ac:dyDescent="0.35">
      <c r="A3" t="s">
        <v>45</v>
      </c>
    </row>
    <row r="4" spans="1:12" x14ac:dyDescent="0.35">
      <c r="A4" t="s">
        <v>46</v>
      </c>
    </row>
    <row r="5" spans="1:12" x14ac:dyDescent="0.35">
      <c r="A5" t="s">
        <v>47</v>
      </c>
    </row>
    <row r="6" spans="1:12" ht="31" x14ac:dyDescent="0.35">
      <c r="A6" s="22" t="s">
        <v>156</v>
      </c>
      <c r="B6" s="3" t="s">
        <v>113</v>
      </c>
      <c r="C6" s="22" t="s">
        <v>157</v>
      </c>
      <c r="D6" s="3" t="s">
        <v>158</v>
      </c>
      <c r="E6" s="22" t="s">
        <v>159</v>
      </c>
      <c r="F6" s="3" t="s">
        <v>160</v>
      </c>
      <c r="G6" s="22" t="s">
        <v>161</v>
      </c>
      <c r="H6" s="3" t="s">
        <v>162</v>
      </c>
      <c r="I6" s="22" t="s">
        <v>163</v>
      </c>
      <c r="J6" s="3" t="s">
        <v>164</v>
      </c>
      <c r="K6" s="22" t="s">
        <v>165</v>
      </c>
      <c r="L6" s="22" t="s">
        <v>166</v>
      </c>
    </row>
    <row r="7" spans="1:12" x14ac:dyDescent="0.35">
      <c r="A7" s="23" t="s">
        <v>55</v>
      </c>
      <c r="B7" s="24">
        <v>67635</v>
      </c>
      <c r="C7" s="26">
        <v>52885</v>
      </c>
      <c r="D7" s="24">
        <v>9365</v>
      </c>
      <c r="E7" s="26">
        <v>1765</v>
      </c>
      <c r="F7" s="24">
        <v>3365</v>
      </c>
      <c r="G7" s="26">
        <v>255</v>
      </c>
      <c r="H7" s="27">
        <v>0.78</v>
      </c>
      <c r="I7" s="25">
        <v>0.14000000000000001</v>
      </c>
      <c r="J7" s="27">
        <v>0.03</v>
      </c>
      <c r="K7" s="25">
        <v>0.05</v>
      </c>
      <c r="L7" s="25">
        <v>0</v>
      </c>
    </row>
    <row r="8" spans="1:12" x14ac:dyDescent="0.35">
      <c r="A8" s="11" t="s">
        <v>56</v>
      </c>
      <c r="B8" s="4">
        <v>120</v>
      </c>
      <c r="C8" s="19">
        <v>110</v>
      </c>
      <c r="D8" s="4">
        <v>10</v>
      </c>
      <c r="E8" s="19">
        <v>0</v>
      </c>
      <c r="F8" s="4">
        <v>0</v>
      </c>
      <c r="G8" s="19">
        <v>0</v>
      </c>
      <c r="H8" s="5">
        <v>0.93</v>
      </c>
      <c r="I8" s="15">
        <v>0.08</v>
      </c>
      <c r="J8" s="5">
        <v>0</v>
      </c>
      <c r="K8" s="15">
        <v>0</v>
      </c>
      <c r="L8" s="15">
        <v>0</v>
      </c>
    </row>
    <row r="9" spans="1:12" x14ac:dyDescent="0.35">
      <c r="A9" s="11" t="s">
        <v>58</v>
      </c>
      <c r="B9" s="4">
        <v>130</v>
      </c>
      <c r="C9" s="19">
        <v>110</v>
      </c>
      <c r="D9" s="4">
        <v>20</v>
      </c>
      <c r="E9" s="19" t="s">
        <v>100</v>
      </c>
      <c r="F9" s="4">
        <v>5</v>
      </c>
      <c r="G9" s="19">
        <v>0</v>
      </c>
      <c r="H9" s="5">
        <v>0.82</v>
      </c>
      <c r="I9" s="15">
        <v>0.15</v>
      </c>
      <c r="J9" s="5" t="s">
        <v>100</v>
      </c>
      <c r="K9" s="15" t="s">
        <v>100</v>
      </c>
      <c r="L9" s="15">
        <v>0</v>
      </c>
    </row>
    <row r="10" spans="1:12" x14ac:dyDescent="0.35">
      <c r="A10" s="11" t="s">
        <v>59</v>
      </c>
      <c r="B10" s="4">
        <v>120</v>
      </c>
      <c r="C10" s="19">
        <v>105</v>
      </c>
      <c r="D10" s="4">
        <v>15</v>
      </c>
      <c r="E10" s="19">
        <v>0</v>
      </c>
      <c r="F10" s="4" t="s">
        <v>100</v>
      </c>
      <c r="G10" s="19">
        <v>0</v>
      </c>
      <c r="H10" s="5">
        <v>0.87</v>
      </c>
      <c r="I10" s="15" t="s">
        <v>100</v>
      </c>
      <c r="J10" s="5">
        <v>0</v>
      </c>
      <c r="K10" s="15" t="s">
        <v>100</v>
      </c>
      <c r="L10" s="15">
        <v>0</v>
      </c>
    </row>
    <row r="11" spans="1:12" x14ac:dyDescent="0.35">
      <c r="A11" s="11" t="s">
        <v>60</v>
      </c>
      <c r="B11" s="4">
        <v>115</v>
      </c>
      <c r="C11" s="19">
        <v>85</v>
      </c>
      <c r="D11" s="4">
        <v>20</v>
      </c>
      <c r="E11" s="19">
        <v>5</v>
      </c>
      <c r="F11" s="4">
        <v>5</v>
      </c>
      <c r="G11" s="19">
        <v>0</v>
      </c>
      <c r="H11" s="5">
        <v>0.75</v>
      </c>
      <c r="I11" s="15">
        <v>0.18</v>
      </c>
      <c r="J11" s="5">
        <v>0.04</v>
      </c>
      <c r="K11" s="15">
        <v>0.04</v>
      </c>
      <c r="L11" s="15">
        <v>0</v>
      </c>
    </row>
    <row r="12" spans="1:12" x14ac:dyDescent="0.35">
      <c r="A12" s="11" t="s">
        <v>61</v>
      </c>
      <c r="B12" s="4">
        <v>1185</v>
      </c>
      <c r="C12" s="19">
        <v>1025</v>
      </c>
      <c r="D12" s="4">
        <v>150</v>
      </c>
      <c r="E12" s="19">
        <v>5</v>
      </c>
      <c r="F12" s="4">
        <v>5</v>
      </c>
      <c r="G12" s="19" t="s">
        <v>100</v>
      </c>
      <c r="H12" s="5">
        <v>0.86</v>
      </c>
      <c r="I12" s="15">
        <v>0.13</v>
      </c>
      <c r="J12" s="5" t="s">
        <v>100</v>
      </c>
      <c r="K12" s="15">
        <v>0</v>
      </c>
      <c r="L12" s="15" t="s">
        <v>100</v>
      </c>
    </row>
    <row r="13" spans="1:12" x14ac:dyDescent="0.35">
      <c r="A13" s="11" t="s">
        <v>62</v>
      </c>
      <c r="B13" s="4">
        <v>1625</v>
      </c>
      <c r="C13" s="19">
        <v>1290</v>
      </c>
      <c r="D13" s="4">
        <v>185</v>
      </c>
      <c r="E13" s="19">
        <v>135</v>
      </c>
      <c r="F13" s="4">
        <v>5</v>
      </c>
      <c r="G13" s="19">
        <v>5</v>
      </c>
      <c r="H13" s="5">
        <v>0.8</v>
      </c>
      <c r="I13" s="15">
        <v>0.11</v>
      </c>
      <c r="J13" s="5">
        <v>0.08</v>
      </c>
      <c r="K13" s="15">
        <v>0</v>
      </c>
      <c r="L13" s="15">
        <v>0</v>
      </c>
    </row>
    <row r="14" spans="1:12" x14ac:dyDescent="0.35">
      <c r="A14" s="11" t="s">
        <v>63</v>
      </c>
      <c r="B14" s="4">
        <v>2145</v>
      </c>
      <c r="C14" s="19">
        <v>1465</v>
      </c>
      <c r="D14" s="4">
        <v>355</v>
      </c>
      <c r="E14" s="19">
        <v>300</v>
      </c>
      <c r="F14" s="4">
        <v>25</v>
      </c>
      <c r="G14" s="19">
        <v>5</v>
      </c>
      <c r="H14" s="5">
        <v>0.68</v>
      </c>
      <c r="I14" s="15">
        <v>0.16</v>
      </c>
      <c r="J14" s="5">
        <v>0.14000000000000001</v>
      </c>
      <c r="K14" s="15">
        <v>0.01</v>
      </c>
      <c r="L14" s="15">
        <v>0</v>
      </c>
    </row>
    <row r="15" spans="1:12" x14ac:dyDescent="0.35">
      <c r="A15" s="11" t="s">
        <v>64</v>
      </c>
      <c r="B15" s="4">
        <v>1980</v>
      </c>
      <c r="C15" s="19">
        <v>1435</v>
      </c>
      <c r="D15" s="4">
        <v>360</v>
      </c>
      <c r="E15" s="19">
        <v>130</v>
      </c>
      <c r="F15" s="4">
        <v>55</v>
      </c>
      <c r="G15" s="19" t="s">
        <v>100</v>
      </c>
      <c r="H15" s="5">
        <v>0.72</v>
      </c>
      <c r="I15" s="15">
        <v>0.18</v>
      </c>
      <c r="J15" s="5">
        <v>7.0000000000000007E-2</v>
      </c>
      <c r="K15" s="15" t="s">
        <v>100</v>
      </c>
      <c r="L15" s="15" t="s">
        <v>100</v>
      </c>
    </row>
    <row r="16" spans="1:12" x14ac:dyDescent="0.35">
      <c r="A16" s="11" t="s">
        <v>65</v>
      </c>
      <c r="B16" s="4">
        <v>2175</v>
      </c>
      <c r="C16" s="19">
        <v>1500</v>
      </c>
      <c r="D16" s="4">
        <v>400</v>
      </c>
      <c r="E16" s="19">
        <v>215</v>
      </c>
      <c r="F16" s="4">
        <v>60</v>
      </c>
      <c r="G16" s="19" t="s">
        <v>100</v>
      </c>
      <c r="H16" s="5">
        <v>0.69</v>
      </c>
      <c r="I16" s="15">
        <v>0.18</v>
      </c>
      <c r="J16" s="5">
        <v>0.1</v>
      </c>
      <c r="K16" s="15" t="s">
        <v>100</v>
      </c>
      <c r="L16" s="15" t="s">
        <v>100</v>
      </c>
    </row>
    <row r="17" spans="1:12" x14ac:dyDescent="0.35">
      <c r="A17" s="11" t="s">
        <v>66</v>
      </c>
      <c r="B17" s="4">
        <v>1620</v>
      </c>
      <c r="C17" s="19">
        <v>1135</v>
      </c>
      <c r="D17" s="4">
        <v>295</v>
      </c>
      <c r="E17" s="19">
        <v>135</v>
      </c>
      <c r="F17" s="4">
        <v>55</v>
      </c>
      <c r="G17" s="19">
        <v>0</v>
      </c>
      <c r="H17" s="5">
        <v>0.7</v>
      </c>
      <c r="I17" s="15">
        <v>0.18</v>
      </c>
      <c r="J17" s="5">
        <v>0.08</v>
      </c>
      <c r="K17" s="15">
        <v>0.03</v>
      </c>
      <c r="L17" s="15">
        <v>0</v>
      </c>
    </row>
    <row r="18" spans="1:12" x14ac:dyDescent="0.35">
      <c r="A18" s="11" t="s">
        <v>67</v>
      </c>
      <c r="B18" s="4">
        <v>1955</v>
      </c>
      <c r="C18" s="19">
        <v>1420</v>
      </c>
      <c r="D18" s="4">
        <v>335</v>
      </c>
      <c r="E18" s="19">
        <v>130</v>
      </c>
      <c r="F18" s="4">
        <v>65</v>
      </c>
      <c r="G18" s="19">
        <v>5</v>
      </c>
      <c r="H18" s="5">
        <v>0.73</v>
      </c>
      <c r="I18" s="15">
        <v>0.17</v>
      </c>
      <c r="J18" s="5">
        <v>7.0000000000000007E-2</v>
      </c>
      <c r="K18" s="15">
        <v>0.03</v>
      </c>
      <c r="L18" s="15">
        <v>0</v>
      </c>
    </row>
    <row r="19" spans="1:12" x14ac:dyDescent="0.35">
      <c r="A19" s="11" t="s">
        <v>68</v>
      </c>
      <c r="B19" s="4">
        <v>1725</v>
      </c>
      <c r="C19" s="19">
        <v>1300</v>
      </c>
      <c r="D19" s="4">
        <v>260</v>
      </c>
      <c r="E19" s="19">
        <v>105</v>
      </c>
      <c r="F19" s="4">
        <v>55</v>
      </c>
      <c r="G19" s="19">
        <v>5</v>
      </c>
      <c r="H19" s="5">
        <v>0.76</v>
      </c>
      <c r="I19" s="15">
        <v>0.15</v>
      </c>
      <c r="J19" s="5">
        <v>0.06</v>
      </c>
      <c r="K19" s="15">
        <v>0.03</v>
      </c>
      <c r="L19" s="15">
        <v>0</v>
      </c>
    </row>
    <row r="20" spans="1:12" x14ac:dyDescent="0.35">
      <c r="A20" s="11" t="s">
        <v>69</v>
      </c>
      <c r="B20" s="4">
        <v>1435</v>
      </c>
      <c r="C20" s="19">
        <v>1090</v>
      </c>
      <c r="D20" s="4">
        <v>205</v>
      </c>
      <c r="E20" s="19">
        <v>70</v>
      </c>
      <c r="F20" s="4">
        <v>65</v>
      </c>
      <c r="G20" s="19" t="s">
        <v>100</v>
      </c>
      <c r="H20" s="5">
        <v>0.76</v>
      </c>
      <c r="I20" s="15">
        <v>0.14000000000000001</v>
      </c>
      <c r="J20" s="5">
        <v>0.05</v>
      </c>
      <c r="K20" s="15" t="s">
        <v>100</v>
      </c>
      <c r="L20" s="15" t="s">
        <v>100</v>
      </c>
    </row>
    <row r="21" spans="1:12" x14ac:dyDescent="0.35">
      <c r="A21" s="11" t="s">
        <v>70</v>
      </c>
      <c r="B21" s="4">
        <v>1865</v>
      </c>
      <c r="C21" s="19">
        <v>1425</v>
      </c>
      <c r="D21" s="4">
        <v>290</v>
      </c>
      <c r="E21" s="19">
        <v>55</v>
      </c>
      <c r="F21" s="4">
        <v>90</v>
      </c>
      <c r="G21" s="19" t="s">
        <v>100</v>
      </c>
      <c r="H21" s="5">
        <v>0.76</v>
      </c>
      <c r="I21" s="15">
        <v>0.16</v>
      </c>
      <c r="J21" s="5" t="s">
        <v>100</v>
      </c>
      <c r="K21" s="15">
        <v>0.05</v>
      </c>
      <c r="L21" s="15" t="s">
        <v>100</v>
      </c>
    </row>
    <row r="22" spans="1:12" x14ac:dyDescent="0.35">
      <c r="A22" s="11" t="s">
        <v>71</v>
      </c>
      <c r="B22" s="4">
        <v>1960</v>
      </c>
      <c r="C22" s="19">
        <v>1525</v>
      </c>
      <c r="D22" s="4">
        <v>295</v>
      </c>
      <c r="E22" s="19">
        <v>45</v>
      </c>
      <c r="F22" s="4">
        <v>95</v>
      </c>
      <c r="G22" s="19" t="s">
        <v>100</v>
      </c>
      <c r="H22" s="5">
        <v>0.78</v>
      </c>
      <c r="I22" s="15">
        <v>0.15</v>
      </c>
      <c r="J22" s="5" t="s">
        <v>100</v>
      </c>
      <c r="K22" s="15">
        <v>0.05</v>
      </c>
      <c r="L22" s="15" t="s">
        <v>100</v>
      </c>
    </row>
    <row r="23" spans="1:12" x14ac:dyDescent="0.35">
      <c r="A23" s="11" t="s">
        <v>72</v>
      </c>
      <c r="B23" s="4">
        <v>1870</v>
      </c>
      <c r="C23" s="19">
        <v>1450</v>
      </c>
      <c r="D23" s="4">
        <v>270</v>
      </c>
      <c r="E23" s="19">
        <v>45</v>
      </c>
      <c r="F23" s="4">
        <v>100</v>
      </c>
      <c r="G23" s="19">
        <v>5</v>
      </c>
      <c r="H23" s="5">
        <v>0.78</v>
      </c>
      <c r="I23" s="15">
        <v>0.14000000000000001</v>
      </c>
      <c r="J23" s="5">
        <v>0.02</v>
      </c>
      <c r="K23" s="15">
        <v>0.05</v>
      </c>
      <c r="L23" s="15">
        <v>0</v>
      </c>
    </row>
    <row r="24" spans="1:12" x14ac:dyDescent="0.35">
      <c r="A24" s="11" t="s">
        <v>73</v>
      </c>
      <c r="B24" s="4">
        <v>2280</v>
      </c>
      <c r="C24" s="19">
        <v>1885</v>
      </c>
      <c r="D24" s="4">
        <v>260</v>
      </c>
      <c r="E24" s="19">
        <v>50</v>
      </c>
      <c r="F24" s="4">
        <v>85</v>
      </c>
      <c r="G24" s="19">
        <v>5</v>
      </c>
      <c r="H24" s="5">
        <v>0.83</v>
      </c>
      <c r="I24" s="15">
        <v>0.11</v>
      </c>
      <c r="J24" s="5">
        <v>0.02</v>
      </c>
      <c r="K24" s="15">
        <v>0.04</v>
      </c>
      <c r="L24" s="15">
        <v>0</v>
      </c>
    </row>
    <row r="25" spans="1:12" x14ac:dyDescent="0.35">
      <c r="A25" s="11" t="s">
        <v>74</v>
      </c>
      <c r="B25" s="4">
        <v>1250</v>
      </c>
      <c r="C25" s="19">
        <v>1020</v>
      </c>
      <c r="D25" s="4">
        <v>120</v>
      </c>
      <c r="E25" s="19">
        <v>45</v>
      </c>
      <c r="F25" s="4">
        <v>60</v>
      </c>
      <c r="G25" s="19">
        <v>5</v>
      </c>
      <c r="H25" s="5">
        <v>0.82</v>
      </c>
      <c r="I25" s="15">
        <v>0.1</v>
      </c>
      <c r="J25" s="5">
        <v>0.04</v>
      </c>
      <c r="K25" s="15">
        <v>0.05</v>
      </c>
      <c r="L25" s="15">
        <v>0</v>
      </c>
    </row>
    <row r="26" spans="1:12" x14ac:dyDescent="0.35">
      <c r="A26" s="11" t="s">
        <v>75</v>
      </c>
      <c r="B26" s="4">
        <v>1795</v>
      </c>
      <c r="C26" s="19">
        <v>1475</v>
      </c>
      <c r="D26" s="4">
        <v>185</v>
      </c>
      <c r="E26" s="19">
        <v>40</v>
      </c>
      <c r="F26" s="4">
        <v>85</v>
      </c>
      <c r="G26" s="19">
        <v>10</v>
      </c>
      <c r="H26" s="5">
        <v>0.82</v>
      </c>
      <c r="I26" s="15">
        <v>0.1</v>
      </c>
      <c r="J26" s="5">
        <v>0.02</v>
      </c>
      <c r="K26" s="15">
        <v>0.05</v>
      </c>
      <c r="L26" s="15">
        <v>0.01</v>
      </c>
    </row>
    <row r="27" spans="1:12" x14ac:dyDescent="0.35">
      <c r="A27" s="11" t="s">
        <v>76</v>
      </c>
      <c r="B27" s="4">
        <v>1785</v>
      </c>
      <c r="C27" s="19">
        <v>1440</v>
      </c>
      <c r="D27" s="4">
        <v>220</v>
      </c>
      <c r="E27" s="19">
        <v>40</v>
      </c>
      <c r="F27" s="4">
        <v>80</v>
      </c>
      <c r="G27" s="19">
        <v>10</v>
      </c>
      <c r="H27" s="5">
        <v>0.81</v>
      </c>
      <c r="I27" s="15">
        <v>0.12</v>
      </c>
      <c r="J27" s="5">
        <v>0.02</v>
      </c>
      <c r="K27" s="15">
        <v>0.04</v>
      </c>
      <c r="L27" s="15">
        <v>0.01</v>
      </c>
    </row>
    <row r="28" spans="1:12" x14ac:dyDescent="0.35">
      <c r="A28" s="11" t="s">
        <v>77</v>
      </c>
      <c r="B28" s="4">
        <v>2020</v>
      </c>
      <c r="C28" s="19">
        <v>1670</v>
      </c>
      <c r="D28" s="4">
        <v>220</v>
      </c>
      <c r="E28" s="19">
        <v>40</v>
      </c>
      <c r="F28" s="4">
        <v>85</v>
      </c>
      <c r="G28" s="19">
        <v>5</v>
      </c>
      <c r="H28" s="5">
        <v>0.83</v>
      </c>
      <c r="I28" s="15">
        <v>0.11</v>
      </c>
      <c r="J28" s="5">
        <v>0.02</v>
      </c>
      <c r="K28" s="15">
        <v>0.04</v>
      </c>
      <c r="L28" s="15">
        <v>0</v>
      </c>
    </row>
    <row r="29" spans="1:12" x14ac:dyDescent="0.35">
      <c r="A29" s="11" t="s">
        <v>78</v>
      </c>
      <c r="B29" s="4">
        <v>1655</v>
      </c>
      <c r="C29" s="19">
        <v>1345</v>
      </c>
      <c r="D29" s="4">
        <v>185</v>
      </c>
      <c r="E29" s="19">
        <v>25</v>
      </c>
      <c r="F29" s="4">
        <v>90</v>
      </c>
      <c r="G29" s="19">
        <v>5</v>
      </c>
      <c r="H29" s="5">
        <v>0.81</v>
      </c>
      <c r="I29" s="15">
        <v>0.11</v>
      </c>
      <c r="J29" s="5">
        <v>0.02</v>
      </c>
      <c r="K29" s="15">
        <v>0.06</v>
      </c>
      <c r="L29" s="15">
        <v>0</v>
      </c>
    </row>
    <row r="30" spans="1:12" x14ac:dyDescent="0.35">
      <c r="A30" s="11" t="s">
        <v>79</v>
      </c>
      <c r="B30" s="4">
        <v>1845</v>
      </c>
      <c r="C30" s="19">
        <v>1475</v>
      </c>
      <c r="D30" s="4">
        <v>255</v>
      </c>
      <c r="E30" s="19">
        <v>20</v>
      </c>
      <c r="F30" s="4">
        <v>85</v>
      </c>
      <c r="G30" s="19">
        <v>10</v>
      </c>
      <c r="H30" s="5">
        <v>0.8</v>
      </c>
      <c r="I30" s="15">
        <v>0.14000000000000001</v>
      </c>
      <c r="J30" s="5">
        <v>0.01</v>
      </c>
      <c r="K30" s="15">
        <v>0.05</v>
      </c>
      <c r="L30" s="15">
        <v>0</v>
      </c>
    </row>
    <row r="31" spans="1:12" x14ac:dyDescent="0.35">
      <c r="A31" s="11" t="s">
        <v>80</v>
      </c>
      <c r="B31" s="4">
        <v>1945</v>
      </c>
      <c r="C31" s="19">
        <v>1560</v>
      </c>
      <c r="D31" s="4">
        <v>260</v>
      </c>
      <c r="E31" s="19">
        <v>10</v>
      </c>
      <c r="F31" s="4">
        <v>110</v>
      </c>
      <c r="G31" s="19">
        <v>5</v>
      </c>
      <c r="H31" s="5">
        <v>0.8</v>
      </c>
      <c r="I31" s="15">
        <v>0.13</v>
      </c>
      <c r="J31" s="5">
        <v>0.01</v>
      </c>
      <c r="K31" s="15">
        <v>0.06</v>
      </c>
      <c r="L31" s="15">
        <v>0</v>
      </c>
    </row>
    <row r="32" spans="1:12" x14ac:dyDescent="0.35">
      <c r="A32" s="11" t="s">
        <v>81</v>
      </c>
      <c r="B32" s="4">
        <v>1665</v>
      </c>
      <c r="C32" s="19">
        <v>1290</v>
      </c>
      <c r="D32" s="4">
        <v>235</v>
      </c>
      <c r="E32" s="19">
        <v>10</v>
      </c>
      <c r="F32" s="4">
        <v>120</v>
      </c>
      <c r="G32" s="19">
        <v>5</v>
      </c>
      <c r="H32" s="5">
        <v>0.77</v>
      </c>
      <c r="I32" s="15">
        <v>0.14000000000000001</v>
      </c>
      <c r="J32" s="5">
        <v>0.01</v>
      </c>
      <c r="K32" s="15">
        <v>7.0000000000000007E-2</v>
      </c>
      <c r="L32" s="15">
        <v>0</v>
      </c>
    </row>
    <row r="33" spans="1:12" x14ac:dyDescent="0.35">
      <c r="A33" s="11" t="s">
        <v>82</v>
      </c>
      <c r="B33" s="4">
        <v>1975</v>
      </c>
      <c r="C33" s="19">
        <v>1515</v>
      </c>
      <c r="D33" s="4">
        <v>330</v>
      </c>
      <c r="E33" s="19">
        <v>10</v>
      </c>
      <c r="F33" s="4">
        <v>115</v>
      </c>
      <c r="G33" s="19">
        <v>10</v>
      </c>
      <c r="H33" s="5">
        <v>0.77</v>
      </c>
      <c r="I33" s="15">
        <v>0.17</v>
      </c>
      <c r="J33" s="5">
        <v>0.01</v>
      </c>
      <c r="K33" s="15">
        <v>0.06</v>
      </c>
      <c r="L33" s="15">
        <v>0</v>
      </c>
    </row>
    <row r="34" spans="1:12" x14ac:dyDescent="0.35">
      <c r="A34" s="11" t="s">
        <v>83</v>
      </c>
      <c r="B34" s="4">
        <v>2055</v>
      </c>
      <c r="C34" s="19">
        <v>1580</v>
      </c>
      <c r="D34" s="4">
        <v>325</v>
      </c>
      <c r="E34" s="19">
        <v>5</v>
      </c>
      <c r="F34" s="4">
        <v>140</v>
      </c>
      <c r="G34" s="19">
        <v>5</v>
      </c>
      <c r="H34" s="5">
        <v>0.77</v>
      </c>
      <c r="I34" s="15">
        <v>0.16</v>
      </c>
      <c r="J34" s="5">
        <v>0</v>
      </c>
      <c r="K34" s="15">
        <v>7.0000000000000007E-2</v>
      </c>
      <c r="L34" s="15">
        <v>0</v>
      </c>
    </row>
    <row r="35" spans="1:12" x14ac:dyDescent="0.35">
      <c r="A35" s="11" t="s">
        <v>84</v>
      </c>
      <c r="B35" s="4">
        <v>1905</v>
      </c>
      <c r="C35" s="19">
        <v>1485</v>
      </c>
      <c r="D35" s="4">
        <v>270</v>
      </c>
      <c r="E35" s="19">
        <v>5</v>
      </c>
      <c r="F35" s="4">
        <v>135</v>
      </c>
      <c r="G35" s="19">
        <v>10</v>
      </c>
      <c r="H35" s="5">
        <v>0.78</v>
      </c>
      <c r="I35" s="15">
        <v>0.14000000000000001</v>
      </c>
      <c r="J35" s="5">
        <v>0</v>
      </c>
      <c r="K35" s="15">
        <v>7.0000000000000007E-2</v>
      </c>
      <c r="L35" s="15">
        <v>0</v>
      </c>
    </row>
    <row r="36" spans="1:12" x14ac:dyDescent="0.35">
      <c r="A36" s="11" t="s">
        <v>85</v>
      </c>
      <c r="B36" s="4">
        <v>2280</v>
      </c>
      <c r="C36" s="19">
        <v>1725</v>
      </c>
      <c r="D36" s="4">
        <v>310</v>
      </c>
      <c r="E36" s="19">
        <v>10</v>
      </c>
      <c r="F36" s="4">
        <v>215</v>
      </c>
      <c r="G36" s="19">
        <v>25</v>
      </c>
      <c r="H36" s="5">
        <v>0.76</v>
      </c>
      <c r="I36" s="15">
        <v>0.14000000000000001</v>
      </c>
      <c r="J36" s="5">
        <v>0</v>
      </c>
      <c r="K36" s="15">
        <v>0.09</v>
      </c>
      <c r="L36" s="15">
        <v>0.01</v>
      </c>
    </row>
    <row r="37" spans="1:12" x14ac:dyDescent="0.35">
      <c r="A37" s="11" t="s">
        <v>86</v>
      </c>
      <c r="B37" s="4">
        <v>1455</v>
      </c>
      <c r="C37" s="19">
        <v>1110</v>
      </c>
      <c r="D37" s="4">
        <v>190</v>
      </c>
      <c r="E37" s="19">
        <v>5</v>
      </c>
      <c r="F37" s="4">
        <v>135</v>
      </c>
      <c r="G37" s="19">
        <v>20</v>
      </c>
      <c r="H37" s="5">
        <v>0.76</v>
      </c>
      <c r="I37" s="15">
        <v>0.13</v>
      </c>
      <c r="J37" s="5">
        <v>0</v>
      </c>
      <c r="K37" s="15">
        <v>0.09</v>
      </c>
      <c r="L37" s="15">
        <v>0.01</v>
      </c>
    </row>
    <row r="38" spans="1:12" x14ac:dyDescent="0.35">
      <c r="A38" s="11" t="s">
        <v>87</v>
      </c>
      <c r="B38" s="4">
        <v>2350</v>
      </c>
      <c r="C38" s="19">
        <v>1840</v>
      </c>
      <c r="D38" s="4">
        <v>310</v>
      </c>
      <c r="E38" s="19">
        <v>5</v>
      </c>
      <c r="F38" s="4">
        <v>165</v>
      </c>
      <c r="G38" s="19">
        <v>25</v>
      </c>
      <c r="H38" s="5">
        <v>0.78</v>
      </c>
      <c r="I38" s="15">
        <v>0.13</v>
      </c>
      <c r="J38" s="5">
        <v>0</v>
      </c>
      <c r="K38" s="15">
        <v>7.0000000000000007E-2</v>
      </c>
      <c r="L38" s="15">
        <v>0.01</v>
      </c>
    </row>
    <row r="39" spans="1:12" x14ac:dyDescent="0.35">
      <c r="A39" s="11" t="s">
        <v>88</v>
      </c>
      <c r="B39" s="4">
        <v>2375</v>
      </c>
      <c r="C39" s="19">
        <v>1765</v>
      </c>
      <c r="D39" s="4">
        <v>325</v>
      </c>
      <c r="E39" s="19">
        <v>20</v>
      </c>
      <c r="F39" s="4">
        <v>235</v>
      </c>
      <c r="G39" s="19">
        <v>35</v>
      </c>
      <c r="H39" s="5">
        <v>0.74</v>
      </c>
      <c r="I39" s="15">
        <v>0.14000000000000001</v>
      </c>
      <c r="J39" s="5">
        <v>0.01</v>
      </c>
      <c r="K39" s="15">
        <v>0.1</v>
      </c>
      <c r="L39" s="15">
        <v>0.02</v>
      </c>
    </row>
    <row r="40" spans="1:12" x14ac:dyDescent="0.35">
      <c r="A40" s="11" t="s">
        <v>89</v>
      </c>
      <c r="B40" s="4">
        <v>2265</v>
      </c>
      <c r="C40" s="19">
        <v>1765</v>
      </c>
      <c r="D40" s="4">
        <v>325</v>
      </c>
      <c r="E40" s="19">
        <v>5</v>
      </c>
      <c r="F40" s="4">
        <v>155</v>
      </c>
      <c r="G40" s="19">
        <v>10</v>
      </c>
      <c r="H40" s="5">
        <v>0.78</v>
      </c>
      <c r="I40" s="15">
        <v>0.14000000000000001</v>
      </c>
      <c r="J40" s="5">
        <v>0</v>
      </c>
      <c r="K40" s="15">
        <v>7.0000000000000007E-2</v>
      </c>
      <c r="L40" s="15">
        <v>0</v>
      </c>
    </row>
    <row r="41" spans="1:12" x14ac:dyDescent="0.35">
      <c r="A41" s="11" t="s">
        <v>90</v>
      </c>
      <c r="B41" s="4">
        <v>2240</v>
      </c>
      <c r="C41" s="19">
        <v>1750</v>
      </c>
      <c r="D41" s="4">
        <v>300</v>
      </c>
      <c r="E41" s="19">
        <v>10</v>
      </c>
      <c r="F41" s="4">
        <v>175</v>
      </c>
      <c r="G41" s="19">
        <v>10</v>
      </c>
      <c r="H41" s="5">
        <v>0.78</v>
      </c>
      <c r="I41" s="15">
        <v>0.13</v>
      </c>
      <c r="J41" s="5">
        <v>0</v>
      </c>
      <c r="K41" s="15">
        <v>0.08</v>
      </c>
      <c r="L41" s="15">
        <v>0</v>
      </c>
    </row>
    <row r="42" spans="1:12" x14ac:dyDescent="0.35">
      <c r="A42" s="11" t="s">
        <v>91</v>
      </c>
      <c r="B42" s="4">
        <v>2300</v>
      </c>
      <c r="C42" s="19">
        <v>1860</v>
      </c>
      <c r="D42" s="4">
        <v>295</v>
      </c>
      <c r="E42" s="19">
        <v>5</v>
      </c>
      <c r="F42" s="4">
        <v>125</v>
      </c>
      <c r="G42" s="19">
        <v>10</v>
      </c>
      <c r="H42" s="5">
        <v>0.81</v>
      </c>
      <c r="I42" s="15">
        <v>0.13</v>
      </c>
      <c r="J42" s="5">
        <v>0</v>
      </c>
      <c r="K42" s="15">
        <v>0.05</v>
      </c>
      <c r="L42" s="15">
        <v>0.01</v>
      </c>
    </row>
    <row r="43" spans="1:12" x14ac:dyDescent="0.35">
      <c r="A43" s="11" t="s">
        <v>92</v>
      </c>
      <c r="B43" s="4">
        <v>2015</v>
      </c>
      <c r="C43" s="19">
        <v>1685</v>
      </c>
      <c r="D43" s="4">
        <v>250</v>
      </c>
      <c r="E43" s="19">
        <v>5</v>
      </c>
      <c r="F43" s="4">
        <v>70</v>
      </c>
      <c r="G43" s="19">
        <v>5</v>
      </c>
      <c r="H43" s="5">
        <v>0.84</v>
      </c>
      <c r="I43" s="15">
        <v>0.12</v>
      </c>
      <c r="J43" s="5">
        <v>0</v>
      </c>
      <c r="K43" s="15">
        <v>0.03</v>
      </c>
      <c r="L43" s="15">
        <v>0</v>
      </c>
    </row>
    <row r="44" spans="1:12" x14ac:dyDescent="0.35">
      <c r="A44" s="11" t="s">
        <v>93</v>
      </c>
      <c r="B44" s="4">
        <v>1865</v>
      </c>
      <c r="C44" s="19">
        <v>1545</v>
      </c>
      <c r="D44" s="4">
        <v>230</v>
      </c>
      <c r="E44" s="19">
        <v>10</v>
      </c>
      <c r="F44" s="4">
        <v>75</v>
      </c>
      <c r="G44" s="19">
        <v>5</v>
      </c>
      <c r="H44" s="5">
        <v>0.83</v>
      </c>
      <c r="I44" s="15">
        <v>0.12</v>
      </c>
      <c r="J44" s="5">
        <v>0</v>
      </c>
      <c r="K44" s="15">
        <v>0.04</v>
      </c>
      <c r="L44" s="15">
        <v>0</v>
      </c>
    </row>
    <row r="45" spans="1:12" x14ac:dyDescent="0.35">
      <c r="A45" s="11" t="s">
        <v>94</v>
      </c>
      <c r="B45" s="4">
        <v>2165</v>
      </c>
      <c r="C45" s="19">
        <v>1810</v>
      </c>
      <c r="D45" s="4">
        <v>265</v>
      </c>
      <c r="E45" s="19">
        <v>5</v>
      </c>
      <c r="F45" s="4">
        <v>85</v>
      </c>
      <c r="G45" s="19">
        <v>5</v>
      </c>
      <c r="H45" s="5">
        <v>0.83</v>
      </c>
      <c r="I45" s="15">
        <v>0.12</v>
      </c>
      <c r="J45" s="5">
        <v>0</v>
      </c>
      <c r="K45" s="15">
        <v>0.04</v>
      </c>
      <c r="L45" s="15">
        <v>0</v>
      </c>
    </row>
    <row r="46" spans="1:12" x14ac:dyDescent="0.35">
      <c r="A46" s="11" t="s">
        <v>95</v>
      </c>
      <c r="B46" s="4">
        <v>2125</v>
      </c>
      <c r="C46" s="19">
        <v>1810</v>
      </c>
      <c r="D46" s="4">
        <v>245</v>
      </c>
      <c r="E46" s="19">
        <v>5</v>
      </c>
      <c r="F46" s="4">
        <v>60</v>
      </c>
      <c r="G46" s="19" t="s">
        <v>100</v>
      </c>
      <c r="H46" s="5">
        <v>0.85</v>
      </c>
      <c r="I46" s="15">
        <v>0.11</v>
      </c>
      <c r="J46" s="5" t="s">
        <v>100</v>
      </c>
      <c r="K46" s="15">
        <v>0.03</v>
      </c>
      <c r="L46" s="15" t="s">
        <v>100</v>
      </c>
    </row>
    <row r="47" spans="1:12" x14ac:dyDescent="0.35">
      <c r="A47" s="10" t="s">
        <v>96</v>
      </c>
      <c r="B47" s="28">
        <v>9600</v>
      </c>
      <c r="C47" s="18">
        <v>7125</v>
      </c>
      <c r="D47" s="28">
        <v>1515</v>
      </c>
      <c r="E47" s="18">
        <v>790</v>
      </c>
      <c r="F47" s="28">
        <v>160</v>
      </c>
      <c r="G47" s="18">
        <v>10</v>
      </c>
      <c r="H47" s="29">
        <v>0.74</v>
      </c>
      <c r="I47" s="14">
        <v>0.16</v>
      </c>
      <c r="J47" s="29">
        <v>0.08</v>
      </c>
      <c r="K47" s="14">
        <v>0.02</v>
      </c>
      <c r="L47" s="14">
        <v>0</v>
      </c>
    </row>
    <row r="48" spans="1:12" x14ac:dyDescent="0.35">
      <c r="A48" s="12" t="s">
        <v>97</v>
      </c>
      <c r="B48" s="6">
        <v>21555</v>
      </c>
      <c r="C48" s="20">
        <v>16840</v>
      </c>
      <c r="D48" s="6">
        <v>2955</v>
      </c>
      <c r="E48" s="20">
        <v>800</v>
      </c>
      <c r="F48" s="6">
        <v>920</v>
      </c>
      <c r="G48" s="20">
        <v>50</v>
      </c>
      <c r="H48" s="7">
        <v>0.78</v>
      </c>
      <c r="I48" s="16">
        <v>0.14000000000000001</v>
      </c>
      <c r="J48" s="7">
        <v>0.04</v>
      </c>
      <c r="K48" s="16">
        <v>0.04</v>
      </c>
      <c r="L48" s="16">
        <v>0</v>
      </c>
    </row>
    <row r="49" spans="1:12" x14ac:dyDescent="0.35">
      <c r="A49" s="12" t="s">
        <v>98</v>
      </c>
      <c r="B49" s="6">
        <v>23765</v>
      </c>
      <c r="C49" s="20">
        <v>18460</v>
      </c>
      <c r="D49" s="6">
        <v>3310</v>
      </c>
      <c r="E49" s="20">
        <v>135</v>
      </c>
      <c r="F49" s="6">
        <v>1700</v>
      </c>
      <c r="G49" s="20">
        <v>160</v>
      </c>
      <c r="H49" s="7">
        <v>0.78</v>
      </c>
      <c r="I49" s="16">
        <v>0.14000000000000001</v>
      </c>
      <c r="J49" s="7">
        <v>0.01</v>
      </c>
      <c r="K49" s="16">
        <v>7.0000000000000007E-2</v>
      </c>
      <c r="L49" s="16">
        <v>0.01</v>
      </c>
    </row>
    <row r="50" spans="1:12" x14ac:dyDescent="0.35">
      <c r="A50" s="13" t="s">
        <v>99</v>
      </c>
      <c r="B50" s="30">
        <v>12715</v>
      </c>
      <c r="C50" s="21">
        <v>10460</v>
      </c>
      <c r="D50" s="30">
        <v>1585</v>
      </c>
      <c r="E50" s="21">
        <v>40</v>
      </c>
      <c r="F50" s="30">
        <v>590</v>
      </c>
      <c r="G50" s="21">
        <v>35</v>
      </c>
      <c r="H50" s="31">
        <v>0.82</v>
      </c>
      <c r="I50" s="17">
        <v>0.12</v>
      </c>
      <c r="J50" s="31">
        <v>0</v>
      </c>
      <c r="K50" s="17">
        <v>0.05</v>
      </c>
      <c r="L50" s="17">
        <v>0</v>
      </c>
    </row>
    <row r="51" spans="1:12" x14ac:dyDescent="0.35">
      <c r="A51" s="87" t="s">
        <v>28</v>
      </c>
      <c r="B51" s="87" t="s">
        <v>389</v>
      </c>
    </row>
    <row r="52" spans="1:12" x14ac:dyDescent="0.35">
      <c r="A52" s="87" t="s">
        <v>29</v>
      </c>
      <c r="B52" s="87" t="s">
        <v>391</v>
      </c>
    </row>
    <row r="53" spans="1:12" x14ac:dyDescent="0.35">
      <c r="A53" s="87" t="s">
        <v>30</v>
      </c>
      <c r="B53" s="87" t="s">
        <v>392</v>
      </c>
    </row>
    <row r="54" spans="1:12" x14ac:dyDescent="0.35">
      <c r="A54" s="87" t="s">
        <v>31</v>
      </c>
      <c r="B54" s="87" t="s">
        <v>465</v>
      </c>
    </row>
    <row r="55" spans="1:12" x14ac:dyDescent="0.35">
      <c r="A55" s="87" t="s">
        <v>32</v>
      </c>
      <c r="B55" s="87" t="s">
        <v>390</v>
      </c>
    </row>
    <row r="56" spans="1:12" x14ac:dyDescent="0.35">
      <c r="A56" s="87" t="s">
        <v>33</v>
      </c>
      <c r="B56" s="87" t="s">
        <v>404</v>
      </c>
    </row>
    <row r="57" spans="1:12" x14ac:dyDescent="0.35">
      <c r="A57" s="87" t="s">
        <v>34</v>
      </c>
      <c r="B57" s="87" t="s">
        <v>405</v>
      </c>
    </row>
    <row r="58" spans="1:12" x14ac:dyDescent="0.35">
      <c r="A58" s="87" t="s">
        <v>35</v>
      </c>
      <c r="B58" s="87" t="s">
        <v>406</v>
      </c>
    </row>
    <row r="59" spans="1:12" x14ac:dyDescent="0.35">
      <c r="A59" s="87" t="s">
        <v>36</v>
      </c>
      <c r="B59" s="87" t="s">
        <v>407</v>
      </c>
    </row>
  </sheetData>
  <conditionalFormatting sqref="H1:L1048576">
    <cfRule type="dataBar" priority="1">
      <dataBar>
        <cfvo type="num" val="0"/>
        <cfvo type="num" val="1"/>
        <color theme="7" tint="0.39997558519241921"/>
      </dataBar>
      <extLst>
        <ext xmlns:x14="http://schemas.microsoft.com/office/spreadsheetml/2009/9/main" uri="{B025F937-C7B1-47D3-B67F-A62EFF666E3E}">
          <x14:id>{680AB27F-5508-421D-B8B5-E783C1799F8A}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80AB27F-5508-421D-B8B5-E783C1799F8A}">
            <x14:dataBar minLength="0" maxLength="100" gradient="0">
              <x14:cfvo type="num">
                <xm:f>0</xm:f>
              </x14:cfvo>
              <x14:cfvo type="num">
                <xm:f>1</xm:f>
              </x14:cfvo>
              <x14:negativeFillColor rgb="FFFF0000"/>
              <x14:axisColor rgb="FF000000"/>
            </x14:dataBar>
          </x14:cfRule>
          <xm:sqref>H1:L1048576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showGridLines="0" workbookViewId="0"/>
  </sheetViews>
  <sheetFormatPr defaultColWidth="11.08203125" defaultRowHeight="15.5" x14ac:dyDescent="0.35"/>
  <cols>
    <col min="1" max="10" width="20.58203125" customWidth="1"/>
  </cols>
  <sheetData>
    <row r="1" spans="1:10" ht="19.5" x14ac:dyDescent="0.45">
      <c r="A1" s="2" t="s">
        <v>498</v>
      </c>
    </row>
    <row r="2" spans="1:10" x14ac:dyDescent="0.35">
      <c r="A2" t="s">
        <v>44</v>
      </c>
    </row>
    <row r="3" spans="1:10" x14ac:dyDescent="0.35">
      <c r="A3" t="s">
        <v>45</v>
      </c>
    </row>
    <row r="4" spans="1:10" x14ac:dyDescent="0.35">
      <c r="A4" t="s">
        <v>167</v>
      </c>
    </row>
    <row r="5" spans="1:10" x14ac:dyDescent="0.35">
      <c r="A5" t="s">
        <v>47</v>
      </c>
    </row>
    <row r="6" spans="1:10" ht="46.5" x14ac:dyDescent="0.35">
      <c r="A6" s="22" t="s">
        <v>508</v>
      </c>
      <c r="B6" s="3" t="s">
        <v>168</v>
      </c>
      <c r="C6" s="22" t="s">
        <v>169</v>
      </c>
      <c r="D6" s="3" t="s">
        <v>170</v>
      </c>
      <c r="E6" s="22" t="s">
        <v>502</v>
      </c>
      <c r="F6" s="3" t="s">
        <v>509</v>
      </c>
      <c r="G6" s="22" t="s">
        <v>510</v>
      </c>
      <c r="H6" s="3" t="s">
        <v>52</v>
      </c>
      <c r="I6" s="22" t="s">
        <v>53</v>
      </c>
      <c r="J6" s="22" t="s">
        <v>54</v>
      </c>
    </row>
    <row r="7" spans="1:10" x14ac:dyDescent="0.35">
      <c r="A7" s="23" t="s">
        <v>55</v>
      </c>
      <c r="B7" s="24">
        <v>67635</v>
      </c>
      <c r="C7" s="25">
        <v>1</v>
      </c>
      <c r="D7" s="24">
        <v>60820</v>
      </c>
      <c r="E7" s="26">
        <v>46165</v>
      </c>
      <c r="F7" s="24">
        <v>12535</v>
      </c>
      <c r="G7" s="26">
        <v>2120</v>
      </c>
      <c r="H7" s="27">
        <v>0.76</v>
      </c>
      <c r="I7" s="25">
        <v>0.21</v>
      </c>
      <c r="J7" s="25">
        <v>0.03</v>
      </c>
    </row>
    <row r="8" spans="1:10" x14ac:dyDescent="0.35">
      <c r="A8" s="11" t="s">
        <v>171</v>
      </c>
      <c r="B8" s="4">
        <v>17570</v>
      </c>
      <c r="C8" s="15">
        <v>0.26</v>
      </c>
      <c r="D8" s="4">
        <v>15790</v>
      </c>
      <c r="E8" s="19">
        <v>12315</v>
      </c>
      <c r="F8" s="4">
        <v>2925</v>
      </c>
      <c r="G8" s="19">
        <v>550</v>
      </c>
      <c r="H8" s="5">
        <v>0.78</v>
      </c>
      <c r="I8" s="15">
        <v>0.19</v>
      </c>
      <c r="J8" s="15">
        <v>0.03</v>
      </c>
    </row>
    <row r="9" spans="1:10" x14ac:dyDescent="0.35">
      <c r="A9" s="11" t="s">
        <v>172</v>
      </c>
      <c r="B9" s="4">
        <v>28780</v>
      </c>
      <c r="C9" s="15">
        <v>0.43</v>
      </c>
      <c r="D9" s="4">
        <v>25815</v>
      </c>
      <c r="E9" s="19">
        <v>19875</v>
      </c>
      <c r="F9" s="4">
        <v>5130</v>
      </c>
      <c r="G9" s="19">
        <v>805</v>
      </c>
      <c r="H9" s="5">
        <v>0.77</v>
      </c>
      <c r="I9" s="15">
        <v>0.2</v>
      </c>
      <c r="J9" s="15">
        <v>0.03</v>
      </c>
    </row>
    <row r="10" spans="1:10" x14ac:dyDescent="0.35">
      <c r="A10" s="11" t="s">
        <v>173</v>
      </c>
      <c r="B10" s="4">
        <v>21085</v>
      </c>
      <c r="C10" s="15">
        <v>0.31</v>
      </c>
      <c r="D10" s="4">
        <v>19020</v>
      </c>
      <c r="E10" s="19">
        <v>13940</v>
      </c>
      <c r="F10" s="4">
        <v>4430</v>
      </c>
      <c r="G10" s="19">
        <v>650</v>
      </c>
      <c r="H10" s="5">
        <v>0.73</v>
      </c>
      <c r="I10" s="15">
        <v>0.23</v>
      </c>
      <c r="J10" s="15">
        <v>0.03</v>
      </c>
    </row>
    <row r="11" spans="1:10" x14ac:dyDescent="0.35">
      <c r="A11" s="11" t="s">
        <v>174</v>
      </c>
      <c r="B11" s="4">
        <v>135</v>
      </c>
      <c r="C11" s="15">
        <v>0</v>
      </c>
      <c r="D11" s="4">
        <v>135</v>
      </c>
      <c r="E11" s="19">
        <v>35</v>
      </c>
      <c r="F11" s="4">
        <v>45</v>
      </c>
      <c r="G11" s="19">
        <v>55</v>
      </c>
      <c r="H11" s="5">
        <v>0.25</v>
      </c>
      <c r="I11" s="15">
        <v>0.34</v>
      </c>
      <c r="J11" s="15">
        <v>0.41</v>
      </c>
    </row>
    <row r="12" spans="1:10" x14ac:dyDescent="0.35">
      <c r="A12" s="32" t="s">
        <v>154</v>
      </c>
      <c r="B12" s="4">
        <v>65</v>
      </c>
      <c r="C12" s="33">
        <v>0</v>
      </c>
      <c r="D12" s="4">
        <v>60</v>
      </c>
      <c r="E12" s="34">
        <v>0</v>
      </c>
      <c r="F12" s="4">
        <v>5</v>
      </c>
      <c r="G12" s="34">
        <v>55</v>
      </c>
      <c r="H12" s="5">
        <v>0</v>
      </c>
      <c r="I12" s="33">
        <v>0.1</v>
      </c>
      <c r="J12" s="33">
        <v>0.9</v>
      </c>
    </row>
    <row r="13" spans="1:10" x14ac:dyDescent="0.35">
      <c r="A13" s="88" t="s">
        <v>28</v>
      </c>
      <c r="B13" s="88" t="s">
        <v>389</v>
      </c>
    </row>
    <row r="14" spans="1:10" x14ac:dyDescent="0.35">
      <c r="A14" s="88" t="s">
        <v>29</v>
      </c>
      <c r="B14" s="88" t="s">
        <v>391</v>
      </c>
    </row>
    <row r="15" spans="1:10" x14ac:dyDescent="0.35">
      <c r="A15" s="88" t="s">
        <v>30</v>
      </c>
      <c r="B15" s="88" t="s">
        <v>395</v>
      </c>
    </row>
    <row r="16" spans="1:10" x14ac:dyDescent="0.35">
      <c r="A16" s="88" t="s">
        <v>31</v>
      </c>
      <c r="B16" s="88" t="s">
        <v>408</v>
      </c>
    </row>
  </sheetData>
  <conditionalFormatting sqref="C1:C1048576 H1:J1048576">
    <cfRule type="dataBar" priority="1">
      <dataBar>
        <cfvo type="num" val="0"/>
        <cfvo type="num" val="1"/>
        <color theme="7" tint="0.39997558519241921"/>
      </dataBar>
      <extLst>
        <ext xmlns:x14="http://schemas.microsoft.com/office/spreadsheetml/2009/9/main" uri="{B025F937-C7B1-47D3-B67F-A62EFF666E3E}">
          <x14:id>{762A803E-EACB-4B81-BAE8-3E1503809FA4}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62A803E-EACB-4B81-BAE8-3E1503809FA4}">
            <x14:dataBar minLength="0" maxLength="100" gradient="0">
              <x14:cfvo type="num">
                <xm:f>0</xm:f>
              </x14:cfvo>
              <x14:cfvo type="num">
                <xm:f>1</xm:f>
              </x14:cfvo>
              <x14:negativeFillColor rgb="FFFF0000"/>
              <x14:axisColor rgb="FF000000"/>
            </x14:dataBar>
          </x14:cfRule>
          <xm:sqref>C1:C1048576 H1:J1048576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showGridLines="0" workbookViewId="0"/>
  </sheetViews>
  <sheetFormatPr defaultColWidth="11.08203125" defaultRowHeight="15.5" x14ac:dyDescent="0.35"/>
  <cols>
    <col min="1" max="10" width="20.58203125" customWidth="1"/>
  </cols>
  <sheetData>
    <row r="1" spans="1:10" ht="19.5" x14ac:dyDescent="0.45">
      <c r="A1" s="2" t="s">
        <v>524</v>
      </c>
    </row>
    <row r="2" spans="1:10" x14ac:dyDescent="0.35">
      <c r="A2" t="s">
        <v>44</v>
      </c>
    </row>
    <row r="3" spans="1:10" x14ac:dyDescent="0.35">
      <c r="A3" t="s">
        <v>45</v>
      </c>
    </row>
    <row r="4" spans="1:10" x14ac:dyDescent="0.35">
      <c r="A4" t="s">
        <v>175</v>
      </c>
    </row>
    <row r="5" spans="1:10" x14ac:dyDescent="0.35">
      <c r="A5" t="s">
        <v>47</v>
      </c>
    </row>
    <row r="6" spans="1:10" ht="46.5" x14ac:dyDescent="0.35">
      <c r="A6" s="22" t="s">
        <v>499</v>
      </c>
      <c r="B6" s="3" t="s">
        <v>500</v>
      </c>
      <c r="C6" s="22" t="s">
        <v>169</v>
      </c>
      <c r="D6" s="3" t="s">
        <v>501</v>
      </c>
      <c r="E6" s="22" t="s">
        <v>502</v>
      </c>
      <c r="F6" s="3" t="s">
        <v>132</v>
      </c>
      <c r="G6" s="22" t="s">
        <v>133</v>
      </c>
      <c r="H6" s="3" t="s">
        <v>52</v>
      </c>
      <c r="I6" s="22" t="s">
        <v>53</v>
      </c>
      <c r="J6" s="22" t="s">
        <v>54</v>
      </c>
    </row>
    <row r="7" spans="1:10" x14ac:dyDescent="0.35">
      <c r="A7" s="23" t="s">
        <v>55</v>
      </c>
      <c r="B7" s="24">
        <v>67635</v>
      </c>
      <c r="C7" s="25">
        <v>1</v>
      </c>
      <c r="D7" s="24">
        <v>60820</v>
      </c>
      <c r="E7" s="26">
        <v>46165</v>
      </c>
      <c r="F7" s="24">
        <v>12535</v>
      </c>
      <c r="G7" s="26">
        <v>2120</v>
      </c>
      <c r="H7" s="27">
        <v>0.76</v>
      </c>
      <c r="I7" s="25">
        <v>0.21</v>
      </c>
      <c r="J7" s="25">
        <v>0.03</v>
      </c>
    </row>
    <row r="8" spans="1:10" x14ac:dyDescent="0.35">
      <c r="A8" s="11" t="s">
        <v>176</v>
      </c>
      <c r="B8" s="4">
        <v>2125</v>
      </c>
      <c r="C8" s="15">
        <v>0.03</v>
      </c>
      <c r="D8" s="4">
        <v>1915</v>
      </c>
      <c r="E8" s="19">
        <v>1460</v>
      </c>
      <c r="F8" s="4">
        <v>390</v>
      </c>
      <c r="G8" s="19">
        <v>65</v>
      </c>
      <c r="H8" s="5">
        <v>0.76</v>
      </c>
      <c r="I8" s="15">
        <v>0.2</v>
      </c>
      <c r="J8" s="15">
        <v>0.03</v>
      </c>
    </row>
    <row r="9" spans="1:10" x14ac:dyDescent="0.35">
      <c r="A9" s="11" t="s">
        <v>177</v>
      </c>
      <c r="B9" s="4">
        <v>2545</v>
      </c>
      <c r="C9" s="15">
        <v>0.04</v>
      </c>
      <c r="D9" s="4">
        <v>2295</v>
      </c>
      <c r="E9" s="19">
        <v>1780</v>
      </c>
      <c r="F9" s="4">
        <v>445</v>
      </c>
      <c r="G9" s="19">
        <v>70</v>
      </c>
      <c r="H9" s="5">
        <v>0.78</v>
      </c>
      <c r="I9" s="15">
        <v>0.19</v>
      </c>
      <c r="J9" s="15">
        <v>0.03</v>
      </c>
    </row>
    <row r="10" spans="1:10" x14ac:dyDescent="0.35">
      <c r="A10" s="11" t="s">
        <v>178</v>
      </c>
      <c r="B10" s="4">
        <v>1170</v>
      </c>
      <c r="C10" s="15">
        <v>0.02</v>
      </c>
      <c r="D10" s="4">
        <v>1060</v>
      </c>
      <c r="E10" s="19">
        <v>810</v>
      </c>
      <c r="F10" s="4">
        <v>215</v>
      </c>
      <c r="G10" s="19">
        <v>30</v>
      </c>
      <c r="H10" s="5">
        <v>0.77</v>
      </c>
      <c r="I10" s="15">
        <v>0.2</v>
      </c>
      <c r="J10" s="15">
        <v>0.03</v>
      </c>
    </row>
    <row r="11" spans="1:10" x14ac:dyDescent="0.35">
      <c r="A11" s="11" t="s">
        <v>179</v>
      </c>
      <c r="B11" s="4">
        <v>865</v>
      </c>
      <c r="C11" s="15">
        <v>0.01</v>
      </c>
      <c r="D11" s="4">
        <v>785</v>
      </c>
      <c r="E11" s="19">
        <v>615</v>
      </c>
      <c r="F11" s="4">
        <v>140</v>
      </c>
      <c r="G11" s="19">
        <v>30</v>
      </c>
      <c r="H11" s="5">
        <v>0.78</v>
      </c>
      <c r="I11" s="15">
        <v>0.18</v>
      </c>
      <c r="J11" s="15">
        <v>0.04</v>
      </c>
    </row>
    <row r="12" spans="1:10" x14ac:dyDescent="0.35">
      <c r="A12" s="11" t="s">
        <v>180</v>
      </c>
      <c r="B12" s="4">
        <v>785</v>
      </c>
      <c r="C12" s="15">
        <v>0.01</v>
      </c>
      <c r="D12" s="4">
        <v>710</v>
      </c>
      <c r="E12" s="19">
        <v>535</v>
      </c>
      <c r="F12" s="4">
        <v>145</v>
      </c>
      <c r="G12" s="19">
        <v>30</v>
      </c>
      <c r="H12" s="5">
        <v>0.76</v>
      </c>
      <c r="I12" s="15">
        <v>0.2</v>
      </c>
      <c r="J12" s="15">
        <v>0.04</v>
      </c>
    </row>
    <row r="13" spans="1:10" x14ac:dyDescent="0.35">
      <c r="A13" s="11" t="s">
        <v>181</v>
      </c>
      <c r="B13" s="4">
        <v>2015</v>
      </c>
      <c r="C13" s="15">
        <v>0.03</v>
      </c>
      <c r="D13" s="4">
        <v>1825</v>
      </c>
      <c r="E13" s="19">
        <v>1405</v>
      </c>
      <c r="F13" s="4">
        <v>340</v>
      </c>
      <c r="G13" s="19">
        <v>75</v>
      </c>
      <c r="H13" s="5">
        <v>0.77</v>
      </c>
      <c r="I13" s="15">
        <v>0.19</v>
      </c>
      <c r="J13" s="15">
        <v>0.04</v>
      </c>
    </row>
    <row r="14" spans="1:10" x14ac:dyDescent="0.35">
      <c r="A14" s="11" t="s">
        <v>182</v>
      </c>
      <c r="B14" s="4">
        <v>2150</v>
      </c>
      <c r="C14" s="15">
        <v>0.03</v>
      </c>
      <c r="D14" s="4">
        <v>1955</v>
      </c>
      <c r="E14" s="19">
        <v>1405</v>
      </c>
      <c r="F14" s="4">
        <v>450</v>
      </c>
      <c r="G14" s="19">
        <v>105</v>
      </c>
      <c r="H14" s="5">
        <v>0.72</v>
      </c>
      <c r="I14" s="15">
        <v>0.23</v>
      </c>
      <c r="J14" s="15">
        <v>0.05</v>
      </c>
    </row>
    <row r="15" spans="1:10" x14ac:dyDescent="0.35">
      <c r="A15" s="11" t="s">
        <v>183</v>
      </c>
      <c r="B15" s="4">
        <v>1745</v>
      </c>
      <c r="C15" s="15">
        <v>0.03</v>
      </c>
      <c r="D15" s="4">
        <v>1570</v>
      </c>
      <c r="E15" s="19">
        <v>1170</v>
      </c>
      <c r="F15" s="4">
        <v>350</v>
      </c>
      <c r="G15" s="19">
        <v>55</v>
      </c>
      <c r="H15" s="5">
        <v>0.74</v>
      </c>
      <c r="I15" s="15">
        <v>0.22</v>
      </c>
      <c r="J15" s="15">
        <v>0.03</v>
      </c>
    </row>
    <row r="16" spans="1:10" x14ac:dyDescent="0.35">
      <c r="A16" s="11" t="s">
        <v>184</v>
      </c>
      <c r="B16" s="4">
        <v>1070</v>
      </c>
      <c r="C16" s="15">
        <v>0.02</v>
      </c>
      <c r="D16" s="4">
        <v>950</v>
      </c>
      <c r="E16" s="19">
        <v>755</v>
      </c>
      <c r="F16" s="4">
        <v>170</v>
      </c>
      <c r="G16" s="19">
        <v>30</v>
      </c>
      <c r="H16" s="5">
        <v>0.79</v>
      </c>
      <c r="I16" s="15">
        <v>0.18</v>
      </c>
      <c r="J16" s="15">
        <v>0.03</v>
      </c>
    </row>
    <row r="17" spans="1:10" x14ac:dyDescent="0.35">
      <c r="A17" s="11" t="s">
        <v>185</v>
      </c>
      <c r="B17" s="4">
        <v>1350</v>
      </c>
      <c r="C17" s="15">
        <v>0.02</v>
      </c>
      <c r="D17" s="4">
        <v>1215</v>
      </c>
      <c r="E17" s="19">
        <v>935</v>
      </c>
      <c r="F17" s="4">
        <v>245</v>
      </c>
      <c r="G17" s="19">
        <v>35</v>
      </c>
      <c r="H17" s="5">
        <v>0.77</v>
      </c>
      <c r="I17" s="15">
        <v>0.2</v>
      </c>
      <c r="J17" s="15">
        <v>0.03</v>
      </c>
    </row>
    <row r="18" spans="1:10" x14ac:dyDescent="0.35">
      <c r="A18" s="11" t="s">
        <v>186</v>
      </c>
      <c r="B18" s="4">
        <v>930</v>
      </c>
      <c r="C18" s="15">
        <v>0.01</v>
      </c>
      <c r="D18" s="4">
        <v>860</v>
      </c>
      <c r="E18" s="19">
        <v>690</v>
      </c>
      <c r="F18" s="4">
        <v>145</v>
      </c>
      <c r="G18" s="19">
        <v>25</v>
      </c>
      <c r="H18" s="5">
        <v>0.8</v>
      </c>
      <c r="I18" s="15">
        <v>0.17</v>
      </c>
      <c r="J18" s="15">
        <v>0.03</v>
      </c>
    </row>
    <row r="19" spans="1:10" x14ac:dyDescent="0.35">
      <c r="A19" s="11" t="s">
        <v>187</v>
      </c>
      <c r="B19" s="4">
        <v>4135</v>
      </c>
      <c r="C19" s="15">
        <v>0.06</v>
      </c>
      <c r="D19" s="4">
        <v>3675</v>
      </c>
      <c r="E19" s="19">
        <v>2820</v>
      </c>
      <c r="F19" s="4">
        <v>740</v>
      </c>
      <c r="G19" s="19">
        <v>120</v>
      </c>
      <c r="H19" s="5">
        <v>0.77</v>
      </c>
      <c r="I19" s="15">
        <v>0.2</v>
      </c>
      <c r="J19" s="15">
        <v>0.03</v>
      </c>
    </row>
    <row r="20" spans="1:10" x14ac:dyDescent="0.35">
      <c r="A20" s="11" t="s">
        <v>188</v>
      </c>
      <c r="B20" s="4">
        <v>2180</v>
      </c>
      <c r="C20" s="15">
        <v>0.03</v>
      </c>
      <c r="D20" s="4">
        <v>1970</v>
      </c>
      <c r="E20" s="19">
        <v>1530</v>
      </c>
      <c r="F20" s="4">
        <v>375</v>
      </c>
      <c r="G20" s="19">
        <v>65</v>
      </c>
      <c r="H20" s="5">
        <v>0.78</v>
      </c>
      <c r="I20" s="15">
        <v>0.19</v>
      </c>
      <c r="J20" s="15">
        <v>0.03</v>
      </c>
    </row>
    <row r="21" spans="1:10" x14ac:dyDescent="0.35">
      <c r="A21" s="11" t="s">
        <v>189</v>
      </c>
      <c r="B21" s="4">
        <v>5150</v>
      </c>
      <c r="C21" s="15">
        <v>0.08</v>
      </c>
      <c r="D21" s="4">
        <v>4645</v>
      </c>
      <c r="E21" s="19">
        <v>3520</v>
      </c>
      <c r="F21" s="4">
        <v>975</v>
      </c>
      <c r="G21" s="19">
        <v>150</v>
      </c>
      <c r="H21" s="5">
        <v>0.76</v>
      </c>
      <c r="I21" s="15">
        <v>0.21</v>
      </c>
      <c r="J21" s="15">
        <v>0.03</v>
      </c>
    </row>
    <row r="22" spans="1:10" x14ac:dyDescent="0.35">
      <c r="A22" s="11" t="s">
        <v>190</v>
      </c>
      <c r="B22" s="4">
        <v>9805</v>
      </c>
      <c r="C22" s="15">
        <v>0.14000000000000001</v>
      </c>
      <c r="D22" s="4">
        <v>8765</v>
      </c>
      <c r="E22" s="19">
        <v>6580</v>
      </c>
      <c r="F22" s="4">
        <v>1850</v>
      </c>
      <c r="G22" s="19">
        <v>340</v>
      </c>
      <c r="H22" s="5">
        <v>0.75</v>
      </c>
      <c r="I22" s="15">
        <v>0.21</v>
      </c>
      <c r="J22" s="15">
        <v>0.04</v>
      </c>
    </row>
    <row r="23" spans="1:10" x14ac:dyDescent="0.35">
      <c r="A23" s="11" t="s">
        <v>191</v>
      </c>
      <c r="B23" s="4">
        <v>2220</v>
      </c>
      <c r="C23" s="15">
        <v>0.03</v>
      </c>
      <c r="D23" s="4">
        <v>2000</v>
      </c>
      <c r="E23" s="19">
        <v>1525</v>
      </c>
      <c r="F23" s="4">
        <v>410</v>
      </c>
      <c r="G23" s="19">
        <v>65</v>
      </c>
      <c r="H23" s="5">
        <v>0.76</v>
      </c>
      <c r="I23" s="15">
        <v>0.2</v>
      </c>
      <c r="J23" s="15">
        <v>0.03</v>
      </c>
    </row>
    <row r="24" spans="1:10" x14ac:dyDescent="0.35">
      <c r="A24" s="11" t="s">
        <v>192</v>
      </c>
      <c r="B24" s="4">
        <v>1070</v>
      </c>
      <c r="C24" s="15">
        <v>0.02</v>
      </c>
      <c r="D24" s="4">
        <v>970</v>
      </c>
      <c r="E24" s="19">
        <v>735</v>
      </c>
      <c r="F24" s="4">
        <v>200</v>
      </c>
      <c r="G24" s="19">
        <v>35</v>
      </c>
      <c r="H24" s="5">
        <v>0.76</v>
      </c>
      <c r="I24" s="15">
        <v>0.21</v>
      </c>
      <c r="J24" s="15">
        <v>0.03</v>
      </c>
    </row>
    <row r="25" spans="1:10" x14ac:dyDescent="0.35">
      <c r="A25" s="11" t="s">
        <v>193</v>
      </c>
      <c r="B25" s="4">
        <v>1620</v>
      </c>
      <c r="C25" s="15">
        <v>0.02</v>
      </c>
      <c r="D25" s="4">
        <v>1455</v>
      </c>
      <c r="E25" s="19">
        <v>1130</v>
      </c>
      <c r="F25" s="4">
        <v>280</v>
      </c>
      <c r="G25" s="19">
        <v>45</v>
      </c>
      <c r="H25" s="5">
        <v>0.78</v>
      </c>
      <c r="I25" s="15">
        <v>0.19</v>
      </c>
      <c r="J25" s="15">
        <v>0.03</v>
      </c>
    </row>
    <row r="26" spans="1:10" x14ac:dyDescent="0.35">
      <c r="A26" s="11" t="s">
        <v>194</v>
      </c>
      <c r="B26" s="4">
        <v>1075</v>
      </c>
      <c r="C26" s="15">
        <v>0.02</v>
      </c>
      <c r="D26" s="4">
        <v>975</v>
      </c>
      <c r="E26" s="19">
        <v>740</v>
      </c>
      <c r="F26" s="4">
        <v>205</v>
      </c>
      <c r="G26" s="19">
        <v>30</v>
      </c>
      <c r="H26" s="5">
        <v>0.76</v>
      </c>
      <c r="I26" s="15">
        <v>0.21</v>
      </c>
      <c r="J26" s="15">
        <v>0.03</v>
      </c>
    </row>
    <row r="27" spans="1:10" x14ac:dyDescent="0.35">
      <c r="A27" s="11" t="s">
        <v>195</v>
      </c>
      <c r="B27" s="4">
        <v>150</v>
      </c>
      <c r="C27" s="15">
        <v>0</v>
      </c>
      <c r="D27" s="4">
        <v>135</v>
      </c>
      <c r="E27" s="19">
        <v>95</v>
      </c>
      <c r="F27" s="4">
        <v>35</v>
      </c>
      <c r="G27" s="19">
        <v>5</v>
      </c>
      <c r="H27" s="5">
        <v>0.7</v>
      </c>
      <c r="I27" s="15">
        <v>0.25</v>
      </c>
      <c r="J27" s="15">
        <v>0.04</v>
      </c>
    </row>
    <row r="28" spans="1:10" x14ac:dyDescent="0.35">
      <c r="A28" s="11" t="s">
        <v>196</v>
      </c>
      <c r="B28" s="4">
        <v>1995</v>
      </c>
      <c r="C28" s="15">
        <v>0.03</v>
      </c>
      <c r="D28" s="4">
        <v>1800</v>
      </c>
      <c r="E28" s="19">
        <v>1310</v>
      </c>
      <c r="F28" s="4">
        <v>425</v>
      </c>
      <c r="G28" s="19">
        <v>70</v>
      </c>
      <c r="H28" s="5">
        <v>0.73</v>
      </c>
      <c r="I28" s="15">
        <v>0.23</v>
      </c>
      <c r="J28" s="15">
        <v>0.04</v>
      </c>
    </row>
    <row r="29" spans="1:10" x14ac:dyDescent="0.35">
      <c r="A29" s="11" t="s">
        <v>197</v>
      </c>
      <c r="B29" s="4">
        <v>4815</v>
      </c>
      <c r="C29" s="15">
        <v>7.0000000000000007E-2</v>
      </c>
      <c r="D29" s="4">
        <v>4275</v>
      </c>
      <c r="E29" s="19">
        <v>3175</v>
      </c>
      <c r="F29" s="4">
        <v>955</v>
      </c>
      <c r="G29" s="19">
        <v>150</v>
      </c>
      <c r="H29" s="5">
        <v>0.74</v>
      </c>
      <c r="I29" s="15">
        <v>0.22</v>
      </c>
      <c r="J29" s="15">
        <v>0.03</v>
      </c>
    </row>
    <row r="30" spans="1:10" x14ac:dyDescent="0.35">
      <c r="A30" s="11" t="s">
        <v>198</v>
      </c>
      <c r="B30" s="4">
        <v>185</v>
      </c>
      <c r="C30" s="15">
        <v>0</v>
      </c>
      <c r="D30" s="4">
        <v>165</v>
      </c>
      <c r="E30" s="19">
        <v>130</v>
      </c>
      <c r="F30" s="4">
        <v>30</v>
      </c>
      <c r="G30" s="19">
        <v>5</v>
      </c>
      <c r="H30" s="5">
        <v>0.79</v>
      </c>
      <c r="I30" s="15">
        <v>0.2</v>
      </c>
      <c r="J30" s="15">
        <v>0.02</v>
      </c>
    </row>
    <row r="31" spans="1:10" x14ac:dyDescent="0.35">
      <c r="A31" s="11" t="s">
        <v>199</v>
      </c>
      <c r="B31" s="4">
        <v>1935</v>
      </c>
      <c r="C31" s="15">
        <v>0.03</v>
      </c>
      <c r="D31" s="4">
        <v>1770</v>
      </c>
      <c r="E31" s="19">
        <v>1285</v>
      </c>
      <c r="F31" s="4">
        <v>410</v>
      </c>
      <c r="G31" s="19">
        <v>70</v>
      </c>
      <c r="H31" s="5">
        <v>0.73</v>
      </c>
      <c r="I31" s="15">
        <v>0.23</v>
      </c>
      <c r="J31" s="15">
        <v>0.04</v>
      </c>
    </row>
    <row r="32" spans="1:10" x14ac:dyDescent="0.35">
      <c r="A32" s="11" t="s">
        <v>200</v>
      </c>
      <c r="B32" s="4">
        <v>2120</v>
      </c>
      <c r="C32" s="15">
        <v>0.03</v>
      </c>
      <c r="D32" s="4">
        <v>1885</v>
      </c>
      <c r="E32" s="19">
        <v>1425</v>
      </c>
      <c r="F32" s="4">
        <v>410</v>
      </c>
      <c r="G32" s="19">
        <v>50</v>
      </c>
      <c r="H32" s="5">
        <v>0.76</v>
      </c>
      <c r="I32" s="15">
        <v>0.22</v>
      </c>
      <c r="J32" s="15">
        <v>0.03</v>
      </c>
    </row>
    <row r="33" spans="1:10" x14ac:dyDescent="0.35">
      <c r="A33" s="11" t="s">
        <v>201</v>
      </c>
      <c r="B33" s="4">
        <v>1055</v>
      </c>
      <c r="C33" s="15">
        <v>0.02</v>
      </c>
      <c r="D33" s="4">
        <v>950</v>
      </c>
      <c r="E33" s="19">
        <v>725</v>
      </c>
      <c r="F33" s="4">
        <v>190</v>
      </c>
      <c r="G33" s="19">
        <v>35</v>
      </c>
      <c r="H33" s="5">
        <v>0.76</v>
      </c>
      <c r="I33" s="15">
        <v>0.2</v>
      </c>
      <c r="J33" s="15">
        <v>0.04</v>
      </c>
    </row>
    <row r="34" spans="1:10" x14ac:dyDescent="0.35">
      <c r="A34" s="11" t="s">
        <v>202</v>
      </c>
      <c r="B34" s="4">
        <v>215</v>
      </c>
      <c r="C34" s="15">
        <v>0</v>
      </c>
      <c r="D34" s="4">
        <v>200</v>
      </c>
      <c r="E34" s="19">
        <v>155</v>
      </c>
      <c r="F34" s="4">
        <v>40</v>
      </c>
      <c r="G34" s="19">
        <v>5</v>
      </c>
      <c r="H34" s="5">
        <v>0.78</v>
      </c>
      <c r="I34" s="15">
        <v>0.19</v>
      </c>
      <c r="J34" s="15">
        <v>0.03</v>
      </c>
    </row>
    <row r="35" spans="1:10" x14ac:dyDescent="0.35">
      <c r="A35" s="11" t="s">
        <v>203</v>
      </c>
      <c r="B35" s="4">
        <v>1300</v>
      </c>
      <c r="C35" s="15">
        <v>0.02</v>
      </c>
      <c r="D35" s="4">
        <v>1180</v>
      </c>
      <c r="E35" s="19">
        <v>895</v>
      </c>
      <c r="F35" s="4">
        <v>255</v>
      </c>
      <c r="G35" s="19">
        <v>35</v>
      </c>
      <c r="H35" s="5">
        <v>0.76</v>
      </c>
      <c r="I35" s="15">
        <v>0.21</v>
      </c>
      <c r="J35" s="15">
        <v>0.03</v>
      </c>
    </row>
    <row r="36" spans="1:10" x14ac:dyDescent="0.35">
      <c r="A36" s="11" t="s">
        <v>204</v>
      </c>
      <c r="B36" s="4">
        <v>4360</v>
      </c>
      <c r="C36" s="15">
        <v>0.06</v>
      </c>
      <c r="D36" s="4">
        <v>3895</v>
      </c>
      <c r="E36" s="19">
        <v>3025</v>
      </c>
      <c r="F36" s="4">
        <v>750</v>
      </c>
      <c r="G36" s="19">
        <v>120</v>
      </c>
      <c r="H36" s="5">
        <v>0.78</v>
      </c>
      <c r="I36" s="15">
        <v>0.19</v>
      </c>
      <c r="J36" s="15">
        <v>0.03</v>
      </c>
    </row>
    <row r="37" spans="1:10" x14ac:dyDescent="0.35">
      <c r="A37" s="11" t="s">
        <v>205</v>
      </c>
      <c r="B37" s="4">
        <v>880</v>
      </c>
      <c r="C37" s="15">
        <v>0.01</v>
      </c>
      <c r="D37" s="4">
        <v>785</v>
      </c>
      <c r="E37" s="19">
        <v>645</v>
      </c>
      <c r="F37" s="4">
        <v>125</v>
      </c>
      <c r="G37" s="19">
        <v>20</v>
      </c>
      <c r="H37" s="5">
        <v>0.82</v>
      </c>
      <c r="I37" s="15">
        <v>0.16</v>
      </c>
      <c r="J37" s="15">
        <v>0.02</v>
      </c>
    </row>
    <row r="38" spans="1:10" x14ac:dyDescent="0.35">
      <c r="A38" s="11" t="s">
        <v>206</v>
      </c>
      <c r="B38" s="4">
        <v>1435</v>
      </c>
      <c r="C38" s="15">
        <v>0.02</v>
      </c>
      <c r="D38" s="4">
        <v>1285</v>
      </c>
      <c r="E38" s="19">
        <v>975</v>
      </c>
      <c r="F38" s="4">
        <v>260</v>
      </c>
      <c r="G38" s="19">
        <v>50</v>
      </c>
      <c r="H38" s="5">
        <v>0.76</v>
      </c>
      <c r="I38" s="15">
        <v>0.2</v>
      </c>
      <c r="J38" s="15">
        <v>0.04</v>
      </c>
    </row>
    <row r="39" spans="1:10" x14ac:dyDescent="0.35">
      <c r="A39" s="11" t="s">
        <v>207</v>
      </c>
      <c r="B39" s="4">
        <v>2930</v>
      </c>
      <c r="C39" s="15">
        <v>0.04</v>
      </c>
      <c r="D39" s="4">
        <v>2650</v>
      </c>
      <c r="E39" s="19">
        <v>2025</v>
      </c>
      <c r="F39" s="4">
        <v>545</v>
      </c>
      <c r="G39" s="19">
        <v>80</v>
      </c>
      <c r="H39" s="5">
        <v>0.76</v>
      </c>
      <c r="I39" s="15">
        <v>0.21</v>
      </c>
      <c r="J39" s="15">
        <v>0.03</v>
      </c>
    </row>
    <row r="40" spans="1:10" x14ac:dyDescent="0.35">
      <c r="A40" s="32" t="s">
        <v>208</v>
      </c>
      <c r="B40" s="4">
        <v>250</v>
      </c>
      <c r="C40" s="33">
        <v>0</v>
      </c>
      <c r="D40" s="4">
        <v>245</v>
      </c>
      <c r="E40" s="34">
        <v>175</v>
      </c>
      <c r="F40" s="4">
        <v>40</v>
      </c>
      <c r="G40" s="34">
        <v>30</v>
      </c>
      <c r="H40" s="5">
        <v>0.71</v>
      </c>
      <c r="I40" s="33">
        <v>0.17</v>
      </c>
      <c r="J40" s="33">
        <v>0.12</v>
      </c>
    </row>
    <row r="41" spans="1:10" x14ac:dyDescent="0.35">
      <c r="A41" s="87" t="s">
        <v>28</v>
      </c>
      <c r="B41" s="87" t="s">
        <v>389</v>
      </c>
    </row>
    <row r="42" spans="1:10" x14ac:dyDescent="0.35">
      <c r="A42" s="87" t="s">
        <v>29</v>
      </c>
      <c r="B42" s="87" t="s">
        <v>391</v>
      </c>
    </row>
    <row r="43" spans="1:10" x14ac:dyDescent="0.35">
      <c r="A43" s="87" t="s">
        <v>30</v>
      </c>
      <c r="B43" s="87" t="s">
        <v>395</v>
      </c>
    </row>
    <row r="44" spans="1:10" x14ac:dyDescent="0.35">
      <c r="A44" s="87" t="s">
        <v>31</v>
      </c>
      <c r="B44" s="87" t="s">
        <v>390</v>
      </c>
    </row>
    <row r="45" spans="1:10" x14ac:dyDescent="0.35">
      <c r="A45" s="87" t="s">
        <v>32</v>
      </c>
      <c r="B45" s="87" t="s">
        <v>409</v>
      </c>
    </row>
    <row r="46" spans="1:10" x14ac:dyDescent="0.35">
      <c r="A46" s="87" t="s">
        <v>33</v>
      </c>
      <c r="B46" s="87" t="s">
        <v>410</v>
      </c>
    </row>
    <row r="47" spans="1:10" x14ac:dyDescent="0.35">
      <c r="A47" s="87" t="s">
        <v>34</v>
      </c>
      <c r="B47" s="87" t="s">
        <v>411</v>
      </c>
    </row>
  </sheetData>
  <conditionalFormatting sqref="C1:C1048576 H1:J1048576">
    <cfRule type="dataBar" priority="1">
      <dataBar>
        <cfvo type="num" val="0"/>
        <cfvo type="num" val="1"/>
        <color theme="7" tint="0.39997558519241921"/>
      </dataBar>
      <extLst>
        <ext xmlns:x14="http://schemas.microsoft.com/office/spreadsheetml/2009/9/main" uri="{B025F937-C7B1-47D3-B67F-A62EFF666E3E}">
          <x14:id>{0478C996-F187-436C-9D6B-D443CCA5F4B2}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478C996-F187-436C-9D6B-D443CCA5F4B2}">
            <x14:dataBar minLength="0" maxLength="100" gradient="0">
              <x14:cfvo type="num">
                <xm:f>0</xm:f>
              </x14:cfvo>
              <x14:cfvo type="num">
                <xm:f>1</xm:f>
              </x14:cfvo>
              <x14:negativeFillColor rgb="FFFF0000"/>
              <x14:axisColor rgb="FF000000"/>
            </x14:dataBar>
          </x14:cfRule>
          <xm:sqref>C1:C1048576 H1:J1048576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Contents</vt:lpstr>
      <vt:lpstr>T1 Applications by decision</vt:lpstr>
      <vt:lpstr>T2 Decisions by award type</vt:lpstr>
      <vt:lpstr>T3 Care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Payments</vt:lpstr>
      <vt:lpstr>T11 Payments by LA</vt:lpstr>
      <vt:lpstr>T12 Number of individuals paid</vt:lpstr>
      <vt:lpstr>T13 Caseload by award type</vt:lpstr>
      <vt:lpstr>T14 Caseload by care level</vt:lpstr>
      <vt:lpstr>T15 Caseload by mob level</vt:lpstr>
      <vt:lpstr>T16 Caseload by award level</vt:lpstr>
      <vt:lpstr>T17 Caseload by age</vt:lpstr>
      <vt:lpstr>T18 Caseload by cond and award</vt:lpstr>
      <vt:lpstr>T19 Caseload by cond and care</vt:lpstr>
      <vt:lpstr>T20 Caseload by cond and mob</vt:lpstr>
      <vt:lpstr>T21 Caseload by SRTI</vt:lpstr>
      <vt:lpstr>T22 Caseload by duration</vt:lpstr>
      <vt:lpstr>T23 Caseload by LA</vt:lpstr>
      <vt:lpstr>T24 Redeterminations</vt:lpstr>
      <vt:lpstr>T25 Appeals</vt:lpstr>
      <vt:lpstr>T26 Reviews</vt:lpstr>
      <vt:lpstr>T27 New applicant reviews</vt:lpstr>
      <vt:lpstr>T28 Case transfer reviews</vt:lpstr>
      <vt:lpstr>Chart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U457114</dc:creator>
  <cp:lastModifiedBy>Molly Allen</cp:lastModifiedBy>
  <dcterms:created xsi:type="dcterms:W3CDTF">2024-10-25T13:47:30Z</dcterms:created>
  <dcterms:modified xsi:type="dcterms:W3CDTF">2024-11-15T13:19:27Z</dcterms:modified>
</cp:coreProperties>
</file>