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s0177a\datashare\Social_Security_Scotland\Statistics\FSP\FSP official statistics publication\FSP_Publication_2024_March\Final Docs\"/>
    </mc:Choice>
  </mc:AlternateContent>
  <xr:revisionPtr revIDLastSave="0" documentId="13_ncr:1_{6A631758-0973-4A2C-96B4-A6D48ACA3A29}" xr6:coauthVersionLast="47" xr6:coauthVersionMax="47" xr10:uidLastSave="{00000000-0000-0000-0000-000000000000}"/>
  <bookViews>
    <workbookView xWindow="28680" yWindow="-120" windowWidth="29040" windowHeight="15840" tabRatio="829" xr2:uid="{00000000-000D-0000-FFFF-FFFF00000000}"/>
  </bookViews>
  <sheets>
    <sheet name="Table of Contents" sheetId="1" r:id="rId1"/>
    <sheet name="Table 1 Applications by Month" sheetId="2" r:id="rId2"/>
    <sheet name="Table 2 Applications by Channel" sheetId="3" r:id="rId3"/>
    <sheet name="Table 3 Applications by LA" sheetId="4" r:id="rId4"/>
    <sheet name="Table 4 Processing Times" sheetId="5" r:id="rId5"/>
    <sheet name="Table 5a Payments by Age" sheetId="6" r:id="rId6"/>
    <sheet name="Table 5b Mean Value of Payments" sheetId="7" r:id="rId7"/>
    <sheet name="Table 6 Payments by Month" sheetId="8" r:id="rId8"/>
    <sheet name="Table 7 Payments by LA" sheetId="9" r:id="rId9"/>
    <sheet name="Table 8 Clients paid" sheetId="10" r:id="rId10"/>
    <sheet name="Table 9a Re-determinations" sheetId="11" r:id="rId11"/>
    <sheet name="Table 9b Appeals" sheetId="12" r:id="rId12"/>
    <sheet name="Chart 1 Applications by Month" sheetId="13" r:id="rId13"/>
    <sheet name="Chart 2 Payments to Recipients" sheetId="14" r:id="rId14"/>
    <sheet name="Table 3 - Full data" sheetId="15" r:id="rId15"/>
    <sheet name="Table 5b - Full data" sheetId="16" r:id="rId16"/>
    <sheet name="Table 7 - Full data" sheetId="17" r:id="rId17"/>
    <sheet name="Financial year lookup"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9" l="1"/>
  <c r="B43" i="9"/>
  <c r="C42" i="9"/>
  <c r="B42" i="9"/>
  <c r="C41" i="9"/>
  <c r="B41" i="9"/>
  <c r="C40" i="9"/>
  <c r="B40" i="9"/>
  <c r="C39" i="9"/>
  <c r="B39" i="9"/>
  <c r="C38" i="9"/>
  <c r="B38" i="9"/>
  <c r="C37" i="9"/>
  <c r="B37" i="9"/>
  <c r="C36" i="9"/>
  <c r="B36" i="9"/>
  <c r="C35" i="9"/>
  <c r="B35" i="9"/>
  <c r="C34" i="9"/>
  <c r="B34" i="9"/>
  <c r="C33" i="9"/>
  <c r="B33" i="9"/>
  <c r="C32" i="9"/>
  <c r="B32" i="9"/>
  <c r="C31" i="9"/>
  <c r="B31" i="9"/>
  <c r="C30" i="9"/>
  <c r="B30" i="9"/>
  <c r="C29" i="9"/>
  <c r="B29" i="9"/>
  <c r="C28" i="9"/>
  <c r="B28" i="9"/>
  <c r="C27" i="9"/>
  <c r="B27" i="9"/>
  <c r="C26" i="9"/>
  <c r="B26" i="9"/>
  <c r="C25" i="9"/>
  <c r="B25" i="9"/>
  <c r="C24" i="9"/>
  <c r="B24" i="9"/>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10" i="7"/>
  <c r="B10" i="7"/>
  <c r="C9" i="7"/>
  <c r="B9" i="7"/>
  <c r="C8" i="7"/>
  <c r="B8" i="7"/>
  <c r="F44" i="4"/>
  <c r="E44" i="4"/>
  <c r="D44" i="4"/>
  <c r="C44" i="4"/>
  <c r="B44" i="4"/>
  <c r="F43" i="4"/>
  <c r="E43" i="4"/>
  <c r="D43" i="4"/>
  <c r="C43" i="4"/>
  <c r="B43" i="4"/>
  <c r="F42" i="4"/>
  <c r="E42" i="4"/>
  <c r="D42" i="4"/>
  <c r="C42" i="4"/>
  <c r="B42" i="4"/>
  <c r="F41" i="4"/>
  <c r="E41" i="4"/>
  <c r="D41" i="4"/>
  <c r="C41" i="4"/>
  <c r="B41" i="4"/>
  <c r="F40" i="4"/>
  <c r="E40" i="4"/>
  <c r="D40" i="4"/>
  <c r="C40" i="4"/>
  <c r="B40" i="4"/>
  <c r="F39" i="4"/>
  <c r="E39" i="4"/>
  <c r="D39" i="4"/>
  <c r="C39" i="4"/>
  <c r="B39" i="4"/>
  <c r="F38" i="4"/>
  <c r="E38" i="4"/>
  <c r="D38" i="4"/>
  <c r="C38" i="4"/>
  <c r="B38" i="4"/>
  <c r="F37" i="4"/>
  <c r="E37" i="4"/>
  <c r="D37" i="4"/>
  <c r="C37" i="4"/>
  <c r="B37" i="4"/>
  <c r="F36" i="4"/>
  <c r="E36" i="4"/>
  <c r="D36" i="4"/>
  <c r="C36" i="4"/>
  <c r="B36" i="4"/>
  <c r="F35" i="4"/>
  <c r="E35" i="4"/>
  <c r="D35" i="4"/>
  <c r="C35" i="4"/>
  <c r="B35" i="4"/>
  <c r="F34" i="4"/>
  <c r="E34" i="4"/>
  <c r="D34" i="4"/>
  <c r="C34" i="4"/>
  <c r="B34" i="4"/>
  <c r="F33" i="4"/>
  <c r="E33" i="4"/>
  <c r="D33" i="4"/>
  <c r="C33" i="4"/>
  <c r="B33" i="4"/>
  <c r="F32" i="4"/>
  <c r="E32" i="4"/>
  <c r="D32" i="4"/>
  <c r="C32" i="4"/>
  <c r="B32" i="4"/>
  <c r="F31" i="4"/>
  <c r="E31" i="4"/>
  <c r="D31" i="4"/>
  <c r="C31" i="4"/>
  <c r="B31" i="4"/>
  <c r="F30" i="4"/>
  <c r="E30" i="4"/>
  <c r="D30" i="4"/>
  <c r="C30" i="4"/>
  <c r="B30" i="4"/>
  <c r="F29" i="4"/>
  <c r="E29" i="4"/>
  <c r="D29" i="4"/>
  <c r="C29" i="4"/>
  <c r="B29" i="4"/>
  <c r="F28" i="4"/>
  <c r="E28" i="4"/>
  <c r="D28" i="4"/>
  <c r="C28" i="4"/>
  <c r="B28" i="4"/>
  <c r="F27" i="4"/>
  <c r="E27" i="4"/>
  <c r="D27" i="4"/>
  <c r="C27" i="4"/>
  <c r="B27" i="4"/>
  <c r="F26" i="4"/>
  <c r="E26" i="4"/>
  <c r="D26" i="4"/>
  <c r="C26" i="4"/>
  <c r="B26" i="4"/>
  <c r="F25" i="4"/>
  <c r="E25" i="4"/>
  <c r="D25" i="4"/>
  <c r="C25" i="4"/>
  <c r="B25" i="4"/>
  <c r="F24" i="4"/>
  <c r="E24" i="4"/>
  <c r="D24" i="4"/>
  <c r="C24" i="4"/>
  <c r="B24" i="4"/>
  <c r="F23" i="4"/>
  <c r="E23" i="4"/>
  <c r="D23" i="4"/>
  <c r="C23" i="4"/>
  <c r="B23" i="4"/>
  <c r="F22" i="4"/>
  <c r="E22" i="4"/>
  <c r="D22" i="4"/>
  <c r="C22" i="4"/>
  <c r="B22" i="4"/>
  <c r="F21" i="4"/>
  <c r="E21" i="4"/>
  <c r="D21" i="4"/>
  <c r="C21" i="4"/>
  <c r="B21" i="4"/>
  <c r="F20" i="4"/>
  <c r="E20" i="4"/>
  <c r="D20" i="4"/>
  <c r="C20" i="4"/>
  <c r="B20" i="4"/>
  <c r="F19" i="4"/>
  <c r="E19" i="4"/>
  <c r="D19" i="4"/>
  <c r="C19" i="4"/>
  <c r="B19" i="4"/>
  <c r="F18" i="4"/>
  <c r="E18" i="4"/>
  <c r="D18" i="4"/>
  <c r="C18" i="4"/>
  <c r="B18" i="4"/>
  <c r="F17" i="4"/>
  <c r="E17" i="4"/>
  <c r="D17" i="4"/>
  <c r="C17" i="4"/>
  <c r="B17" i="4"/>
  <c r="F16" i="4"/>
  <c r="E16" i="4"/>
  <c r="D16" i="4"/>
  <c r="C16" i="4"/>
  <c r="B16" i="4"/>
  <c r="F15" i="4"/>
  <c r="E15" i="4"/>
  <c r="D15" i="4"/>
  <c r="C15" i="4"/>
  <c r="B15" i="4"/>
  <c r="F14" i="4"/>
  <c r="E14" i="4"/>
  <c r="D14" i="4"/>
  <c r="C14" i="4"/>
  <c r="B14" i="4"/>
  <c r="F13" i="4"/>
  <c r="E13" i="4"/>
  <c r="D13" i="4"/>
  <c r="C13" i="4"/>
  <c r="B13" i="4"/>
  <c r="F12" i="4"/>
  <c r="E12" i="4"/>
  <c r="D12" i="4"/>
  <c r="C12" i="4"/>
  <c r="B12" i="4"/>
  <c r="F11" i="4"/>
  <c r="E11" i="4"/>
  <c r="D11" i="4"/>
  <c r="C11" i="4"/>
  <c r="B11" i="4"/>
  <c r="F10" i="4"/>
  <c r="E10" i="4"/>
  <c r="D10" i="4"/>
  <c r="C10" i="4"/>
  <c r="B10" i="4"/>
  <c r="F9" i="4"/>
  <c r="E9" i="4"/>
  <c r="D9" i="4"/>
  <c r="C9" i="4"/>
  <c r="B9" i="4"/>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<sst xmlns="http://schemas.openxmlformats.org/spreadsheetml/2006/main" count="1310" uniqueCount="523">
  <si>
    <t>Funeral Support Payment from 16 September 2019 to 31 March 2024</t>
  </si>
  <si>
    <t>Table 1: Applications for Funeral Support Payment by month</t>
  </si>
  <si>
    <t>Table 2: Applications for Funeral Support Payment by channel</t>
  </si>
  <si>
    <t>Table 3: Applications for Funeral Support Payment by Local Authority</t>
  </si>
  <si>
    <t>Table 4: Processing Times for Funeral Support Payment by month</t>
  </si>
  <si>
    <t>Table 5a: Number and value of Funeral Support Payments issued, by age of deceased</t>
  </si>
  <si>
    <t>Table 5b: Mean average value of Funeral Support Payments, by age of deceased</t>
  </si>
  <si>
    <t>Table 6: Number and value of Funeral Support Payments, by recipient and month</t>
  </si>
  <si>
    <t>Table 7: Number and Value of Funeral Support Payments issued, by Local Authority</t>
  </si>
  <si>
    <t>Table 8: Number of individual Funeral Support Payment clients paid by financial year</t>
  </si>
  <si>
    <t>Table 9a: Re-determinations for Funeral Support Payment Management Information</t>
  </si>
  <si>
    <t>Table 9b: Appeals for Funeral Support Payment Management Information</t>
  </si>
  <si>
    <t>Chart 1: Applications for Funeral Support Payment by month</t>
  </si>
  <si>
    <t>Chart 2: Number of Funeral Support Payments issued to recipients</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</si>
  <si>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</si>
  <si>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</si>
  <si>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</si>
  <si>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</si>
  <si>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</si>
  <si>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A68.</t>
  </si>
  <si>
    <t>This worksheet contains one table. Applications are summarised by month and application channel.</t>
  </si>
  <si>
    <t>Notes are located below this table and begin in cell A63.</t>
  </si>
  <si>
    <t>This worksheet contains one table which uses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</si>
  <si>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3 - Full data.</t>
  </si>
  <si>
    <t>Notes are located below this table and begin in cell A45.</t>
  </si>
  <si>
    <t xml:space="preserve">Financial Year selection
</t>
  </si>
  <si>
    <t>This worksheet contains one table on processing times. Applications are summarised by month. Percentages of total processed applications are located at the bottom of the table.</t>
  </si>
  <si>
    <t>Notes are located below this table and begin in cell A69.</t>
  </si>
  <si>
    <t>This worksheet contains one table which summarises the all time number of payments and all time value of payments by age of deceased.</t>
  </si>
  <si>
    <t>Notes are located below this table and begin in cell A9.</t>
  </si>
  <si>
    <t>This worksheet contains one table. It summarises the average value of payments by age of deceased and also by date of issue and date of application.</t>
  </si>
  <si>
    <t>To view the full data behind this table please see the worksheet titled Table 5b - Full data.</t>
  </si>
  <si>
    <t>Notes are located below this table and begin in cell A11.</t>
  </si>
  <si>
    <t>This worksheet contains one table which summarises payments by month. Financial year totals are located at the bottom of the table.</t>
  </si>
  <si>
    <t>Notes are located below this table and begin in cell A68</t>
  </si>
  <si>
    <t>This worksheet contains one table which uses a drop down menu to present the statistics by financial year. To select the financial year, navigate to cell B6 and either click the down arrow on screen or use the keyboard shortcut alt plus the down arrow.</t>
  </si>
  <si>
    <t>To view the full data behind this table please see the worksheet titled Table 7 - Full data.</t>
  </si>
  <si>
    <t>Notes are located below this table and begin in cell A44.</t>
  </si>
  <si>
    <t>This worksheet contains one table which summarises number of individual clients helped by financial year. All time total is located at the bottom of the table.</t>
  </si>
  <si>
    <t>Notes are located below this table and begin in cell A12.</t>
  </si>
  <si>
    <t>This worksheet contains one table which summarises re-determinations by month.</t>
  </si>
  <si>
    <t>This worksheet contains one table which summarises appeals by month.</t>
  </si>
  <si>
    <t>This worksheet contains one chart. Alternative text for this chart is located in cell A3.</t>
  </si>
  <si>
    <t>Alternative Text: This chart summarises the number of applications received since the benefit launched on 16 September 2019. Vertical bars are used to show the number of applications for each month. The figures used in this chart are located in Table 1 of this document.</t>
  </si>
  <si>
    <t>Alternative Text: This chart summarises the number of payments received since the benefit launched on 16 September 2019. Vertical bars are used to show the number of payments for each month. The bars are also split by payment recipient, showing the proportion of payments made to clients and the proportion made to funeral directors. The figures used in this chart are located in Table 6 of this document.</t>
  </si>
  <si>
    <t>Figures are rounded for disclosure control and may not sum due to rounding.</t>
  </si>
  <si>
    <t>[note 1] Financial Year 2019 - 2020 includes the months from September 2019 to March 2020. All other financial year categories cover the entire financial year.</t>
  </si>
  <si>
    <t>[note 2] Funeral Support Payment was launched on the 16 September 2019 so figures for September 2019 are for the period 16 to 30 September only.</t>
  </si>
  <si>
    <t>[note 3] Applications are processed once a decision has been made to authorise or deny, or once an application is withdrawn by the applicant. Data is presented by the month of decision rather than month the application was received.</t>
  </si>
  <si>
    <t>[note 1] Funeral Support Payment was launched on the 16 September 2019 so figures are for the period 16 to 30 September only.</t>
  </si>
  <si>
    <t>[note 2] Changes were made in March 2020 in response to the Covid-19 pandemic meaning the full telephony service was not available from 24th March 2020 onwards. On 3rd July 2020, a limited inbound telephony service was re-introduced. The full telephony service resumed on 2nd November 2020.</t>
  </si>
  <si>
    <t>[c] Figures suppressed for disclosure control.</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</si>
  <si>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</si>
  <si>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they do not appear on the lookup file used to match postcodes to Scottish local authorities, and if the applications are from a non-Scottish postcode area.</t>
  </si>
  <si>
    <t>[note 3] Some applications did not have a postcode and therefore cannot be matched to local authority or country.</t>
  </si>
  <si>
    <t>[note 4] Applications are processed once a decision has been made to authorise or deny, or once an application is withdrawn by the applicant. Data is presented by the month of decision rather than month the application was received.</t>
  </si>
  <si>
    <t>See the data quality section of the publication for further information about how postcodes are matched to local authorities and country.</t>
  </si>
  <si>
    <t>[note 1] Processing time is calculated in working days, and public holidays are excluded, even if applications were processed by staff working overtime on these days. Processing time is only calculated for applications that were decided by 30 March 2024 and does not include any applications that are flagged as having had a re-determination request. The number of applications processed in this table is therefore lower than the number of decisions shown in other tables. Approximately 2.7% of processed applications are flagged as having a re-determination request and are excluded from these figures.</t>
  </si>
  <si>
    <t>[note 2] Data is presented by the month of decision rather than month the application was received.</t>
  </si>
  <si>
    <t>[note 3] Financial Year 2019 - 2020 includes the months from September 2019 to March 2020. All other financial year categories cover the entire financial year.</t>
  </si>
  <si>
    <t>[note 4] The Funeral Support Payment benefit was launched on the 16 September 2019 so figures are for the period 16 to 30 September only, leaving 11 working days in the month of September during which decisions could be made.</t>
  </si>
  <si>
    <t>[note 5] Within 10 days measure reflects the time between an application being received and a decision. It is not a measure of the time from all supporting evidence being received to decision.</t>
  </si>
  <si>
    <t>[note 6] The median is the middle value of an ordered dataset, or the point at which half of the values are higher and half of the values are lower.</t>
  </si>
  <si>
    <t>[note 1] Payments are issued once applications are processed and a decision is made to authorise the application.</t>
  </si>
  <si>
    <t>[note 2] The standard flat rate paid to clients increased from £700 to £1,000 for applications received on or after 1 April 2020. This increased to £1,010 from April 2021 , £1,070.60 from April 2022 and £1,178.75 from April 2023.</t>
  </si>
  <si>
    <t>[note 3] For payments by date of  payment issue, data is presented by the financial year of payment, according to the month the payment was issued, rather than the financial year the application was received.</t>
  </si>
  <si>
    <t>[note 4] The mean value of payments issued for each financial year have been calculated using the date of payment issue. Where payment rates have increased, payment values are based on the finanical year the application was received rather than the financial year the payment was issued.</t>
  </si>
  <si>
    <t>[note 5] For payments made by date of application, data is presented according to the month the application was received.</t>
  </si>
  <si>
    <t>[note 6] The mean value of payments for each financial year have been calculated using the date of application in order to separate applications that were received before and after the payment increase for applications received on or after 1 April 2020, 1 April 2021 and 1 April 2022.</t>
  </si>
  <si>
    <t>[note 7] Financial Year 2019 - 2020 includes the months from September 2019 to March 2020. All other financial year categories cover the entire financial year.</t>
  </si>
  <si>
    <t>[note 1] Payments are issued once applications are processed and a decision is made to authorise the application. Data is presented by the month of a payment being issued rather than the month the application was received or the month of decision.</t>
  </si>
  <si>
    <t>[note 2] The Funeral Support Payment benefit was launched on the 16 September 2019, so figures are for the period 16 to 30 September 2019 only.</t>
  </si>
  <si>
    <t>[c] Figures are suppressed where they would disclose a small cohort or allow for the calculation of a small cohort.</t>
  </si>
  <si>
    <t>[note 2] Applications have been assigned as being non-Scottish if they do not appear on the lookup file used to match postcodes to Scottish local authorities, and if the applications are from a non-Scottish postcode area. Non-Scottish postcode applications that have been authorised or received payments did reflect a Scottish postcode at the time of application.</t>
  </si>
  <si>
    <t>[note 4] Payments are issued once applications are processed and a decision is made to authorise the application. Data is presented by the date a payment is issued rather than date the application was received or the date of decision.</t>
  </si>
  <si>
    <t>[note 5] Includes payments that are a result of re-determinations and appeals.</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</si>
  <si>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</si>
  <si>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</si>
  <si>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2019 - 2020 includes the months from September 2019 to March 2020. All other financial year categories cover the entire financial year.</t>
  </si>
  <si>
    <t>[note 3] Includes payments that are a result of re-determinations and appeals.</t>
  </si>
  <si>
    <t>[note 4] A client refers to a person who has applied for the benefit, regardless of the payment being made to them or to the funeral directors. A client may be included in multiple financial years if they have successfully applied and received payment for different applications.</t>
  </si>
  <si>
    <t>[c] Figures suppressed for disclosure control</t>
  </si>
  <si>
    <t>[note 1] The Funeral Support Payment benefit was launched on the 16 September 2019 so figures are for the period 16 to 30 September only, leaving 11 working days in the month of September during which decisions could be made and any re-determinations completed.</t>
  </si>
  <si>
    <t>[note 3] Figures presented for re-determinations received exclude any invalid requests.</t>
  </si>
  <si>
    <t>[note 4] Data is presented by the month of decision rather than month the re-determination was received.</t>
  </si>
  <si>
    <t>[note 5] Average days to respond are only calculated for re-determinations that were disallowed, allowed, or partially allowed - this figure excludes re-determinations that were withdrawn.</t>
  </si>
  <si>
    <t>[note 6] Median average has been used. The median is the middle value of an ordered dataset, or the point at which half of the values are higher and half of the values are lower.</t>
  </si>
  <si>
    <t>[note 2] Number of appeals received and completed excludes withdrawn and invalid appeals.</t>
  </si>
  <si>
    <t>[note 3] Appeals completed is based on the date that the client receives the decision.</t>
  </si>
  <si>
    <t>[note 4] Upheld means upheld in the client's favour.</t>
  </si>
  <si>
    <t>Table Number</t>
  </si>
  <si>
    <t>Table or Chart Description</t>
  </si>
  <si>
    <t>Applications for Funeral Support Payment by month</t>
  </si>
  <si>
    <t>Applications for Funeral Support Payment by application channel</t>
  </si>
  <si>
    <t>Applications for Funeral Support Payment by local authority</t>
  </si>
  <si>
    <t>Processing times for Funeral Support Payment, by month</t>
  </si>
  <si>
    <t>Number and value of Funeral Support Payments issued, by age of deceased</t>
  </si>
  <si>
    <t>Mean average value of Funeral Support Payments, by age of deceased</t>
  </si>
  <si>
    <t>Number and value of Funeral Support Payments, by recipient and month</t>
  </si>
  <si>
    <t>Number and value of Funeral Support Payments issued, by local authority</t>
  </si>
  <si>
    <t>Number of individual Funeral Support Payment clients paid by financial year</t>
  </si>
  <si>
    <t>Re-determinations for Funeral Support Payment management information</t>
  </si>
  <si>
    <t>Appeals for Funeral Support Payment management information</t>
  </si>
  <si>
    <t>Applications for Funeral Support Payment by month - Chart</t>
  </si>
  <si>
    <t>Number of Funeral Support Payments issued to recipients - Chart</t>
  </si>
  <si>
    <t xml:space="preserve">Applications for Funeral Support Payment by local authority - Full data </t>
  </si>
  <si>
    <t>Mean average value of Funeral Support Payments, by age of deceased - Full data</t>
  </si>
  <si>
    <t>Value of Funeral Support Payments issued, by local authority - Full data</t>
  </si>
  <si>
    <t>Total applications received</t>
  </si>
  <si>
    <t xml:space="preserve">Percentage of total applications received </t>
  </si>
  <si>
    <t>Authorised applications</t>
  </si>
  <si>
    <t xml:space="preserve">Denied Applications </t>
  </si>
  <si>
    <t xml:space="preserve">Withdrawn applications </t>
  </si>
  <si>
    <t>Percentage of processed applications authorised</t>
  </si>
  <si>
    <t>Percentage of processed applications denied</t>
  </si>
  <si>
    <t xml:space="preserve">Percentage of processed applications withdrawn </t>
  </si>
  <si>
    <t>Total</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</si>
  <si>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</si>
  <si>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</si>
  <si>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</si>
  <si>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</si>
  <si>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</si>
  <si>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</si>
  <si>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</si>
  <si>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</si>
  <si>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</si>
  <si>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</si>
  <si>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</si>
  <si>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</si>
  <si>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</si>
  <si>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</si>
  <si>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</si>
  <si>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</si>
  <si>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</si>
  <si>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</si>
  <si>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</si>
  <si>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</si>
  <si>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</si>
  <si>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</si>
  <si>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</si>
  <si>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</si>
  <si>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</si>
  <si>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</si>
  <si>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</si>
  <si>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</si>
  <si>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</si>
  <si>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</si>
  <si>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</si>
  <si>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</si>
  <si>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</si>
  <si>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</si>
  <si>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</si>
  <si>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</si>
  <si>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</si>
  <si>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</si>
  <si>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</si>
  <si>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</si>
  <si>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</si>
  <si>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</si>
  <si>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</si>
  <si>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</si>
  <si>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</si>
  <si>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</si>
  <si>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</si>
  <si>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</si>
  <si>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</si>
  <si>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</si>
  <si>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</si>
  <si>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</si>
  <si>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</si>
  <si>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</si>
  <si>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</si>
  <si>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Financial Year 2019-2020</t>
  </si>
  <si>
    <t>Financial Year 2020-2021</t>
  </si>
  <si>
    <t>Financial Year 2021-2022</t>
  </si>
  <si>
    <t>Financial Year 2022-2023</t>
  </si>
  <si>
    <t>Financial Year 2023-2024</t>
  </si>
  <si>
    <t>Online Applications</t>
  </si>
  <si>
    <t>Paper Applications</t>
  </si>
  <si>
    <t>Percentage of Online Applications</t>
  </si>
  <si>
    <t>Percentage of Paper Applications</t>
  </si>
  <si>
    <t>Percentage of Phone Applications</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</si>
  <si>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</si>
  <si>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</si>
  <si>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</si>
  <si>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</si>
  <si>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</si>
  <si>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</si>
  <si>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</si>
  <si>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</si>
  <si>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</si>
  <si>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</si>
  <si>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</si>
  <si>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</si>
  <si>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</si>
  <si>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</si>
  <si>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</si>
  <si>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</si>
  <si>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</si>
  <si>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</si>
  <si>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</si>
  <si>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</si>
  <si>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</si>
  <si>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</si>
  <si>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</si>
  <si>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</si>
  <si>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</si>
  <si>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</si>
  <si>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</si>
  <si>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</si>
  <si>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</si>
  <si>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</si>
  <si>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</si>
  <si>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</si>
  <si>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</si>
  <si>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</si>
  <si>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</si>
  <si>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Total applications processed excluding re-determinations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</si>
  <si>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</si>
  <si>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</si>
  <si>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</si>
  <si>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</si>
  <si>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</si>
  <si>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</si>
  <si>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</si>
  <si>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</si>
  <si>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</si>
  <si>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or more days</t>
  </si>
  <si>
    <t>Applications processed within 10 days</t>
  </si>
  <si>
    <t>Percentage of Total Applications Processed</t>
  </si>
  <si>
    <t>Age of Deceased</t>
  </si>
  <si>
    <t>17 and under</t>
  </si>
  <si>
    <t>18 and over</t>
  </si>
  <si>
    <t>Total payments issued</t>
  </si>
  <si>
    <t>Total Value of payments</t>
  </si>
  <si>
    <t>Payments issued to client</t>
  </si>
  <si>
    <t>Paid to funeral director</t>
  </si>
  <si>
    <t>Percentage paid to client</t>
  </si>
  <si>
    <t>Percentage paid to funeral director</t>
  </si>
  <si>
    <t>All time</t>
  </si>
  <si>
    <t>Financial year 2019-2020</t>
  </si>
  <si>
    <t>Financial year 2020-2021</t>
  </si>
  <si>
    <t>Financial year 2021-2022</t>
  </si>
  <si>
    <t>Financial year 2022-2023</t>
  </si>
  <si>
    <t>Financial year 2023-2024</t>
  </si>
  <si>
    <t>Re-determinations as a percentage of decisions processed</t>
  </si>
  <si>
    <t>Local Authority</t>
  </si>
  <si>
    <t>Percentage of total applications received</t>
  </si>
  <si>
    <t>Total applications processed</t>
  </si>
  <si>
    <t>Aberdeen City 2019-2020</t>
  </si>
  <si>
    <t>Aberdeen City 2020-2021</t>
  </si>
  <si>
    <t>Aberdeen City 2021-2022</t>
  </si>
  <si>
    <t>Aberdeen City 2022-2023</t>
  </si>
  <si>
    <t>Aberdeen City 2023-2024</t>
  </si>
  <si>
    <t>Aberdeen City All time</t>
  </si>
  <si>
    <t>Aberdeenshire 2019-2020</t>
  </si>
  <si>
    <t>Aberdeenshire 2020-2021</t>
  </si>
  <si>
    <t>Aberdeenshire 2021-2022</t>
  </si>
  <si>
    <t>Aberdeenshire 2022-2023</t>
  </si>
  <si>
    <t>Aberdeenshire 2023-2024</t>
  </si>
  <si>
    <t>Aberdeenshire All time</t>
  </si>
  <si>
    <t>Angus 2019-2020</t>
  </si>
  <si>
    <t>Angus 2020-2021</t>
  </si>
  <si>
    <t>Angus 2021-2022</t>
  </si>
  <si>
    <t>Angus 2022-2023</t>
  </si>
  <si>
    <t>Angus 2023-2024</t>
  </si>
  <si>
    <t>Angus All time</t>
  </si>
  <si>
    <t>Argyll and Bute 2019-2020</t>
  </si>
  <si>
    <t>Argyll and Bute 2020-2021</t>
  </si>
  <si>
    <t>Argyll and Bute 2021-2022</t>
  </si>
  <si>
    <t>Argyll and Bute 2022-2023</t>
  </si>
  <si>
    <t>Argyll and Bute 2023-2024</t>
  </si>
  <si>
    <t>Argyll and Bute All time</t>
  </si>
  <si>
    <t>Clackmannanshire 2019-2020</t>
  </si>
  <si>
    <t>Clackmannanshire 2020-2021</t>
  </si>
  <si>
    <t>Clackmannanshire 2021-2022</t>
  </si>
  <si>
    <t>Clackmannanshire 2022-2023</t>
  </si>
  <si>
    <t>Clackmannanshire 2023-2024</t>
  </si>
  <si>
    <t>Clackmannanshire All time</t>
  </si>
  <si>
    <t>Dumfries and Galloway 2019-2020</t>
  </si>
  <si>
    <t>Dumfries and Galloway 2020-2021</t>
  </si>
  <si>
    <t>Dumfries and Galloway 2021-2022</t>
  </si>
  <si>
    <t>Dumfries and Galloway 2022-2023</t>
  </si>
  <si>
    <t>Dumfries and Galloway 2023-2024</t>
  </si>
  <si>
    <t>Dumfries and Galloway All time</t>
  </si>
  <si>
    <t>Dundee City 2019-2020</t>
  </si>
  <si>
    <t>Dundee City 2020-2021</t>
  </si>
  <si>
    <t>Dundee City 2021-2022</t>
  </si>
  <si>
    <t>Dundee City 2022-2023</t>
  </si>
  <si>
    <t>Dundee City 2023-2024</t>
  </si>
  <si>
    <t>Dundee City All time</t>
  </si>
  <si>
    <t>East Ayrshire 2019-2020</t>
  </si>
  <si>
    <t>East Ayrshire 2020-2021</t>
  </si>
  <si>
    <t>East Ayrshire 2021-2022</t>
  </si>
  <si>
    <t>East Ayrshire 2022-2023</t>
  </si>
  <si>
    <t>East Ayrshire 2023-2024</t>
  </si>
  <si>
    <t>East Ayrshire All time</t>
  </si>
  <si>
    <t>East Dunbartonshire 2019-2020</t>
  </si>
  <si>
    <t>East Dunbartonshire 2020-2021</t>
  </si>
  <si>
    <t>East Dunbartonshire 2021-2022</t>
  </si>
  <si>
    <t>East Dunbartonshire 2022-2023</t>
  </si>
  <si>
    <t>East Dunbartonshire 2023-2024</t>
  </si>
  <si>
    <t>East Dunbartonshire All time</t>
  </si>
  <si>
    <t>East Lothian 2019-2020</t>
  </si>
  <si>
    <t>East Lothian 2020-2021</t>
  </si>
  <si>
    <t>East Lothian 2021-2022</t>
  </si>
  <si>
    <t>East Lothian 2022-2023</t>
  </si>
  <si>
    <t>East Lothian 2023-2024</t>
  </si>
  <si>
    <t>East Lothian All time</t>
  </si>
  <si>
    <t>East Renfrewshire 2019-2020</t>
  </si>
  <si>
    <t>East Renfrewshire 2020-2021</t>
  </si>
  <si>
    <t>East Renfrewshire 2021-2022</t>
  </si>
  <si>
    <t>East Renfrewshire 2022-2023</t>
  </si>
  <si>
    <t>East Renfrewshire 2023-2024</t>
  </si>
  <si>
    <t>East Renfrewshire All time</t>
  </si>
  <si>
    <t>Edinburgh, City of 2019-2020</t>
  </si>
  <si>
    <t>Edinburgh, City of 2020-2021</t>
  </si>
  <si>
    <t>Edinburgh, City of 2021-2022</t>
  </si>
  <si>
    <t>Edinburgh, City of 2022-2023</t>
  </si>
  <si>
    <t>Edinburgh, City of 2023-2024</t>
  </si>
  <si>
    <t>Edinburgh, City of All time</t>
  </si>
  <si>
    <t>Falkirk 2019-2020</t>
  </si>
  <si>
    <t>Falkirk 2020-2021</t>
  </si>
  <si>
    <t>Falkirk 2021-2022</t>
  </si>
  <si>
    <t>Falkirk 2022-2023</t>
  </si>
  <si>
    <t>Falkirk 2023-2024</t>
  </si>
  <si>
    <t>Falkirk All time</t>
  </si>
  <si>
    <t>Fife 2019-2020</t>
  </si>
  <si>
    <t>Fife 2020-2021</t>
  </si>
  <si>
    <t>Fife 2021-2022</t>
  </si>
  <si>
    <t>Fife 2022-2023</t>
  </si>
  <si>
    <t>Fife 2023-2024</t>
  </si>
  <si>
    <t>Fife All time</t>
  </si>
  <si>
    <t>Glasgow City 2019-2020</t>
  </si>
  <si>
    <t>Glasgow City 2020-2021</t>
  </si>
  <si>
    <t>Glasgow City 2021-2022</t>
  </si>
  <si>
    <t>Glasgow City 2022-2023</t>
  </si>
  <si>
    <t>Glasgow City 2023-2024</t>
  </si>
  <si>
    <t>Glasgow City All time</t>
  </si>
  <si>
    <t>Highland 2019-2020</t>
  </si>
  <si>
    <t>Highland 2020-2021</t>
  </si>
  <si>
    <t>Highland 2021-2022</t>
  </si>
  <si>
    <t>Highland 2022-2023</t>
  </si>
  <si>
    <t>Highland 2023-2024</t>
  </si>
  <si>
    <t>Highland All time</t>
  </si>
  <si>
    <t>Inverclyde 2019-2020</t>
  </si>
  <si>
    <t>Inverclyde 2020-2021</t>
  </si>
  <si>
    <t>Inverclyde 2021-2022</t>
  </si>
  <si>
    <t>Inverclyde 2022-2023</t>
  </si>
  <si>
    <t>Inverclyde 2023-2024</t>
  </si>
  <si>
    <t>Inverclyde All time</t>
  </si>
  <si>
    <t>Midlothian 2019-2020</t>
  </si>
  <si>
    <t>Midlothian 2020-2021</t>
  </si>
  <si>
    <t>Midlothian 2021-2022</t>
  </si>
  <si>
    <t>Midlothian 2022-2023</t>
  </si>
  <si>
    <t>Midlothian 2023-2024</t>
  </si>
  <si>
    <t>Midlothian All time</t>
  </si>
  <si>
    <t>Moray 2019-2020</t>
  </si>
  <si>
    <t>Moray 2020-2021</t>
  </si>
  <si>
    <t>Moray 2021-2022</t>
  </si>
  <si>
    <t>Moray 2022-2023</t>
  </si>
  <si>
    <t>Moray 2023-2024</t>
  </si>
  <si>
    <t>Moray All time</t>
  </si>
  <si>
    <t>Na h-Eileanan Siar 2019-2020</t>
  </si>
  <si>
    <t>Na h-Eileanan Siar 2020-2021</t>
  </si>
  <si>
    <t>Na h-Eileanan Siar 2021-2022</t>
  </si>
  <si>
    <t>Na h-Eileanan Siar 2022-2023</t>
  </si>
  <si>
    <t>Na h-Eileanan Siar 2023-2024</t>
  </si>
  <si>
    <t>Na h-Eileanan Siar All time</t>
  </si>
  <si>
    <t>No address 2019-2020</t>
  </si>
  <si>
    <t>No address 2020-2021</t>
  </si>
  <si>
    <t>No address 2021-2022</t>
  </si>
  <si>
    <t>No address 2022-2023</t>
  </si>
  <si>
    <t>No address 2023-2024</t>
  </si>
  <si>
    <t>No address All time</t>
  </si>
  <si>
    <t>Non-Scottish 2019-2020</t>
  </si>
  <si>
    <t>Non-Scottish 2020-2021</t>
  </si>
  <si>
    <t>Non-Scottish 2021-2022</t>
  </si>
  <si>
    <t>Non-Scottish 2022-2023</t>
  </si>
  <si>
    <t>Non-Scottish 2023-2024</t>
  </si>
  <si>
    <t>Non-Scottish All time</t>
  </si>
  <si>
    <t>North Ayrshire 2019-2020</t>
  </si>
  <si>
    <t>North Ayrshire 2020-2021</t>
  </si>
  <si>
    <t>North Ayrshire 2021-2022</t>
  </si>
  <si>
    <t>North Ayrshire 2022-2023</t>
  </si>
  <si>
    <t>North Ayrshire 2023-2024</t>
  </si>
  <si>
    <t>North Ayrshire All time</t>
  </si>
  <si>
    <t>North Lanarkshire 2019-2020</t>
  </si>
  <si>
    <t>North Lanarkshire 2020-2021</t>
  </si>
  <si>
    <t>North Lanarkshire 2021-2022</t>
  </si>
  <si>
    <t>North Lanarkshire 2022-2023</t>
  </si>
  <si>
    <t>North Lanarkshire 2023-2024</t>
  </si>
  <si>
    <t>North Lanarkshire All time</t>
  </si>
  <si>
    <t>Orkney Islands 2019-2020</t>
  </si>
  <si>
    <t>Orkney Islands 2020-2021</t>
  </si>
  <si>
    <t>Orkney Islands 2021-2022</t>
  </si>
  <si>
    <t>Orkney Islands 2022-2023</t>
  </si>
  <si>
    <t>Orkney Islands 2023-2024</t>
  </si>
  <si>
    <t>Orkney Islands All time</t>
  </si>
  <si>
    <t>Perth and Kinross 2019-2020</t>
  </si>
  <si>
    <t>Perth and Kinross 2020-2021</t>
  </si>
  <si>
    <t>Perth and Kinross 2021-2022</t>
  </si>
  <si>
    <t>Perth and Kinross 2022-2023</t>
  </si>
  <si>
    <t>Perth and Kinross 2023-2024</t>
  </si>
  <si>
    <t>Perth and Kinross All time</t>
  </si>
  <si>
    <t>Renfrewshire 2019-2020</t>
  </si>
  <si>
    <t>Renfrewshire 2020-2021</t>
  </si>
  <si>
    <t>Renfrewshire 2021-2022</t>
  </si>
  <si>
    <t>Renfrewshire 2022-2023</t>
  </si>
  <si>
    <t>Renfrewshire 2023-2024</t>
  </si>
  <si>
    <t>Renfrewshire All time</t>
  </si>
  <si>
    <t>Scottish Borders 2019-2020</t>
  </si>
  <si>
    <t>Scottish Borders 2020-2021</t>
  </si>
  <si>
    <t>Scottish Borders 2021-2022</t>
  </si>
  <si>
    <t>Scottish Borders 2022-2023</t>
  </si>
  <si>
    <t>Scottish Borders 2023-2024</t>
  </si>
  <si>
    <t>Scottish Borders All time</t>
  </si>
  <si>
    <t>Shetland Islands 2019-2020</t>
  </si>
  <si>
    <t>Shetland Islands 2020-2021</t>
  </si>
  <si>
    <t>Shetland Islands 2021-2022</t>
  </si>
  <si>
    <t>Shetland Islands 2022-2023</t>
  </si>
  <si>
    <t>Shetland Islands 2023-2024</t>
  </si>
  <si>
    <t>Shetland Islands All time</t>
  </si>
  <si>
    <t>South Ayrshire 2019-2020</t>
  </si>
  <si>
    <t>South Ayrshire 2020-2021</t>
  </si>
  <si>
    <t>South Ayrshire 2021-2022</t>
  </si>
  <si>
    <t>South Ayrshire 2022-2023</t>
  </si>
  <si>
    <t>South Ayrshire 2023-2024</t>
  </si>
  <si>
    <t>South Ayrshire All time</t>
  </si>
  <si>
    <t>South Lanarkshire 2019-2020</t>
  </si>
  <si>
    <t>South Lanarkshire 2020-2021</t>
  </si>
  <si>
    <t>South Lanarkshire 2021-2022</t>
  </si>
  <si>
    <t>South Lanarkshire 2022-2023</t>
  </si>
  <si>
    <t>South Lanarkshire 2023-2024</t>
  </si>
  <si>
    <t>South Lanarkshire All time</t>
  </si>
  <si>
    <t>Stirling 2019-2020</t>
  </si>
  <si>
    <t>Stirling 2020-2021</t>
  </si>
  <si>
    <t>Stirling 2021-2022</t>
  </si>
  <si>
    <t>Stirling 2022-2023</t>
  </si>
  <si>
    <t>Stirling 2023-2024</t>
  </si>
  <si>
    <t>Stirling All time</t>
  </si>
  <si>
    <t>Total 2019-2020</t>
  </si>
  <si>
    <t>Total 2020-2021</t>
  </si>
  <si>
    <t>Total 2021-2022</t>
  </si>
  <si>
    <t>Total 2022-2023</t>
  </si>
  <si>
    <t>Total 2023-2024</t>
  </si>
  <si>
    <t>Total All time</t>
  </si>
  <si>
    <t>Unknown 2019-2020</t>
  </si>
  <si>
    <t>Unknown 2021-2022</t>
  </si>
  <si>
    <t>Unknown 2022-2023</t>
  </si>
  <si>
    <t>Unknown 2023-2024</t>
  </si>
  <si>
    <t>Unknown All time</t>
  </si>
  <si>
    <t>West Dunbartonshire 2019-2020</t>
  </si>
  <si>
    <t>West Dunbartonshire 2020-2021</t>
  </si>
  <si>
    <t>West Dunbartonshire 2021-2022</t>
  </si>
  <si>
    <t>West Dunbartonshire 2022-2023</t>
  </si>
  <si>
    <t>West Dunbartonshire 2023-2024</t>
  </si>
  <si>
    <t>West Dunbartonshire All time</t>
  </si>
  <si>
    <t>West Lothian 2019-2020</t>
  </si>
  <si>
    <t>West Lothian 2020-2021</t>
  </si>
  <si>
    <t>West Lothian 2021-2022</t>
  </si>
  <si>
    <t>West Lothian 2022-2023</t>
  </si>
  <si>
    <t>West Lothian 2023-2024</t>
  </si>
  <si>
    <t>West Lothian All time</t>
  </si>
  <si>
    <t>Payment by date of issue Mean average value issued in Financial Year</t>
  </si>
  <si>
    <t>Payment by date of application Mean average value for application received in Financial Year</t>
  </si>
  <si>
    <t>17 and under 2019-2020</t>
  </si>
  <si>
    <t>17 and under 2020-2021</t>
  </si>
  <si>
    <t>17 and under 2021-2022</t>
  </si>
  <si>
    <t>17 and under 2022-2023</t>
  </si>
  <si>
    <t>17 and under 2023-2024</t>
  </si>
  <si>
    <t>18 and over 2019-2020</t>
  </si>
  <si>
    <t>18 and over 2020-2021</t>
  </si>
  <si>
    <t>18 and over 2021-2022</t>
  </si>
  <si>
    <t>18 and over 2022-2023</t>
  </si>
  <si>
    <t>18 and over 2023-2024</t>
  </si>
  <si>
    <t>Number of payments</t>
  </si>
  <si>
    <t>Value of payments</t>
  </si>
  <si>
    <t>Unknown 2020-2021</t>
  </si>
  <si>
    <t>Financial year</t>
  </si>
  <si>
    <t>2019-2020</t>
  </si>
  <si>
    <t>2020-2021</t>
  </si>
  <si>
    <t>2021-2022</t>
  </si>
  <si>
    <t>2022-2023</t>
  </si>
  <si>
    <t>2023-2024</t>
  </si>
  <si>
    <r>
      <t xml:space="preserve">Month
</t>
    </r>
    <r>
      <rPr>
        <sz val="12"/>
        <rFont val="Calibri"/>
        <family val="2"/>
      </rPr>
      <t>[note 1][note 2]</t>
    </r>
  </si>
  <si>
    <r>
      <t xml:space="preserve">Total applications processed
</t>
    </r>
    <r>
      <rPr>
        <sz val="12"/>
        <rFont val="Calibri"/>
        <family val="2"/>
      </rPr>
      <t>[note 3]</t>
    </r>
  </si>
  <si>
    <r>
      <t xml:space="preserve">Applications Received by month
</t>
    </r>
    <r>
      <rPr>
        <sz val="12"/>
        <rFont val="Calibri"/>
        <family val="2"/>
      </rPr>
      <t>[note 1]</t>
    </r>
  </si>
  <si>
    <r>
      <t xml:space="preserve">Phone Applications
</t>
    </r>
    <r>
      <rPr>
        <sz val="12"/>
        <rFont val="Calibri"/>
        <family val="2"/>
      </rPr>
      <t>[note 2]</t>
    </r>
  </si>
  <si>
    <r>
      <t xml:space="preserve">Local Authority
</t>
    </r>
    <r>
      <rPr>
        <sz val="12"/>
        <rFont val="Calibri"/>
        <family val="2"/>
      </rPr>
      <t>[note 1][note 2][note 3]</t>
    </r>
  </si>
  <si>
    <r>
      <t xml:space="preserve">Total applications processed
</t>
    </r>
    <r>
      <rPr>
        <sz val="12"/>
        <rFont val="Calibri"/>
        <family val="2"/>
      </rPr>
      <t>[note 4]</t>
    </r>
  </si>
  <si>
    <t>[c]</t>
  </si>
  <si>
    <t>not applicable</t>
  </si>
  <si>
    <r>
      <t xml:space="preserve">Processing Time by Month
</t>
    </r>
    <r>
      <rPr>
        <sz val="12"/>
        <rFont val="Calibri"/>
        <family val="2"/>
      </rPr>
      <t>[note 1][note 2][note 3]</t>
    </r>
  </si>
  <si>
    <r>
      <t xml:space="preserve">Percentage of applications processed within 10 days
</t>
    </r>
    <r>
      <rPr>
        <sz val="12"/>
        <rFont val="Calibri"/>
        <family val="2"/>
      </rPr>
      <t>[note 4][note 5]</t>
    </r>
  </si>
  <si>
    <r>
      <t xml:space="preserve">Number of issued payments
</t>
    </r>
    <r>
      <rPr>
        <sz val="12"/>
        <rFont val="Calibri"/>
        <family val="2"/>
      </rPr>
      <t>[note 1]</t>
    </r>
  </si>
  <si>
    <r>
      <t xml:space="preserve">Total value of issued payments
</t>
    </r>
    <r>
      <rPr>
        <sz val="12"/>
        <rFont val="Calibri"/>
        <family val="2"/>
      </rPr>
      <t>[note 1]</t>
    </r>
  </si>
  <si>
    <r>
      <t xml:space="preserve">Payment by date of issue
Mean average value issued in Financial Year
</t>
    </r>
    <r>
      <rPr>
        <sz val="12"/>
        <rFont val="Calibri"/>
        <family val="2"/>
      </rPr>
      <t>[note 1][note 2][note 3]
[note 4][note 7]</t>
    </r>
  </si>
  <si>
    <r>
      <t xml:space="preserve">Payment by date of application
Mean average value for application received in Financial Year
</t>
    </r>
    <r>
      <rPr>
        <sz val="12"/>
        <rFont val="Calibri"/>
        <family val="2"/>
      </rPr>
      <t>[note 1][note 2][note 5]
[note 6][note 7]</t>
    </r>
  </si>
  <si>
    <r>
      <t xml:space="preserve">Month of payment issue
</t>
    </r>
    <r>
      <rPr>
        <sz val="12"/>
        <rFont val="Calibri"/>
        <family val="2"/>
      </rPr>
      <t>[note 1][note 2][note 3]</t>
    </r>
  </si>
  <si>
    <r>
      <t xml:space="preserve">Number of payments
</t>
    </r>
    <r>
      <rPr>
        <sz val="12"/>
        <rFont val="Calibri"/>
        <family val="2"/>
      </rPr>
      <t>[note 4][note 5]</t>
    </r>
  </si>
  <si>
    <r>
      <t xml:space="preserve">Value of payments
</t>
    </r>
    <r>
      <rPr>
        <sz val="12"/>
        <rFont val="Calibri"/>
        <family val="2"/>
      </rPr>
      <t>[note 4][note 5]</t>
    </r>
  </si>
  <si>
    <r>
      <t xml:space="preserve">Year of Payment
</t>
    </r>
    <r>
      <rPr>
        <sz val="12"/>
        <rFont val="Calibri"/>
        <family val="2"/>
      </rPr>
      <t>[note 1][note 2]</t>
    </r>
  </si>
  <si>
    <r>
      <t xml:space="preserve">Number of individual clients paid
</t>
    </r>
    <r>
      <rPr>
        <sz val="12"/>
        <rFont val="Calibri"/>
        <family val="2"/>
      </rPr>
      <t>[note 3][note 4]</t>
    </r>
  </si>
  <si>
    <r>
      <t xml:space="preserve">Number of re-determinations received
</t>
    </r>
    <r>
      <rPr>
        <sz val="12"/>
        <rFont val="Calibri"/>
        <family val="2"/>
      </rPr>
      <t>[note 3]</t>
    </r>
  </si>
  <si>
    <r>
      <t xml:space="preserve">Re-determinations completed
</t>
    </r>
    <r>
      <rPr>
        <sz val="12"/>
        <rFont val="Calibri"/>
        <family val="2"/>
      </rPr>
      <t>[note 4]</t>
    </r>
  </si>
  <si>
    <r>
      <t xml:space="preserve">Completed re-determinations which are disallowed
</t>
    </r>
    <r>
      <rPr>
        <sz val="12"/>
        <rFont val="Calibri"/>
        <family val="2"/>
      </rPr>
      <t>[note 4]</t>
    </r>
  </si>
  <si>
    <r>
      <t xml:space="preserve">Completed re-determinations which are allowed or partially allowed
</t>
    </r>
    <r>
      <rPr>
        <sz val="12"/>
        <rFont val="Calibri"/>
        <family val="2"/>
      </rPr>
      <t>[note 4]</t>
    </r>
  </si>
  <si>
    <r>
      <t xml:space="preserve">Completed re-determinations which are withdrawn
</t>
    </r>
    <r>
      <rPr>
        <sz val="12"/>
        <rFont val="Calibri"/>
        <family val="2"/>
      </rPr>
      <t>[note 4]</t>
    </r>
  </si>
  <si>
    <r>
      <t xml:space="preserve">Percentage of re-determinations disallowed
</t>
    </r>
    <r>
      <rPr>
        <sz val="12"/>
        <rFont val="Calibri"/>
        <family val="2"/>
      </rPr>
      <t>[note 4]</t>
    </r>
  </si>
  <si>
    <r>
      <t xml:space="preserve">Percentage of re-determinations allowed or partially allowed
</t>
    </r>
    <r>
      <rPr>
        <sz val="12"/>
        <rFont val="Calibri"/>
        <family val="2"/>
      </rPr>
      <t>[note 4]</t>
    </r>
  </si>
  <si>
    <r>
      <t xml:space="preserve">Percentage of re-determinations withdrawn
</t>
    </r>
    <r>
      <rPr>
        <sz val="12"/>
        <rFont val="Calibri"/>
        <family val="2"/>
      </rPr>
      <t>[note 4]</t>
    </r>
  </si>
  <si>
    <r>
      <t xml:space="preserve">Median response time in working days
</t>
    </r>
    <r>
      <rPr>
        <sz val="12"/>
        <rFont val="Calibri"/>
        <family val="2"/>
      </rPr>
      <t>[note 4][note 5][note 6]</t>
    </r>
  </si>
  <si>
    <r>
      <t xml:space="preserve">Re-determinations closed within 16 working days
</t>
    </r>
    <r>
      <rPr>
        <sz val="12"/>
        <rFont val="Calibri"/>
        <family val="2"/>
      </rPr>
      <t>[note 5]</t>
    </r>
  </si>
  <si>
    <r>
      <t xml:space="preserve">Month
</t>
    </r>
    <r>
      <rPr>
        <sz val="12"/>
        <rFont val="Calibri"/>
        <family val="2"/>
      </rPr>
      <t>[note 1]</t>
    </r>
  </si>
  <si>
    <r>
      <t xml:space="preserve">Number of appeals received
</t>
    </r>
    <r>
      <rPr>
        <sz val="12"/>
        <rFont val="Calibri"/>
        <family val="2"/>
      </rPr>
      <t>[note 2]</t>
    </r>
  </si>
  <si>
    <r>
      <t xml:space="preserve">Number of appeals completed
</t>
    </r>
    <r>
      <rPr>
        <sz val="12"/>
        <rFont val="Calibri"/>
        <family val="2"/>
      </rPr>
      <t>[note 2][note 3]</t>
    </r>
  </si>
  <si>
    <r>
      <t xml:space="preserve">Completed appeals upheld
</t>
    </r>
    <r>
      <rPr>
        <sz val="12"/>
        <rFont val="Calibri"/>
        <family val="2"/>
      </rPr>
      <t>[note 4]</t>
    </r>
  </si>
  <si>
    <r>
      <t xml:space="preserve">Completed appeals not upheld
</t>
    </r>
    <r>
      <rPr>
        <sz val="12"/>
        <rFont val="Calibri"/>
        <family val="2"/>
      </rPr>
      <t>[note 4]</t>
    </r>
  </si>
  <si>
    <r>
      <t xml:space="preserve">Percentage of appeals upheld
</t>
    </r>
    <r>
      <rPr>
        <sz val="12"/>
        <rFont val="Calibri"/>
        <family val="2"/>
      </rPr>
      <t>[note 4]</t>
    </r>
  </si>
  <si>
    <r>
      <t xml:space="preserve">Percentage of appeals not upheld
</t>
    </r>
    <r>
      <rPr>
        <sz val="12"/>
        <rFont val="Calibri"/>
        <family val="2"/>
      </rPr>
      <t>[note 4]</t>
    </r>
  </si>
  <si>
    <t>n/a</t>
  </si>
  <si>
    <r>
      <t xml:space="preserve">Median average processing time in working days
</t>
    </r>
    <r>
      <rPr>
        <sz val="12"/>
        <rFont val="Calibri"/>
        <family val="2"/>
      </rPr>
      <t>[note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</si>
</sst>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9"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sz val="12"/>
      <color rgb="FF000000"/>
      <name val="Calibri"/>
      <family val="2"/>
    </font>
    <font>
      <sz val="8"/>
      <name val="Calibr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rgb="FF000000"/>
      </bottom>
      <diagonal/>
    </border>
  </borders>
  <cellStyleXfs count="3">
    <xf numFmtId="0" fontId="0" fillId="0" borderId="0"/>
    <xf numFmtId="49" fontId="1" fillId="0" borderId="0" applyNumberFormat="0" applyFill="0" applyAlignment="0" applyProtection="0"/>
    <xf numFmtId="0" fontId="7" fillId="0" borderId="0"/>
  </cellStyleXfs>
  <cellXfs count="34">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9" fontId="3" fillId="0" borderId="2" xfId="2" applyNumberFormat="1" applyFont="1" applyBorder="1" applyAlignment="1">
      <alignment horizontal="right"/>
    </xf>
    <xf numFmtId="3" fontId="3" fillId="0" borderId="2" xfId="2" applyNumberFormat="1" applyFont="1" applyBorder="1" applyAlignment="1">
      <alignment horizontal="right"/>
    </xf>
    <xf numFmtId="165" fontId="5" fillId="0" borderId="1" xfId="0" applyNumberFormat="1" applyFont="1" applyBorder="1" applyAlignment="1">
      <alignment horizontal="right"/>
    </xf>
    <xf numFmtId="165" fontId="3" fillId="0" borderId="2" xfId="0" applyNumberFormat="1" applyFont="1" applyBorder="1" applyAlignment="1">
      <alignment horizontal="right"/>
    </xf>
    <xf numFmtId="165" fontId="5" fillId="0" borderId="3" xfId="0" applyNumberFormat="1" applyFont="1" applyBorder="1" applyAlignment="1">
      <alignment horizontal="right"/>
    </xf>
    <xf numFmtId="165" fontId="5" fillId="0" borderId="2" xfId="0" applyNumberFormat="1" applyFont="1" applyBorder="1" applyAlignment="1">
      <alignment horizontal="right"/>
    </xf>
    <xf numFmtId="9" fontId="5" fillId="0" borderId="0" xfId="0" applyNumberFormat="1" applyFont="1" applyAlignment="1">
      <alignment horizontal="right"/>
    </xf>
    <xf numFmtId="3" fontId="5" fillId="0" borderId="4" xfId="0" applyNumberFormat="1" applyFont="1" applyBorder="1" applyAlignment="1">
      <alignment horizontal="right"/>
    </xf>
    <xf numFmtId="9" fontId="5" fillId="0" borderId="5" xfId="0" applyNumberFormat="1" applyFont="1" applyBorder="1" applyAlignment="1">
      <alignment horizontal="right"/>
    </xf>
  </cellXfs>
  <cellStyles count="3">
    <cellStyle name="Heading 1" xfId="1" builtinId="16" customBuiltin="1"/>
    <cellStyle name="Normal" xfId="0" builtinId="0"/>
    <cellStyle name="Normal 2" xfId="2" xr:uid="{D6D06F44-3A51-49D5-AE4A-3086F3A9E6B1}"/>
  </cellStyles>
  <dxfs count="123">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border outline="0">
        <left style="thin">
          <color rgb="FF000000"/>
        </left>
      </border>
    </dxf>
    <dxf>
      <font>
        <color auto="1"/>
      </font>
      <numFmt numFmtId="165" formatCode="0.0%"/>
    </dxf>
    <dxf>
      <font>
        <color auto="1"/>
      </font>
      <border outline="0">
        <right style="thin">
          <color rgb="FF000000"/>
        </right>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0" totalsRowShown="0" headerRowDxfId="122" dataDxfId="121">
  <tableColumns count="2">
    <tableColumn id="1" xr3:uid="{00000000-0010-0000-0000-000001000000}" name="Table Number" dataDxfId="120"/>
    <tableColumn id="2" xr3:uid="{00000000-0010-0000-0000-000002000000}" name="Table or Chart Description" dataDxfId="119"/>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8" displayName="table8" ref="A5:B11" totalsRowShown="0" headerRowDxfId="47" dataDxfId="46">
  <tableColumns count="2">
    <tableColumn id="1" xr3:uid="{00000000-0010-0000-0900-000001000000}" name="Year of Payment_x000a_[note 1][note 2]" dataDxfId="45"/>
    <tableColumn id="2" xr3:uid="{00000000-0010-0000-0900-000002000000}" name="Number of individual clients paid_x000a_[note 3][note 4]" dataDxfId="4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9a" displayName="table9a" ref="A6:L67" totalsRowShown="0" headerRowDxfId="43" dataDxfId="42">
  <tableColumns count="12">
    <tableColumn id="1" xr3:uid="{00000000-0010-0000-0A00-000001000000}" name="Month_x000a_[note 1][note 2]" dataDxfId="41"/>
    <tableColumn id="2" xr3:uid="{00000000-0010-0000-0A00-000002000000}" name="Number of re-determinations received_x000a_[note 3]" dataDxfId="40"/>
    <tableColumn id="3" xr3:uid="{00000000-0010-0000-0A00-000003000000}" name="Re-determinations as a percentage of decisions processed" dataDxfId="39"/>
    <tableColumn id="4" xr3:uid="{00000000-0010-0000-0A00-000004000000}" name="Re-determinations completed_x000a_[note 4]" dataDxfId="38"/>
    <tableColumn id="5" xr3:uid="{00000000-0010-0000-0A00-000005000000}" name="Completed re-determinations which are disallowed_x000a_[note 4]" dataDxfId="37"/>
    <tableColumn id="6" xr3:uid="{00000000-0010-0000-0A00-000006000000}" name="Completed re-determinations which are allowed or partially allowed_x000a_[note 4]" dataDxfId="36"/>
    <tableColumn id="7" xr3:uid="{00000000-0010-0000-0A00-000007000000}" name="Completed re-determinations which are withdrawn_x000a_[note 4]" dataDxfId="35"/>
    <tableColumn id="8" xr3:uid="{00000000-0010-0000-0A00-000008000000}" name="Percentage of re-determinations disallowed_x000a_[note 4]" dataDxfId="34"/>
    <tableColumn id="9" xr3:uid="{00000000-0010-0000-0A00-000009000000}" name="Percentage of re-determinations allowed or partially allowed_x000a_[note 4]" dataDxfId="33"/>
    <tableColumn id="10" xr3:uid="{00000000-0010-0000-0A00-00000A000000}" name="Percentage of re-determinations withdrawn_x000a_[note 4]" dataDxfId="32"/>
    <tableColumn id="11" xr3:uid="{00000000-0010-0000-0A00-00000B000000}" name="Median response time in working days_x000a_[note 4][note 5][note 6]" dataDxfId="31"/>
    <tableColumn id="12" xr3:uid="{00000000-0010-0000-0A00-00000C000000}" name="Re-determinations closed within 16 working days_x000a_[note 5]" dataDxfId="3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9b" displayName="table9b" ref="A6:G67" totalsRowShown="0" headerRowDxfId="29" dataDxfId="28">
  <tableColumns count="7">
    <tableColumn id="1" xr3:uid="{00000000-0010-0000-0B00-000001000000}" name="Month_x000a_[note 1]" dataDxfId="27"/>
    <tableColumn id="2" xr3:uid="{00000000-0010-0000-0B00-000002000000}" name="Number of appeals received_x000a_[note 2]" dataDxfId="26"/>
    <tableColumn id="3" xr3:uid="{00000000-0010-0000-0B00-000003000000}" name="Number of appeals completed_x000a_[note 2][note 3]" dataDxfId="25"/>
    <tableColumn id="4" xr3:uid="{00000000-0010-0000-0B00-000004000000}" name="Completed appeals upheld_x000a_[note 4]" dataDxfId="24"/>
    <tableColumn id="5" xr3:uid="{00000000-0010-0000-0B00-000005000000}" name="Completed appeals not upheld_x000a_[note 4]" dataDxfId="23"/>
    <tableColumn id="6" xr3:uid="{00000000-0010-0000-0B00-000006000000}" name="Percentage of appeals upheld_x000a_[note 4]" dataDxfId="22"/>
    <tableColumn id="7" xr3:uid="{00000000-0010-0000-0B00-000007000000}" name="Percentage of appeals not upheld_x000a_[note 4]" dataDxfId="21"/>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full" displayName="table3full" ref="A1:F217" totalsRowShown="0" headerRowDxfId="20" dataDxfId="19">
  <tableColumns count="6">
    <tableColumn id="1" xr3:uid="{00000000-0010-0000-0C00-000001000000}" name="Local Authority" dataDxfId="18"/>
    <tableColumn id="2" xr3:uid="{00000000-0010-0000-0C00-000002000000}" name="Total applications received" dataDxfId="17"/>
    <tableColumn id="3" xr3:uid="{00000000-0010-0000-0C00-000003000000}" name="Percentage of total applications received" dataDxfId="16"/>
    <tableColumn id="4" xr3:uid="{00000000-0010-0000-0C00-000004000000}" name="Total applications processed" dataDxfId="15"/>
    <tableColumn id="5" xr3:uid="{00000000-0010-0000-0C00-000005000000}" name="Authorised applications" dataDxfId="14"/>
    <tableColumn id="6" xr3:uid="{00000000-0010-0000-0C00-000006000000}" name="Percentage of processed applications authorised" dataDxfId="1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5bfull" displayName="table5bfull" ref="A1:C16" totalsRowShown="0" headerRowDxfId="12" dataDxfId="11">
  <tableColumns count="3">
    <tableColumn id="1" xr3:uid="{00000000-0010-0000-0D00-000001000000}" name="Age of Deceased" dataDxfId="10"/>
    <tableColumn id="2" xr3:uid="{00000000-0010-0000-0D00-000002000000}" name="Payment by date of issue Mean average value issued in Financial Year" dataDxfId="9"/>
    <tableColumn id="3" xr3:uid="{00000000-0010-0000-0D00-000003000000}" name="Payment by date of application Mean average value for application received in Financial Year" dataDxfId="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7full" displayName="table7full" ref="A1:C217" totalsRowShown="0" headerRowDxfId="7" dataDxfId="6">
  <tableColumns count="3">
    <tableColumn id="1" xr3:uid="{00000000-0010-0000-0E00-000001000000}" name="Local Authority" dataDxfId="5"/>
    <tableColumn id="2" xr3:uid="{00000000-0010-0000-0E00-000002000000}" name="Number of payments" dataDxfId="4"/>
    <tableColumn id="3" xr3:uid="{00000000-0010-0000-0E00-000003000000}" name="Value of payments" dataDxfId="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finyearlookup" displayName="tablefinyearlookup" ref="A2:A8" totalsRowShown="0" headerRowDxfId="2" dataDxfId="1">
  <tableColumns count="1">
    <tableColumn id="1" xr3:uid="{00000000-0010-0000-0F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67" totalsRowShown="0" headerRowDxfId="118" dataDxfId="117">
  <tableColumns count="10">
    <tableColumn id="1" xr3:uid="{00000000-0010-0000-0100-000001000000}" name="Month_x000a_[note 1][note 2]" dataDxfId="116"/>
    <tableColumn id="2" xr3:uid="{00000000-0010-0000-0100-000002000000}" name="Total applications received" dataDxfId="115"/>
    <tableColumn id="3" xr3:uid="{00000000-0010-0000-0100-000003000000}" name="Percentage of total applications received " dataDxfId="114"/>
    <tableColumn id="4" xr3:uid="{00000000-0010-0000-0100-000004000000}" name="Total applications processed_x000a_[note 3]" dataDxfId="113"/>
    <tableColumn id="5" xr3:uid="{00000000-0010-0000-0100-000005000000}" name="Authorised applications" dataDxfId="112"/>
    <tableColumn id="6" xr3:uid="{00000000-0010-0000-0100-000006000000}" name="Denied Applications " dataDxfId="111"/>
    <tableColumn id="7" xr3:uid="{00000000-0010-0000-0100-000007000000}" name="Withdrawn applications " dataDxfId="110"/>
    <tableColumn id="8" xr3:uid="{00000000-0010-0000-0100-000008000000}" name="Percentage of processed applications authorised" dataDxfId="109"/>
    <tableColumn id="9" xr3:uid="{00000000-0010-0000-0100-000009000000}" name="Percentage of processed applications denied" dataDxfId="108"/>
    <tableColumn id="10" xr3:uid="{00000000-0010-0000-0100-00000A000000}" name="Percentage of processed applications withdrawn " dataDxfId="10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H62" totalsRowShown="0" headerRowDxfId="106" dataDxfId="105">
  <tableColumns count="8">
    <tableColumn id="1" xr3:uid="{00000000-0010-0000-0200-000001000000}" name="Applications Received by month_x000a_[note 1]" dataDxfId="104"/>
    <tableColumn id="2" xr3:uid="{00000000-0010-0000-0200-000002000000}" name="Total" dataDxfId="103"/>
    <tableColumn id="3" xr3:uid="{00000000-0010-0000-0200-000003000000}" name="Online Applications" dataDxfId="102"/>
    <tableColumn id="4" xr3:uid="{00000000-0010-0000-0200-000004000000}" name="Paper Applications" dataDxfId="101"/>
    <tableColumn id="5" xr3:uid="{00000000-0010-0000-0200-000005000000}" name="Phone Applications_x000a_[note 2]" dataDxfId="100"/>
    <tableColumn id="6" xr3:uid="{00000000-0010-0000-0200-000006000000}" name="Percentage of Online Applications" dataDxfId="99"/>
    <tableColumn id="7" xr3:uid="{00000000-0010-0000-0200-000007000000}" name="Percentage of Paper Applications" dataDxfId="98"/>
    <tableColumn id="8" xr3:uid="{00000000-0010-0000-0200-000008000000}" name="Percentage of Phone Applications" dataDxfId="9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F44" totalsRowShown="0" headerRowDxfId="96" dataDxfId="95">
  <tableColumns count="6">
    <tableColumn id="1" xr3:uid="{00000000-0010-0000-0300-000001000000}" name="Local Authority_x000a_[note 1][note 2][note 3]" dataDxfId="94"/>
    <tableColumn id="2" xr3:uid="{00000000-0010-0000-0300-000002000000}" name="Total applications received" dataDxfId="93"/>
    <tableColumn id="3" xr3:uid="{00000000-0010-0000-0300-000003000000}" name="Percentage of total applications received " dataDxfId="92"/>
    <tableColumn id="4" xr3:uid="{00000000-0010-0000-0300-000004000000}" name="Total applications processed_x000a_[note 4]" dataDxfId="91"/>
    <tableColumn id="5" xr3:uid="{00000000-0010-0000-0300-000005000000}" name="Authorised applications" dataDxfId="90"/>
    <tableColumn id="6" xr3:uid="{00000000-0010-0000-0300-000006000000}" name="Percentage of processed applications authorised" dataDxfId="8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6:O68" totalsRowShown="0" headerRowDxfId="88" dataDxfId="87">
  <tableColumns count="15">
    <tableColumn id="1" xr3:uid="{00000000-0010-0000-0400-000001000000}" name="Processing Time by Month_x000a_[note 1][note 2][note 3]" dataDxfId="86"/>
    <tableColumn id="2" xr3:uid="{00000000-0010-0000-0400-000002000000}" name="Total applications processed excluding re-determinations" dataDxfId="85"/>
    <tableColumn id="3" xr3:uid="{00000000-0010-0000-0400-000003000000}" name="Applications processed in the same day" dataDxfId="84"/>
    <tableColumn id="4" xr3:uid="{00000000-0010-0000-0400-000004000000}" name="Applications processed in 1-5 days" dataDxfId="83"/>
    <tableColumn id="5" xr3:uid="{00000000-0010-0000-0400-000005000000}" name="Applications processed in 6-10 days" dataDxfId="82"/>
    <tableColumn id="6" xr3:uid="{00000000-0010-0000-0400-000006000000}" name="Applications processed in 11-15 days" dataDxfId="81"/>
    <tableColumn id="7" xr3:uid="{00000000-0010-0000-0400-000007000000}" name="Applications processed in 16-20 days" dataDxfId="80"/>
    <tableColumn id="8" xr3:uid="{00000000-0010-0000-0400-000008000000}" name="Applications processed in 21-25 days" dataDxfId="79"/>
    <tableColumn id="9" xr3:uid="{00000000-0010-0000-0400-000009000000}" name="Applications processed in 26-30 days" dataDxfId="78"/>
    <tableColumn id="10" xr3:uid="{00000000-0010-0000-0400-00000A000000}" name="Applications processed in 31-35 days" dataDxfId="77"/>
    <tableColumn id="11" xr3:uid="{00000000-0010-0000-0400-00000B000000}" name="Applications processed in 36-40 days" dataDxfId="76"/>
    <tableColumn id="12" xr3:uid="{00000000-0010-0000-0400-00000C000000}" name="Applications processed in 41 or more days" dataDxfId="75"/>
    <tableColumn id="13" xr3:uid="{00000000-0010-0000-0400-00000D000000}" name="Applications processed within 10 days" dataDxfId="74"/>
    <tableColumn id="14" xr3:uid="{00000000-0010-0000-0400-00000E000000}" name="Percentage of applications processed within 10 days_x000a_[note 4][note 5]" dataDxfId="73"/>
    <tableColumn id="15" xr3:uid="{00000000-0010-0000-0400-00000F000000}" name="Median average processing time in working days_x000a_[note 6]" dataDxfId="7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a" displayName="table5a" ref="A5:C8" totalsRowShown="0" headerRowDxfId="71" dataDxfId="70">
  <tableColumns count="3">
    <tableColumn id="1" xr3:uid="{00000000-0010-0000-0500-000001000000}" name="Age of Deceased" dataDxfId="69"/>
    <tableColumn id="2" xr3:uid="{00000000-0010-0000-0500-000002000000}" name="Number of issued payments_x000a_[note 1]" dataDxfId="68"/>
    <tableColumn id="3" xr3:uid="{00000000-0010-0000-0500-000003000000}" name="Total value of issued payments_x000a_[note 1]" dataDxfId="6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5b" displayName="table5b" ref="A7:C10" totalsRowShown="0" headerRowDxfId="66" dataDxfId="65">
  <tableColumns count="3">
    <tableColumn id="1" xr3:uid="{00000000-0010-0000-0600-000001000000}" name="Age of Deceased" dataDxfId="64"/>
    <tableColumn id="2" xr3:uid="{00000000-0010-0000-0600-000002000000}" name="Payment by date of issue_x000a__x000a_Mean average value issued in Financial Year_x000a_[note 1][note 2][note 3]_x000a_[note 4][note 7]" dataDxfId="63"/>
    <tableColumn id="3" xr3:uid="{00000000-0010-0000-0600-000003000000}" name="Payment by date of application_x000a__x000a_Mean average value for application received in Financial Year_x000a_[note 1][note 2][note 5]_x000a_[note 6][note 7]" dataDxfId="6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6:G67" totalsRowShown="0" headerRowDxfId="61" dataDxfId="60">
  <tableColumns count="7">
    <tableColumn id="1" xr3:uid="{00000000-0010-0000-0700-000001000000}" name="Month of payment issue_x000a_[note 1][note 2][note 3]" dataDxfId="59"/>
    <tableColumn id="2" xr3:uid="{00000000-0010-0000-0700-000002000000}" name="Total payments issued" dataDxfId="58"/>
    <tableColumn id="3" xr3:uid="{00000000-0010-0000-0700-000003000000}" name="Total Value of payments" dataDxfId="57"/>
    <tableColumn id="4" xr3:uid="{00000000-0010-0000-0700-000004000000}" name="Payments issued to client" dataDxfId="56"/>
    <tableColumn id="5" xr3:uid="{00000000-0010-0000-0700-000005000000}" name="Paid to funeral director" dataDxfId="55"/>
    <tableColumn id="6" xr3:uid="{00000000-0010-0000-0700-000006000000}" name="Percentage paid to client" dataDxfId="54"/>
    <tableColumn id="7" xr3:uid="{00000000-0010-0000-0700-000007000000}" name="Percentage paid to funeral director" dataDxfId="5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7" displayName="table7" ref="A7:C43" totalsRowShown="0" headerRowDxfId="52" dataDxfId="51">
  <tableColumns count="3">
    <tableColumn id="1" xr3:uid="{00000000-0010-0000-0800-000001000000}" name="Local Authority_x000a_[note 1][note 2][note 3]" dataDxfId="50"/>
    <tableColumn id="2" xr3:uid="{00000000-0010-0000-0800-000002000000}" name="Number of payments_x000a_[note 4][note 5]" dataDxfId="49"/>
    <tableColumn id="3" xr3:uid="{00000000-0010-0000-0800-000003000000}" name="Value of payments_x000a_[note 4][note 5]" dataDxfId="4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abSelected="1" workbookViewId="0"/>
  </sheetViews>
  <sheetFormatPr defaultColWidth="10.6640625" defaultRowHeight="15.5" x14ac:dyDescent="0.35"/>
  <cols>
    <col min="1" max="1" width="20.6640625" customWidth="1"/>
    <col min="2" max="2" width="85.6640625" customWidth="1"/>
  </cols>
  <sheetData>
    <row r="1" spans="1:2" ht="21" x14ac:dyDescent="0.5">
      <c r="A1" s="7" t="s">
        <v>0</v>
      </c>
      <c r="B1" s="2"/>
    </row>
    <row r="2" spans="1:2" ht="18.5" x14ac:dyDescent="0.45">
      <c r="A2" s="3" t="s">
        <v>15</v>
      </c>
      <c r="B2" s="2"/>
    </row>
    <row r="3" spans="1:2" x14ac:dyDescent="0.35">
      <c r="A3" s="4" t="s">
        <v>90</v>
      </c>
      <c r="B3" s="4" t="s">
        <v>91</v>
      </c>
    </row>
    <row r="4" spans="1:2" x14ac:dyDescent="0.35">
      <c r="A4" s="5" t="str">
        <f>HYPERLINK("#'Table 1 Applications by Month'!A1", "Table 1")</f>
        <v>Table 1</v>
      </c>
      <c r="B4" s="6" t="s">
        <v>92</v>
      </c>
    </row>
    <row r="5" spans="1:2" x14ac:dyDescent="0.35">
      <c r="A5" s="5" t="str">
        <f>HYPERLINK("#'Table 2 Applications by Channel'!A1", "Table 2")</f>
        <v>Table 2</v>
      </c>
      <c r="B5" s="6" t="s">
        <v>93</v>
      </c>
    </row>
    <row r="6" spans="1:2" x14ac:dyDescent="0.35">
      <c r="A6" s="5" t="str">
        <f>HYPERLINK("#'Table 3 Applications by LA'!A1", "Table 3")</f>
        <v>Table 3</v>
      </c>
      <c r="B6" s="6" t="s">
        <v>94</v>
      </c>
    </row>
    <row r="7" spans="1:2" x14ac:dyDescent="0.35">
      <c r="A7" s="5" t="str">
        <f>HYPERLINK("#'Table 4 Processing Times'!A1", "Table 4")</f>
        <v>Table 4</v>
      </c>
      <c r="B7" s="6" t="s">
        <v>95</v>
      </c>
    </row>
    <row r="8" spans="1:2" x14ac:dyDescent="0.35">
      <c r="A8" s="5" t="str">
        <f>HYPERLINK("#'Table 5a Payments by Age'!A1", "Table 5a")</f>
        <v>Table 5a</v>
      </c>
      <c r="B8" s="6" t="s">
        <v>96</v>
      </c>
    </row>
    <row r="9" spans="1:2" x14ac:dyDescent="0.35">
      <c r="A9" s="5" t="str">
        <f>HYPERLINK("#'Table 5b Mean Value of Payments'!A1", "Table 5b")</f>
        <v>Table 5b</v>
      </c>
      <c r="B9" s="6" t="s">
        <v>97</v>
      </c>
    </row>
    <row r="10" spans="1:2" x14ac:dyDescent="0.35">
      <c r="A10" s="5" t="str">
        <f>HYPERLINK("#'Table 6 Payments by Month'!A1", "Table 6")</f>
        <v>Table 6</v>
      </c>
      <c r="B10" s="6" t="s">
        <v>98</v>
      </c>
    </row>
    <row r="11" spans="1:2" x14ac:dyDescent="0.35">
      <c r="A11" s="5" t="str">
        <f>HYPERLINK("#'Table 7 Payments by LA'!A1", "Table 7")</f>
        <v>Table 7</v>
      </c>
      <c r="B11" s="6" t="s">
        <v>99</v>
      </c>
    </row>
    <row r="12" spans="1:2" x14ac:dyDescent="0.35">
      <c r="A12" s="5" t="str">
        <f>HYPERLINK("#'Table 8 Clients paid'!A1", "Table 8")</f>
        <v>Table 8</v>
      </c>
      <c r="B12" s="6" t="s">
        <v>100</v>
      </c>
    </row>
    <row r="13" spans="1:2" x14ac:dyDescent="0.35">
      <c r="A13" s="5" t="str">
        <f>HYPERLINK("#'Table 9a Re-determinations'!A1", "Table 9a")</f>
        <v>Table 9a</v>
      </c>
      <c r="B13" s="6" t="s">
        <v>101</v>
      </c>
    </row>
    <row r="14" spans="1:2" x14ac:dyDescent="0.35">
      <c r="A14" s="5" t="str">
        <f>HYPERLINK("#'Table 9b Appeals'!A1", "Table 9b")</f>
        <v>Table 9b</v>
      </c>
      <c r="B14" s="6" t="s">
        <v>102</v>
      </c>
    </row>
    <row r="15" spans="1:2" x14ac:dyDescent="0.35">
      <c r="A15" s="5" t="str">
        <f>HYPERLINK("#'Chart 1 Applications by Month'!A1", "Chart 1")</f>
        <v>Chart 1</v>
      </c>
      <c r="B15" s="6" t="s">
        <v>103</v>
      </c>
    </row>
    <row r="16" spans="1:2" x14ac:dyDescent="0.35">
      <c r="A16" s="5" t="str">
        <f>HYPERLINK("#'Chart 2 Payments to Recipients'!A1", "Chart 2")</f>
        <v>Chart 2</v>
      </c>
      <c r="B16" s="6" t="s">
        <v>104</v>
      </c>
    </row>
    <row r="17" spans="1:2" x14ac:dyDescent="0.35">
      <c r="A17" s="5" t="str">
        <f>HYPERLINK("#'Table 3 - Full data'!A1", "Table 3 - Full Data")</f>
        <v>Table 3 - Full Data</v>
      </c>
      <c r="B17" s="6" t="s">
        <v>105</v>
      </c>
    </row>
    <row r="18" spans="1:2" x14ac:dyDescent="0.35">
      <c r="A18" s="5" t="str">
        <f>HYPERLINK("#'Table 5b - Full data'!A1", "Table 5b - Full Data")</f>
        <v>Table 5b - Full Data</v>
      </c>
      <c r="B18" s="6" t="s">
        <v>106</v>
      </c>
    </row>
    <row r="19" spans="1:2" x14ac:dyDescent="0.35">
      <c r="A19" s="5" t="str">
        <f>HYPERLINK("#'Table 7 - Full data'!A1", "Table 7 - Full Data")</f>
        <v>Table 7 - Full Data</v>
      </c>
      <c r="B19" s="6" t="s">
        <v>107</v>
      </c>
    </row>
    <row r="20" spans="1:2" x14ac:dyDescent="0.35">
      <c r="A20" s="5" t="str">
        <f>HYPERLINK("#'Financial year lookup'!A1", "Financial year lookup")</f>
        <v>Financial year lookup</v>
      </c>
      <c r="B20" s="6" t="s">
        <v>14</v>
      </c>
    </row>
  </sheetData>
  <conditionalFormatting sqref="A1">
    <cfRule type="dataBar" priority="1">
      <dataBar>
        <cfvo type="num" val="0"/>
        <cfvo type="num" val="1"/>
        <color rgb="FFB4A9D4"/>
      </dataBar>
      <extLst>
        <ext xmlns:x14="http://schemas.microsoft.com/office/spreadsheetml/2009/9/main" uri="{B025F937-C7B1-47D3-B67F-A62EFF666E3E}">
          <x14:id>{AC01160D-EBD9-4444-81D9-496E203FEC10}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C01160D-EBD9-4444-81D9-496E203FEC1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6"/>
  <sheetViews>
    <sheetView workbookViewId="0"/>
  </sheetViews>
  <sheetFormatPr defaultColWidth="10.6640625" defaultRowHeight="15.5" x14ac:dyDescent="0.35"/>
  <cols>
    <col min="1" max="1" width="35.6640625" customWidth="1"/>
    <col min="2" max="2" width="16.6640625" customWidth="1"/>
  </cols>
  <sheetData>
    <row r="1" spans="1:2" ht="21" x14ac:dyDescent="0.5">
      <c r="A1" s="7" t="s">
        <v>9</v>
      </c>
      <c r="B1" s="2"/>
    </row>
    <row r="2" spans="1:2" x14ac:dyDescent="0.35">
      <c r="A2" s="2" t="s">
        <v>38</v>
      </c>
      <c r="B2" s="2"/>
    </row>
    <row r="3" spans="1:2" x14ac:dyDescent="0.35">
      <c r="A3" s="2" t="s">
        <v>17</v>
      </c>
      <c r="B3" s="2"/>
    </row>
    <row r="4" spans="1:2" x14ac:dyDescent="0.35">
      <c r="A4" s="2" t="s">
        <v>39</v>
      </c>
      <c r="B4" s="2"/>
    </row>
    <row r="5" spans="1:2" ht="80" customHeight="1" x14ac:dyDescent="0.35">
      <c r="A5" s="4" t="s">
        <v>502</v>
      </c>
      <c r="B5" s="4" t="s">
        <v>503</v>
      </c>
    </row>
    <row r="6" spans="1:2" x14ac:dyDescent="0.35">
      <c r="A6" s="8" t="s">
        <v>239</v>
      </c>
      <c r="B6" s="9">
        <v>25430</v>
      </c>
    </row>
    <row r="7" spans="1:2" x14ac:dyDescent="0.35">
      <c r="A7" s="2" t="s">
        <v>240</v>
      </c>
      <c r="B7" s="11">
        <v>2300</v>
      </c>
    </row>
    <row r="8" spans="1:2" x14ac:dyDescent="0.35">
      <c r="A8" s="2" t="s">
        <v>241</v>
      </c>
      <c r="B8" s="11">
        <v>6050</v>
      </c>
    </row>
    <row r="9" spans="1:2" x14ac:dyDescent="0.35">
      <c r="A9" s="2" t="s">
        <v>242</v>
      </c>
      <c r="B9" s="11">
        <v>6035</v>
      </c>
    </row>
    <row r="10" spans="1:2" x14ac:dyDescent="0.35">
      <c r="A10" s="2" t="s">
        <v>243</v>
      </c>
      <c r="B10" s="11">
        <v>4965</v>
      </c>
    </row>
    <row r="11" spans="1:2" x14ac:dyDescent="0.35">
      <c r="A11" s="2" t="s">
        <v>244</v>
      </c>
      <c r="B11" s="11">
        <v>6670</v>
      </c>
    </row>
    <row r="12" spans="1:2" x14ac:dyDescent="0.35">
      <c r="A12" s="2" t="s">
        <v>76</v>
      </c>
      <c r="B12" s="2"/>
    </row>
    <row r="13" spans="1:2" ht="93" x14ac:dyDescent="0.35">
      <c r="A13" s="19" t="s">
        <v>77</v>
      </c>
      <c r="B13" s="2"/>
    </row>
    <row r="14" spans="1:2" ht="77.5" x14ac:dyDescent="0.35">
      <c r="A14" s="19" t="s">
        <v>78</v>
      </c>
      <c r="B14" s="2"/>
    </row>
    <row r="15" spans="1:2" ht="31" x14ac:dyDescent="0.35">
      <c r="A15" s="19" t="s">
        <v>79</v>
      </c>
      <c r="B15" s="2"/>
    </row>
    <row r="16" spans="1:2" ht="124" x14ac:dyDescent="0.35">
      <c r="A16" s="19" t="s">
        <v>80</v>
      </c>
      <c r="B16" s="2"/>
    </row>
  </sheetData>
  <conditionalFormatting sqref="A1">
    <cfRule type="dataBar" priority="1">
      <dataBar>
        <cfvo type="num" val="0"/>
        <cfvo type="num" val="1"/>
        <color rgb="FFB4A9D4"/>
      </dataBar>
      <extLst>
        <ext xmlns:x14="http://schemas.microsoft.com/office/spreadsheetml/2009/9/main" uri="{B025F937-C7B1-47D3-B67F-A62EFF666E3E}">
          <x14:id>{8CAC34CD-E301-41CC-B2B6-0E147DFDBBF2}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CAC34CD-E301-41CC-B2B6-0E147DFDBBF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5"/>
  <sheetViews>
    <sheetView zoomScale="98" zoomScaleNormal="98" workbookViewId="0"/>
  </sheetViews>
  <sheetFormatPr defaultColWidth="10.6640625" defaultRowHeight="15.5" x14ac:dyDescent="0.35"/>
  <cols>
    <col min="1" max="1" width="35.6640625" customWidth="1"/>
    <col min="2" max="12" width="16.6640625" customWidth="1"/>
  </cols>
  <sheetData>
    <row r="1" spans="1:12" ht="21" x14ac:dyDescent="0.5">
      <c r="A1" s="7" t="s">
        <v>10</v>
      </c>
      <c r="B1" s="2"/>
      <c r="C1" s="2"/>
      <c r="D1" s="2"/>
      <c r="E1" s="2"/>
      <c r="F1" s="2"/>
      <c r="G1" s="2"/>
      <c r="H1" s="2"/>
      <c r="I1" s="2"/>
      <c r="J1" s="2"/>
      <c r="K1" s="2"/>
      <c r="L1" s="2"/>
    </row>
    <row r="2" spans="1:12" x14ac:dyDescent="0.35">
      <c r="A2" s="2" t="s">
        <v>40</v>
      </c>
      <c r="B2" s="2"/>
      <c r="C2" s="2"/>
      <c r="D2" s="2"/>
      <c r="E2" s="2"/>
      <c r="F2" s="2"/>
      <c r="G2" s="2"/>
      <c r="H2" s="2"/>
      <c r="I2" s="2"/>
      <c r="J2" s="2"/>
      <c r="K2" s="2"/>
      <c r="L2" s="2"/>
    </row>
    <row r="3" spans="1:12" x14ac:dyDescent="0.35">
      <c r="A3" s="2" t="s">
        <v>17</v>
      </c>
      <c r="B3" s="2"/>
      <c r="C3" s="2"/>
      <c r="D3" s="2"/>
      <c r="E3" s="2"/>
      <c r="F3" s="2"/>
      <c r="G3" s="2"/>
      <c r="H3" s="2"/>
      <c r="I3" s="2"/>
      <c r="J3" s="2"/>
      <c r="K3" s="2"/>
      <c r="L3" s="2"/>
    </row>
    <row r="4" spans="1:12" x14ac:dyDescent="0.35">
      <c r="A4" s="2" t="s">
        <v>18</v>
      </c>
      <c r="B4" s="2"/>
      <c r="C4" s="2"/>
      <c r="D4" s="2"/>
      <c r="E4" s="2"/>
      <c r="F4" s="2"/>
      <c r="G4" s="2"/>
      <c r="H4" s="2"/>
      <c r="I4" s="2"/>
      <c r="J4" s="2"/>
      <c r="K4" s="2"/>
      <c r="L4" s="2"/>
    </row>
    <row r="5" spans="1:12" x14ac:dyDescent="0.35">
      <c r="A5" s="2" t="s">
        <v>19</v>
      </c>
      <c r="B5" s="2"/>
      <c r="C5" s="2"/>
      <c r="D5" s="2"/>
      <c r="E5" s="2"/>
      <c r="F5" s="2"/>
      <c r="G5" s="2"/>
      <c r="H5" s="2"/>
      <c r="I5" s="2"/>
      <c r="J5" s="2"/>
      <c r="K5" s="2"/>
      <c r="L5" s="2"/>
    </row>
    <row r="6" spans="1:12" ht="100" customHeight="1" x14ac:dyDescent="0.35">
      <c r="A6" s="4" t="s">
        <v>485</v>
      </c>
      <c r="B6" s="4" t="s">
        <v>504</v>
      </c>
      <c r="C6" s="4" t="s">
        <v>245</v>
      </c>
      <c r="D6" s="4" t="s">
        <v>505</v>
      </c>
      <c r="E6" s="4" t="s">
        <v>506</v>
      </c>
      <c r="F6" s="4" t="s">
        <v>507</v>
      </c>
      <c r="G6" s="4" t="s">
        <v>508</v>
      </c>
      <c r="H6" s="4" t="s">
        <v>509</v>
      </c>
      <c r="I6" s="4" t="s">
        <v>510</v>
      </c>
      <c r="J6" s="4" t="s">
        <v>511</v>
      </c>
      <c r="K6" s="4" t="s">
        <v>512</v>
      </c>
      <c r="L6" s="4" t="s">
        <v>513</v>
      </c>
    </row>
    <row r="7" spans="1:12" x14ac:dyDescent="0.35">
      <c r="A7" s="8" t="s">
        <v>116</v>
      </c>
      <c r="B7" s="9">
        <v>1095</v>
      </c>
      <c r="C7" s="27">
        <v>3.2000000000000001E-2</v>
      </c>
      <c r="D7" s="9">
        <v>1075</v>
      </c>
      <c r="E7" s="9">
        <v>550</v>
      </c>
      <c r="F7" s="9">
        <v>470</v>
      </c>
      <c r="G7" s="9">
        <v>55</v>
      </c>
      <c r="H7" s="10">
        <v>0.51</v>
      </c>
      <c r="I7" s="10">
        <v>0.44</v>
      </c>
      <c r="J7" s="10">
        <v>0.05</v>
      </c>
      <c r="K7" s="9">
        <v>10</v>
      </c>
      <c r="L7" s="10">
        <v>0.76</v>
      </c>
    </row>
    <row r="8" spans="1:12" x14ac:dyDescent="0.35">
      <c r="A8" s="2" t="s">
        <v>117</v>
      </c>
      <c r="B8" s="11" t="s">
        <v>491</v>
      </c>
      <c r="C8" s="28" t="s">
        <v>491</v>
      </c>
      <c r="D8" s="11">
        <v>0</v>
      </c>
      <c r="E8" s="11">
        <v>0</v>
      </c>
      <c r="F8" s="11">
        <v>0</v>
      </c>
      <c r="G8" s="11">
        <v>0</v>
      </c>
      <c r="H8" s="12">
        <v>0</v>
      </c>
      <c r="I8" s="12">
        <v>0</v>
      </c>
      <c r="J8" s="12">
        <v>0</v>
      </c>
      <c r="K8" s="11" t="s">
        <v>521</v>
      </c>
      <c r="L8" s="12" t="s">
        <v>521</v>
      </c>
    </row>
    <row r="9" spans="1:12" x14ac:dyDescent="0.35">
      <c r="A9" s="2" t="s">
        <v>118</v>
      </c>
      <c r="B9" s="11">
        <v>10</v>
      </c>
      <c r="C9" s="28">
        <v>2.3E-2</v>
      </c>
      <c r="D9" s="11">
        <v>5</v>
      </c>
      <c r="E9" s="11">
        <v>5</v>
      </c>
      <c r="F9" s="11" t="s">
        <v>491</v>
      </c>
      <c r="G9" s="11">
        <v>0</v>
      </c>
      <c r="H9" s="12" t="s">
        <v>491</v>
      </c>
      <c r="I9" s="12" t="s">
        <v>491</v>
      </c>
      <c r="J9" s="12">
        <v>0</v>
      </c>
      <c r="K9" s="26">
        <v>16</v>
      </c>
      <c r="L9" s="12">
        <v>0.75</v>
      </c>
    </row>
    <row r="10" spans="1:12" x14ac:dyDescent="0.35">
      <c r="A10" s="2" t="s">
        <v>119</v>
      </c>
      <c r="B10" s="11">
        <v>10</v>
      </c>
      <c r="C10" s="28">
        <v>2.5000000000000001E-2</v>
      </c>
      <c r="D10" s="11">
        <v>10</v>
      </c>
      <c r="E10" s="11">
        <v>5</v>
      </c>
      <c r="F10" s="11">
        <v>5</v>
      </c>
      <c r="G10" s="11">
        <v>0</v>
      </c>
      <c r="H10" s="12">
        <v>0.6</v>
      </c>
      <c r="I10" s="12">
        <v>0.4</v>
      </c>
      <c r="J10" s="12">
        <v>0</v>
      </c>
      <c r="K10" s="26">
        <v>16</v>
      </c>
      <c r="L10" s="12">
        <v>1</v>
      </c>
    </row>
    <row r="11" spans="1:12" x14ac:dyDescent="0.35">
      <c r="A11" s="2" t="s">
        <v>120</v>
      </c>
      <c r="B11" s="11">
        <v>20</v>
      </c>
      <c r="C11" s="28">
        <v>3.6000000000000004E-2</v>
      </c>
      <c r="D11" s="11">
        <v>20</v>
      </c>
      <c r="E11" s="11">
        <v>10</v>
      </c>
      <c r="F11" s="11">
        <v>10</v>
      </c>
      <c r="G11" s="11" t="s">
        <v>491</v>
      </c>
      <c r="H11" s="12">
        <v>0.55000000000000004</v>
      </c>
      <c r="I11" s="12" t="s">
        <v>491</v>
      </c>
      <c r="J11" s="12" t="s">
        <v>491</v>
      </c>
      <c r="K11" s="26">
        <v>13</v>
      </c>
      <c r="L11" s="12">
        <v>1</v>
      </c>
    </row>
    <row r="12" spans="1:12" x14ac:dyDescent="0.35">
      <c r="A12" s="2" t="s">
        <v>121</v>
      </c>
      <c r="B12" s="11">
        <v>30</v>
      </c>
      <c r="C12" s="28">
        <v>4.3999999999999997E-2</v>
      </c>
      <c r="D12" s="11">
        <v>20</v>
      </c>
      <c r="E12" s="11">
        <v>5</v>
      </c>
      <c r="F12" s="11">
        <v>10</v>
      </c>
      <c r="G12" s="11">
        <v>5</v>
      </c>
      <c r="H12" s="12">
        <v>0.37</v>
      </c>
      <c r="I12" s="12">
        <v>0.47</v>
      </c>
      <c r="J12" s="12">
        <v>0.16</v>
      </c>
      <c r="K12" s="26">
        <v>11.5</v>
      </c>
      <c r="L12" s="12">
        <v>0.94000000000000006</v>
      </c>
    </row>
    <row r="13" spans="1:12" x14ac:dyDescent="0.35">
      <c r="A13" s="2" t="s">
        <v>122</v>
      </c>
      <c r="B13" s="11">
        <v>35</v>
      </c>
      <c r="C13" s="28">
        <v>6.7000000000000004E-2</v>
      </c>
      <c r="D13" s="11">
        <v>35</v>
      </c>
      <c r="E13" s="11">
        <v>20</v>
      </c>
      <c r="F13" s="11">
        <v>15</v>
      </c>
      <c r="G13" s="11" t="s">
        <v>491</v>
      </c>
      <c r="H13" s="12">
        <v>0.52</v>
      </c>
      <c r="I13" s="12" t="s">
        <v>491</v>
      </c>
      <c r="J13" s="12" t="s">
        <v>491</v>
      </c>
      <c r="K13" s="26">
        <v>14</v>
      </c>
      <c r="L13" s="12">
        <v>0.97</v>
      </c>
    </row>
    <row r="14" spans="1:12" x14ac:dyDescent="0.35">
      <c r="A14" s="2" t="s">
        <v>123</v>
      </c>
      <c r="B14" s="11">
        <v>30</v>
      </c>
      <c r="C14" s="28">
        <v>5.2999999999999999E-2</v>
      </c>
      <c r="D14" s="11">
        <v>40</v>
      </c>
      <c r="E14" s="11">
        <v>15</v>
      </c>
      <c r="F14" s="11">
        <v>20</v>
      </c>
      <c r="G14" s="11" t="s">
        <v>491</v>
      </c>
      <c r="H14" s="12" t="s">
        <v>491</v>
      </c>
      <c r="I14" s="12">
        <v>0.55000000000000004</v>
      </c>
      <c r="J14" s="12" t="s">
        <v>491</v>
      </c>
      <c r="K14" s="26">
        <v>14</v>
      </c>
      <c r="L14" s="12">
        <v>0.92</v>
      </c>
    </row>
    <row r="15" spans="1:12" x14ac:dyDescent="0.35">
      <c r="A15" s="2" t="s">
        <v>124</v>
      </c>
      <c r="B15" s="11">
        <v>25</v>
      </c>
      <c r="C15" s="28">
        <v>3.7999999999999999E-2</v>
      </c>
      <c r="D15" s="11">
        <v>25</v>
      </c>
      <c r="E15" s="11">
        <v>10</v>
      </c>
      <c r="F15" s="11">
        <v>10</v>
      </c>
      <c r="G15" s="11">
        <v>5</v>
      </c>
      <c r="H15" s="12">
        <v>0.4</v>
      </c>
      <c r="I15" s="12">
        <v>0.44</v>
      </c>
      <c r="J15" s="12">
        <v>0.16</v>
      </c>
      <c r="K15" s="26">
        <v>13</v>
      </c>
      <c r="L15" s="12">
        <v>0.81</v>
      </c>
    </row>
    <row r="16" spans="1:12" x14ac:dyDescent="0.35">
      <c r="A16" s="2" t="s">
        <v>125</v>
      </c>
      <c r="B16" s="11">
        <v>20</v>
      </c>
      <c r="C16" s="28">
        <v>3.4000000000000002E-2</v>
      </c>
      <c r="D16" s="11">
        <v>20</v>
      </c>
      <c r="E16" s="11">
        <v>10</v>
      </c>
      <c r="F16" s="11">
        <v>10</v>
      </c>
      <c r="G16" s="11">
        <v>5</v>
      </c>
      <c r="H16" s="12">
        <v>0.45</v>
      </c>
      <c r="I16" s="12">
        <v>0.4</v>
      </c>
      <c r="J16" s="12">
        <v>0.15</v>
      </c>
      <c r="K16" s="26">
        <v>13</v>
      </c>
      <c r="L16" s="12">
        <v>0.94000000000000006</v>
      </c>
    </row>
    <row r="17" spans="1:12" x14ac:dyDescent="0.35">
      <c r="A17" s="2" t="s">
        <v>126</v>
      </c>
      <c r="B17" s="11">
        <v>20</v>
      </c>
      <c r="C17" s="28">
        <v>1.9E-2</v>
      </c>
      <c r="D17" s="11">
        <v>20</v>
      </c>
      <c r="E17" s="11">
        <v>10</v>
      </c>
      <c r="F17" s="11">
        <v>10</v>
      </c>
      <c r="G17" s="11" t="s">
        <v>491</v>
      </c>
      <c r="H17" s="12" t="s">
        <v>491</v>
      </c>
      <c r="I17" s="12">
        <v>0.52</v>
      </c>
      <c r="J17" s="12" t="s">
        <v>491</v>
      </c>
      <c r="K17" s="26">
        <v>14</v>
      </c>
      <c r="L17" s="12">
        <v>0.84</v>
      </c>
    </row>
    <row r="18" spans="1:12" x14ac:dyDescent="0.35">
      <c r="A18" s="2" t="s">
        <v>127</v>
      </c>
      <c r="B18" s="11">
        <v>25</v>
      </c>
      <c r="C18" s="28">
        <v>3.2000000000000001E-2</v>
      </c>
      <c r="D18" s="11">
        <v>20</v>
      </c>
      <c r="E18" s="11">
        <v>10</v>
      </c>
      <c r="F18" s="11">
        <v>5</v>
      </c>
      <c r="G18" s="11" t="s">
        <v>491</v>
      </c>
      <c r="H18" s="12">
        <v>0.63</v>
      </c>
      <c r="I18" s="12" t="s">
        <v>491</v>
      </c>
      <c r="J18" s="12" t="s">
        <v>491</v>
      </c>
      <c r="K18" s="26">
        <v>14.5</v>
      </c>
      <c r="L18" s="12">
        <v>0.78</v>
      </c>
    </row>
    <row r="19" spans="1:12" x14ac:dyDescent="0.35">
      <c r="A19" s="2" t="s">
        <v>128</v>
      </c>
      <c r="B19" s="11">
        <v>25</v>
      </c>
      <c r="C19" s="28">
        <v>3.6000000000000004E-2</v>
      </c>
      <c r="D19" s="11">
        <v>25</v>
      </c>
      <c r="E19" s="11">
        <v>15</v>
      </c>
      <c r="F19" s="11">
        <v>10</v>
      </c>
      <c r="G19" s="11">
        <v>5</v>
      </c>
      <c r="H19" s="12">
        <v>0.56000000000000005</v>
      </c>
      <c r="I19" s="12">
        <v>0.32</v>
      </c>
      <c r="J19" s="12">
        <v>0.12</v>
      </c>
      <c r="K19" s="26">
        <v>15</v>
      </c>
      <c r="L19" s="12">
        <v>0.73</v>
      </c>
    </row>
    <row r="20" spans="1:12" x14ac:dyDescent="0.35">
      <c r="A20" s="2" t="s">
        <v>129</v>
      </c>
      <c r="B20" s="11">
        <v>20</v>
      </c>
      <c r="C20" s="28">
        <v>3.3000000000000002E-2</v>
      </c>
      <c r="D20" s="11">
        <v>20</v>
      </c>
      <c r="E20" s="11">
        <v>5</v>
      </c>
      <c r="F20" s="11">
        <v>10</v>
      </c>
      <c r="G20" s="11">
        <v>5</v>
      </c>
      <c r="H20" s="12">
        <v>0.27</v>
      </c>
      <c r="I20" s="12">
        <v>0.45</v>
      </c>
      <c r="J20" s="12">
        <v>0.27</v>
      </c>
      <c r="K20" s="26">
        <v>15.5</v>
      </c>
      <c r="L20" s="12">
        <v>0.69000000000000006</v>
      </c>
    </row>
    <row r="21" spans="1:12" x14ac:dyDescent="0.35">
      <c r="A21" s="2" t="s">
        <v>130</v>
      </c>
      <c r="B21" s="11">
        <v>25</v>
      </c>
      <c r="C21" s="28">
        <v>4.1000000000000002E-2</v>
      </c>
      <c r="D21" s="11">
        <v>25</v>
      </c>
      <c r="E21" s="11">
        <v>10</v>
      </c>
      <c r="F21" s="11">
        <v>10</v>
      </c>
      <c r="G21" s="11">
        <v>5</v>
      </c>
      <c r="H21" s="12">
        <v>0.42</v>
      </c>
      <c r="I21" s="12">
        <v>0.38</v>
      </c>
      <c r="J21" s="12">
        <v>0.21</v>
      </c>
      <c r="K21" s="26">
        <v>15</v>
      </c>
      <c r="L21" s="12">
        <v>0.68</v>
      </c>
    </row>
    <row r="22" spans="1:12" x14ac:dyDescent="0.35">
      <c r="A22" s="2" t="s">
        <v>131</v>
      </c>
      <c r="B22" s="11">
        <v>15</v>
      </c>
      <c r="C22" s="28">
        <v>2.5000000000000001E-2</v>
      </c>
      <c r="D22" s="11">
        <v>25</v>
      </c>
      <c r="E22" s="11">
        <v>10</v>
      </c>
      <c r="F22" s="11">
        <v>10</v>
      </c>
      <c r="G22" s="11" t="s">
        <v>491</v>
      </c>
      <c r="H22" s="12" t="s">
        <v>491</v>
      </c>
      <c r="I22" s="12">
        <v>0.48</v>
      </c>
      <c r="J22" s="12" t="s">
        <v>491</v>
      </c>
      <c r="K22" s="26">
        <v>14</v>
      </c>
      <c r="L22" s="12">
        <v>0.95000000000000007</v>
      </c>
    </row>
    <row r="23" spans="1:12" x14ac:dyDescent="0.35">
      <c r="A23" s="2" t="s">
        <v>132</v>
      </c>
      <c r="B23" s="11">
        <v>15</v>
      </c>
      <c r="C23" s="28">
        <v>2.3E-2</v>
      </c>
      <c r="D23" s="11">
        <v>15</v>
      </c>
      <c r="E23" s="11">
        <v>10</v>
      </c>
      <c r="F23" s="11">
        <v>5</v>
      </c>
      <c r="G23" s="11">
        <v>0</v>
      </c>
      <c r="H23" s="12">
        <v>0.65</v>
      </c>
      <c r="I23" s="12">
        <v>0.35</v>
      </c>
      <c r="J23" s="12">
        <v>0</v>
      </c>
      <c r="K23" s="26">
        <v>10</v>
      </c>
      <c r="L23" s="12">
        <v>0.94000000000000006</v>
      </c>
    </row>
    <row r="24" spans="1:12" x14ac:dyDescent="0.35">
      <c r="A24" s="2" t="s">
        <v>133</v>
      </c>
      <c r="B24" s="11">
        <v>20</v>
      </c>
      <c r="C24" s="28">
        <v>2.4E-2</v>
      </c>
      <c r="D24" s="11">
        <v>10</v>
      </c>
      <c r="E24" s="11">
        <v>5</v>
      </c>
      <c r="F24" s="11">
        <v>5</v>
      </c>
      <c r="G24" s="11">
        <v>5</v>
      </c>
      <c r="H24" s="12">
        <v>0.36</v>
      </c>
      <c r="I24" s="12">
        <v>0.36</v>
      </c>
      <c r="J24" s="12">
        <v>0.27</v>
      </c>
      <c r="K24" s="26">
        <v>15</v>
      </c>
      <c r="L24" s="12">
        <v>0.88</v>
      </c>
    </row>
    <row r="25" spans="1:12" x14ac:dyDescent="0.35">
      <c r="A25" s="2" t="s">
        <v>134</v>
      </c>
      <c r="B25" s="11">
        <v>15</v>
      </c>
      <c r="C25" s="28">
        <v>0.02</v>
      </c>
      <c r="D25" s="11">
        <v>20</v>
      </c>
      <c r="E25" s="11">
        <v>5</v>
      </c>
      <c r="F25" s="11">
        <v>15</v>
      </c>
      <c r="G25" s="11" t="s">
        <v>491</v>
      </c>
      <c r="H25" s="12" t="s">
        <v>491</v>
      </c>
      <c r="I25" s="12">
        <v>0.67</v>
      </c>
      <c r="J25" s="12" t="s">
        <v>491</v>
      </c>
      <c r="K25" s="26">
        <v>12</v>
      </c>
      <c r="L25" s="12">
        <v>0.74</v>
      </c>
    </row>
    <row r="26" spans="1:12" x14ac:dyDescent="0.35">
      <c r="A26" s="2" t="s">
        <v>135</v>
      </c>
      <c r="B26" s="11">
        <v>15</v>
      </c>
      <c r="C26" s="28">
        <v>1.4999999999999999E-2</v>
      </c>
      <c r="D26" s="11">
        <v>20</v>
      </c>
      <c r="E26" s="11">
        <v>10</v>
      </c>
      <c r="F26" s="11">
        <v>10</v>
      </c>
      <c r="G26" s="11" t="s">
        <v>491</v>
      </c>
      <c r="H26" s="12">
        <v>0.5</v>
      </c>
      <c r="I26" s="12" t="s">
        <v>491</v>
      </c>
      <c r="J26" s="12" t="s">
        <v>491</v>
      </c>
      <c r="K26" s="26">
        <v>10</v>
      </c>
      <c r="L26" s="12">
        <v>1</v>
      </c>
    </row>
    <row r="27" spans="1:12" x14ac:dyDescent="0.35">
      <c r="A27" s="2" t="s">
        <v>136</v>
      </c>
      <c r="B27" s="11">
        <v>15</v>
      </c>
      <c r="C27" s="28">
        <v>2.1000000000000001E-2</v>
      </c>
      <c r="D27" s="11">
        <v>10</v>
      </c>
      <c r="E27" s="11">
        <v>10</v>
      </c>
      <c r="F27" s="11" t="s">
        <v>491</v>
      </c>
      <c r="G27" s="11">
        <v>5</v>
      </c>
      <c r="H27" s="12">
        <v>0.67</v>
      </c>
      <c r="I27" s="12" t="s">
        <v>491</v>
      </c>
      <c r="J27" s="12" t="s">
        <v>491</v>
      </c>
      <c r="K27" s="26">
        <v>5</v>
      </c>
      <c r="L27" s="12">
        <v>0.89</v>
      </c>
    </row>
    <row r="28" spans="1:12" x14ac:dyDescent="0.35">
      <c r="A28" s="2" t="s">
        <v>137</v>
      </c>
      <c r="B28" s="11">
        <v>10</v>
      </c>
      <c r="C28" s="28">
        <v>2.1000000000000001E-2</v>
      </c>
      <c r="D28" s="11">
        <v>15</v>
      </c>
      <c r="E28" s="11">
        <v>10</v>
      </c>
      <c r="F28" s="11">
        <v>5</v>
      </c>
      <c r="G28" s="11">
        <v>5</v>
      </c>
      <c r="H28" s="12">
        <v>0.6</v>
      </c>
      <c r="I28" s="12">
        <v>0.2</v>
      </c>
      <c r="J28" s="12">
        <v>0.2</v>
      </c>
      <c r="K28" s="26">
        <v>8</v>
      </c>
      <c r="L28" s="12">
        <v>1</v>
      </c>
    </row>
    <row r="29" spans="1:12" x14ac:dyDescent="0.35">
      <c r="A29" s="2" t="s">
        <v>138</v>
      </c>
      <c r="B29" s="11">
        <v>15</v>
      </c>
      <c r="C29" s="28">
        <v>2.3E-2</v>
      </c>
      <c r="D29" s="11">
        <v>10</v>
      </c>
      <c r="E29" s="11" t="s">
        <v>491</v>
      </c>
      <c r="F29" s="11">
        <v>5</v>
      </c>
      <c r="G29" s="11">
        <v>5</v>
      </c>
      <c r="H29" s="12" t="s">
        <v>491</v>
      </c>
      <c r="I29" s="12">
        <v>0.55000000000000004</v>
      </c>
      <c r="J29" s="12" t="s">
        <v>491</v>
      </c>
      <c r="K29" s="26">
        <v>12</v>
      </c>
      <c r="L29" s="12">
        <v>0.75</v>
      </c>
    </row>
    <row r="30" spans="1:12" x14ac:dyDescent="0.35">
      <c r="A30" s="2" t="s">
        <v>139</v>
      </c>
      <c r="B30" s="11">
        <v>15</v>
      </c>
      <c r="C30" s="28">
        <v>0.02</v>
      </c>
      <c r="D30" s="11">
        <v>20</v>
      </c>
      <c r="E30" s="11">
        <v>10</v>
      </c>
      <c r="F30" s="11">
        <v>5</v>
      </c>
      <c r="G30" s="11">
        <v>5</v>
      </c>
      <c r="H30" s="12">
        <v>0.5</v>
      </c>
      <c r="I30" s="12">
        <v>0.28000000000000003</v>
      </c>
      <c r="J30" s="12">
        <v>0.22</v>
      </c>
      <c r="K30" s="26">
        <v>6</v>
      </c>
      <c r="L30" s="12">
        <v>1</v>
      </c>
    </row>
    <row r="31" spans="1:12" x14ac:dyDescent="0.35">
      <c r="A31" s="2" t="s">
        <v>140</v>
      </c>
      <c r="B31" s="11">
        <v>20</v>
      </c>
      <c r="C31" s="28">
        <v>2.7E-2</v>
      </c>
      <c r="D31" s="11">
        <v>20</v>
      </c>
      <c r="E31" s="11">
        <v>10</v>
      </c>
      <c r="F31" s="11">
        <v>5</v>
      </c>
      <c r="G31" s="11" t="s">
        <v>491</v>
      </c>
      <c r="H31" s="12">
        <v>0.56000000000000005</v>
      </c>
      <c r="I31" s="12" t="s">
        <v>491</v>
      </c>
      <c r="J31" s="12" t="s">
        <v>491</v>
      </c>
      <c r="K31" s="26">
        <v>6</v>
      </c>
      <c r="L31" s="12">
        <v>1</v>
      </c>
    </row>
    <row r="32" spans="1:12" x14ac:dyDescent="0.35">
      <c r="A32" s="2" t="s">
        <v>141</v>
      </c>
      <c r="B32" s="11">
        <v>20</v>
      </c>
      <c r="C32" s="28">
        <v>2.8000000000000001E-2</v>
      </c>
      <c r="D32" s="11">
        <v>25</v>
      </c>
      <c r="E32" s="11">
        <v>10</v>
      </c>
      <c r="F32" s="11">
        <v>10</v>
      </c>
      <c r="G32" s="11" t="s">
        <v>491</v>
      </c>
      <c r="H32" s="12">
        <v>0.48</v>
      </c>
      <c r="I32" s="12" t="s">
        <v>491</v>
      </c>
      <c r="J32" s="12" t="s">
        <v>491</v>
      </c>
      <c r="K32" s="26">
        <v>9</v>
      </c>
      <c r="L32" s="12">
        <v>0.86</v>
      </c>
    </row>
    <row r="33" spans="1:12" x14ac:dyDescent="0.35">
      <c r="A33" s="2" t="s">
        <v>142</v>
      </c>
      <c r="B33" s="11">
        <v>20</v>
      </c>
      <c r="C33" s="28">
        <v>3.9E-2</v>
      </c>
      <c r="D33" s="11">
        <v>25</v>
      </c>
      <c r="E33" s="11">
        <v>10</v>
      </c>
      <c r="F33" s="11">
        <v>10</v>
      </c>
      <c r="G33" s="11">
        <v>0</v>
      </c>
      <c r="H33" s="12">
        <v>0.48</v>
      </c>
      <c r="I33" s="12">
        <v>0.52</v>
      </c>
      <c r="J33" s="12">
        <v>0</v>
      </c>
      <c r="K33" s="26">
        <v>5</v>
      </c>
      <c r="L33" s="12">
        <v>0.96</v>
      </c>
    </row>
    <row r="34" spans="1:12" x14ac:dyDescent="0.35">
      <c r="A34" s="2" t="s">
        <v>143</v>
      </c>
      <c r="B34" s="11">
        <v>20</v>
      </c>
      <c r="C34" s="28">
        <v>3.4000000000000002E-2</v>
      </c>
      <c r="D34" s="11">
        <v>20</v>
      </c>
      <c r="E34" s="11">
        <v>10</v>
      </c>
      <c r="F34" s="11">
        <v>10</v>
      </c>
      <c r="G34" s="11">
        <v>0</v>
      </c>
      <c r="H34" s="12">
        <v>0.6</v>
      </c>
      <c r="I34" s="12">
        <v>0.4</v>
      </c>
      <c r="J34" s="12">
        <v>0</v>
      </c>
      <c r="K34" s="26">
        <v>6</v>
      </c>
      <c r="L34" s="12">
        <v>0.95000000000000007</v>
      </c>
    </row>
    <row r="35" spans="1:12" x14ac:dyDescent="0.35">
      <c r="A35" s="2" t="s">
        <v>144</v>
      </c>
      <c r="B35" s="11">
        <v>15</v>
      </c>
      <c r="C35" s="28">
        <v>2.1000000000000001E-2</v>
      </c>
      <c r="D35" s="11">
        <v>15</v>
      </c>
      <c r="E35" s="11">
        <v>10</v>
      </c>
      <c r="F35" s="11">
        <v>5</v>
      </c>
      <c r="G35" s="11">
        <v>0</v>
      </c>
      <c r="H35" s="12">
        <v>0.69</v>
      </c>
      <c r="I35" s="12">
        <v>0.31</v>
      </c>
      <c r="J35" s="12">
        <v>0</v>
      </c>
      <c r="K35" s="26">
        <v>9</v>
      </c>
      <c r="L35" s="12">
        <v>0.85</v>
      </c>
    </row>
    <row r="36" spans="1:12" x14ac:dyDescent="0.35">
      <c r="A36" s="2" t="s">
        <v>145</v>
      </c>
      <c r="B36" s="11">
        <v>10</v>
      </c>
      <c r="C36" s="28">
        <v>1.4999999999999999E-2</v>
      </c>
      <c r="D36" s="11">
        <v>15</v>
      </c>
      <c r="E36" s="11">
        <v>10</v>
      </c>
      <c r="F36" s="11" t="s">
        <v>491</v>
      </c>
      <c r="G36" s="11">
        <v>0</v>
      </c>
      <c r="H36" s="12" t="s">
        <v>491</v>
      </c>
      <c r="I36" s="12" t="s">
        <v>491</v>
      </c>
      <c r="J36" s="12">
        <v>0</v>
      </c>
      <c r="K36" s="26">
        <v>8</v>
      </c>
      <c r="L36" s="12">
        <v>0.92</v>
      </c>
    </row>
    <row r="37" spans="1:12" x14ac:dyDescent="0.35">
      <c r="A37" s="2" t="s">
        <v>146</v>
      </c>
      <c r="B37" s="11">
        <v>10</v>
      </c>
      <c r="C37" s="28">
        <v>1.4E-2</v>
      </c>
      <c r="D37" s="11">
        <v>15</v>
      </c>
      <c r="E37" s="11">
        <v>10</v>
      </c>
      <c r="F37" s="11">
        <v>5</v>
      </c>
      <c r="G37" s="11">
        <v>0</v>
      </c>
      <c r="H37" s="12">
        <v>0.69</v>
      </c>
      <c r="I37" s="12">
        <v>0.31</v>
      </c>
      <c r="J37" s="12">
        <v>0</v>
      </c>
      <c r="K37" s="26">
        <v>7</v>
      </c>
      <c r="L37" s="12">
        <v>0.92</v>
      </c>
    </row>
    <row r="38" spans="1:12" x14ac:dyDescent="0.35">
      <c r="A38" s="2" t="s">
        <v>147</v>
      </c>
      <c r="B38" s="11">
        <v>20</v>
      </c>
      <c r="C38" s="28">
        <v>2.1999999999999999E-2</v>
      </c>
      <c r="D38" s="11">
        <v>15</v>
      </c>
      <c r="E38" s="11">
        <v>10</v>
      </c>
      <c r="F38" s="11">
        <v>5</v>
      </c>
      <c r="G38" s="11">
        <v>0</v>
      </c>
      <c r="H38" s="12">
        <v>0.59</v>
      </c>
      <c r="I38" s="12">
        <v>0.41</v>
      </c>
      <c r="J38" s="12">
        <v>0</v>
      </c>
      <c r="K38" s="26">
        <v>6</v>
      </c>
      <c r="L38" s="12">
        <v>0.94000000000000006</v>
      </c>
    </row>
    <row r="39" spans="1:12" x14ac:dyDescent="0.35">
      <c r="A39" s="2" t="s">
        <v>148</v>
      </c>
      <c r="B39" s="11">
        <v>10</v>
      </c>
      <c r="C39" s="28">
        <v>1.8000000000000002E-2</v>
      </c>
      <c r="D39" s="11">
        <v>10</v>
      </c>
      <c r="E39" s="11">
        <v>5</v>
      </c>
      <c r="F39" s="11">
        <v>5</v>
      </c>
      <c r="G39" s="11">
        <v>0</v>
      </c>
      <c r="H39" s="12">
        <v>0.64</v>
      </c>
      <c r="I39" s="12">
        <v>0.36</v>
      </c>
      <c r="J39" s="12">
        <v>0</v>
      </c>
      <c r="K39" s="11">
        <v>11</v>
      </c>
      <c r="L39" s="12">
        <v>0.91</v>
      </c>
    </row>
    <row r="40" spans="1:12" x14ac:dyDescent="0.35">
      <c r="A40" s="2" t="s">
        <v>149</v>
      </c>
      <c r="B40" s="11">
        <v>15</v>
      </c>
      <c r="C40" s="28">
        <v>2.9000000000000001E-2</v>
      </c>
      <c r="D40" s="11">
        <v>15</v>
      </c>
      <c r="E40" s="11">
        <v>5</v>
      </c>
      <c r="F40" s="11">
        <v>5</v>
      </c>
      <c r="G40" s="11">
        <v>0</v>
      </c>
      <c r="H40" s="12">
        <v>0.54</v>
      </c>
      <c r="I40" s="12">
        <v>0.46</v>
      </c>
      <c r="J40" s="12">
        <v>0</v>
      </c>
      <c r="K40" s="11">
        <v>6</v>
      </c>
      <c r="L40" s="12">
        <v>0.92</v>
      </c>
    </row>
    <row r="41" spans="1:12" x14ac:dyDescent="0.35">
      <c r="A41" s="2" t="s">
        <v>150</v>
      </c>
      <c r="B41" s="11">
        <v>15</v>
      </c>
      <c r="C41" s="28">
        <v>2.5000000000000001E-2</v>
      </c>
      <c r="D41" s="11">
        <v>20</v>
      </c>
      <c r="E41" s="11">
        <v>15</v>
      </c>
      <c r="F41" s="11">
        <v>5</v>
      </c>
      <c r="G41" s="11">
        <v>0</v>
      </c>
      <c r="H41" s="12">
        <v>0.74</v>
      </c>
      <c r="I41" s="12">
        <v>0.26</v>
      </c>
      <c r="J41" s="12">
        <v>0</v>
      </c>
      <c r="K41" s="11">
        <v>12</v>
      </c>
      <c r="L41" s="12">
        <v>0.79</v>
      </c>
    </row>
    <row r="42" spans="1:12" x14ac:dyDescent="0.35">
      <c r="A42" s="2" t="s">
        <v>151</v>
      </c>
      <c r="B42" s="11">
        <v>20</v>
      </c>
      <c r="C42" s="28">
        <v>3.4000000000000002E-2</v>
      </c>
      <c r="D42" s="11">
        <v>15</v>
      </c>
      <c r="E42" s="11">
        <v>10</v>
      </c>
      <c r="F42" s="11">
        <v>5</v>
      </c>
      <c r="G42" s="11">
        <v>0</v>
      </c>
      <c r="H42" s="12">
        <v>0.73</v>
      </c>
      <c r="I42" s="12">
        <v>0.27</v>
      </c>
      <c r="J42" s="12">
        <v>0</v>
      </c>
      <c r="K42" s="11">
        <v>12</v>
      </c>
      <c r="L42" s="12">
        <v>0.87</v>
      </c>
    </row>
    <row r="43" spans="1:12" x14ac:dyDescent="0.35">
      <c r="A43" s="2" t="s">
        <v>152</v>
      </c>
      <c r="B43" s="11">
        <v>15</v>
      </c>
      <c r="C43" s="28">
        <v>2.1999999999999999E-2</v>
      </c>
      <c r="D43" s="11">
        <v>15</v>
      </c>
      <c r="E43" s="11">
        <v>10</v>
      </c>
      <c r="F43" s="11">
        <v>10</v>
      </c>
      <c r="G43" s="11">
        <v>0</v>
      </c>
      <c r="H43" s="12">
        <v>0.47000000000000003</v>
      </c>
      <c r="I43" s="12">
        <v>0.53</v>
      </c>
      <c r="J43" s="12">
        <v>0</v>
      </c>
      <c r="K43" s="11">
        <v>13</v>
      </c>
      <c r="L43" s="12">
        <v>0.76</v>
      </c>
    </row>
    <row r="44" spans="1:12" x14ac:dyDescent="0.35">
      <c r="A44" s="2" t="s">
        <v>153</v>
      </c>
      <c r="B44" s="11">
        <v>20</v>
      </c>
      <c r="C44" s="28">
        <v>2.7E-2</v>
      </c>
      <c r="D44" s="11">
        <v>15</v>
      </c>
      <c r="E44" s="11">
        <v>10</v>
      </c>
      <c r="F44" s="11">
        <v>5</v>
      </c>
      <c r="G44" s="11">
        <v>0</v>
      </c>
      <c r="H44" s="12">
        <v>0.56000000000000005</v>
      </c>
      <c r="I44" s="12">
        <v>0.44</v>
      </c>
      <c r="J44" s="12">
        <v>0</v>
      </c>
      <c r="K44" s="11">
        <v>9.5</v>
      </c>
      <c r="L44" s="12">
        <v>1</v>
      </c>
    </row>
    <row r="45" spans="1:12" x14ac:dyDescent="0.35">
      <c r="A45" s="2" t="s">
        <v>154</v>
      </c>
      <c r="B45" s="11">
        <v>15</v>
      </c>
      <c r="C45" s="28">
        <v>2.1000000000000001E-2</v>
      </c>
      <c r="D45" s="11">
        <v>25</v>
      </c>
      <c r="E45" s="11">
        <v>15</v>
      </c>
      <c r="F45" s="11">
        <v>10</v>
      </c>
      <c r="G45" s="11">
        <v>0</v>
      </c>
      <c r="H45" s="12">
        <v>0.57000000000000006</v>
      </c>
      <c r="I45" s="12">
        <v>0.43</v>
      </c>
      <c r="J45" s="12">
        <v>0</v>
      </c>
      <c r="K45" s="11">
        <v>7</v>
      </c>
      <c r="L45" s="12">
        <v>0.96</v>
      </c>
    </row>
    <row r="46" spans="1:12" x14ac:dyDescent="0.35">
      <c r="A46" s="2" t="s">
        <v>155</v>
      </c>
      <c r="B46" s="11">
        <v>15</v>
      </c>
      <c r="C46" s="28">
        <v>2.4E-2</v>
      </c>
      <c r="D46" s="11">
        <v>15</v>
      </c>
      <c r="E46" s="11">
        <v>5</v>
      </c>
      <c r="F46" s="11">
        <v>10</v>
      </c>
      <c r="G46" s="11">
        <v>0</v>
      </c>
      <c r="H46" s="12">
        <v>0.44</v>
      </c>
      <c r="I46" s="12">
        <v>0.56000000000000005</v>
      </c>
      <c r="J46" s="12">
        <v>0</v>
      </c>
      <c r="K46" s="11">
        <v>11</v>
      </c>
      <c r="L46" s="12">
        <v>1</v>
      </c>
    </row>
    <row r="47" spans="1:12" x14ac:dyDescent="0.35">
      <c r="A47" s="2" t="s">
        <v>156</v>
      </c>
      <c r="B47" s="11">
        <v>15</v>
      </c>
      <c r="C47" s="28">
        <v>0.03</v>
      </c>
      <c r="D47" s="11">
        <v>10</v>
      </c>
      <c r="E47" s="11">
        <v>5</v>
      </c>
      <c r="F47" s="11">
        <v>5</v>
      </c>
      <c r="G47" s="11">
        <v>0</v>
      </c>
      <c r="H47" s="12">
        <v>0.5</v>
      </c>
      <c r="I47" s="12">
        <v>0.5</v>
      </c>
      <c r="J47" s="12">
        <v>0</v>
      </c>
      <c r="K47" s="11">
        <v>12</v>
      </c>
      <c r="L47" s="12">
        <v>1</v>
      </c>
    </row>
    <row r="48" spans="1:12" x14ac:dyDescent="0.35">
      <c r="A48" s="2" t="s">
        <v>157</v>
      </c>
      <c r="B48" s="11">
        <v>20</v>
      </c>
      <c r="C48" s="28">
        <v>2.8000000000000001E-2</v>
      </c>
      <c r="D48" s="11">
        <v>20</v>
      </c>
      <c r="E48" s="11">
        <v>5</v>
      </c>
      <c r="F48" s="11">
        <v>10</v>
      </c>
      <c r="G48" s="11">
        <v>0</v>
      </c>
      <c r="H48" s="12">
        <v>0.37</v>
      </c>
      <c r="I48" s="12">
        <v>0.63</v>
      </c>
      <c r="J48" s="12">
        <v>0</v>
      </c>
      <c r="K48" s="11">
        <v>13</v>
      </c>
      <c r="L48" s="12">
        <v>0.95000000000000007</v>
      </c>
    </row>
    <row r="49" spans="1:12" x14ac:dyDescent="0.35">
      <c r="A49" s="2" t="s">
        <v>158</v>
      </c>
      <c r="B49" s="11">
        <v>20</v>
      </c>
      <c r="C49" s="28">
        <v>2.7E-2</v>
      </c>
      <c r="D49" s="11">
        <v>15</v>
      </c>
      <c r="E49" s="11">
        <v>10</v>
      </c>
      <c r="F49" s="11">
        <v>5</v>
      </c>
      <c r="G49" s="11">
        <v>0</v>
      </c>
      <c r="H49" s="12">
        <v>0.67</v>
      </c>
      <c r="I49" s="12">
        <v>0.33</v>
      </c>
      <c r="J49" s="12">
        <v>0</v>
      </c>
      <c r="K49" s="11">
        <v>8</v>
      </c>
      <c r="L49" s="12">
        <v>0.93</v>
      </c>
    </row>
    <row r="50" spans="1:12" x14ac:dyDescent="0.35">
      <c r="A50" s="2" t="s">
        <v>159</v>
      </c>
      <c r="B50" s="11">
        <v>25</v>
      </c>
      <c r="C50" s="28">
        <v>3.1E-2</v>
      </c>
      <c r="D50" s="11">
        <v>25</v>
      </c>
      <c r="E50" s="11">
        <v>10</v>
      </c>
      <c r="F50" s="11">
        <v>15</v>
      </c>
      <c r="G50" s="11">
        <v>0</v>
      </c>
      <c r="H50" s="12">
        <v>0.4</v>
      </c>
      <c r="I50" s="12">
        <v>0.6</v>
      </c>
      <c r="J50" s="12">
        <v>0</v>
      </c>
      <c r="K50" s="11">
        <v>11</v>
      </c>
      <c r="L50" s="12">
        <v>0.96</v>
      </c>
    </row>
    <row r="51" spans="1:12" x14ac:dyDescent="0.35">
      <c r="A51" s="2" t="s">
        <v>160</v>
      </c>
      <c r="B51" s="11">
        <v>10</v>
      </c>
      <c r="C51" s="28">
        <v>0.02</v>
      </c>
      <c r="D51" s="11">
        <v>15</v>
      </c>
      <c r="E51" s="11">
        <v>5</v>
      </c>
      <c r="F51" s="11">
        <v>10</v>
      </c>
      <c r="G51" s="11">
        <v>0</v>
      </c>
      <c r="H51" s="12">
        <v>0.47000000000000003</v>
      </c>
      <c r="I51" s="12">
        <v>0.53</v>
      </c>
      <c r="J51" s="12">
        <v>0</v>
      </c>
      <c r="K51" s="11">
        <v>11</v>
      </c>
      <c r="L51" s="12">
        <v>0.87</v>
      </c>
    </row>
    <row r="52" spans="1:12" x14ac:dyDescent="0.35">
      <c r="A52" s="2" t="s">
        <v>161</v>
      </c>
      <c r="B52" s="11">
        <v>25</v>
      </c>
      <c r="C52" s="28">
        <v>2.5000000000000001E-2</v>
      </c>
      <c r="D52" s="11">
        <v>20</v>
      </c>
      <c r="E52" s="11">
        <v>10</v>
      </c>
      <c r="F52" s="11">
        <v>10</v>
      </c>
      <c r="G52" s="11">
        <v>0</v>
      </c>
      <c r="H52" s="12">
        <v>0.43</v>
      </c>
      <c r="I52" s="12">
        <v>0.57000000000000006</v>
      </c>
      <c r="J52" s="12">
        <v>0</v>
      </c>
      <c r="K52" s="11">
        <v>8</v>
      </c>
      <c r="L52" s="12">
        <v>0.86</v>
      </c>
    </row>
    <row r="53" spans="1:12" x14ac:dyDescent="0.35">
      <c r="A53" s="2" t="s">
        <v>162</v>
      </c>
      <c r="B53" s="11">
        <v>30</v>
      </c>
      <c r="C53" s="28">
        <v>2.4E-2</v>
      </c>
      <c r="D53" s="11">
        <v>25</v>
      </c>
      <c r="E53" s="11">
        <v>15</v>
      </c>
      <c r="F53" s="11">
        <v>15</v>
      </c>
      <c r="G53" s="11">
        <v>0</v>
      </c>
      <c r="H53" s="12">
        <v>0.52</v>
      </c>
      <c r="I53" s="12">
        <v>0.48</v>
      </c>
      <c r="J53" s="12">
        <v>0</v>
      </c>
      <c r="K53" s="11">
        <v>6.5</v>
      </c>
      <c r="L53" s="12">
        <v>0.96</v>
      </c>
    </row>
    <row r="54" spans="1:12" x14ac:dyDescent="0.35">
      <c r="A54" s="2" t="s">
        <v>163</v>
      </c>
      <c r="B54" s="11">
        <v>25</v>
      </c>
      <c r="C54" s="28">
        <v>2.4E-2</v>
      </c>
      <c r="D54" s="11">
        <v>25</v>
      </c>
      <c r="E54" s="11">
        <v>15</v>
      </c>
      <c r="F54" s="11">
        <v>15</v>
      </c>
      <c r="G54" s="11">
        <v>0</v>
      </c>
      <c r="H54" s="12">
        <v>0.5</v>
      </c>
      <c r="I54" s="12">
        <v>0.5</v>
      </c>
      <c r="J54" s="12">
        <v>0</v>
      </c>
      <c r="K54" s="11">
        <v>8.5</v>
      </c>
      <c r="L54" s="12">
        <v>0.92</v>
      </c>
    </row>
    <row r="55" spans="1:12" x14ac:dyDescent="0.35">
      <c r="A55" s="2" t="s">
        <v>164</v>
      </c>
      <c r="B55" s="11">
        <v>35</v>
      </c>
      <c r="C55" s="28">
        <v>3.6000000000000004E-2</v>
      </c>
      <c r="D55" s="11">
        <v>35</v>
      </c>
      <c r="E55" s="11">
        <v>20</v>
      </c>
      <c r="F55" s="11">
        <v>15</v>
      </c>
      <c r="G55" s="11">
        <v>0</v>
      </c>
      <c r="H55" s="12">
        <v>0.55000000000000004</v>
      </c>
      <c r="I55" s="12">
        <v>0.45</v>
      </c>
      <c r="J55" s="12">
        <v>0</v>
      </c>
      <c r="K55" s="11">
        <v>7.5</v>
      </c>
      <c r="L55" s="12">
        <v>0.94000000000000006</v>
      </c>
    </row>
    <row r="56" spans="1:12" x14ac:dyDescent="0.35">
      <c r="A56" s="2" t="s">
        <v>165</v>
      </c>
      <c r="B56" s="11">
        <v>25</v>
      </c>
      <c r="C56" s="28">
        <v>2.9000000000000001E-2</v>
      </c>
      <c r="D56" s="11">
        <v>25</v>
      </c>
      <c r="E56" s="11">
        <v>15</v>
      </c>
      <c r="F56" s="11">
        <v>10</v>
      </c>
      <c r="G56" s="11">
        <v>0</v>
      </c>
      <c r="H56" s="12">
        <v>0.57999999999999996</v>
      </c>
      <c r="I56" s="12">
        <v>0.42</v>
      </c>
      <c r="J56" s="12">
        <v>0</v>
      </c>
      <c r="K56" s="11">
        <v>10.5</v>
      </c>
      <c r="L56" s="12">
        <v>0.69000000000000006</v>
      </c>
    </row>
    <row r="57" spans="1:12" x14ac:dyDescent="0.35">
      <c r="A57" s="2" t="s">
        <v>166</v>
      </c>
      <c r="B57" s="11">
        <v>35</v>
      </c>
      <c r="C57" s="28">
        <v>4.3000000000000003E-2</v>
      </c>
      <c r="D57" s="11">
        <v>40</v>
      </c>
      <c r="E57" s="11">
        <v>20</v>
      </c>
      <c r="F57" s="11">
        <v>15</v>
      </c>
      <c r="G57" s="11">
        <v>0</v>
      </c>
      <c r="H57" s="12">
        <v>0.55000000000000004</v>
      </c>
      <c r="I57" s="12">
        <v>0.45</v>
      </c>
      <c r="J57" s="12">
        <v>0</v>
      </c>
      <c r="K57" s="11">
        <v>7</v>
      </c>
      <c r="L57" s="12">
        <v>0.89</v>
      </c>
    </row>
    <row r="58" spans="1:12" x14ac:dyDescent="0.35">
      <c r="A58" s="2" t="s">
        <v>167</v>
      </c>
      <c r="B58" s="11">
        <v>20</v>
      </c>
      <c r="C58" s="28">
        <v>2.4E-2</v>
      </c>
      <c r="D58" s="11">
        <v>25</v>
      </c>
      <c r="E58" s="11">
        <v>10</v>
      </c>
      <c r="F58" s="11">
        <v>10</v>
      </c>
      <c r="G58" s="11">
        <v>0</v>
      </c>
      <c r="H58" s="12">
        <v>0.48</v>
      </c>
      <c r="I58" s="12">
        <v>0.52</v>
      </c>
      <c r="J58" s="12">
        <v>0</v>
      </c>
      <c r="K58" s="11">
        <v>9</v>
      </c>
      <c r="L58" s="12">
        <v>0.96</v>
      </c>
    </row>
    <row r="59" spans="1:12" x14ac:dyDescent="0.35">
      <c r="A59" s="2" t="s">
        <v>168</v>
      </c>
      <c r="B59" s="11">
        <v>25</v>
      </c>
      <c r="C59" s="28">
        <v>4.3999999999999997E-2</v>
      </c>
      <c r="D59" s="11">
        <v>10</v>
      </c>
      <c r="E59" s="11">
        <v>10</v>
      </c>
      <c r="F59" s="11">
        <v>5</v>
      </c>
      <c r="G59" s="11">
        <v>0</v>
      </c>
      <c r="H59" s="12">
        <v>0.73</v>
      </c>
      <c r="I59" s="12">
        <v>0.27</v>
      </c>
      <c r="J59" s="12">
        <v>0</v>
      </c>
      <c r="K59" s="11">
        <v>9</v>
      </c>
      <c r="L59" s="12">
        <v>1</v>
      </c>
    </row>
    <row r="60" spans="1:12" x14ac:dyDescent="0.35">
      <c r="A60" s="2" t="s">
        <v>169</v>
      </c>
      <c r="B60" s="11">
        <v>30</v>
      </c>
      <c r="C60" s="28">
        <v>3.4000000000000002E-2</v>
      </c>
      <c r="D60" s="11">
        <v>40</v>
      </c>
      <c r="E60" s="11">
        <v>20</v>
      </c>
      <c r="F60" s="11">
        <v>20</v>
      </c>
      <c r="G60" s="11">
        <v>0</v>
      </c>
      <c r="H60" s="12">
        <v>0.45</v>
      </c>
      <c r="I60" s="12">
        <v>0.55000000000000004</v>
      </c>
      <c r="J60" s="12">
        <v>0</v>
      </c>
      <c r="K60" s="11">
        <v>10</v>
      </c>
      <c r="L60" s="12">
        <v>0.75</v>
      </c>
    </row>
    <row r="61" spans="1:12" x14ac:dyDescent="0.35">
      <c r="A61" s="2" t="s">
        <v>170</v>
      </c>
      <c r="B61" s="11">
        <v>30</v>
      </c>
      <c r="C61" s="28">
        <v>3.5000000000000003E-2</v>
      </c>
      <c r="D61" s="11">
        <v>25</v>
      </c>
      <c r="E61" s="11">
        <v>10</v>
      </c>
      <c r="F61" s="11">
        <v>15</v>
      </c>
      <c r="G61" s="11">
        <v>0</v>
      </c>
      <c r="H61" s="12">
        <v>0.48</v>
      </c>
      <c r="I61" s="12">
        <v>0.52</v>
      </c>
      <c r="J61" s="12">
        <v>0</v>
      </c>
      <c r="K61" s="11">
        <v>11</v>
      </c>
      <c r="L61" s="12">
        <v>0.96</v>
      </c>
    </row>
    <row r="62" spans="1:12" x14ac:dyDescent="0.35">
      <c r="A62" s="2" t="s">
        <v>171</v>
      </c>
      <c r="B62" s="11">
        <v>20</v>
      </c>
      <c r="C62" s="28">
        <v>2.6000000000000002E-2</v>
      </c>
      <c r="D62" s="11">
        <v>20</v>
      </c>
      <c r="E62" s="11">
        <v>15</v>
      </c>
      <c r="F62" s="11">
        <v>5</v>
      </c>
      <c r="G62" s="11">
        <v>0</v>
      </c>
      <c r="H62" s="12">
        <v>0.67</v>
      </c>
      <c r="I62" s="12">
        <v>0.33</v>
      </c>
      <c r="J62" s="12">
        <v>0</v>
      </c>
      <c r="K62" s="11">
        <v>14</v>
      </c>
      <c r="L62" s="12">
        <v>0.71</v>
      </c>
    </row>
    <row r="63" spans="1:12" x14ac:dyDescent="0.35">
      <c r="A63" s="13" t="s">
        <v>172</v>
      </c>
      <c r="B63" s="14">
        <v>140</v>
      </c>
      <c r="C63" s="29">
        <v>4.1000000000000002E-2</v>
      </c>
      <c r="D63" s="14">
        <v>130</v>
      </c>
      <c r="E63" s="14">
        <v>65</v>
      </c>
      <c r="F63" s="14">
        <v>60</v>
      </c>
      <c r="G63" s="14">
        <v>5</v>
      </c>
      <c r="H63" s="15">
        <v>0.49</v>
      </c>
      <c r="I63" s="15">
        <v>0.46</v>
      </c>
      <c r="J63" s="15">
        <v>0.05</v>
      </c>
      <c r="K63" s="14">
        <v>14</v>
      </c>
      <c r="L63" s="15">
        <v>0.95000000000000007</v>
      </c>
    </row>
    <row r="64" spans="1:12" x14ac:dyDescent="0.35">
      <c r="A64" s="16" t="s">
        <v>173</v>
      </c>
      <c r="B64" s="17">
        <v>240</v>
      </c>
      <c r="C64" s="30">
        <v>2.7E-2</v>
      </c>
      <c r="D64" s="17">
        <v>250</v>
      </c>
      <c r="E64" s="17">
        <v>110</v>
      </c>
      <c r="F64" s="17">
        <v>105</v>
      </c>
      <c r="G64" s="17">
        <v>35</v>
      </c>
      <c r="H64" s="18">
        <v>0.44</v>
      </c>
      <c r="I64" s="18">
        <v>0.43</v>
      </c>
      <c r="J64" s="18">
        <v>0.13</v>
      </c>
      <c r="K64" s="17">
        <v>14</v>
      </c>
      <c r="L64" s="18">
        <v>0.83000000000000007</v>
      </c>
    </row>
    <row r="65" spans="1:12" x14ac:dyDescent="0.35">
      <c r="A65" s="16" t="s">
        <v>174</v>
      </c>
      <c r="B65" s="17">
        <v>200</v>
      </c>
      <c r="C65" s="30">
        <v>2.3E-2</v>
      </c>
      <c r="D65" s="17">
        <v>195</v>
      </c>
      <c r="E65" s="17">
        <v>110</v>
      </c>
      <c r="F65" s="17">
        <v>70</v>
      </c>
      <c r="G65" s="17">
        <v>15</v>
      </c>
      <c r="H65" s="18">
        <v>0.57000000000000006</v>
      </c>
      <c r="I65" s="18">
        <v>0.35000000000000003</v>
      </c>
      <c r="J65" s="18">
        <v>0.09</v>
      </c>
      <c r="K65" s="17">
        <v>6</v>
      </c>
      <c r="L65" s="18">
        <v>0.93</v>
      </c>
    </row>
    <row r="66" spans="1:12" x14ac:dyDescent="0.35">
      <c r="A66" s="16" t="s">
        <v>175</v>
      </c>
      <c r="B66" s="17">
        <v>205</v>
      </c>
      <c r="C66" s="30">
        <v>2.6000000000000002E-2</v>
      </c>
      <c r="D66" s="17">
        <v>195</v>
      </c>
      <c r="E66" s="17">
        <v>105</v>
      </c>
      <c r="F66" s="17">
        <v>90</v>
      </c>
      <c r="G66" s="17">
        <v>0</v>
      </c>
      <c r="H66" s="18">
        <v>0.54</v>
      </c>
      <c r="I66" s="18">
        <v>0.46</v>
      </c>
      <c r="J66" s="18">
        <v>0</v>
      </c>
      <c r="K66" s="17">
        <v>11</v>
      </c>
      <c r="L66" s="18">
        <v>0.92</v>
      </c>
    </row>
    <row r="67" spans="1:12" x14ac:dyDescent="0.35">
      <c r="A67" s="16" t="s">
        <v>176</v>
      </c>
      <c r="B67" s="17">
        <v>315</v>
      </c>
      <c r="C67" s="30">
        <v>0.03</v>
      </c>
      <c r="D67" s="17">
        <v>305</v>
      </c>
      <c r="E67" s="17">
        <v>160</v>
      </c>
      <c r="F67" s="17">
        <v>145</v>
      </c>
      <c r="G67" s="17">
        <v>0</v>
      </c>
      <c r="H67" s="18">
        <v>0.52</v>
      </c>
      <c r="I67" s="18">
        <v>0.48</v>
      </c>
      <c r="J67" s="18">
        <v>0</v>
      </c>
      <c r="K67" s="17">
        <v>10</v>
      </c>
      <c r="L67" s="18">
        <v>0.87</v>
      </c>
    </row>
    <row r="68" spans="1:12" x14ac:dyDescent="0.35">
      <c r="A68" s="2" t="s">
        <v>45</v>
      </c>
      <c r="B68" s="2"/>
      <c r="C68" s="2"/>
      <c r="D68" s="2"/>
      <c r="E68" s="2"/>
      <c r="F68" s="2"/>
      <c r="G68" s="2"/>
      <c r="H68" s="2"/>
      <c r="I68" s="2"/>
      <c r="J68" s="2"/>
      <c r="K68" s="2"/>
      <c r="L68" s="2"/>
    </row>
    <row r="69" spans="1:12" x14ac:dyDescent="0.35">
      <c r="A69" s="2" t="s">
        <v>81</v>
      </c>
      <c r="B69" s="2"/>
      <c r="C69" s="2"/>
      <c r="D69" s="2"/>
      <c r="E69" s="2"/>
      <c r="F69" s="2"/>
      <c r="G69" s="2"/>
      <c r="H69" s="2"/>
      <c r="I69" s="2"/>
      <c r="J69" s="2"/>
      <c r="K69" s="2"/>
      <c r="L69" s="2"/>
    </row>
    <row r="70" spans="1:12" ht="133" customHeight="1" x14ac:dyDescent="0.35">
      <c r="A70" s="19" t="s">
        <v>82</v>
      </c>
      <c r="B70" s="2"/>
      <c r="C70" s="2"/>
      <c r="D70" s="2"/>
      <c r="E70" s="2"/>
      <c r="F70" s="2"/>
      <c r="G70" s="2"/>
      <c r="H70" s="2"/>
      <c r="I70" s="2"/>
      <c r="J70" s="2"/>
      <c r="K70" s="2"/>
      <c r="L70" s="2"/>
    </row>
    <row r="71" spans="1:12" ht="77.5" x14ac:dyDescent="0.35">
      <c r="A71" s="19" t="s">
        <v>78</v>
      </c>
      <c r="B71" s="2"/>
      <c r="C71" s="2"/>
      <c r="D71" s="2"/>
      <c r="E71" s="2"/>
      <c r="F71" s="2"/>
      <c r="G71" s="2"/>
      <c r="H71" s="2"/>
      <c r="I71" s="2"/>
      <c r="J71" s="2"/>
      <c r="K71" s="2"/>
      <c r="L71" s="2"/>
    </row>
    <row r="72" spans="1:12" x14ac:dyDescent="0.35">
      <c r="A72" s="2" t="s">
        <v>83</v>
      </c>
      <c r="B72" s="2"/>
      <c r="C72" s="2"/>
      <c r="D72" s="2"/>
      <c r="E72" s="2"/>
      <c r="F72" s="2"/>
      <c r="G72" s="2"/>
      <c r="H72" s="2"/>
      <c r="I72" s="2"/>
      <c r="J72" s="2"/>
      <c r="K72" s="2"/>
      <c r="L72" s="2"/>
    </row>
    <row r="73" spans="1:12" x14ac:dyDescent="0.35">
      <c r="A73" s="2" t="s">
        <v>84</v>
      </c>
      <c r="B73" s="2"/>
      <c r="C73" s="2"/>
      <c r="D73" s="2"/>
      <c r="E73" s="2"/>
      <c r="F73" s="2"/>
      <c r="G73" s="2"/>
      <c r="H73" s="2"/>
      <c r="I73" s="2"/>
      <c r="J73" s="2"/>
      <c r="K73" s="2"/>
      <c r="L73" s="2"/>
    </row>
    <row r="74" spans="1:12" x14ac:dyDescent="0.35">
      <c r="A74" s="2" t="s">
        <v>85</v>
      </c>
      <c r="B74" s="2"/>
      <c r="C74" s="2"/>
      <c r="D74" s="2"/>
      <c r="E74" s="2"/>
      <c r="F74" s="2"/>
      <c r="G74" s="2"/>
      <c r="H74" s="2"/>
      <c r="I74" s="2"/>
      <c r="J74" s="2"/>
      <c r="K74" s="2"/>
      <c r="L74" s="2"/>
    </row>
    <row r="75" spans="1:12" x14ac:dyDescent="0.35">
      <c r="A75" s="2" t="s">
        <v>86</v>
      </c>
      <c r="B75" s="2"/>
      <c r="C75" s="2"/>
      <c r="D75" s="2"/>
      <c r="E75" s="2"/>
      <c r="F75" s="2"/>
      <c r="G75" s="2"/>
      <c r="H75" s="2"/>
      <c r="I75" s="2"/>
      <c r="J75" s="2"/>
      <c r="K75" s="2"/>
      <c r="L75" s="2"/>
    </row>
  </sheetData>
  <conditionalFormatting sqref="C1:C1048576 L1:L1048576 H1:J1048576">
    <cfRule type="dataBar" priority="1">
      <dataBar>
        <cfvo type="num" val="0"/>
        <cfvo type="num" val="1"/>
        <color rgb="FFB4A9D4"/>
      </dataBar>
      <extLst>
        <ext xmlns:x14="http://schemas.microsoft.com/office/spreadsheetml/2009/9/main" uri="{B025F937-C7B1-47D3-B67F-A62EFF666E3E}">
          <x14:id>{6D205EFC-27E3-4179-A9AA-E606D81B17B2}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D205EFC-27E3-4179-A9AA-E606D81B17B2}">
            <x14:dataBar minLength="0" maxLength="100" gradient="0">
              <x14:cfvo type="num">
                <xm:f>0</xm:f>
              </x14:cfvo>
              <x14:cfvo type="num">
                <xm:f>1</xm:f>
              </x14:cfvo>
              <x14:negativeFillColor rgb="FFB4A9D4"/>
              <x14:axisColor rgb="FF000000"/>
            </x14:dataBar>
          </x14:cfRule>
          <xm:sqref>C1:C1048576 L1:L1048576 H1:J1048576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3"/>
  <sheetViews>
    <sheetView workbookViewId="0"/>
  </sheetViews>
  <sheetFormatPr defaultColWidth="10.6640625" defaultRowHeight="15.5" x14ac:dyDescent="0.35"/>
  <cols>
    <col min="1" max="1" width="35.6640625" customWidth="1"/>
    <col min="2" max="7" width="16.6640625" customWidth="1"/>
  </cols>
  <sheetData>
    <row r="1" spans="1:7" ht="21" x14ac:dyDescent="0.5">
      <c r="A1" s="7" t="s">
        <v>11</v>
      </c>
      <c r="B1" s="2"/>
      <c r="C1" s="2"/>
      <c r="D1" s="2"/>
      <c r="E1" s="2"/>
      <c r="F1" s="2"/>
      <c r="G1" s="2"/>
    </row>
    <row r="2" spans="1:7" x14ac:dyDescent="0.35">
      <c r="A2" s="2" t="s">
        <v>41</v>
      </c>
      <c r="B2" s="2"/>
      <c r="C2" s="2"/>
      <c r="D2" s="2"/>
      <c r="E2" s="2"/>
      <c r="G2" s="2"/>
    </row>
    <row r="3" spans="1:7" x14ac:dyDescent="0.35">
      <c r="A3" s="2" t="s">
        <v>17</v>
      </c>
      <c r="B3" s="2"/>
      <c r="C3" s="2"/>
      <c r="D3" s="2"/>
      <c r="E3" s="2"/>
      <c r="F3" s="2"/>
      <c r="G3" s="2"/>
    </row>
    <row r="4" spans="1:7" x14ac:dyDescent="0.35">
      <c r="A4" s="2" t="s">
        <v>18</v>
      </c>
      <c r="B4" s="2"/>
      <c r="C4" s="2"/>
      <c r="D4" s="2"/>
      <c r="E4" s="2"/>
      <c r="F4" s="2"/>
      <c r="G4" s="2"/>
    </row>
    <row r="5" spans="1:7" x14ac:dyDescent="0.35">
      <c r="A5" s="2" t="s">
        <v>19</v>
      </c>
      <c r="B5" s="2"/>
      <c r="C5" s="2"/>
      <c r="D5" s="2"/>
      <c r="E5" s="2"/>
      <c r="F5" s="2"/>
      <c r="G5" s="2"/>
    </row>
    <row r="6" spans="1:7" ht="100" customHeight="1" x14ac:dyDescent="0.35">
      <c r="A6" s="4" t="s">
        <v>514</v>
      </c>
      <c r="B6" s="4" t="s">
        <v>515</v>
      </c>
      <c r="C6" s="4" t="s">
        <v>516</v>
      </c>
      <c r="D6" s="4" t="s">
        <v>517</v>
      </c>
      <c r="E6" s="4" t="s">
        <v>518</v>
      </c>
      <c r="F6" s="4" t="s">
        <v>519</v>
      </c>
      <c r="G6" s="4" t="s">
        <v>520</v>
      </c>
    </row>
    <row r="7" spans="1:7" x14ac:dyDescent="0.35">
      <c r="A7" s="8" t="s">
        <v>116</v>
      </c>
      <c r="B7" s="9">
        <v>75</v>
      </c>
      <c r="C7" s="9">
        <v>55</v>
      </c>
      <c r="D7" s="9">
        <v>20</v>
      </c>
      <c r="E7" s="9">
        <v>35</v>
      </c>
      <c r="F7" s="10">
        <v>0.32727272727272727</v>
      </c>
      <c r="G7" s="10">
        <v>0.67272727272727273</v>
      </c>
    </row>
    <row r="8" spans="1:7" x14ac:dyDescent="0.35">
      <c r="A8" s="2" t="s">
        <v>117</v>
      </c>
      <c r="B8" s="26">
        <v>0</v>
      </c>
      <c r="C8" s="26">
        <v>0</v>
      </c>
      <c r="D8" s="26">
        <v>0</v>
      </c>
      <c r="E8" s="26">
        <v>0</v>
      </c>
      <c r="F8" s="25">
        <v>0</v>
      </c>
      <c r="G8" s="25">
        <v>0</v>
      </c>
    </row>
    <row r="9" spans="1:7" x14ac:dyDescent="0.35">
      <c r="A9" s="2" t="s">
        <v>118</v>
      </c>
      <c r="B9" s="26">
        <v>0</v>
      </c>
      <c r="C9" s="26">
        <v>0</v>
      </c>
      <c r="D9" s="26">
        <v>0</v>
      </c>
      <c r="E9" s="26">
        <v>0</v>
      </c>
      <c r="F9" s="25">
        <v>0</v>
      </c>
      <c r="G9" s="25">
        <v>0</v>
      </c>
    </row>
    <row r="10" spans="1:7" x14ac:dyDescent="0.35">
      <c r="A10" s="2" t="s">
        <v>119</v>
      </c>
      <c r="B10" s="26" t="s">
        <v>491</v>
      </c>
      <c r="C10" s="26">
        <v>0</v>
      </c>
      <c r="D10" s="26">
        <v>0</v>
      </c>
      <c r="E10" s="26">
        <v>0</v>
      </c>
      <c r="F10" s="25">
        <v>0</v>
      </c>
      <c r="G10" s="25">
        <v>0</v>
      </c>
    </row>
    <row r="11" spans="1:7" x14ac:dyDescent="0.35">
      <c r="A11" s="2" t="s">
        <v>120</v>
      </c>
      <c r="B11" s="26">
        <v>0</v>
      </c>
      <c r="C11" s="26">
        <v>0</v>
      </c>
      <c r="D11" s="26">
        <v>0</v>
      </c>
      <c r="E11" s="26">
        <v>0</v>
      </c>
      <c r="F11" s="25">
        <v>0</v>
      </c>
      <c r="G11" s="25">
        <v>0</v>
      </c>
    </row>
    <row r="12" spans="1:7" x14ac:dyDescent="0.35">
      <c r="A12" s="2" t="s">
        <v>121</v>
      </c>
      <c r="B12" s="26">
        <v>0</v>
      </c>
      <c r="C12" s="26">
        <v>0</v>
      </c>
      <c r="D12" s="26">
        <v>0</v>
      </c>
      <c r="E12" s="26">
        <v>0</v>
      </c>
      <c r="F12" s="25">
        <v>0</v>
      </c>
      <c r="G12" s="25">
        <v>0</v>
      </c>
    </row>
    <row r="13" spans="1:7" x14ac:dyDescent="0.35">
      <c r="A13" s="2" t="s">
        <v>122</v>
      </c>
      <c r="B13" s="26" t="s">
        <v>491</v>
      </c>
      <c r="C13" s="26">
        <v>0</v>
      </c>
      <c r="D13" s="26">
        <v>0</v>
      </c>
      <c r="E13" s="26">
        <v>0</v>
      </c>
      <c r="F13" s="25">
        <v>0</v>
      </c>
      <c r="G13" s="25">
        <v>0</v>
      </c>
    </row>
    <row r="14" spans="1:7" x14ac:dyDescent="0.35">
      <c r="A14" s="2" t="s">
        <v>123</v>
      </c>
      <c r="B14" s="26" t="s">
        <v>491</v>
      </c>
      <c r="C14" s="26">
        <v>0</v>
      </c>
      <c r="D14" s="26">
        <v>0</v>
      </c>
      <c r="E14" s="26">
        <v>0</v>
      </c>
      <c r="F14" s="25">
        <v>0</v>
      </c>
      <c r="G14" s="25">
        <v>0</v>
      </c>
    </row>
    <row r="15" spans="1:7" x14ac:dyDescent="0.35">
      <c r="A15" s="2" t="s">
        <v>124</v>
      </c>
      <c r="B15" s="26" t="s">
        <v>491</v>
      </c>
      <c r="C15" s="26" t="s">
        <v>491</v>
      </c>
      <c r="D15" s="26" t="s">
        <v>491</v>
      </c>
      <c r="E15" s="26">
        <v>0</v>
      </c>
      <c r="F15" s="25">
        <v>1</v>
      </c>
      <c r="G15" s="25">
        <v>0</v>
      </c>
    </row>
    <row r="16" spans="1:7" x14ac:dyDescent="0.35">
      <c r="A16" s="2" t="s">
        <v>125</v>
      </c>
      <c r="B16" s="26" t="s">
        <v>491</v>
      </c>
      <c r="C16" s="26">
        <v>0</v>
      </c>
      <c r="D16" s="26">
        <v>0</v>
      </c>
      <c r="E16" s="26">
        <v>0</v>
      </c>
      <c r="F16" s="25">
        <v>0</v>
      </c>
      <c r="G16" s="25">
        <v>0</v>
      </c>
    </row>
    <row r="17" spans="1:7" x14ac:dyDescent="0.35">
      <c r="A17" s="2" t="s">
        <v>126</v>
      </c>
      <c r="B17" s="26">
        <v>5</v>
      </c>
      <c r="C17" s="26" t="s">
        <v>491</v>
      </c>
      <c r="D17" s="26" t="s">
        <v>491</v>
      </c>
      <c r="E17" s="26" t="s">
        <v>491</v>
      </c>
      <c r="F17" s="25">
        <v>0.5</v>
      </c>
      <c r="G17" s="25">
        <v>0.5</v>
      </c>
    </row>
    <row r="18" spans="1:7" x14ac:dyDescent="0.35">
      <c r="A18" s="2" t="s">
        <v>127</v>
      </c>
      <c r="B18" s="26">
        <v>0</v>
      </c>
      <c r="C18" s="26">
        <v>5</v>
      </c>
      <c r="D18" s="26" t="s">
        <v>491</v>
      </c>
      <c r="E18" s="26">
        <v>5</v>
      </c>
      <c r="F18" s="25" t="s">
        <v>491</v>
      </c>
      <c r="G18" s="25" t="s">
        <v>491</v>
      </c>
    </row>
    <row r="19" spans="1:7" x14ac:dyDescent="0.35">
      <c r="A19" s="2" t="s">
        <v>128</v>
      </c>
      <c r="B19" s="26">
        <v>0</v>
      </c>
      <c r="C19" s="26">
        <v>0</v>
      </c>
      <c r="D19" s="26">
        <v>0</v>
      </c>
      <c r="E19" s="26">
        <v>0</v>
      </c>
      <c r="F19" s="25">
        <v>0</v>
      </c>
      <c r="G19" s="25">
        <v>0</v>
      </c>
    </row>
    <row r="20" spans="1:7" x14ac:dyDescent="0.35">
      <c r="A20" s="2" t="s">
        <v>129</v>
      </c>
      <c r="B20" s="26" t="s">
        <v>491</v>
      </c>
      <c r="C20" s="26">
        <v>5</v>
      </c>
      <c r="D20" s="26" t="s">
        <v>491</v>
      </c>
      <c r="E20" s="26">
        <v>5</v>
      </c>
      <c r="F20" s="25" t="s">
        <v>491</v>
      </c>
      <c r="G20" s="25" t="s">
        <v>491</v>
      </c>
    </row>
    <row r="21" spans="1:7" x14ac:dyDescent="0.35">
      <c r="A21" s="2" t="s">
        <v>130</v>
      </c>
      <c r="B21" s="26" t="s">
        <v>491</v>
      </c>
      <c r="C21" s="26" t="s">
        <v>491</v>
      </c>
      <c r="D21" s="26">
        <v>0</v>
      </c>
      <c r="E21" s="26" t="s">
        <v>491</v>
      </c>
      <c r="F21" s="25">
        <v>0</v>
      </c>
      <c r="G21" s="25">
        <v>1</v>
      </c>
    </row>
    <row r="22" spans="1:7" x14ac:dyDescent="0.35">
      <c r="A22" s="2" t="s">
        <v>131</v>
      </c>
      <c r="B22" s="26" t="s">
        <v>491</v>
      </c>
      <c r="C22" s="26">
        <v>0</v>
      </c>
      <c r="D22" s="26">
        <v>0</v>
      </c>
      <c r="E22" s="26">
        <v>0</v>
      </c>
      <c r="F22" s="25">
        <v>0</v>
      </c>
      <c r="G22" s="25">
        <v>0</v>
      </c>
    </row>
    <row r="23" spans="1:7" x14ac:dyDescent="0.35">
      <c r="A23" s="2" t="s">
        <v>132</v>
      </c>
      <c r="B23" s="26" t="s">
        <v>491</v>
      </c>
      <c r="C23" s="26">
        <v>0</v>
      </c>
      <c r="D23" s="26">
        <v>0</v>
      </c>
      <c r="E23" s="26">
        <v>0</v>
      </c>
      <c r="F23" s="25">
        <v>0</v>
      </c>
      <c r="G23" s="25">
        <v>0</v>
      </c>
    </row>
    <row r="24" spans="1:7" x14ac:dyDescent="0.35">
      <c r="A24" s="2" t="s">
        <v>133</v>
      </c>
      <c r="B24" s="26">
        <v>0</v>
      </c>
      <c r="C24" s="26" t="s">
        <v>491</v>
      </c>
      <c r="D24" s="26" t="s">
        <v>491</v>
      </c>
      <c r="E24" s="26">
        <v>0</v>
      </c>
      <c r="F24" s="25">
        <v>1</v>
      </c>
      <c r="G24" s="25">
        <v>0</v>
      </c>
    </row>
    <row r="25" spans="1:7" x14ac:dyDescent="0.35">
      <c r="A25" s="2" t="s">
        <v>134</v>
      </c>
      <c r="B25" s="26">
        <v>0</v>
      </c>
      <c r="C25" s="26">
        <v>5</v>
      </c>
      <c r="D25" s="26" t="s">
        <v>491</v>
      </c>
      <c r="E25" s="26">
        <v>5</v>
      </c>
      <c r="F25" s="25" t="s">
        <v>491</v>
      </c>
      <c r="G25" s="25" t="s">
        <v>491</v>
      </c>
    </row>
    <row r="26" spans="1:7" x14ac:dyDescent="0.35">
      <c r="A26" s="2" t="s">
        <v>135</v>
      </c>
      <c r="B26" s="26">
        <v>0</v>
      </c>
      <c r="C26" s="26">
        <v>0</v>
      </c>
      <c r="D26" s="26">
        <v>0</v>
      </c>
      <c r="E26" s="26">
        <v>0</v>
      </c>
      <c r="F26" s="25">
        <v>0</v>
      </c>
      <c r="G26" s="25">
        <v>0</v>
      </c>
    </row>
    <row r="27" spans="1:7" x14ac:dyDescent="0.35">
      <c r="A27" s="2" t="s">
        <v>136</v>
      </c>
      <c r="B27" s="26">
        <v>0</v>
      </c>
      <c r="C27" s="26">
        <v>0</v>
      </c>
      <c r="D27" s="26">
        <v>0</v>
      </c>
      <c r="E27" s="26">
        <v>0</v>
      </c>
      <c r="F27" s="25">
        <v>0</v>
      </c>
      <c r="G27" s="25">
        <v>0</v>
      </c>
    </row>
    <row r="28" spans="1:7" x14ac:dyDescent="0.35">
      <c r="A28" s="2" t="s">
        <v>137</v>
      </c>
      <c r="B28" s="26">
        <v>0</v>
      </c>
      <c r="C28" s="26">
        <v>0</v>
      </c>
      <c r="D28" s="26">
        <v>0</v>
      </c>
      <c r="E28" s="26">
        <v>0</v>
      </c>
      <c r="F28" s="25">
        <v>0</v>
      </c>
      <c r="G28" s="25">
        <v>0</v>
      </c>
    </row>
    <row r="29" spans="1:7" x14ac:dyDescent="0.35">
      <c r="A29" s="2" t="s">
        <v>138</v>
      </c>
      <c r="B29" s="26">
        <v>0</v>
      </c>
      <c r="C29" s="26">
        <v>0</v>
      </c>
      <c r="D29" s="26">
        <v>0</v>
      </c>
      <c r="E29" s="26">
        <v>0</v>
      </c>
      <c r="F29" s="25">
        <v>0</v>
      </c>
      <c r="G29" s="25">
        <v>0</v>
      </c>
    </row>
    <row r="30" spans="1:7" x14ac:dyDescent="0.35">
      <c r="A30" s="2" t="s">
        <v>139</v>
      </c>
      <c r="B30" s="26">
        <v>0</v>
      </c>
      <c r="C30" s="26">
        <v>0</v>
      </c>
      <c r="D30" s="26">
        <v>0</v>
      </c>
      <c r="E30" s="26">
        <v>0</v>
      </c>
      <c r="F30" s="25">
        <v>0</v>
      </c>
      <c r="G30" s="25">
        <v>0</v>
      </c>
    </row>
    <row r="31" spans="1:7" x14ac:dyDescent="0.35">
      <c r="A31" s="2" t="s">
        <v>140</v>
      </c>
      <c r="B31" s="26" t="s">
        <v>491</v>
      </c>
      <c r="C31" s="26">
        <v>0</v>
      </c>
      <c r="D31" s="26">
        <v>0</v>
      </c>
      <c r="E31" s="26">
        <v>0</v>
      </c>
      <c r="F31" s="25">
        <v>0</v>
      </c>
      <c r="G31" s="25">
        <v>0</v>
      </c>
    </row>
    <row r="32" spans="1:7" x14ac:dyDescent="0.35">
      <c r="A32" s="2" t="s">
        <v>141</v>
      </c>
      <c r="B32" s="26" t="s">
        <v>491</v>
      </c>
      <c r="C32" s="26">
        <v>0</v>
      </c>
      <c r="D32" s="26">
        <v>0</v>
      </c>
      <c r="E32" s="26">
        <v>0</v>
      </c>
      <c r="F32" s="25">
        <v>0</v>
      </c>
      <c r="G32" s="25">
        <v>0</v>
      </c>
    </row>
    <row r="33" spans="1:7" x14ac:dyDescent="0.35">
      <c r="A33" s="2" t="s">
        <v>142</v>
      </c>
      <c r="B33" s="26" t="s">
        <v>491</v>
      </c>
      <c r="C33" s="26">
        <v>0</v>
      </c>
      <c r="D33" s="26">
        <v>0</v>
      </c>
      <c r="E33" s="26">
        <v>0</v>
      </c>
      <c r="F33" s="25">
        <v>0</v>
      </c>
      <c r="G33" s="25">
        <v>0</v>
      </c>
    </row>
    <row r="34" spans="1:7" x14ac:dyDescent="0.35">
      <c r="A34" s="2" t="s">
        <v>143</v>
      </c>
      <c r="B34" s="26" t="s">
        <v>491</v>
      </c>
      <c r="C34" s="26" t="s">
        <v>491</v>
      </c>
      <c r="D34" s="26">
        <v>0</v>
      </c>
      <c r="E34" s="26" t="s">
        <v>491</v>
      </c>
      <c r="F34" s="25">
        <v>0</v>
      </c>
      <c r="G34" s="25">
        <v>1</v>
      </c>
    </row>
    <row r="35" spans="1:7" x14ac:dyDescent="0.35">
      <c r="A35" s="2" t="s">
        <v>144</v>
      </c>
      <c r="B35" s="26">
        <v>0</v>
      </c>
      <c r="C35" s="26">
        <v>5</v>
      </c>
      <c r="D35" s="26">
        <v>0</v>
      </c>
      <c r="E35" s="26">
        <v>5</v>
      </c>
      <c r="F35" s="25">
        <v>0</v>
      </c>
      <c r="G35" s="25">
        <v>1</v>
      </c>
    </row>
    <row r="36" spans="1:7" x14ac:dyDescent="0.35">
      <c r="A36" s="2" t="s">
        <v>145</v>
      </c>
      <c r="B36" s="26" t="s">
        <v>491</v>
      </c>
      <c r="C36" s="26">
        <v>0</v>
      </c>
      <c r="D36" s="26">
        <v>0</v>
      </c>
      <c r="E36" s="26">
        <v>0</v>
      </c>
      <c r="F36" s="25">
        <v>0</v>
      </c>
      <c r="G36" s="25">
        <v>0</v>
      </c>
    </row>
    <row r="37" spans="1:7" x14ac:dyDescent="0.35">
      <c r="A37" s="2" t="s">
        <v>146</v>
      </c>
      <c r="B37" s="26" t="s">
        <v>491</v>
      </c>
      <c r="C37" s="26" t="s">
        <v>491</v>
      </c>
      <c r="D37" s="26">
        <v>0</v>
      </c>
      <c r="E37" s="26" t="s">
        <v>491</v>
      </c>
      <c r="F37" s="25">
        <v>0</v>
      </c>
      <c r="G37" s="25">
        <v>1</v>
      </c>
    </row>
    <row r="38" spans="1:7" x14ac:dyDescent="0.35">
      <c r="A38" s="2" t="s">
        <v>147</v>
      </c>
      <c r="B38" s="26">
        <v>5</v>
      </c>
      <c r="C38" s="26">
        <v>0</v>
      </c>
      <c r="D38" s="26">
        <v>0</v>
      </c>
      <c r="E38" s="26">
        <v>0</v>
      </c>
      <c r="F38" s="25">
        <v>0</v>
      </c>
      <c r="G38" s="25">
        <v>0</v>
      </c>
    </row>
    <row r="39" spans="1:7" x14ac:dyDescent="0.35">
      <c r="A39" s="2" t="s">
        <v>148</v>
      </c>
      <c r="B39" s="26">
        <v>0</v>
      </c>
      <c r="C39" s="26">
        <v>0</v>
      </c>
      <c r="D39" s="26">
        <v>0</v>
      </c>
      <c r="E39" s="26">
        <v>0</v>
      </c>
      <c r="F39" s="25">
        <v>0</v>
      </c>
      <c r="G39" s="25">
        <v>0</v>
      </c>
    </row>
    <row r="40" spans="1:7" x14ac:dyDescent="0.35">
      <c r="A40" s="2" t="s">
        <v>149</v>
      </c>
      <c r="B40" s="26" t="s">
        <v>491</v>
      </c>
      <c r="C40" s="26" t="s">
        <v>491</v>
      </c>
      <c r="D40" s="26">
        <v>0</v>
      </c>
      <c r="E40" s="26" t="s">
        <v>491</v>
      </c>
      <c r="F40" s="25">
        <v>0</v>
      </c>
      <c r="G40" s="25">
        <v>1</v>
      </c>
    </row>
    <row r="41" spans="1:7" x14ac:dyDescent="0.35">
      <c r="A41" s="2" t="s">
        <v>150</v>
      </c>
      <c r="B41" s="26" t="s">
        <v>491</v>
      </c>
      <c r="C41" s="26" t="s">
        <v>491</v>
      </c>
      <c r="D41" s="26" t="s">
        <v>491</v>
      </c>
      <c r="E41" s="26" t="s">
        <v>491</v>
      </c>
      <c r="F41" s="25">
        <v>0.5</v>
      </c>
      <c r="G41" s="25">
        <v>0.5</v>
      </c>
    </row>
    <row r="42" spans="1:7" x14ac:dyDescent="0.35">
      <c r="A42" s="2" t="s">
        <v>151</v>
      </c>
      <c r="B42" s="26" t="s">
        <v>491</v>
      </c>
      <c r="C42" s="26">
        <v>0</v>
      </c>
      <c r="D42" s="26">
        <v>0</v>
      </c>
      <c r="E42" s="26">
        <v>0</v>
      </c>
      <c r="F42" s="25">
        <v>0</v>
      </c>
      <c r="G42" s="25">
        <v>0</v>
      </c>
    </row>
    <row r="43" spans="1:7" x14ac:dyDescent="0.35">
      <c r="A43" s="2" t="s">
        <v>152</v>
      </c>
      <c r="B43" s="26" t="s">
        <v>491</v>
      </c>
      <c r="C43" s="26">
        <v>0</v>
      </c>
      <c r="D43" s="26">
        <v>0</v>
      </c>
      <c r="E43" s="26">
        <v>0</v>
      </c>
      <c r="F43" s="25">
        <v>0</v>
      </c>
      <c r="G43" s="25">
        <v>0</v>
      </c>
    </row>
    <row r="44" spans="1:7" x14ac:dyDescent="0.35">
      <c r="A44" s="2" t="s">
        <v>153</v>
      </c>
      <c r="B44" s="26">
        <v>0</v>
      </c>
      <c r="C44" s="26">
        <v>0</v>
      </c>
      <c r="D44" s="26">
        <v>0</v>
      </c>
      <c r="E44" s="26">
        <v>0</v>
      </c>
      <c r="F44" s="25">
        <v>0</v>
      </c>
      <c r="G44" s="25">
        <v>0</v>
      </c>
    </row>
    <row r="45" spans="1:7" x14ac:dyDescent="0.35">
      <c r="A45" s="2" t="s">
        <v>154</v>
      </c>
      <c r="B45" s="26" t="s">
        <v>491</v>
      </c>
      <c r="C45" s="26">
        <v>5</v>
      </c>
      <c r="D45" s="26">
        <v>0</v>
      </c>
      <c r="E45" s="26">
        <v>5</v>
      </c>
      <c r="F45" s="25">
        <v>0</v>
      </c>
      <c r="G45" s="25">
        <v>1</v>
      </c>
    </row>
    <row r="46" spans="1:7" x14ac:dyDescent="0.35">
      <c r="A46" s="2" t="s">
        <v>155</v>
      </c>
      <c r="B46" s="26">
        <v>0</v>
      </c>
      <c r="C46" s="26" t="s">
        <v>491</v>
      </c>
      <c r="D46" s="26">
        <v>0</v>
      </c>
      <c r="E46" s="26" t="s">
        <v>491</v>
      </c>
      <c r="F46" s="25">
        <v>0</v>
      </c>
      <c r="G46" s="25">
        <v>1</v>
      </c>
    </row>
    <row r="47" spans="1:7" x14ac:dyDescent="0.35">
      <c r="A47" s="2" t="s">
        <v>156</v>
      </c>
      <c r="B47" s="26" t="s">
        <v>491</v>
      </c>
      <c r="C47" s="26" t="s">
        <v>491</v>
      </c>
      <c r="D47" s="26" t="s">
        <v>491</v>
      </c>
      <c r="E47" s="26">
        <v>0</v>
      </c>
      <c r="F47" s="25">
        <v>1</v>
      </c>
      <c r="G47" s="25">
        <v>0</v>
      </c>
    </row>
    <row r="48" spans="1:7" x14ac:dyDescent="0.35">
      <c r="A48" s="2" t="s">
        <v>157</v>
      </c>
      <c r="B48" s="26">
        <v>5</v>
      </c>
      <c r="C48" s="26">
        <v>0</v>
      </c>
      <c r="D48" s="26">
        <v>0</v>
      </c>
      <c r="E48" s="26">
        <v>0</v>
      </c>
      <c r="F48" s="25">
        <v>0</v>
      </c>
      <c r="G48" s="25">
        <v>0</v>
      </c>
    </row>
    <row r="49" spans="1:7" x14ac:dyDescent="0.35">
      <c r="A49" s="2" t="s">
        <v>158</v>
      </c>
      <c r="B49" s="26" t="s">
        <v>491</v>
      </c>
      <c r="C49" s="26" t="s">
        <v>491</v>
      </c>
      <c r="D49" s="26">
        <v>0</v>
      </c>
      <c r="E49" s="26" t="s">
        <v>491</v>
      </c>
      <c r="F49" s="25">
        <v>0</v>
      </c>
      <c r="G49" s="25">
        <v>1</v>
      </c>
    </row>
    <row r="50" spans="1:7" x14ac:dyDescent="0.35">
      <c r="A50" s="2" t="s">
        <v>159</v>
      </c>
      <c r="B50" s="26" t="s">
        <v>491</v>
      </c>
      <c r="C50" s="26">
        <v>5</v>
      </c>
      <c r="D50" s="26" t="s">
        <v>491</v>
      </c>
      <c r="E50" s="26" t="s">
        <v>491</v>
      </c>
      <c r="F50" s="25" t="s">
        <v>491</v>
      </c>
      <c r="G50" s="25" t="s">
        <v>491</v>
      </c>
    </row>
    <row r="51" spans="1:7" x14ac:dyDescent="0.35">
      <c r="A51" s="2" t="s">
        <v>160</v>
      </c>
      <c r="B51" s="26">
        <v>5</v>
      </c>
      <c r="C51" s="26">
        <v>0</v>
      </c>
      <c r="D51" s="26">
        <v>0</v>
      </c>
      <c r="E51" s="26">
        <v>0</v>
      </c>
      <c r="F51" s="25">
        <v>0</v>
      </c>
      <c r="G51" s="25">
        <v>0</v>
      </c>
    </row>
    <row r="52" spans="1:7" x14ac:dyDescent="0.35">
      <c r="A52" s="2" t="s">
        <v>161</v>
      </c>
      <c r="B52" s="26">
        <v>5</v>
      </c>
      <c r="C52" s="26" t="s">
        <v>491</v>
      </c>
      <c r="D52" s="26" t="s">
        <v>491</v>
      </c>
      <c r="E52" s="26" t="s">
        <v>491</v>
      </c>
      <c r="F52" s="25">
        <v>0.5</v>
      </c>
      <c r="G52" s="25">
        <v>0.5</v>
      </c>
    </row>
    <row r="53" spans="1:7" x14ac:dyDescent="0.35">
      <c r="A53" s="2" t="s">
        <v>162</v>
      </c>
      <c r="B53" s="26">
        <v>5</v>
      </c>
      <c r="C53" s="26">
        <v>5</v>
      </c>
      <c r="D53" s="26" t="s">
        <v>491</v>
      </c>
      <c r="E53" s="26" t="s">
        <v>491</v>
      </c>
      <c r="F53" s="25" t="s">
        <v>491</v>
      </c>
      <c r="G53" s="25" t="s">
        <v>491</v>
      </c>
    </row>
    <row r="54" spans="1:7" x14ac:dyDescent="0.35">
      <c r="A54" s="2" t="s">
        <v>163</v>
      </c>
      <c r="B54" s="26">
        <v>5</v>
      </c>
      <c r="C54" s="26">
        <v>0</v>
      </c>
      <c r="D54" s="26">
        <v>0</v>
      </c>
      <c r="E54" s="26">
        <v>0</v>
      </c>
      <c r="F54" s="25">
        <v>0</v>
      </c>
      <c r="G54" s="25">
        <v>0</v>
      </c>
    </row>
    <row r="55" spans="1:7" x14ac:dyDescent="0.35">
      <c r="A55" s="2" t="s">
        <v>164</v>
      </c>
      <c r="B55" s="26" t="s">
        <v>491</v>
      </c>
      <c r="C55" s="26" t="s">
        <v>491</v>
      </c>
      <c r="D55" s="26">
        <v>0</v>
      </c>
      <c r="E55" s="26" t="s">
        <v>491</v>
      </c>
      <c r="F55" s="25">
        <v>0</v>
      </c>
      <c r="G55" s="25">
        <v>1</v>
      </c>
    </row>
    <row r="56" spans="1:7" x14ac:dyDescent="0.35">
      <c r="A56" s="2" t="s">
        <v>165</v>
      </c>
      <c r="B56" s="26" t="s">
        <v>491</v>
      </c>
      <c r="C56" s="26">
        <v>5</v>
      </c>
      <c r="D56" s="26">
        <v>0</v>
      </c>
      <c r="E56" s="26">
        <v>5</v>
      </c>
      <c r="F56" s="25">
        <v>0</v>
      </c>
      <c r="G56" s="25">
        <v>1</v>
      </c>
    </row>
    <row r="57" spans="1:7" x14ac:dyDescent="0.35">
      <c r="A57" s="2" t="s">
        <v>166</v>
      </c>
      <c r="B57" s="11">
        <v>5</v>
      </c>
      <c r="C57" s="11" t="s">
        <v>491</v>
      </c>
      <c r="D57" s="11">
        <v>0</v>
      </c>
      <c r="E57" s="11" t="s">
        <v>491</v>
      </c>
      <c r="F57" s="12">
        <v>0</v>
      </c>
      <c r="G57" s="12">
        <v>1</v>
      </c>
    </row>
    <row r="58" spans="1:7" x14ac:dyDescent="0.35">
      <c r="A58" s="2" t="s">
        <v>167</v>
      </c>
      <c r="B58" s="11" t="s">
        <v>491</v>
      </c>
      <c r="C58" s="11" t="s">
        <v>491</v>
      </c>
      <c r="D58" s="11" t="s">
        <v>491</v>
      </c>
      <c r="E58" s="11">
        <v>0</v>
      </c>
      <c r="F58" s="12">
        <v>1</v>
      </c>
      <c r="G58" s="12">
        <v>0</v>
      </c>
    </row>
    <row r="59" spans="1:7" x14ac:dyDescent="0.35">
      <c r="A59" s="2" t="s">
        <v>168</v>
      </c>
      <c r="B59" s="11" t="s">
        <v>491</v>
      </c>
      <c r="C59" s="11" t="s">
        <v>491</v>
      </c>
      <c r="D59" s="11" t="s">
        <v>491</v>
      </c>
      <c r="E59" s="11">
        <v>0</v>
      </c>
      <c r="F59" s="12">
        <v>1</v>
      </c>
      <c r="G59" s="12">
        <v>0</v>
      </c>
    </row>
    <row r="60" spans="1:7" x14ac:dyDescent="0.35">
      <c r="A60" s="2" t="s">
        <v>169</v>
      </c>
      <c r="B60" s="11">
        <v>5</v>
      </c>
      <c r="C60" s="11">
        <v>5</v>
      </c>
      <c r="D60" s="11" t="s">
        <v>491</v>
      </c>
      <c r="E60" s="11">
        <v>5</v>
      </c>
      <c r="F60" s="25" t="s">
        <v>491</v>
      </c>
      <c r="G60" s="25" t="s">
        <v>491</v>
      </c>
    </row>
    <row r="61" spans="1:7" x14ac:dyDescent="0.35">
      <c r="A61" s="2" t="s">
        <v>170</v>
      </c>
      <c r="B61" s="11">
        <v>0</v>
      </c>
      <c r="C61" s="11">
        <v>0</v>
      </c>
      <c r="D61" s="11">
        <v>0</v>
      </c>
      <c r="E61" s="11">
        <v>0</v>
      </c>
      <c r="F61" s="12">
        <v>0</v>
      </c>
      <c r="G61" s="12">
        <v>0</v>
      </c>
    </row>
    <row r="62" spans="1:7" x14ac:dyDescent="0.35">
      <c r="A62" s="2" t="s">
        <v>171</v>
      </c>
      <c r="B62" s="11" t="s">
        <v>491</v>
      </c>
      <c r="C62" s="11" t="s">
        <v>491</v>
      </c>
      <c r="D62" s="11" t="s">
        <v>491</v>
      </c>
      <c r="E62" s="11">
        <v>0</v>
      </c>
      <c r="F62" s="12">
        <v>1</v>
      </c>
      <c r="G62" s="12">
        <v>0</v>
      </c>
    </row>
    <row r="63" spans="1:7" x14ac:dyDescent="0.35">
      <c r="A63" s="13" t="s">
        <v>172</v>
      </c>
      <c r="B63" s="14">
        <v>5</v>
      </c>
      <c r="C63" s="14">
        <v>0</v>
      </c>
      <c r="D63" s="14">
        <v>0</v>
      </c>
      <c r="E63" s="14">
        <v>0</v>
      </c>
      <c r="F63" s="15">
        <v>0</v>
      </c>
      <c r="G63" s="15">
        <v>0</v>
      </c>
    </row>
    <row r="64" spans="1:7" x14ac:dyDescent="0.35">
      <c r="A64" s="16" t="s">
        <v>173</v>
      </c>
      <c r="B64" s="17">
        <v>15</v>
      </c>
      <c r="C64" s="17">
        <v>20</v>
      </c>
      <c r="D64" s="17">
        <v>5</v>
      </c>
      <c r="E64" s="17">
        <v>10</v>
      </c>
      <c r="F64" s="18">
        <v>0.39</v>
      </c>
      <c r="G64" s="18">
        <v>0.61</v>
      </c>
    </row>
    <row r="65" spans="1:7" x14ac:dyDescent="0.35">
      <c r="A65" s="16" t="s">
        <v>174</v>
      </c>
      <c r="B65" s="17">
        <v>10</v>
      </c>
      <c r="C65" s="17">
        <v>5</v>
      </c>
      <c r="D65" s="17">
        <v>0</v>
      </c>
      <c r="E65" s="17">
        <v>5</v>
      </c>
      <c r="F65" s="18">
        <v>0</v>
      </c>
      <c r="G65" s="18">
        <v>1</v>
      </c>
    </row>
    <row r="66" spans="1:7" x14ac:dyDescent="0.35">
      <c r="A66" s="16" t="s">
        <v>175</v>
      </c>
      <c r="B66" s="17">
        <v>15</v>
      </c>
      <c r="C66" s="17">
        <v>15</v>
      </c>
      <c r="D66" s="17">
        <v>5</v>
      </c>
      <c r="E66" s="17">
        <v>10</v>
      </c>
      <c r="F66" s="18">
        <v>0.23</v>
      </c>
      <c r="G66" s="18">
        <v>0.77</v>
      </c>
    </row>
    <row r="67" spans="1:7" x14ac:dyDescent="0.35">
      <c r="A67" s="16" t="s">
        <v>176</v>
      </c>
      <c r="B67" s="17">
        <v>30</v>
      </c>
      <c r="C67" s="17">
        <v>20</v>
      </c>
      <c r="D67" s="17">
        <v>10</v>
      </c>
      <c r="E67" s="17">
        <v>10</v>
      </c>
      <c r="F67" s="18">
        <v>0.44</v>
      </c>
      <c r="G67" s="18">
        <v>0.56000000000000005</v>
      </c>
    </row>
    <row r="68" spans="1:7" x14ac:dyDescent="0.35">
      <c r="A68" s="2" t="s">
        <v>45</v>
      </c>
      <c r="B68" s="2"/>
      <c r="C68" s="2"/>
      <c r="D68" s="2"/>
      <c r="E68" s="2"/>
      <c r="F68" s="2"/>
      <c r="G68" s="2"/>
    </row>
    <row r="69" spans="1:7" x14ac:dyDescent="0.35">
      <c r="A69" s="2" t="s">
        <v>81</v>
      </c>
      <c r="B69" s="2"/>
      <c r="C69" s="2"/>
      <c r="D69" s="2"/>
      <c r="E69" s="2"/>
      <c r="F69" s="2"/>
      <c r="G69" s="2"/>
    </row>
    <row r="70" spans="1:7" ht="77.5" x14ac:dyDescent="0.35">
      <c r="A70" s="19" t="s">
        <v>46</v>
      </c>
      <c r="B70" s="2"/>
      <c r="C70" s="2"/>
      <c r="D70" s="2"/>
      <c r="E70" s="2"/>
      <c r="F70" s="2"/>
      <c r="G70" s="2"/>
    </row>
    <row r="71" spans="1:7" x14ac:dyDescent="0.35">
      <c r="A71" s="2" t="s">
        <v>87</v>
      </c>
      <c r="B71" s="2"/>
      <c r="C71" s="2"/>
      <c r="D71" s="2"/>
      <c r="E71" s="2"/>
      <c r="F71" s="2"/>
      <c r="G71" s="2"/>
    </row>
    <row r="72" spans="1:7" x14ac:dyDescent="0.35">
      <c r="A72" s="2" t="s">
        <v>88</v>
      </c>
      <c r="B72" s="2"/>
      <c r="C72" s="2"/>
      <c r="D72" s="2"/>
      <c r="E72" s="2"/>
      <c r="F72" s="2"/>
      <c r="G72" s="2"/>
    </row>
    <row r="73" spans="1:7" x14ac:dyDescent="0.35">
      <c r="A73" s="2" t="s">
        <v>89</v>
      </c>
      <c r="B73" s="2"/>
      <c r="C73" s="2"/>
      <c r="D73" s="2"/>
      <c r="E73" s="2"/>
      <c r="F73" s="2"/>
      <c r="G73" s="2"/>
    </row>
  </sheetData>
  <conditionalFormatting sqref="F1:G1 F61:G1048576 F3:G7 G2">
    <cfRule type="dataBar" priority="4">
      <dataBar>
        <cfvo type="num" val="0"/>
        <cfvo type="num" val="1"/>
        <color rgb="FFB4A9D4"/>
      </dataBar>
      <extLst>
        <ext xmlns:x14="http://schemas.microsoft.com/office/spreadsheetml/2009/9/main" uri="{B025F937-C7B1-47D3-B67F-A62EFF666E3E}">
          <x14:id>{F22E6046-6785-4995-ADA8-E5BEEDDEAB18}</x14:id>
        </ext>
      </extLst>
    </cfRule>
  </conditionalFormatting>
  <conditionalFormatting sqref="F8:G56">
    <cfRule type="dataBar" priority="2">
      <dataBar>
        <cfvo type="num" val="0"/>
        <cfvo type="num" val="1"/>
        <color rgb="FFB4A9D4"/>
      </dataBar>
      <extLst>
        <ext xmlns:x14="http://schemas.microsoft.com/office/spreadsheetml/2009/9/main" uri="{B025F937-C7B1-47D3-B67F-A62EFF666E3E}">
          <x14:id>{E2608424-F4DB-44C0-A880-3FAC4ECEB417}</x14:id>
        </ext>
      </extLst>
    </cfRule>
  </conditionalFormatting>
  <conditionalFormatting sqref="F57:G59">
    <cfRule type="dataBar" priority="3">
      <dataBar>
        <cfvo type="num" val="0"/>
        <cfvo type="num" val="1"/>
        <color rgb="FFB4A9D4"/>
      </dataBar>
      <extLst>
        <ext xmlns:x14="http://schemas.microsoft.com/office/spreadsheetml/2009/9/main" uri="{B025F937-C7B1-47D3-B67F-A62EFF666E3E}">
          <x14:id>{E6BC946B-B5C5-4051-8689-0381023C27C6}</x14:id>
        </ext>
      </extLst>
    </cfRule>
  </conditionalFormatting>
  <conditionalFormatting sqref="F60:G60">
    <cfRule type="dataBar" priority="1">
      <dataBar>
        <cfvo type="num" val="0"/>
        <cfvo type="num" val="1"/>
        <color rgb="FFB4A9D4"/>
      </dataBar>
      <extLst>
        <ext xmlns:x14="http://schemas.microsoft.com/office/spreadsheetml/2009/9/main" uri="{B025F937-C7B1-47D3-B67F-A62EFF666E3E}">
          <x14:id>{4B6B9CB1-A098-4D62-A897-BFE2695A9191}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22E6046-6785-4995-ADA8-E5BEEDDEAB18}">
            <x14:dataBar minLength="0" maxLength="100" gradient="0">
              <x14:cfvo type="num">
                <xm:f>0</xm:f>
              </x14:cfvo>
              <x14:cfvo type="num">
                <xm:f>1</xm:f>
              </x14:cfvo>
              <x14:negativeFillColor rgb="FFB4A9D4"/>
              <x14:axisColor rgb="FF000000"/>
            </x14:dataBar>
          </x14:cfRule>
          <xm:sqref>F1:G1 F61:G1048576 F3:G7 G2</xm:sqref>
        </x14:conditionalFormatting>
        <x14:conditionalFormatting xmlns:xm="http://schemas.microsoft.com/office/excel/2006/main">
          <x14:cfRule type="dataBar" id="{E2608424-F4DB-44C0-A880-3FAC4ECEB417}">
            <x14:dataBar minLength="0" maxLength="100" gradient="0">
              <x14:cfvo type="num">
                <xm:f>0</xm:f>
              </x14:cfvo>
              <x14:cfvo type="num">
                <xm:f>1</xm:f>
              </x14:cfvo>
              <x14:negativeFillColor rgb="FFB4A9D4"/>
              <x14:axisColor rgb="FF000000"/>
            </x14:dataBar>
          </x14:cfRule>
          <xm:sqref>F8:G56</xm:sqref>
        </x14:conditionalFormatting>
        <x14:conditionalFormatting xmlns:xm="http://schemas.microsoft.com/office/excel/2006/main">
          <x14:cfRule type="dataBar" id="{E6BC946B-B5C5-4051-8689-0381023C27C6}">
            <x14:dataBar minLength="0" maxLength="100" gradient="0">
              <x14:cfvo type="num">
                <xm:f>0</xm:f>
              </x14:cfvo>
              <x14:cfvo type="num">
                <xm:f>1</xm:f>
              </x14:cfvo>
              <x14:negativeFillColor rgb="FFB4A9D4"/>
              <x14:axisColor rgb="FF000000"/>
            </x14:dataBar>
          </x14:cfRule>
          <xm:sqref>F57:G59</xm:sqref>
        </x14:conditionalFormatting>
        <x14:conditionalFormatting xmlns:xm="http://schemas.microsoft.com/office/excel/2006/main">
          <x14:cfRule type="dataBar" id="{4B6B9CB1-A098-4D62-A897-BFE2695A9191}">
            <x14:dataBar minLength="0" maxLength="100" gradient="0">
              <x14:cfvo type="num">
                <xm:f>0</xm:f>
              </x14:cfvo>
              <x14:cfvo type="num">
                <xm:f>1</xm:f>
              </x14:cfvo>
              <x14:negativeFillColor rgb="FFB4A9D4"/>
              <x14:axisColor rgb="FF000000"/>
            </x14:dataBar>
          </x14:cfRule>
          <xm:sqref>F60:G60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defaultColWidth="10.6640625" defaultRowHeight="15.5" x14ac:dyDescent="0.35"/>
  <cols>
    <col min="1" max="1" width="150.6640625" customWidth="1"/>
  </cols>
  <sheetData>
    <row r="1" spans="1:1" ht="21" x14ac:dyDescent="0.5">
      <c r="A1" s="7" t="s">
        <v>12</v>
      </c>
    </row>
    <row r="2" spans="1:1" x14ac:dyDescent="0.35">
      <c r="A2" s="2" t="s">
        <v>42</v>
      </c>
    </row>
    <row r="3" spans="1:1" ht="31" x14ac:dyDescent="0.35">
      <c r="A3" s="19" t="s">
        <v>43</v>
      </c>
    </row>
  </sheetData>
  <conditionalFormatting sqref="A1">
    <cfRule type="dataBar" priority="1">
      <dataBar>
        <cfvo type="num" val="0"/>
        <cfvo type="num" val="1"/>
        <color rgb="FFB4A9D4"/>
      </dataBar>
      <extLst>
        <ext xmlns:x14="http://schemas.microsoft.com/office/spreadsheetml/2009/9/main" uri="{B025F937-C7B1-47D3-B67F-A62EFF666E3E}">
          <x14:id>{FCF90C78-4217-4DD7-9879-7B2895F8DD12}</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FCF90C78-4217-4DD7-9879-7B2895F8DD1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defaultColWidth="10.6640625" defaultRowHeight="15.5" x14ac:dyDescent="0.35"/>
  <cols>
    <col min="1" max="1" width="150.6640625" customWidth="1"/>
  </cols>
  <sheetData>
    <row r="1" spans="1:1" ht="21" x14ac:dyDescent="0.5">
      <c r="A1" s="1" t="s">
        <v>13</v>
      </c>
    </row>
    <row r="2" spans="1:1" x14ac:dyDescent="0.35">
      <c r="A2" s="2" t="s">
        <v>42</v>
      </c>
    </row>
    <row r="3" spans="1:1" ht="46.5" x14ac:dyDescent="0.35">
      <c r="A3" s="19" t="s">
        <v>44</v>
      </c>
    </row>
  </sheetData>
  <conditionalFormatting sqref="A1">
    <cfRule type="dataBar" priority="1">
      <dataBar>
        <cfvo type="num" val="0"/>
        <cfvo type="num" val="1"/>
        <color rgb="FFB4A9D4"/>
      </dataBar>
      <extLst>
        <ext xmlns:x14="http://schemas.microsoft.com/office/spreadsheetml/2009/9/main" uri="{B025F937-C7B1-47D3-B67F-A62EFF666E3E}">
          <x14:id>{4940C9D4-386E-4BD4-B8FF-71203384AC25}</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4940C9D4-386E-4BD4-B8FF-71203384AC2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7"/>
  <sheetViews>
    <sheetView workbookViewId="0"/>
  </sheetViews>
  <sheetFormatPr defaultColWidth="10.6640625" defaultRowHeight="15.5" x14ac:dyDescent="0.35"/>
  <cols>
    <col min="1" max="1" width="35.6640625" customWidth="1"/>
    <col min="2" max="14" width="16.6640625" customWidth="1"/>
  </cols>
  <sheetData>
    <row r="1" spans="1:6" ht="62" x14ac:dyDescent="0.35">
      <c r="A1" s="4" t="s">
        <v>246</v>
      </c>
      <c r="B1" s="4" t="s">
        <v>108</v>
      </c>
      <c r="C1" s="4" t="s">
        <v>247</v>
      </c>
      <c r="D1" s="4" t="s">
        <v>248</v>
      </c>
      <c r="E1" s="4" t="s">
        <v>110</v>
      </c>
      <c r="F1" s="4" t="s">
        <v>113</v>
      </c>
    </row>
    <row r="2" spans="1:6" x14ac:dyDescent="0.35">
      <c r="A2" s="2" t="s">
        <v>249</v>
      </c>
      <c r="B2" s="11">
        <v>85</v>
      </c>
      <c r="C2" s="12">
        <v>0.02</v>
      </c>
      <c r="D2" s="11">
        <v>75</v>
      </c>
      <c r="E2" s="11">
        <v>55</v>
      </c>
      <c r="F2" s="12">
        <v>0.73</v>
      </c>
    </row>
    <row r="3" spans="1:6" x14ac:dyDescent="0.35">
      <c r="A3" s="2" t="s">
        <v>250</v>
      </c>
      <c r="B3" s="11">
        <v>210</v>
      </c>
      <c r="C3" s="12">
        <v>0.02</v>
      </c>
      <c r="D3" s="11">
        <v>205</v>
      </c>
      <c r="E3" s="11">
        <v>155</v>
      </c>
      <c r="F3" s="12">
        <v>0.74</v>
      </c>
    </row>
    <row r="4" spans="1:6" x14ac:dyDescent="0.35">
      <c r="A4" s="2" t="s">
        <v>251</v>
      </c>
      <c r="B4" s="11">
        <v>205</v>
      </c>
      <c r="C4" s="12">
        <v>0.02</v>
      </c>
      <c r="D4" s="11">
        <v>200</v>
      </c>
      <c r="E4" s="11">
        <v>155</v>
      </c>
      <c r="F4" s="12">
        <v>0.78</v>
      </c>
    </row>
    <row r="5" spans="1:6" x14ac:dyDescent="0.35">
      <c r="A5" s="2" t="s">
        <v>252</v>
      </c>
      <c r="B5" s="11">
        <v>200</v>
      </c>
      <c r="C5" s="12">
        <v>0.02</v>
      </c>
      <c r="D5" s="11">
        <v>175</v>
      </c>
      <c r="E5" s="11">
        <v>125</v>
      </c>
      <c r="F5" s="12">
        <v>0.71</v>
      </c>
    </row>
    <row r="6" spans="1:6" x14ac:dyDescent="0.35">
      <c r="A6" s="2" t="s">
        <v>253</v>
      </c>
      <c r="B6" s="11">
        <v>235</v>
      </c>
      <c r="C6" s="12">
        <v>0.03</v>
      </c>
      <c r="D6" s="11">
        <v>260</v>
      </c>
      <c r="E6" s="11">
        <v>180</v>
      </c>
      <c r="F6" s="12">
        <v>0.69</v>
      </c>
    </row>
    <row r="7" spans="1:6" x14ac:dyDescent="0.35">
      <c r="A7" s="2" t="s">
        <v>254</v>
      </c>
      <c r="B7" s="11">
        <v>940</v>
      </c>
      <c r="C7" s="12">
        <v>0.02</v>
      </c>
      <c r="D7" s="11">
        <v>920</v>
      </c>
      <c r="E7" s="11">
        <v>670</v>
      </c>
      <c r="F7" s="12">
        <v>0.73</v>
      </c>
    </row>
    <row r="8" spans="1:6" x14ac:dyDescent="0.35">
      <c r="A8" s="2" t="s">
        <v>255</v>
      </c>
      <c r="B8" s="11">
        <v>85</v>
      </c>
      <c r="C8" s="12">
        <v>0.02</v>
      </c>
      <c r="D8" s="11">
        <v>75</v>
      </c>
      <c r="E8" s="11">
        <v>55</v>
      </c>
      <c r="F8" s="12">
        <v>0.78</v>
      </c>
    </row>
    <row r="9" spans="1:6" x14ac:dyDescent="0.35">
      <c r="A9" s="2" t="s">
        <v>256</v>
      </c>
      <c r="B9" s="11">
        <v>160</v>
      </c>
      <c r="C9" s="12">
        <v>0.02</v>
      </c>
      <c r="D9" s="11">
        <v>155</v>
      </c>
      <c r="E9" s="11">
        <v>110</v>
      </c>
      <c r="F9" s="12">
        <v>0.71</v>
      </c>
    </row>
    <row r="10" spans="1:6" x14ac:dyDescent="0.35">
      <c r="A10" s="2" t="s">
        <v>257</v>
      </c>
      <c r="B10" s="11">
        <v>155</v>
      </c>
      <c r="C10" s="12">
        <v>0.02</v>
      </c>
      <c r="D10" s="11">
        <v>160</v>
      </c>
      <c r="E10" s="11">
        <v>120</v>
      </c>
      <c r="F10" s="12">
        <v>0.77</v>
      </c>
    </row>
    <row r="11" spans="1:6" x14ac:dyDescent="0.35">
      <c r="A11" s="2" t="s">
        <v>258</v>
      </c>
      <c r="B11" s="11">
        <v>195</v>
      </c>
      <c r="C11" s="12">
        <v>0.02</v>
      </c>
      <c r="D11" s="11">
        <v>180</v>
      </c>
      <c r="E11" s="11">
        <v>120</v>
      </c>
      <c r="F11" s="12">
        <v>0.69</v>
      </c>
    </row>
    <row r="12" spans="1:6" x14ac:dyDescent="0.35">
      <c r="A12" s="2" t="s">
        <v>259</v>
      </c>
      <c r="B12" s="11">
        <v>220</v>
      </c>
      <c r="C12" s="12">
        <v>0.02</v>
      </c>
      <c r="D12" s="11">
        <v>240</v>
      </c>
      <c r="E12" s="11">
        <v>160</v>
      </c>
      <c r="F12" s="12">
        <v>0.66</v>
      </c>
    </row>
    <row r="13" spans="1:6" x14ac:dyDescent="0.35">
      <c r="A13" s="2" t="s">
        <v>260</v>
      </c>
      <c r="B13" s="11">
        <v>820</v>
      </c>
      <c r="C13" s="12">
        <v>0.02</v>
      </c>
      <c r="D13" s="11">
        <v>805</v>
      </c>
      <c r="E13" s="11">
        <v>570</v>
      </c>
      <c r="F13" s="12">
        <v>0.71</v>
      </c>
    </row>
    <row r="14" spans="1:6" x14ac:dyDescent="0.35">
      <c r="A14" s="2" t="s">
        <v>261</v>
      </c>
      <c r="B14" s="11">
        <v>50</v>
      </c>
      <c r="C14" s="12">
        <v>0.01</v>
      </c>
      <c r="D14" s="11">
        <v>50</v>
      </c>
      <c r="E14" s="11">
        <v>35</v>
      </c>
      <c r="F14" s="12">
        <v>0.77</v>
      </c>
    </row>
    <row r="15" spans="1:6" x14ac:dyDescent="0.35">
      <c r="A15" s="2" t="s">
        <v>262</v>
      </c>
      <c r="B15" s="11">
        <v>140</v>
      </c>
      <c r="C15" s="12">
        <v>0.02</v>
      </c>
      <c r="D15" s="11">
        <v>140</v>
      </c>
      <c r="E15" s="11">
        <v>100</v>
      </c>
      <c r="F15" s="12">
        <v>0.71</v>
      </c>
    </row>
    <row r="16" spans="1:6" x14ac:dyDescent="0.35">
      <c r="A16" s="2" t="s">
        <v>263</v>
      </c>
      <c r="B16" s="11">
        <v>120</v>
      </c>
      <c r="C16" s="12">
        <v>0.01</v>
      </c>
      <c r="D16" s="11">
        <v>115</v>
      </c>
      <c r="E16" s="11">
        <v>85</v>
      </c>
      <c r="F16" s="12">
        <v>0.75</v>
      </c>
    </row>
    <row r="17" spans="1:6" x14ac:dyDescent="0.35">
      <c r="A17" s="2" t="s">
        <v>264</v>
      </c>
      <c r="B17" s="11">
        <v>150</v>
      </c>
      <c r="C17" s="12">
        <v>0.02</v>
      </c>
      <c r="D17" s="11">
        <v>125</v>
      </c>
      <c r="E17" s="11">
        <v>80</v>
      </c>
      <c r="F17" s="12">
        <v>0.65</v>
      </c>
    </row>
    <row r="18" spans="1:6" x14ac:dyDescent="0.35">
      <c r="A18" s="2" t="s">
        <v>265</v>
      </c>
      <c r="B18" s="11">
        <v>145</v>
      </c>
      <c r="C18" s="12">
        <v>0.02</v>
      </c>
      <c r="D18" s="11">
        <v>180</v>
      </c>
      <c r="E18" s="11">
        <v>115</v>
      </c>
      <c r="F18" s="12">
        <v>0.66</v>
      </c>
    </row>
    <row r="19" spans="1:6" x14ac:dyDescent="0.35">
      <c r="A19" s="2" t="s">
        <v>266</v>
      </c>
      <c r="B19" s="11">
        <v>610</v>
      </c>
      <c r="C19" s="12">
        <v>0.02</v>
      </c>
      <c r="D19" s="11">
        <v>605</v>
      </c>
      <c r="E19" s="11">
        <v>420</v>
      </c>
      <c r="F19" s="12">
        <v>0.69</v>
      </c>
    </row>
    <row r="20" spans="1:6" x14ac:dyDescent="0.35">
      <c r="A20" s="2" t="s">
        <v>267</v>
      </c>
      <c r="B20" s="11">
        <v>55</v>
      </c>
      <c r="C20" s="12">
        <v>0.01</v>
      </c>
      <c r="D20" s="11">
        <v>50</v>
      </c>
      <c r="E20" s="11">
        <v>40</v>
      </c>
      <c r="F20" s="12">
        <v>0.82</v>
      </c>
    </row>
    <row r="21" spans="1:6" x14ac:dyDescent="0.35">
      <c r="A21" s="2" t="s">
        <v>268</v>
      </c>
      <c r="B21" s="11">
        <v>85</v>
      </c>
      <c r="C21" s="12">
        <v>0.01</v>
      </c>
      <c r="D21" s="11">
        <v>90</v>
      </c>
      <c r="E21" s="11">
        <v>65</v>
      </c>
      <c r="F21" s="12">
        <v>0.73</v>
      </c>
    </row>
    <row r="22" spans="1:6" x14ac:dyDescent="0.35">
      <c r="A22" s="2" t="s">
        <v>269</v>
      </c>
      <c r="B22" s="11">
        <v>90</v>
      </c>
      <c r="C22" s="12">
        <v>0.01</v>
      </c>
      <c r="D22" s="11">
        <v>85</v>
      </c>
      <c r="E22" s="11">
        <v>75</v>
      </c>
      <c r="F22" s="12">
        <v>0.84</v>
      </c>
    </row>
    <row r="23" spans="1:6" x14ac:dyDescent="0.35">
      <c r="A23" s="2" t="s">
        <v>270</v>
      </c>
      <c r="B23" s="11">
        <v>125</v>
      </c>
      <c r="C23" s="12">
        <v>0.01</v>
      </c>
      <c r="D23" s="11">
        <v>105</v>
      </c>
      <c r="E23" s="11">
        <v>75</v>
      </c>
      <c r="F23" s="12">
        <v>0.73</v>
      </c>
    </row>
    <row r="24" spans="1:6" x14ac:dyDescent="0.35">
      <c r="A24" s="2" t="s">
        <v>271</v>
      </c>
      <c r="B24" s="11">
        <v>130</v>
      </c>
      <c r="C24" s="12">
        <v>0.01</v>
      </c>
      <c r="D24" s="11">
        <v>145</v>
      </c>
      <c r="E24" s="11">
        <v>100</v>
      </c>
      <c r="F24" s="12">
        <v>0.69</v>
      </c>
    </row>
    <row r="25" spans="1:6" x14ac:dyDescent="0.35">
      <c r="A25" s="2" t="s">
        <v>272</v>
      </c>
      <c r="B25" s="11">
        <v>485</v>
      </c>
      <c r="C25" s="12">
        <v>0.01</v>
      </c>
      <c r="D25" s="11">
        <v>475</v>
      </c>
      <c r="E25" s="11">
        <v>355</v>
      </c>
      <c r="F25" s="12">
        <v>0.75</v>
      </c>
    </row>
    <row r="26" spans="1:6" x14ac:dyDescent="0.35">
      <c r="A26" s="2" t="s">
        <v>273</v>
      </c>
      <c r="B26" s="11">
        <v>50</v>
      </c>
      <c r="C26" s="12">
        <v>0.01</v>
      </c>
      <c r="D26" s="11">
        <v>40</v>
      </c>
      <c r="E26" s="11">
        <v>35</v>
      </c>
      <c r="F26" s="12">
        <v>0.8</v>
      </c>
    </row>
    <row r="27" spans="1:6" x14ac:dyDescent="0.35">
      <c r="A27" s="2" t="s">
        <v>274</v>
      </c>
      <c r="B27" s="11">
        <v>110</v>
      </c>
      <c r="C27" s="12">
        <v>0.01</v>
      </c>
      <c r="D27" s="11">
        <v>110</v>
      </c>
      <c r="E27" s="11">
        <v>90</v>
      </c>
      <c r="F27" s="12">
        <v>0.79</v>
      </c>
    </row>
    <row r="28" spans="1:6" x14ac:dyDescent="0.35">
      <c r="A28" s="2" t="s">
        <v>275</v>
      </c>
      <c r="B28" s="11">
        <v>95</v>
      </c>
      <c r="C28" s="12">
        <v>0.01</v>
      </c>
      <c r="D28" s="11">
        <v>100</v>
      </c>
      <c r="E28" s="11">
        <v>75</v>
      </c>
      <c r="F28" s="12">
        <v>0.75</v>
      </c>
    </row>
    <row r="29" spans="1:6" x14ac:dyDescent="0.35">
      <c r="A29" s="2" t="s">
        <v>276</v>
      </c>
      <c r="B29" s="11">
        <v>110</v>
      </c>
      <c r="C29" s="12">
        <v>0.01</v>
      </c>
      <c r="D29" s="11">
        <v>85</v>
      </c>
      <c r="E29" s="11">
        <v>50</v>
      </c>
      <c r="F29" s="12">
        <v>0.61</v>
      </c>
    </row>
    <row r="30" spans="1:6" x14ac:dyDescent="0.35">
      <c r="A30" s="2" t="s">
        <v>277</v>
      </c>
      <c r="B30" s="11">
        <v>110</v>
      </c>
      <c r="C30" s="12">
        <v>0.01</v>
      </c>
      <c r="D30" s="11">
        <v>125</v>
      </c>
      <c r="E30" s="11">
        <v>80</v>
      </c>
      <c r="F30" s="12">
        <v>0.66</v>
      </c>
    </row>
    <row r="31" spans="1:6" x14ac:dyDescent="0.35">
      <c r="A31" s="2" t="s">
        <v>278</v>
      </c>
      <c r="B31" s="11">
        <v>470</v>
      </c>
      <c r="C31" s="12">
        <v>0.01</v>
      </c>
      <c r="D31" s="11">
        <v>460</v>
      </c>
      <c r="E31" s="11">
        <v>330</v>
      </c>
      <c r="F31" s="12">
        <v>0.72</v>
      </c>
    </row>
    <row r="32" spans="1:6" x14ac:dyDescent="0.35">
      <c r="A32" s="2" t="s">
        <v>279</v>
      </c>
      <c r="B32" s="11">
        <v>100</v>
      </c>
      <c r="C32" s="12">
        <v>0.03</v>
      </c>
      <c r="D32" s="11">
        <v>85</v>
      </c>
      <c r="E32" s="11">
        <v>70</v>
      </c>
      <c r="F32" s="12">
        <v>0.85</v>
      </c>
    </row>
    <row r="33" spans="1:6" x14ac:dyDescent="0.35">
      <c r="A33" s="2" t="s">
        <v>280</v>
      </c>
      <c r="B33" s="11">
        <v>210</v>
      </c>
      <c r="C33" s="12">
        <v>0.02</v>
      </c>
      <c r="D33" s="11">
        <v>210</v>
      </c>
      <c r="E33" s="11">
        <v>155</v>
      </c>
      <c r="F33" s="12">
        <v>0.75</v>
      </c>
    </row>
    <row r="34" spans="1:6" x14ac:dyDescent="0.35">
      <c r="A34" s="2" t="s">
        <v>281</v>
      </c>
      <c r="B34" s="11">
        <v>185</v>
      </c>
      <c r="C34" s="12">
        <v>0.02</v>
      </c>
      <c r="D34" s="11">
        <v>180</v>
      </c>
      <c r="E34" s="11">
        <v>140</v>
      </c>
      <c r="F34" s="12">
        <v>0.76</v>
      </c>
    </row>
    <row r="35" spans="1:6" x14ac:dyDescent="0.35">
      <c r="A35" s="2" t="s">
        <v>282</v>
      </c>
      <c r="B35" s="11">
        <v>220</v>
      </c>
      <c r="C35" s="12">
        <v>0.02</v>
      </c>
      <c r="D35" s="11">
        <v>200</v>
      </c>
      <c r="E35" s="11">
        <v>135</v>
      </c>
      <c r="F35" s="12">
        <v>0.69</v>
      </c>
    </row>
    <row r="36" spans="1:6" x14ac:dyDescent="0.35">
      <c r="A36" s="2" t="s">
        <v>283</v>
      </c>
      <c r="B36" s="11">
        <v>200</v>
      </c>
      <c r="C36" s="12">
        <v>0.02</v>
      </c>
      <c r="D36" s="11">
        <v>225</v>
      </c>
      <c r="E36" s="11">
        <v>155</v>
      </c>
      <c r="F36" s="12">
        <v>0.69</v>
      </c>
    </row>
    <row r="37" spans="1:6" x14ac:dyDescent="0.35">
      <c r="A37" s="2" t="s">
        <v>284</v>
      </c>
      <c r="B37" s="11">
        <v>915</v>
      </c>
      <c r="C37" s="12">
        <v>0.02</v>
      </c>
      <c r="D37" s="11">
        <v>895</v>
      </c>
      <c r="E37" s="11">
        <v>655</v>
      </c>
      <c r="F37" s="12">
        <v>0.73</v>
      </c>
    </row>
    <row r="38" spans="1:6" x14ac:dyDescent="0.35">
      <c r="A38" s="2" t="s">
        <v>285</v>
      </c>
      <c r="B38" s="11">
        <v>170</v>
      </c>
      <c r="C38" s="12">
        <v>0.04</v>
      </c>
      <c r="D38" s="11">
        <v>150</v>
      </c>
      <c r="E38" s="11">
        <v>125</v>
      </c>
      <c r="F38" s="12">
        <v>0.83</v>
      </c>
    </row>
    <row r="39" spans="1:6" x14ac:dyDescent="0.35">
      <c r="A39" s="2" t="s">
        <v>286</v>
      </c>
      <c r="B39" s="11">
        <v>355</v>
      </c>
      <c r="C39" s="12">
        <v>0.04</v>
      </c>
      <c r="D39" s="11">
        <v>360</v>
      </c>
      <c r="E39" s="11">
        <v>290</v>
      </c>
      <c r="F39" s="12">
        <v>0.81</v>
      </c>
    </row>
    <row r="40" spans="1:6" x14ac:dyDescent="0.35">
      <c r="A40" s="2" t="s">
        <v>287</v>
      </c>
      <c r="B40" s="11">
        <v>305</v>
      </c>
      <c r="C40" s="12">
        <v>0.04</v>
      </c>
      <c r="D40" s="11">
        <v>290</v>
      </c>
      <c r="E40" s="11">
        <v>240</v>
      </c>
      <c r="F40" s="12">
        <v>0.82</v>
      </c>
    </row>
    <row r="41" spans="1:6" x14ac:dyDescent="0.35">
      <c r="A41" s="2" t="s">
        <v>288</v>
      </c>
      <c r="B41" s="11">
        <v>315</v>
      </c>
      <c r="C41" s="12">
        <v>0.04</v>
      </c>
      <c r="D41" s="11">
        <v>280</v>
      </c>
      <c r="E41" s="11">
        <v>210</v>
      </c>
      <c r="F41" s="12">
        <v>0.75</v>
      </c>
    </row>
    <row r="42" spans="1:6" x14ac:dyDescent="0.35">
      <c r="A42" s="2" t="s">
        <v>289</v>
      </c>
      <c r="B42" s="11">
        <v>340</v>
      </c>
      <c r="C42" s="12">
        <v>0.04</v>
      </c>
      <c r="D42" s="11">
        <v>380</v>
      </c>
      <c r="E42" s="11">
        <v>260</v>
      </c>
      <c r="F42" s="12">
        <v>0.68</v>
      </c>
    </row>
    <row r="43" spans="1:6" x14ac:dyDescent="0.35">
      <c r="A43" s="2" t="s">
        <v>290</v>
      </c>
      <c r="B43" s="11">
        <v>1490</v>
      </c>
      <c r="C43" s="12">
        <v>0.04</v>
      </c>
      <c r="D43" s="11">
        <v>1460</v>
      </c>
      <c r="E43" s="11">
        <v>1125</v>
      </c>
      <c r="F43" s="12">
        <v>0.77</v>
      </c>
    </row>
    <row r="44" spans="1:6" x14ac:dyDescent="0.35">
      <c r="A44" s="2" t="s">
        <v>291</v>
      </c>
      <c r="B44" s="11">
        <v>130</v>
      </c>
      <c r="C44" s="12">
        <v>0.03</v>
      </c>
      <c r="D44" s="11">
        <v>115</v>
      </c>
      <c r="E44" s="11">
        <v>85</v>
      </c>
      <c r="F44" s="12">
        <v>0.74</v>
      </c>
    </row>
    <row r="45" spans="1:6" x14ac:dyDescent="0.35">
      <c r="A45" s="2" t="s">
        <v>292</v>
      </c>
      <c r="B45" s="11">
        <v>255</v>
      </c>
      <c r="C45" s="12">
        <v>0.03</v>
      </c>
      <c r="D45" s="11">
        <v>260</v>
      </c>
      <c r="E45" s="11">
        <v>200</v>
      </c>
      <c r="F45" s="12">
        <v>0.77</v>
      </c>
    </row>
    <row r="46" spans="1:6" x14ac:dyDescent="0.35">
      <c r="A46" s="2" t="s">
        <v>293</v>
      </c>
      <c r="B46" s="11">
        <v>280</v>
      </c>
      <c r="C46" s="12">
        <v>0.03</v>
      </c>
      <c r="D46" s="11">
        <v>265</v>
      </c>
      <c r="E46" s="11">
        <v>200</v>
      </c>
      <c r="F46" s="12">
        <v>0.76</v>
      </c>
    </row>
    <row r="47" spans="1:6" x14ac:dyDescent="0.35">
      <c r="A47" s="2" t="s">
        <v>294</v>
      </c>
      <c r="B47" s="11">
        <v>285</v>
      </c>
      <c r="C47" s="12">
        <v>0.03</v>
      </c>
      <c r="D47" s="11">
        <v>245</v>
      </c>
      <c r="E47" s="11">
        <v>165</v>
      </c>
      <c r="F47" s="12">
        <v>0.67</v>
      </c>
    </row>
    <row r="48" spans="1:6" x14ac:dyDescent="0.35">
      <c r="A48" s="2" t="s">
        <v>295</v>
      </c>
      <c r="B48" s="11">
        <v>305</v>
      </c>
      <c r="C48" s="12">
        <v>0.03</v>
      </c>
      <c r="D48" s="11">
        <v>350</v>
      </c>
      <c r="E48" s="11">
        <v>235</v>
      </c>
      <c r="F48" s="12">
        <v>0.67</v>
      </c>
    </row>
    <row r="49" spans="1:6" x14ac:dyDescent="0.35">
      <c r="A49" s="2" t="s">
        <v>296</v>
      </c>
      <c r="B49" s="11">
        <v>1260</v>
      </c>
      <c r="C49" s="12">
        <v>0.03</v>
      </c>
      <c r="D49" s="11">
        <v>1240</v>
      </c>
      <c r="E49" s="11">
        <v>885</v>
      </c>
      <c r="F49" s="12">
        <v>0.71</v>
      </c>
    </row>
    <row r="50" spans="1:6" x14ac:dyDescent="0.35">
      <c r="A50" s="2" t="s">
        <v>297</v>
      </c>
      <c r="B50" s="11">
        <v>35</v>
      </c>
      <c r="C50" s="12">
        <v>0.01</v>
      </c>
      <c r="D50" s="11">
        <v>30</v>
      </c>
      <c r="E50" s="11">
        <v>25</v>
      </c>
      <c r="F50" s="12">
        <v>0.83</v>
      </c>
    </row>
    <row r="51" spans="1:6" x14ac:dyDescent="0.35">
      <c r="A51" s="2" t="s">
        <v>298</v>
      </c>
      <c r="B51" s="11">
        <v>105</v>
      </c>
      <c r="C51" s="12">
        <v>0.01</v>
      </c>
      <c r="D51" s="11">
        <v>105</v>
      </c>
      <c r="E51" s="11">
        <v>75</v>
      </c>
      <c r="F51" s="12">
        <v>0.75</v>
      </c>
    </row>
    <row r="52" spans="1:6" x14ac:dyDescent="0.35">
      <c r="A52" s="2" t="s">
        <v>299</v>
      </c>
      <c r="B52" s="11">
        <v>75</v>
      </c>
      <c r="C52" s="12">
        <v>0.01</v>
      </c>
      <c r="D52" s="11">
        <v>80</v>
      </c>
      <c r="E52" s="11">
        <v>60</v>
      </c>
      <c r="F52" s="12">
        <v>0.72</v>
      </c>
    </row>
    <row r="53" spans="1:6" x14ac:dyDescent="0.35">
      <c r="A53" s="2" t="s">
        <v>300</v>
      </c>
      <c r="B53" s="11">
        <v>95</v>
      </c>
      <c r="C53" s="12">
        <v>0.01</v>
      </c>
      <c r="D53" s="11">
        <v>70</v>
      </c>
      <c r="E53" s="11">
        <v>50</v>
      </c>
      <c r="F53" s="12">
        <v>0.71</v>
      </c>
    </row>
    <row r="54" spans="1:6" x14ac:dyDescent="0.35">
      <c r="A54" s="2" t="s">
        <v>301</v>
      </c>
      <c r="B54" s="11">
        <v>90</v>
      </c>
      <c r="C54" s="12">
        <v>0.01</v>
      </c>
      <c r="D54" s="11">
        <v>110</v>
      </c>
      <c r="E54" s="11">
        <v>65</v>
      </c>
      <c r="F54" s="12">
        <v>0.61</v>
      </c>
    </row>
    <row r="55" spans="1:6" x14ac:dyDescent="0.35">
      <c r="A55" s="2" t="s">
        <v>302</v>
      </c>
      <c r="B55" s="11">
        <v>400</v>
      </c>
      <c r="C55" s="12">
        <v>0.01</v>
      </c>
      <c r="D55" s="11">
        <v>390</v>
      </c>
      <c r="E55" s="11">
        <v>275</v>
      </c>
      <c r="F55" s="12">
        <v>0.7</v>
      </c>
    </row>
    <row r="56" spans="1:6" x14ac:dyDescent="0.35">
      <c r="A56" s="2" t="s">
        <v>303</v>
      </c>
      <c r="B56" s="11">
        <v>40</v>
      </c>
      <c r="C56" s="12">
        <v>0.01</v>
      </c>
      <c r="D56" s="11">
        <v>35</v>
      </c>
      <c r="E56" s="11">
        <v>25</v>
      </c>
      <c r="F56" s="12">
        <v>0.71</v>
      </c>
    </row>
    <row r="57" spans="1:6" x14ac:dyDescent="0.35">
      <c r="A57" s="2" t="s">
        <v>304</v>
      </c>
      <c r="B57" s="11">
        <v>110</v>
      </c>
      <c r="C57" s="12">
        <v>0.01</v>
      </c>
      <c r="D57" s="11">
        <v>110</v>
      </c>
      <c r="E57" s="11">
        <v>75</v>
      </c>
      <c r="F57" s="12">
        <v>0.7</v>
      </c>
    </row>
    <row r="58" spans="1:6" x14ac:dyDescent="0.35">
      <c r="A58" s="2" t="s">
        <v>305</v>
      </c>
      <c r="B58" s="11">
        <v>110</v>
      </c>
      <c r="C58" s="12">
        <v>0.01</v>
      </c>
      <c r="D58" s="11">
        <v>105</v>
      </c>
      <c r="E58" s="11">
        <v>80</v>
      </c>
      <c r="F58" s="12">
        <v>0.77</v>
      </c>
    </row>
    <row r="59" spans="1:6" x14ac:dyDescent="0.35">
      <c r="A59" s="2" t="s">
        <v>306</v>
      </c>
      <c r="B59" s="11">
        <v>115</v>
      </c>
      <c r="C59" s="12">
        <v>0.01</v>
      </c>
      <c r="D59" s="11">
        <v>95</v>
      </c>
      <c r="E59" s="11">
        <v>60</v>
      </c>
      <c r="F59" s="12">
        <v>0.61</v>
      </c>
    </row>
    <row r="60" spans="1:6" x14ac:dyDescent="0.35">
      <c r="A60" s="2" t="s">
        <v>307</v>
      </c>
      <c r="B60" s="11">
        <v>160</v>
      </c>
      <c r="C60" s="12">
        <v>0.02</v>
      </c>
      <c r="D60" s="11">
        <v>180</v>
      </c>
      <c r="E60" s="11">
        <v>110</v>
      </c>
      <c r="F60" s="12">
        <v>0.61</v>
      </c>
    </row>
    <row r="61" spans="1:6" x14ac:dyDescent="0.35">
      <c r="A61" s="2" t="s">
        <v>308</v>
      </c>
      <c r="B61" s="11">
        <v>530</v>
      </c>
      <c r="C61" s="12">
        <v>0.01</v>
      </c>
      <c r="D61" s="11">
        <v>520</v>
      </c>
      <c r="E61" s="11">
        <v>350</v>
      </c>
      <c r="F61" s="12">
        <v>0.67</v>
      </c>
    </row>
    <row r="62" spans="1:6" x14ac:dyDescent="0.35">
      <c r="A62" s="2" t="s">
        <v>309</v>
      </c>
      <c r="B62" s="11">
        <v>55</v>
      </c>
      <c r="C62" s="12">
        <v>0.01</v>
      </c>
      <c r="D62" s="11">
        <v>45</v>
      </c>
      <c r="E62" s="11">
        <v>35</v>
      </c>
      <c r="F62" s="12">
        <v>0.78</v>
      </c>
    </row>
    <row r="63" spans="1:6" x14ac:dyDescent="0.35">
      <c r="A63" s="2" t="s">
        <v>310</v>
      </c>
      <c r="B63" s="11">
        <v>80</v>
      </c>
      <c r="C63" s="12">
        <v>0.01</v>
      </c>
      <c r="D63" s="11">
        <v>80</v>
      </c>
      <c r="E63" s="11">
        <v>60</v>
      </c>
      <c r="F63" s="12">
        <v>0.74</v>
      </c>
    </row>
    <row r="64" spans="1:6" x14ac:dyDescent="0.35">
      <c r="A64" s="2" t="s">
        <v>311</v>
      </c>
      <c r="B64" s="11">
        <v>65</v>
      </c>
      <c r="C64" s="12">
        <v>0.01</v>
      </c>
      <c r="D64" s="11">
        <v>70</v>
      </c>
      <c r="E64" s="11">
        <v>60</v>
      </c>
      <c r="F64" s="12">
        <v>0.82</v>
      </c>
    </row>
    <row r="65" spans="1:6" x14ac:dyDescent="0.35">
      <c r="A65" s="2" t="s">
        <v>312</v>
      </c>
      <c r="B65" s="11">
        <v>105</v>
      </c>
      <c r="C65" s="12">
        <v>0.01</v>
      </c>
      <c r="D65" s="11">
        <v>85</v>
      </c>
      <c r="E65" s="11">
        <v>60</v>
      </c>
      <c r="F65" s="12">
        <v>0.67</v>
      </c>
    </row>
    <row r="66" spans="1:6" x14ac:dyDescent="0.35">
      <c r="A66" s="2" t="s">
        <v>313</v>
      </c>
      <c r="B66" s="11">
        <v>85</v>
      </c>
      <c r="C66" s="12">
        <v>0.01</v>
      </c>
      <c r="D66" s="11">
        <v>105</v>
      </c>
      <c r="E66" s="11">
        <v>65</v>
      </c>
      <c r="F66" s="12">
        <v>0.61</v>
      </c>
    </row>
    <row r="67" spans="1:6" x14ac:dyDescent="0.35">
      <c r="A67" s="2" t="s">
        <v>314</v>
      </c>
      <c r="B67" s="11">
        <v>395</v>
      </c>
      <c r="C67" s="12">
        <v>0.01</v>
      </c>
      <c r="D67" s="11">
        <v>390</v>
      </c>
      <c r="E67" s="11">
        <v>275</v>
      </c>
      <c r="F67" s="12">
        <v>0.71</v>
      </c>
    </row>
    <row r="68" spans="1:6" x14ac:dyDescent="0.35">
      <c r="A68" s="2" t="s">
        <v>315</v>
      </c>
      <c r="B68" s="11">
        <v>180</v>
      </c>
      <c r="C68" s="12">
        <v>0.05</v>
      </c>
      <c r="D68" s="11">
        <v>155</v>
      </c>
      <c r="E68" s="11">
        <v>110</v>
      </c>
      <c r="F68" s="12">
        <v>0.73</v>
      </c>
    </row>
    <row r="69" spans="1:6" x14ac:dyDescent="0.35">
      <c r="A69" s="2" t="s">
        <v>316</v>
      </c>
      <c r="B69" s="11">
        <v>440</v>
      </c>
      <c r="C69" s="12">
        <v>0.05</v>
      </c>
      <c r="D69" s="11">
        <v>435</v>
      </c>
      <c r="E69" s="11">
        <v>350</v>
      </c>
      <c r="F69" s="12">
        <v>0.8</v>
      </c>
    </row>
    <row r="70" spans="1:6" x14ac:dyDescent="0.35">
      <c r="A70" s="2" t="s">
        <v>317</v>
      </c>
      <c r="B70" s="11">
        <v>460</v>
      </c>
      <c r="C70" s="12">
        <v>0.05</v>
      </c>
      <c r="D70" s="11">
        <v>440</v>
      </c>
      <c r="E70" s="11">
        <v>350</v>
      </c>
      <c r="F70" s="12">
        <v>0.79</v>
      </c>
    </row>
    <row r="71" spans="1:6" x14ac:dyDescent="0.35">
      <c r="A71" s="2" t="s">
        <v>318</v>
      </c>
      <c r="B71" s="11">
        <v>495</v>
      </c>
      <c r="C71" s="12">
        <v>0.06</v>
      </c>
      <c r="D71" s="11">
        <v>455</v>
      </c>
      <c r="E71" s="11">
        <v>315</v>
      </c>
      <c r="F71" s="12">
        <v>0.68</v>
      </c>
    </row>
    <row r="72" spans="1:6" x14ac:dyDescent="0.35">
      <c r="A72" s="2" t="s">
        <v>319</v>
      </c>
      <c r="B72" s="11">
        <v>510</v>
      </c>
      <c r="C72" s="12">
        <v>0.05</v>
      </c>
      <c r="D72" s="11">
        <v>565</v>
      </c>
      <c r="E72" s="11">
        <v>380</v>
      </c>
      <c r="F72" s="12">
        <v>0.67</v>
      </c>
    </row>
    <row r="73" spans="1:6" x14ac:dyDescent="0.35">
      <c r="A73" s="2" t="s">
        <v>320</v>
      </c>
      <c r="B73" s="11">
        <v>2085</v>
      </c>
      <c r="C73" s="12">
        <v>0.05</v>
      </c>
      <c r="D73" s="11">
        <v>2055</v>
      </c>
      <c r="E73" s="11">
        <v>1505</v>
      </c>
      <c r="F73" s="12">
        <v>0.73</v>
      </c>
    </row>
    <row r="74" spans="1:6" x14ac:dyDescent="0.35">
      <c r="A74" s="2" t="s">
        <v>321</v>
      </c>
      <c r="B74" s="11">
        <v>100</v>
      </c>
      <c r="C74" s="12">
        <v>0.03</v>
      </c>
      <c r="D74" s="11">
        <v>95</v>
      </c>
      <c r="E74" s="11">
        <v>75</v>
      </c>
      <c r="F74" s="12">
        <v>0.79</v>
      </c>
    </row>
    <row r="75" spans="1:6" x14ac:dyDescent="0.35">
      <c r="A75" s="2" t="s">
        <v>322</v>
      </c>
      <c r="B75" s="11">
        <v>240</v>
      </c>
      <c r="C75" s="12">
        <v>0.03</v>
      </c>
      <c r="D75" s="11">
        <v>235</v>
      </c>
      <c r="E75" s="11">
        <v>185</v>
      </c>
      <c r="F75" s="12">
        <v>0.79</v>
      </c>
    </row>
    <row r="76" spans="1:6" x14ac:dyDescent="0.35">
      <c r="A76" s="2" t="s">
        <v>323</v>
      </c>
      <c r="B76" s="11">
        <v>245</v>
      </c>
      <c r="C76" s="12">
        <v>0.03</v>
      </c>
      <c r="D76" s="11">
        <v>240</v>
      </c>
      <c r="E76" s="11">
        <v>180</v>
      </c>
      <c r="F76" s="12">
        <v>0.75</v>
      </c>
    </row>
    <row r="77" spans="1:6" x14ac:dyDescent="0.35">
      <c r="A77" s="2" t="s">
        <v>324</v>
      </c>
      <c r="B77" s="11">
        <v>270</v>
      </c>
      <c r="C77" s="12">
        <v>0.03</v>
      </c>
      <c r="D77" s="11">
        <v>245</v>
      </c>
      <c r="E77" s="11">
        <v>160</v>
      </c>
      <c r="F77" s="12">
        <v>0.65</v>
      </c>
    </row>
    <row r="78" spans="1:6" x14ac:dyDescent="0.35">
      <c r="A78" s="2" t="s">
        <v>325</v>
      </c>
      <c r="B78" s="11">
        <v>290</v>
      </c>
      <c r="C78" s="12">
        <v>0.03</v>
      </c>
      <c r="D78" s="11">
        <v>310</v>
      </c>
      <c r="E78" s="11">
        <v>225</v>
      </c>
      <c r="F78" s="12">
        <v>0.72</v>
      </c>
    </row>
    <row r="79" spans="1:6" x14ac:dyDescent="0.35">
      <c r="A79" s="2" t="s">
        <v>326</v>
      </c>
      <c r="B79" s="11">
        <v>1145</v>
      </c>
      <c r="C79" s="12">
        <v>0.03</v>
      </c>
      <c r="D79" s="11">
        <v>1125</v>
      </c>
      <c r="E79" s="11">
        <v>825</v>
      </c>
      <c r="F79" s="12">
        <v>0.73</v>
      </c>
    </row>
    <row r="80" spans="1:6" x14ac:dyDescent="0.35">
      <c r="A80" s="2" t="s">
        <v>327</v>
      </c>
      <c r="B80" s="11">
        <v>195</v>
      </c>
      <c r="C80" s="12">
        <v>0.05</v>
      </c>
      <c r="D80" s="11">
        <v>170</v>
      </c>
      <c r="E80" s="11">
        <v>125</v>
      </c>
      <c r="F80" s="12">
        <v>0.74</v>
      </c>
    </row>
    <row r="81" spans="1:6" x14ac:dyDescent="0.35">
      <c r="A81" s="2" t="s">
        <v>328</v>
      </c>
      <c r="B81" s="11">
        <v>425</v>
      </c>
      <c r="C81" s="12">
        <v>0.05</v>
      </c>
      <c r="D81" s="11">
        <v>430</v>
      </c>
      <c r="E81" s="11">
        <v>335</v>
      </c>
      <c r="F81" s="12">
        <v>0.78</v>
      </c>
    </row>
    <row r="82" spans="1:6" x14ac:dyDescent="0.35">
      <c r="A82" s="2" t="s">
        <v>329</v>
      </c>
      <c r="B82" s="11">
        <v>460</v>
      </c>
      <c r="C82" s="12">
        <v>0.05</v>
      </c>
      <c r="D82" s="11">
        <v>450</v>
      </c>
      <c r="E82" s="11">
        <v>335</v>
      </c>
      <c r="F82" s="12">
        <v>0.75</v>
      </c>
    </row>
    <row r="83" spans="1:6" x14ac:dyDescent="0.35">
      <c r="A83" s="2" t="s">
        <v>330</v>
      </c>
      <c r="B83" s="11">
        <v>505</v>
      </c>
      <c r="C83" s="12">
        <v>0.06</v>
      </c>
      <c r="D83" s="11">
        <v>445</v>
      </c>
      <c r="E83" s="11">
        <v>300</v>
      </c>
      <c r="F83" s="12">
        <v>0.68</v>
      </c>
    </row>
    <row r="84" spans="1:6" x14ac:dyDescent="0.35">
      <c r="A84" s="2" t="s">
        <v>331</v>
      </c>
      <c r="B84" s="11">
        <v>505</v>
      </c>
      <c r="C84" s="12">
        <v>0.05</v>
      </c>
      <c r="D84" s="11">
        <v>575</v>
      </c>
      <c r="E84" s="11">
        <v>380</v>
      </c>
      <c r="F84" s="12">
        <v>0.66</v>
      </c>
    </row>
    <row r="85" spans="1:6" x14ac:dyDescent="0.35">
      <c r="A85" s="2" t="s">
        <v>332</v>
      </c>
      <c r="B85" s="11">
        <v>2090</v>
      </c>
      <c r="C85" s="12">
        <v>0.05</v>
      </c>
      <c r="D85" s="11">
        <v>2065</v>
      </c>
      <c r="E85" s="11">
        <v>1475</v>
      </c>
      <c r="F85" s="12">
        <v>0.71</v>
      </c>
    </row>
    <row r="86" spans="1:6" x14ac:dyDescent="0.35">
      <c r="A86" s="2" t="s">
        <v>333</v>
      </c>
      <c r="B86" s="11">
        <v>840</v>
      </c>
      <c r="C86" s="12">
        <v>0.21</v>
      </c>
      <c r="D86" s="11">
        <v>715</v>
      </c>
      <c r="E86" s="11">
        <v>610</v>
      </c>
      <c r="F86" s="12">
        <v>0.85</v>
      </c>
    </row>
    <row r="87" spans="1:6" x14ac:dyDescent="0.35">
      <c r="A87" s="2" t="s">
        <v>334</v>
      </c>
      <c r="B87" s="11">
        <v>1785</v>
      </c>
      <c r="C87" s="12">
        <v>0.21</v>
      </c>
      <c r="D87" s="11">
        <v>1800</v>
      </c>
      <c r="E87" s="11">
        <v>1495</v>
      </c>
      <c r="F87" s="12">
        <v>0.83</v>
      </c>
    </row>
    <row r="88" spans="1:6" x14ac:dyDescent="0.35">
      <c r="A88" s="2" t="s">
        <v>335</v>
      </c>
      <c r="B88" s="11">
        <v>1785</v>
      </c>
      <c r="C88" s="12">
        <v>0.2</v>
      </c>
      <c r="D88" s="11">
        <v>1755</v>
      </c>
      <c r="E88" s="11">
        <v>1450</v>
      </c>
      <c r="F88" s="12">
        <v>0.83</v>
      </c>
    </row>
    <row r="89" spans="1:6" x14ac:dyDescent="0.35">
      <c r="A89" s="2" t="s">
        <v>336</v>
      </c>
      <c r="B89" s="11">
        <v>1670</v>
      </c>
      <c r="C89" s="12">
        <v>0.19</v>
      </c>
      <c r="D89" s="11">
        <v>1470</v>
      </c>
      <c r="E89" s="11">
        <v>1120</v>
      </c>
      <c r="F89" s="12">
        <v>0.76</v>
      </c>
    </row>
    <row r="90" spans="1:6" x14ac:dyDescent="0.35">
      <c r="A90" s="2" t="s">
        <v>337</v>
      </c>
      <c r="B90" s="11">
        <v>1810</v>
      </c>
      <c r="C90" s="12">
        <v>0.19</v>
      </c>
      <c r="D90" s="11">
        <v>2040</v>
      </c>
      <c r="E90" s="11">
        <v>1480</v>
      </c>
      <c r="F90" s="12">
        <v>0.73</v>
      </c>
    </row>
    <row r="91" spans="1:6" x14ac:dyDescent="0.35">
      <c r="A91" s="2" t="s">
        <v>338</v>
      </c>
      <c r="B91" s="11">
        <v>7890</v>
      </c>
      <c r="C91" s="12">
        <v>0.2</v>
      </c>
      <c r="D91" s="11">
        <v>7780</v>
      </c>
      <c r="E91" s="11">
        <v>6155</v>
      </c>
      <c r="F91" s="12">
        <v>0.79</v>
      </c>
    </row>
    <row r="92" spans="1:6" x14ac:dyDescent="0.35">
      <c r="A92" s="2" t="s">
        <v>339</v>
      </c>
      <c r="B92" s="11">
        <v>120</v>
      </c>
      <c r="C92" s="12">
        <v>0.03</v>
      </c>
      <c r="D92" s="11">
        <v>100</v>
      </c>
      <c r="E92" s="11">
        <v>75</v>
      </c>
      <c r="F92" s="12">
        <v>0.75</v>
      </c>
    </row>
    <row r="93" spans="1:6" x14ac:dyDescent="0.35">
      <c r="A93" s="2" t="s">
        <v>340</v>
      </c>
      <c r="B93" s="11">
        <v>250</v>
      </c>
      <c r="C93" s="12">
        <v>0.03</v>
      </c>
      <c r="D93" s="11">
        <v>250</v>
      </c>
      <c r="E93" s="11">
        <v>185</v>
      </c>
      <c r="F93" s="12">
        <v>0.75</v>
      </c>
    </row>
    <row r="94" spans="1:6" x14ac:dyDescent="0.35">
      <c r="A94" s="2" t="s">
        <v>341</v>
      </c>
      <c r="B94" s="11">
        <v>270</v>
      </c>
      <c r="C94" s="12">
        <v>0.03</v>
      </c>
      <c r="D94" s="11">
        <v>265</v>
      </c>
      <c r="E94" s="11">
        <v>200</v>
      </c>
      <c r="F94" s="12">
        <v>0.77</v>
      </c>
    </row>
    <row r="95" spans="1:6" x14ac:dyDescent="0.35">
      <c r="A95" s="2" t="s">
        <v>342</v>
      </c>
      <c r="B95" s="11">
        <v>260</v>
      </c>
      <c r="C95" s="12">
        <v>0.03</v>
      </c>
      <c r="D95" s="11">
        <v>225</v>
      </c>
      <c r="E95" s="11">
        <v>160</v>
      </c>
      <c r="F95" s="12">
        <v>0.71</v>
      </c>
    </row>
    <row r="96" spans="1:6" x14ac:dyDescent="0.35">
      <c r="A96" s="2" t="s">
        <v>343</v>
      </c>
      <c r="B96" s="11">
        <v>285</v>
      </c>
      <c r="C96" s="12">
        <v>0.03</v>
      </c>
      <c r="D96" s="11">
        <v>325</v>
      </c>
      <c r="E96" s="11">
        <v>215</v>
      </c>
      <c r="F96" s="12">
        <v>0.67</v>
      </c>
    </row>
    <row r="97" spans="1:6" x14ac:dyDescent="0.35">
      <c r="A97" s="2" t="s">
        <v>344</v>
      </c>
      <c r="B97" s="11">
        <v>1185</v>
      </c>
      <c r="C97" s="12">
        <v>0.03</v>
      </c>
      <c r="D97" s="11">
        <v>1160</v>
      </c>
      <c r="E97" s="11">
        <v>840</v>
      </c>
      <c r="F97" s="12">
        <v>0.72</v>
      </c>
    </row>
    <row r="98" spans="1:6" x14ac:dyDescent="0.35">
      <c r="A98" s="2" t="s">
        <v>345</v>
      </c>
      <c r="B98" s="11">
        <v>90</v>
      </c>
      <c r="C98" s="12">
        <v>0.02</v>
      </c>
      <c r="D98" s="11">
        <v>85</v>
      </c>
      <c r="E98" s="11">
        <v>65</v>
      </c>
      <c r="F98" s="12">
        <v>0.8</v>
      </c>
    </row>
    <row r="99" spans="1:6" x14ac:dyDescent="0.35">
      <c r="A99" s="2" t="s">
        <v>346</v>
      </c>
      <c r="B99" s="11">
        <v>210</v>
      </c>
      <c r="C99" s="12">
        <v>0.02</v>
      </c>
      <c r="D99" s="11">
        <v>210</v>
      </c>
      <c r="E99" s="11">
        <v>160</v>
      </c>
      <c r="F99" s="12">
        <v>0.75</v>
      </c>
    </row>
    <row r="100" spans="1:6" x14ac:dyDescent="0.35">
      <c r="A100" s="2" t="s">
        <v>347</v>
      </c>
      <c r="B100" s="11">
        <v>195</v>
      </c>
      <c r="C100" s="12">
        <v>0.02</v>
      </c>
      <c r="D100" s="11">
        <v>190</v>
      </c>
      <c r="E100" s="11">
        <v>150</v>
      </c>
      <c r="F100" s="12">
        <v>0.78</v>
      </c>
    </row>
    <row r="101" spans="1:6" x14ac:dyDescent="0.35">
      <c r="A101" s="2" t="s">
        <v>348</v>
      </c>
      <c r="B101" s="11">
        <v>195</v>
      </c>
      <c r="C101" s="12">
        <v>0.02</v>
      </c>
      <c r="D101" s="11">
        <v>170</v>
      </c>
      <c r="E101" s="11">
        <v>125</v>
      </c>
      <c r="F101" s="12">
        <v>0.73</v>
      </c>
    </row>
    <row r="102" spans="1:6" x14ac:dyDescent="0.35">
      <c r="A102" s="2" t="s">
        <v>349</v>
      </c>
      <c r="B102" s="11">
        <v>220</v>
      </c>
      <c r="C102" s="12">
        <v>0.02</v>
      </c>
      <c r="D102" s="11">
        <v>245</v>
      </c>
      <c r="E102" s="11">
        <v>165</v>
      </c>
      <c r="F102" s="12">
        <v>0.66</v>
      </c>
    </row>
    <row r="103" spans="1:6" x14ac:dyDescent="0.35">
      <c r="A103" s="2" t="s">
        <v>350</v>
      </c>
      <c r="B103" s="11">
        <v>910</v>
      </c>
      <c r="C103" s="12">
        <v>0.02</v>
      </c>
      <c r="D103" s="11">
        <v>900</v>
      </c>
      <c r="E103" s="11">
        <v>660</v>
      </c>
      <c r="F103" s="12">
        <v>0.73</v>
      </c>
    </row>
    <row r="104" spans="1:6" x14ac:dyDescent="0.35">
      <c r="A104" s="2" t="s">
        <v>351</v>
      </c>
      <c r="B104" s="11">
        <v>40</v>
      </c>
      <c r="C104" s="12">
        <v>0.01</v>
      </c>
      <c r="D104" s="11">
        <v>35</v>
      </c>
      <c r="E104" s="11">
        <v>30</v>
      </c>
      <c r="F104" s="12">
        <v>0.78</v>
      </c>
    </row>
    <row r="105" spans="1:6" x14ac:dyDescent="0.35">
      <c r="A105" s="2" t="s">
        <v>352</v>
      </c>
      <c r="B105" s="11">
        <v>120</v>
      </c>
      <c r="C105" s="12">
        <v>0.01</v>
      </c>
      <c r="D105" s="11">
        <v>120</v>
      </c>
      <c r="E105" s="11">
        <v>85</v>
      </c>
      <c r="F105" s="12">
        <v>0.71</v>
      </c>
    </row>
    <row r="106" spans="1:6" x14ac:dyDescent="0.35">
      <c r="A106" s="2" t="s">
        <v>353</v>
      </c>
      <c r="B106" s="11">
        <v>115</v>
      </c>
      <c r="C106" s="12">
        <v>0.01</v>
      </c>
      <c r="D106" s="11">
        <v>115</v>
      </c>
      <c r="E106" s="11">
        <v>85</v>
      </c>
      <c r="F106" s="12">
        <v>0.76</v>
      </c>
    </row>
    <row r="107" spans="1:6" x14ac:dyDescent="0.35">
      <c r="A107" s="2" t="s">
        <v>354</v>
      </c>
      <c r="B107" s="11">
        <v>120</v>
      </c>
      <c r="C107" s="12">
        <v>0.01</v>
      </c>
      <c r="D107" s="11">
        <v>105</v>
      </c>
      <c r="E107" s="11">
        <v>60</v>
      </c>
      <c r="F107" s="12">
        <v>0.56999999999999995</v>
      </c>
    </row>
    <row r="108" spans="1:6" x14ac:dyDescent="0.35">
      <c r="A108" s="2" t="s">
        <v>355</v>
      </c>
      <c r="B108" s="11">
        <v>130</v>
      </c>
      <c r="C108" s="12">
        <v>0.01</v>
      </c>
      <c r="D108" s="11">
        <v>140</v>
      </c>
      <c r="E108" s="11">
        <v>85</v>
      </c>
      <c r="F108" s="12">
        <v>0.61</v>
      </c>
    </row>
    <row r="109" spans="1:6" x14ac:dyDescent="0.35">
      <c r="A109" s="2" t="s">
        <v>356</v>
      </c>
      <c r="B109" s="11">
        <v>525</v>
      </c>
      <c r="C109" s="12">
        <v>0.01</v>
      </c>
      <c r="D109" s="11">
        <v>515</v>
      </c>
      <c r="E109" s="11">
        <v>345</v>
      </c>
      <c r="F109" s="12">
        <v>0.67</v>
      </c>
    </row>
    <row r="110" spans="1:6" x14ac:dyDescent="0.35">
      <c r="A110" s="2" t="s">
        <v>357</v>
      </c>
      <c r="B110" s="11">
        <v>35</v>
      </c>
      <c r="C110" s="12">
        <v>0.01</v>
      </c>
      <c r="D110" s="11">
        <v>25</v>
      </c>
      <c r="E110" s="11">
        <v>20</v>
      </c>
      <c r="F110" s="12">
        <v>0.74</v>
      </c>
    </row>
    <row r="111" spans="1:6" x14ac:dyDescent="0.35">
      <c r="A111" s="2" t="s">
        <v>358</v>
      </c>
      <c r="B111" s="11">
        <v>85</v>
      </c>
      <c r="C111" s="12">
        <v>0.01</v>
      </c>
      <c r="D111" s="11">
        <v>85</v>
      </c>
      <c r="E111" s="11">
        <v>70</v>
      </c>
      <c r="F111" s="12">
        <v>0.78</v>
      </c>
    </row>
    <row r="112" spans="1:6" x14ac:dyDescent="0.35">
      <c r="A112" s="2" t="s">
        <v>359</v>
      </c>
      <c r="B112" s="11">
        <v>100</v>
      </c>
      <c r="C112" s="12">
        <v>0.01</v>
      </c>
      <c r="D112" s="11">
        <v>100</v>
      </c>
      <c r="E112" s="11">
        <v>70</v>
      </c>
      <c r="F112" s="12">
        <v>0.69</v>
      </c>
    </row>
    <row r="113" spans="1:6" x14ac:dyDescent="0.35">
      <c r="A113" s="2" t="s">
        <v>360</v>
      </c>
      <c r="B113" s="11">
        <v>75</v>
      </c>
      <c r="C113" s="12">
        <v>0.01</v>
      </c>
      <c r="D113" s="11">
        <v>60</v>
      </c>
      <c r="E113" s="11">
        <v>40</v>
      </c>
      <c r="F113" s="12">
        <v>0.69</v>
      </c>
    </row>
    <row r="114" spans="1:6" x14ac:dyDescent="0.35">
      <c r="A114" s="2" t="s">
        <v>361</v>
      </c>
      <c r="B114" s="11">
        <v>110</v>
      </c>
      <c r="C114" s="12">
        <v>0.01</v>
      </c>
      <c r="D114" s="11">
        <v>125</v>
      </c>
      <c r="E114" s="11">
        <v>75</v>
      </c>
      <c r="F114" s="12">
        <v>0.6</v>
      </c>
    </row>
    <row r="115" spans="1:6" x14ac:dyDescent="0.35">
      <c r="A115" s="2" t="s">
        <v>362</v>
      </c>
      <c r="B115" s="11">
        <v>405</v>
      </c>
      <c r="C115" s="12">
        <v>0.01</v>
      </c>
      <c r="D115" s="11">
        <v>395</v>
      </c>
      <c r="E115" s="11">
        <v>270</v>
      </c>
      <c r="F115" s="12">
        <v>0.69</v>
      </c>
    </row>
    <row r="116" spans="1:6" x14ac:dyDescent="0.35">
      <c r="A116" s="2" t="s">
        <v>363</v>
      </c>
      <c r="B116" s="11">
        <v>10</v>
      </c>
      <c r="C116" s="12">
        <v>0</v>
      </c>
      <c r="D116" s="11">
        <v>5</v>
      </c>
      <c r="E116" s="11">
        <v>5</v>
      </c>
      <c r="F116" s="12">
        <v>0.71</v>
      </c>
    </row>
    <row r="117" spans="1:6" x14ac:dyDescent="0.35">
      <c r="A117" s="2" t="s">
        <v>364</v>
      </c>
      <c r="B117" s="11">
        <v>20</v>
      </c>
      <c r="C117" s="12">
        <v>0</v>
      </c>
      <c r="D117" s="11">
        <v>20</v>
      </c>
      <c r="E117" s="11">
        <v>15</v>
      </c>
      <c r="F117" s="12">
        <v>0.77</v>
      </c>
    </row>
    <row r="118" spans="1:6" x14ac:dyDescent="0.35">
      <c r="A118" s="2" t="s">
        <v>365</v>
      </c>
      <c r="B118" s="11">
        <v>20</v>
      </c>
      <c r="C118" s="12">
        <v>0</v>
      </c>
      <c r="D118" s="11">
        <v>20</v>
      </c>
      <c r="E118" s="11">
        <v>15</v>
      </c>
      <c r="F118" s="12">
        <v>0.68</v>
      </c>
    </row>
    <row r="119" spans="1:6" x14ac:dyDescent="0.35">
      <c r="A119" s="2" t="s">
        <v>366</v>
      </c>
      <c r="B119" s="11">
        <v>35</v>
      </c>
      <c r="C119" s="12">
        <v>0</v>
      </c>
      <c r="D119" s="11">
        <v>30</v>
      </c>
      <c r="E119" s="11">
        <v>15</v>
      </c>
      <c r="F119" s="12">
        <v>0.52</v>
      </c>
    </row>
    <row r="120" spans="1:6" x14ac:dyDescent="0.35">
      <c r="A120" s="2" t="s">
        <v>367</v>
      </c>
      <c r="B120" s="11">
        <v>35</v>
      </c>
      <c r="C120" s="12">
        <v>0</v>
      </c>
      <c r="D120" s="11">
        <v>40</v>
      </c>
      <c r="E120" s="11">
        <v>30</v>
      </c>
      <c r="F120" s="12">
        <v>0.67</v>
      </c>
    </row>
    <row r="121" spans="1:6" x14ac:dyDescent="0.35">
      <c r="A121" s="2" t="s">
        <v>368</v>
      </c>
      <c r="B121" s="11">
        <v>120</v>
      </c>
      <c r="C121" s="12">
        <v>0</v>
      </c>
      <c r="D121" s="11">
        <v>120</v>
      </c>
      <c r="E121" s="11">
        <v>80</v>
      </c>
      <c r="F121" s="12">
        <v>0.65</v>
      </c>
    </row>
    <row r="122" spans="1:6" x14ac:dyDescent="0.35">
      <c r="A122" s="2" t="s">
        <v>369</v>
      </c>
      <c r="B122" s="11">
        <v>15</v>
      </c>
      <c r="C122" s="12">
        <v>0</v>
      </c>
      <c r="D122" s="11">
        <v>10</v>
      </c>
      <c r="E122" s="11" t="s">
        <v>491</v>
      </c>
      <c r="F122" s="12" t="s">
        <v>491</v>
      </c>
    </row>
    <row r="123" spans="1:6" x14ac:dyDescent="0.35">
      <c r="A123" s="2" t="s">
        <v>370</v>
      </c>
      <c r="B123" s="11">
        <v>10</v>
      </c>
      <c r="C123" s="12">
        <v>0</v>
      </c>
      <c r="D123" s="11">
        <v>10</v>
      </c>
      <c r="E123" s="11">
        <v>0</v>
      </c>
      <c r="F123" s="12">
        <v>0</v>
      </c>
    </row>
    <row r="124" spans="1:6" x14ac:dyDescent="0.35">
      <c r="A124" s="2" t="s">
        <v>371</v>
      </c>
      <c r="B124" s="11">
        <v>10</v>
      </c>
      <c r="C124" s="12">
        <v>0</v>
      </c>
      <c r="D124" s="11">
        <v>10</v>
      </c>
      <c r="E124" s="11" t="s">
        <v>491</v>
      </c>
      <c r="F124" s="12" t="s">
        <v>491</v>
      </c>
    </row>
    <row r="125" spans="1:6" x14ac:dyDescent="0.35">
      <c r="A125" s="2" t="s">
        <v>372</v>
      </c>
      <c r="B125" s="11">
        <v>20</v>
      </c>
      <c r="C125" s="12">
        <v>0</v>
      </c>
      <c r="D125" s="11">
        <v>15</v>
      </c>
      <c r="E125" s="11">
        <v>0</v>
      </c>
      <c r="F125" s="12">
        <v>0</v>
      </c>
    </row>
    <row r="126" spans="1:6" x14ac:dyDescent="0.35">
      <c r="A126" s="2" t="s">
        <v>373</v>
      </c>
      <c r="B126" s="11">
        <v>30</v>
      </c>
      <c r="C126" s="12">
        <v>0</v>
      </c>
      <c r="D126" s="11">
        <v>35</v>
      </c>
      <c r="E126" s="11">
        <v>5</v>
      </c>
      <c r="F126" s="12">
        <v>0.09</v>
      </c>
    </row>
    <row r="127" spans="1:6" x14ac:dyDescent="0.35">
      <c r="A127" s="2" t="s">
        <v>374</v>
      </c>
      <c r="B127" s="11">
        <v>85</v>
      </c>
      <c r="C127" s="12">
        <v>0</v>
      </c>
      <c r="D127" s="11">
        <v>80</v>
      </c>
      <c r="E127" s="11">
        <v>5</v>
      </c>
      <c r="F127" s="12">
        <v>0.06</v>
      </c>
    </row>
    <row r="128" spans="1:6" x14ac:dyDescent="0.35">
      <c r="A128" s="2" t="s">
        <v>375</v>
      </c>
      <c r="B128" s="11">
        <v>55</v>
      </c>
      <c r="C128" s="12">
        <v>0.01</v>
      </c>
      <c r="D128" s="11">
        <v>50</v>
      </c>
      <c r="E128" s="11">
        <v>5</v>
      </c>
      <c r="F128" s="12">
        <v>0.06</v>
      </c>
    </row>
    <row r="129" spans="1:6" x14ac:dyDescent="0.35">
      <c r="A129" s="2" t="s">
        <v>376</v>
      </c>
      <c r="B129" s="11">
        <v>155</v>
      </c>
      <c r="C129" s="12">
        <v>0.02</v>
      </c>
      <c r="D129" s="11">
        <v>155</v>
      </c>
      <c r="E129" s="11">
        <v>10</v>
      </c>
      <c r="F129" s="12">
        <v>0.06</v>
      </c>
    </row>
    <row r="130" spans="1:6" x14ac:dyDescent="0.35">
      <c r="A130" s="2" t="s">
        <v>377</v>
      </c>
      <c r="B130" s="11">
        <v>165</v>
      </c>
      <c r="C130" s="12">
        <v>0.02</v>
      </c>
      <c r="D130" s="11">
        <v>155</v>
      </c>
      <c r="E130" s="11">
        <v>10</v>
      </c>
      <c r="F130" s="12">
        <v>0.08</v>
      </c>
    </row>
    <row r="131" spans="1:6" x14ac:dyDescent="0.35">
      <c r="A131" s="2" t="s">
        <v>378</v>
      </c>
      <c r="B131" s="11">
        <v>195</v>
      </c>
      <c r="C131" s="12">
        <v>0.02</v>
      </c>
      <c r="D131" s="11">
        <v>190</v>
      </c>
      <c r="E131" s="11">
        <v>5</v>
      </c>
      <c r="F131" s="12">
        <v>0.02</v>
      </c>
    </row>
    <row r="132" spans="1:6" x14ac:dyDescent="0.35">
      <c r="A132" s="2" t="s">
        <v>379</v>
      </c>
      <c r="B132" s="11">
        <v>155</v>
      </c>
      <c r="C132" s="12">
        <v>0.02</v>
      </c>
      <c r="D132" s="11">
        <v>175</v>
      </c>
      <c r="E132" s="11">
        <v>5</v>
      </c>
      <c r="F132" s="12">
        <v>0.03</v>
      </c>
    </row>
    <row r="133" spans="1:6" x14ac:dyDescent="0.35">
      <c r="A133" s="2" t="s">
        <v>380</v>
      </c>
      <c r="B133" s="11">
        <v>730</v>
      </c>
      <c r="C133" s="12">
        <v>0.02</v>
      </c>
      <c r="D133" s="11">
        <v>725</v>
      </c>
      <c r="E133" s="11">
        <v>35</v>
      </c>
      <c r="F133" s="12">
        <v>0.05</v>
      </c>
    </row>
    <row r="134" spans="1:6" x14ac:dyDescent="0.35">
      <c r="A134" s="2" t="s">
        <v>381</v>
      </c>
      <c r="B134" s="11">
        <v>165</v>
      </c>
      <c r="C134" s="12">
        <v>0.04</v>
      </c>
      <c r="D134" s="11">
        <v>145</v>
      </c>
      <c r="E134" s="11">
        <v>115</v>
      </c>
      <c r="F134" s="12">
        <v>0.78</v>
      </c>
    </row>
    <row r="135" spans="1:6" x14ac:dyDescent="0.35">
      <c r="A135" s="2" t="s">
        <v>382</v>
      </c>
      <c r="B135" s="11">
        <v>315</v>
      </c>
      <c r="C135" s="12">
        <v>0.04</v>
      </c>
      <c r="D135" s="11">
        <v>310</v>
      </c>
      <c r="E135" s="11">
        <v>245</v>
      </c>
      <c r="F135" s="12">
        <v>0.79</v>
      </c>
    </row>
    <row r="136" spans="1:6" x14ac:dyDescent="0.35">
      <c r="A136" s="2" t="s">
        <v>383</v>
      </c>
      <c r="B136" s="11">
        <v>320</v>
      </c>
      <c r="C136" s="12">
        <v>0.04</v>
      </c>
      <c r="D136" s="11">
        <v>320</v>
      </c>
      <c r="E136" s="11">
        <v>260</v>
      </c>
      <c r="F136" s="12">
        <v>0.81</v>
      </c>
    </row>
    <row r="137" spans="1:6" x14ac:dyDescent="0.35">
      <c r="A137" s="2" t="s">
        <v>384</v>
      </c>
      <c r="B137" s="11">
        <v>315</v>
      </c>
      <c r="C137" s="12">
        <v>0.04</v>
      </c>
      <c r="D137" s="11">
        <v>275</v>
      </c>
      <c r="E137" s="11">
        <v>210</v>
      </c>
      <c r="F137" s="12">
        <v>0.77</v>
      </c>
    </row>
    <row r="138" spans="1:6" x14ac:dyDescent="0.35">
      <c r="A138" s="2" t="s">
        <v>385</v>
      </c>
      <c r="B138" s="11">
        <v>305</v>
      </c>
      <c r="C138" s="12">
        <v>0.03</v>
      </c>
      <c r="D138" s="11">
        <v>345</v>
      </c>
      <c r="E138" s="11">
        <v>250</v>
      </c>
      <c r="F138" s="12">
        <v>0.72</v>
      </c>
    </row>
    <row r="139" spans="1:6" x14ac:dyDescent="0.35">
      <c r="A139" s="2" t="s">
        <v>386</v>
      </c>
      <c r="B139" s="11">
        <v>1420</v>
      </c>
      <c r="C139" s="12">
        <v>0.04</v>
      </c>
      <c r="D139" s="11">
        <v>1400</v>
      </c>
      <c r="E139" s="11">
        <v>1080</v>
      </c>
      <c r="F139" s="12">
        <v>0.77</v>
      </c>
    </row>
    <row r="140" spans="1:6" x14ac:dyDescent="0.35">
      <c r="A140" s="2" t="s">
        <v>387</v>
      </c>
      <c r="B140" s="11">
        <v>375</v>
      </c>
      <c r="C140" s="12">
        <v>0.09</v>
      </c>
      <c r="D140" s="11">
        <v>325</v>
      </c>
      <c r="E140" s="11">
        <v>250</v>
      </c>
      <c r="F140" s="12">
        <v>0.77</v>
      </c>
    </row>
    <row r="141" spans="1:6" x14ac:dyDescent="0.35">
      <c r="A141" s="2" t="s">
        <v>388</v>
      </c>
      <c r="B141" s="11">
        <v>840</v>
      </c>
      <c r="C141" s="12">
        <v>0.1</v>
      </c>
      <c r="D141" s="11">
        <v>830</v>
      </c>
      <c r="E141" s="11">
        <v>675</v>
      </c>
      <c r="F141" s="12">
        <v>0.82</v>
      </c>
    </row>
    <row r="142" spans="1:6" x14ac:dyDescent="0.35">
      <c r="A142" s="2" t="s">
        <v>389</v>
      </c>
      <c r="B142" s="11">
        <v>830</v>
      </c>
      <c r="C142" s="12">
        <v>0.1</v>
      </c>
      <c r="D142" s="11">
        <v>835</v>
      </c>
      <c r="E142" s="11">
        <v>645</v>
      </c>
      <c r="F142" s="12">
        <v>0.77</v>
      </c>
    </row>
    <row r="143" spans="1:6" x14ac:dyDescent="0.35">
      <c r="A143" s="2" t="s">
        <v>390</v>
      </c>
      <c r="B143" s="11">
        <v>815</v>
      </c>
      <c r="C143" s="12">
        <v>0.09</v>
      </c>
      <c r="D143" s="11">
        <v>680</v>
      </c>
      <c r="E143" s="11">
        <v>490</v>
      </c>
      <c r="F143" s="12">
        <v>0.72</v>
      </c>
    </row>
    <row r="144" spans="1:6" x14ac:dyDescent="0.35">
      <c r="A144" s="2" t="s">
        <v>391</v>
      </c>
      <c r="B144" s="11">
        <v>875</v>
      </c>
      <c r="C144" s="12">
        <v>0.09</v>
      </c>
      <c r="D144" s="11">
        <v>990</v>
      </c>
      <c r="E144" s="11">
        <v>720</v>
      </c>
      <c r="F144" s="12">
        <v>0.73</v>
      </c>
    </row>
    <row r="145" spans="1:6" x14ac:dyDescent="0.35">
      <c r="A145" s="2" t="s">
        <v>392</v>
      </c>
      <c r="B145" s="11">
        <v>3740</v>
      </c>
      <c r="C145" s="12">
        <v>0.09</v>
      </c>
      <c r="D145" s="11">
        <v>3660</v>
      </c>
      <c r="E145" s="11">
        <v>2780</v>
      </c>
      <c r="F145" s="12">
        <v>0.76</v>
      </c>
    </row>
    <row r="146" spans="1:6" x14ac:dyDescent="0.35">
      <c r="A146" s="2" t="s">
        <v>393</v>
      </c>
      <c r="B146" s="11">
        <v>5</v>
      </c>
      <c r="C146" s="12">
        <v>0</v>
      </c>
      <c r="D146" s="11">
        <v>5</v>
      </c>
      <c r="E146" s="11">
        <v>5</v>
      </c>
      <c r="F146" s="12">
        <v>0.56999999999999995</v>
      </c>
    </row>
    <row r="147" spans="1:6" x14ac:dyDescent="0.35">
      <c r="A147" s="2" t="s">
        <v>394</v>
      </c>
      <c r="B147" s="11">
        <v>5</v>
      </c>
      <c r="C147" s="12">
        <v>0</v>
      </c>
      <c r="D147" s="11">
        <v>5</v>
      </c>
      <c r="E147" s="11">
        <v>5</v>
      </c>
      <c r="F147" s="12">
        <v>0.8</v>
      </c>
    </row>
    <row r="148" spans="1:6" x14ac:dyDescent="0.35">
      <c r="A148" s="2" t="s">
        <v>395</v>
      </c>
      <c r="B148" s="11">
        <v>20</v>
      </c>
      <c r="C148" s="12">
        <v>0</v>
      </c>
      <c r="D148" s="11">
        <v>20</v>
      </c>
      <c r="E148" s="11">
        <v>15</v>
      </c>
      <c r="F148" s="12">
        <v>0.83</v>
      </c>
    </row>
    <row r="149" spans="1:6" x14ac:dyDescent="0.35">
      <c r="A149" s="2" t="s">
        <v>396</v>
      </c>
      <c r="B149" s="11">
        <v>10</v>
      </c>
      <c r="C149" s="12">
        <v>0</v>
      </c>
      <c r="D149" s="11">
        <v>10</v>
      </c>
      <c r="E149" s="11">
        <v>10</v>
      </c>
      <c r="F149" s="12">
        <v>0.67</v>
      </c>
    </row>
    <row r="150" spans="1:6" x14ac:dyDescent="0.35">
      <c r="A150" s="2" t="s">
        <v>397</v>
      </c>
      <c r="B150" s="11">
        <v>10</v>
      </c>
      <c r="C150" s="12">
        <v>0</v>
      </c>
      <c r="D150" s="11">
        <v>15</v>
      </c>
      <c r="E150" s="11">
        <v>10</v>
      </c>
      <c r="F150" s="12">
        <v>0.56999999999999995</v>
      </c>
    </row>
    <row r="151" spans="1:6" x14ac:dyDescent="0.35">
      <c r="A151" s="2" t="s">
        <v>398</v>
      </c>
      <c r="B151" s="11">
        <v>55</v>
      </c>
      <c r="C151" s="12">
        <v>0</v>
      </c>
      <c r="D151" s="11">
        <v>55</v>
      </c>
      <c r="E151" s="11">
        <v>40</v>
      </c>
      <c r="F151" s="12">
        <v>0.7</v>
      </c>
    </row>
    <row r="152" spans="1:6" x14ac:dyDescent="0.35">
      <c r="A152" s="2" t="s">
        <v>399</v>
      </c>
      <c r="B152" s="11">
        <v>55</v>
      </c>
      <c r="C152" s="12">
        <v>0.01</v>
      </c>
      <c r="D152" s="11">
        <v>50</v>
      </c>
      <c r="E152" s="11">
        <v>40</v>
      </c>
      <c r="F152" s="12">
        <v>0.73</v>
      </c>
    </row>
    <row r="153" spans="1:6" x14ac:dyDescent="0.35">
      <c r="A153" s="2" t="s">
        <v>400</v>
      </c>
      <c r="B153" s="11">
        <v>140</v>
      </c>
      <c r="C153" s="12">
        <v>0.02</v>
      </c>
      <c r="D153" s="11">
        <v>135</v>
      </c>
      <c r="E153" s="11">
        <v>105</v>
      </c>
      <c r="F153" s="12">
        <v>0.78</v>
      </c>
    </row>
    <row r="154" spans="1:6" x14ac:dyDescent="0.35">
      <c r="A154" s="2" t="s">
        <v>401</v>
      </c>
      <c r="B154" s="11">
        <v>125</v>
      </c>
      <c r="C154" s="12">
        <v>0.01</v>
      </c>
      <c r="D154" s="11">
        <v>125</v>
      </c>
      <c r="E154" s="11">
        <v>95</v>
      </c>
      <c r="F154" s="12">
        <v>0.75</v>
      </c>
    </row>
    <row r="155" spans="1:6" x14ac:dyDescent="0.35">
      <c r="A155" s="2" t="s">
        <v>402</v>
      </c>
      <c r="B155" s="11">
        <v>160</v>
      </c>
      <c r="C155" s="12">
        <v>0.02</v>
      </c>
      <c r="D155" s="11">
        <v>140</v>
      </c>
      <c r="E155" s="11">
        <v>95</v>
      </c>
      <c r="F155" s="12">
        <v>0.68</v>
      </c>
    </row>
    <row r="156" spans="1:6" x14ac:dyDescent="0.35">
      <c r="A156" s="2" t="s">
        <v>403</v>
      </c>
      <c r="B156" s="11">
        <v>145</v>
      </c>
      <c r="C156" s="12">
        <v>0.02</v>
      </c>
      <c r="D156" s="11">
        <v>160</v>
      </c>
      <c r="E156" s="11">
        <v>95</v>
      </c>
      <c r="F156" s="12">
        <v>0.59</v>
      </c>
    </row>
    <row r="157" spans="1:6" x14ac:dyDescent="0.35">
      <c r="A157" s="2" t="s">
        <v>404</v>
      </c>
      <c r="B157" s="11">
        <v>625</v>
      </c>
      <c r="C157" s="12">
        <v>0.02</v>
      </c>
      <c r="D157" s="11">
        <v>615</v>
      </c>
      <c r="E157" s="11">
        <v>430</v>
      </c>
      <c r="F157" s="12">
        <v>0.7</v>
      </c>
    </row>
    <row r="158" spans="1:6" x14ac:dyDescent="0.35">
      <c r="A158" s="2" t="s">
        <v>405</v>
      </c>
      <c r="B158" s="11">
        <v>115</v>
      </c>
      <c r="C158" s="12">
        <v>0.03</v>
      </c>
      <c r="D158" s="11">
        <v>95</v>
      </c>
      <c r="E158" s="11">
        <v>65</v>
      </c>
      <c r="F158" s="12">
        <v>0.72</v>
      </c>
    </row>
    <row r="159" spans="1:6" x14ac:dyDescent="0.35">
      <c r="A159" s="2" t="s">
        <v>406</v>
      </c>
      <c r="B159" s="11">
        <v>290</v>
      </c>
      <c r="C159" s="12">
        <v>0.03</v>
      </c>
      <c r="D159" s="11">
        <v>290</v>
      </c>
      <c r="E159" s="11">
        <v>230</v>
      </c>
      <c r="F159" s="12">
        <v>0.8</v>
      </c>
    </row>
    <row r="160" spans="1:6" x14ac:dyDescent="0.35">
      <c r="A160" s="2" t="s">
        <v>407</v>
      </c>
      <c r="B160" s="11">
        <v>325</v>
      </c>
      <c r="C160" s="12">
        <v>0.04</v>
      </c>
      <c r="D160" s="11">
        <v>315</v>
      </c>
      <c r="E160" s="11">
        <v>245</v>
      </c>
      <c r="F160" s="12">
        <v>0.78</v>
      </c>
    </row>
    <row r="161" spans="1:6" x14ac:dyDescent="0.35">
      <c r="A161" s="2" t="s">
        <v>408</v>
      </c>
      <c r="B161" s="11">
        <v>295</v>
      </c>
      <c r="C161" s="12">
        <v>0.03</v>
      </c>
      <c r="D161" s="11">
        <v>265</v>
      </c>
      <c r="E161" s="11">
        <v>185</v>
      </c>
      <c r="F161" s="12">
        <v>0.7</v>
      </c>
    </row>
    <row r="162" spans="1:6" x14ac:dyDescent="0.35">
      <c r="A162" s="2" t="s">
        <v>409</v>
      </c>
      <c r="B162" s="11">
        <v>345</v>
      </c>
      <c r="C162" s="12">
        <v>0.04</v>
      </c>
      <c r="D162" s="11">
        <v>375</v>
      </c>
      <c r="E162" s="11">
        <v>270</v>
      </c>
      <c r="F162" s="12">
        <v>0.71</v>
      </c>
    </row>
    <row r="163" spans="1:6" x14ac:dyDescent="0.35">
      <c r="A163" s="2" t="s">
        <v>410</v>
      </c>
      <c r="B163" s="11">
        <v>1365</v>
      </c>
      <c r="C163" s="12">
        <v>0.03</v>
      </c>
      <c r="D163" s="11">
        <v>1345</v>
      </c>
      <c r="E163" s="11">
        <v>1000</v>
      </c>
      <c r="F163" s="12">
        <v>0.74</v>
      </c>
    </row>
    <row r="164" spans="1:6" x14ac:dyDescent="0.35">
      <c r="A164" s="2" t="s">
        <v>411</v>
      </c>
      <c r="B164" s="11">
        <v>55</v>
      </c>
      <c r="C164" s="12">
        <v>0.01</v>
      </c>
      <c r="D164" s="11">
        <v>45</v>
      </c>
      <c r="E164" s="11">
        <v>30</v>
      </c>
      <c r="F164" s="12">
        <v>0.71</v>
      </c>
    </row>
    <row r="165" spans="1:6" x14ac:dyDescent="0.35">
      <c r="A165" s="2" t="s">
        <v>412</v>
      </c>
      <c r="B165" s="11">
        <v>110</v>
      </c>
      <c r="C165" s="12">
        <v>0.01</v>
      </c>
      <c r="D165" s="11">
        <v>115</v>
      </c>
      <c r="E165" s="11">
        <v>85</v>
      </c>
      <c r="F165" s="12">
        <v>0.72</v>
      </c>
    </row>
    <row r="166" spans="1:6" x14ac:dyDescent="0.35">
      <c r="A166" s="2" t="s">
        <v>413</v>
      </c>
      <c r="B166" s="11">
        <v>130</v>
      </c>
      <c r="C166" s="12">
        <v>0.01</v>
      </c>
      <c r="D166" s="11">
        <v>125</v>
      </c>
      <c r="E166" s="11">
        <v>90</v>
      </c>
      <c r="F166" s="12">
        <v>0.72</v>
      </c>
    </row>
    <row r="167" spans="1:6" x14ac:dyDescent="0.35">
      <c r="A167" s="2" t="s">
        <v>414</v>
      </c>
      <c r="B167" s="11">
        <v>115</v>
      </c>
      <c r="C167" s="12">
        <v>0.01</v>
      </c>
      <c r="D167" s="11">
        <v>105</v>
      </c>
      <c r="E167" s="11">
        <v>70</v>
      </c>
      <c r="F167" s="12">
        <v>0.66</v>
      </c>
    </row>
    <row r="168" spans="1:6" x14ac:dyDescent="0.35">
      <c r="A168" s="2" t="s">
        <v>415</v>
      </c>
      <c r="B168" s="11">
        <v>135</v>
      </c>
      <c r="C168" s="12">
        <v>0.01</v>
      </c>
      <c r="D168" s="11">
        <v>145</v>
      </c>
      <c r="E168" s="11">
        <v>95</v>
      </c>
      <c r="F168" s="12">
        <v>0.66</v>
      </c>
    </row>
    <row r="169" spans="1:6" x14ac:dyDescent="0.35">
      <c r="A169" s="2" t="s">
        <v>416</v>
      </c>
      <c r="B169" s="11">
        <v>550</v>
      </c>
      <c r="C169" s="12">
        <v>0.01</v>
      </c>
      <c r="D169" s="11">
        <v>540</v>
      </c>
      <c r="E169" s="11">
        <v>375</v>
      </c>
      <c r="F169" s="12">
        <v>0.69</v>
      </c>
    </row>
    <row r="170" spans="1:6" x14ac:dyDescent="0.35">
      <c r="A170" s="2" t="s">
        <v>417</v>
      </c>
      <c r="B170" s="11">
        <v>10</v>
      </c>
      <c r="C170" s="12">
        <v>0</v>
      </c>
      <c r="D170" s="11">
        <v>10</v>
      </c>
      <c r="E170" s="11">
        <v>10</v>
      </c>
      <c r="F170" s="12">
        <v>1</v>
      </c>
    </row>
    <row r="171" spans="1:6" x14ac:dyDescent="0.35">
      <c r="A171" s="2" t="s">
        <v>418</v>
      </c>
      <c r="B171" s="11">
        <v>10</v>
      </c>
      <c r="C171" s="12">
        <v>0</v>
      </c>
      <c r="D171" s="11">
        <v>15</v>
      </c>
      <c r="E171" s="11">
        <v>10</v>
      </c>
      <c r="F171" s="12">
        <v>0.69</v>
      </c>
    </row>
    <row r="172" spans="1:6" x14ac:dyDescent="0.35">
      <c r="A172" s="2" t="s">
        <v>419</v>
      </c>
      <c r="B172" s="11">
        <v>5</v>
      </c>
      <c r="C172" s="12">
        <v>0</v>
      </c>
      <c r="D172" s="11">
        <v>5</v>
      </c>
      <c r="E172" s="11">
        <v>5</v>
      </c>
      <c r="F172" s="12">
        <v>0.8</v>
      </c>
    </row>
    <row r="173" spans="1:6" x14ac:dyDescent="0.35">
      <c r="A173" s="2" t="s">
        <v>420</v>
      </c>
      <c r="B173" s="11">
        <v>10</v>
      </c>
      <c r="C173" s="12">
        <v>0</v>
      </c>
      <c r="D173" s="11">
        <v>5</v>
      </c>
      <c r="E173" s="11">
        <v>5</v>
      </c>
      <c r="F173" s="12">
        <v>0.71</v>
      </c>
    </row>
    <row r="174" spans="1:6" x14ac:dyDescent="0.35">
      <c r="A174" s="2" t="s">
        <v>421</v>
      </c>
      <c r="B174" s="11">
        <v>10</v>
      </c>
      <c r="C174" s="12">
        <v>0</v>
      </c>
      <c r="D174" s="11">
        <v>15</v>
      </c>
      <c r="E174" s="11">
        <v>10</v>
      </c>
      <c r="F174" s="12">
        <v>0.6</v>
      </c>
    </row>
    <row r="175" spans="1:6" x14ac:dyDescent="0.35">
      <c r="A175" s="2" t="s">
        <v>422</v>
      </c>
      <c r="B175" s="11">
        <v>50</v>
      </c>
      <c r="C175" s="12">
        <v>0</v>
      </c>
      <c r="D175" s="11">
        <v>50</v>
      </c>
      <c r="E175" s="11">
        <v>35</v>
      </c>
      <c r="F175" s="12">
        <v>0.73</v>
      </c>
    </row>
    <row r="176" spans="1:6" x14ac:dyDescent="0.35">
      <c r="A176" s="2" t="s">
        <v>423</v>
      </c>
      <c r="B176" s="11">
        <v>90</v>
      </c>
      <c r="C176" s="12">
        <v>0.02</v>
      </c>
      <c r="D176" s="11">
        <v>80</v>
      </c>
      <c r="E176" s="11">
        <v>65</v>
      </c>
      <c r="F176" s="12">
        <v>0.8</v>
      </c>
    </row>
    <row r="177" spans="1:6" x14ac:dyDescent="0.35">
      <c r="A177" s="2" t="s">
        <v>424</v>
      </c>
      <c r="B177" s="11">
        <v>185</v>
      </c>
      <c r="C177" s="12">
        <v>0.02</v>
      </c>
      <c r="D177" s="11">
        <v>185</v>
      </c>
      <c r="E177" s="11">
        <v>130</v>
      </c>
      <c r="F177" s="12">
        <v>0.71</v>
      </c>
    </row>
    <row r="178" spans="1:6" x14ac:dyDescent="0.35">
      <c r="A178" s="2" t="s">
        <v>425</v>
      </c>
      <c r="B178" s="11">
        <v>205</v>
      </c>
      <c r="C178" s="12">
        <v>0.02</v>
      </c>
      <c r="D178" s="11">
        <v>195</v>
      </c>
      <c r="E178" s="11">
        <v>145</v>
      </c>
      <c r="F178" s="12">
        <v>0.74</v>
      </c>
    </row>
    <row r="179" spans="1:6" x14ac:dyDescent="0.35">
      <c r="A179" s="2" t="s">
        <v>426</v>
      </c>
      <c r="B179" s="11">
        <v>180</v>
      </c>
      <c r="C179" s="12">
        <v>0.02</v>
      </c>
      <c r="D179" s="11">
        <v>170</v>
      </c>
      <c r="E179" s="11">
        <v>115</v>
      </c>
      <c r="F179" s="12">
        <v>0.68</v>
      </c>
    </row>
    <row r="180" spans="1:6" x14ac:dyDescent="0.35">
      <c r="A180" s="2" t="s">
        <v>427</v>
      </c>
      <c r="B180" s="11">
        <v>185</v>
      </c>
      <c r="C180" s="12">
        <v>0.02</v>
      </c>
      <c r="D180" s="11">
        <v>205</v>
      </c>
      <c r="E180" s="11">
        <v>135</v>
      </c>
      <c r="F180" s="12">
        <v>0.66</v>
      </c>
    </row>
    <row r="181" spans="1:6" x14ac:dyDescent="0.35">
      <c r="A181" s="2" t="s">
        <v>428</v>
      </c>
      <c r="B181" s="11">
        <v>845</v>
      </c>
      <c r="C181" s="12">
        <v>0.02</v>
      </c>
      <c r="D181" s="11">
        <v>840</v>
      </c>
      <c r="E181" s="11">
        <v>590</v>
      </c>
      <c r="F181" s="12">
        <v>0.71</v>
      </c>
    </row>
    <row r="182" spans="1:6" x14ac:dyDescent="0.35">
      <c r="A182" s="2" t="s">
        <v>429</v>
      </c>
      <c r="B182" s="11">
        <v>285</v>
      </c>
      <c r="C182" s="12">
        <v>7.0000000000000007E-2</v>
      </c>
      <c r="D182" s="11">
        <v>255</v>
      </c>
      <c r="E182" s="11">
        <v>210</v>
      </c>
      <c r="F182" s="12">
        <v>0.82</v>
      </c>
    </row>
    <row r="183" spans="1:6" x14ac:dyDescent="0.35">
      <c r="A183" s="2" t="s">
        <v>430</v>
      </c>
      <c r="B183" s="11">
        <v>650</v>
      </c>
      <c r="C183" s="12">
        <v>7.0000000000000007E-2</v>
      </c>
      <c r="D183" s="11">
        <v>640</v>
      </c>
      <c r="E183" s="11">
        <v>500</v>
      </c>
      <c r="F183" s="12">
        <v>0.78</v>
      </c>
    </row>
    <row r="184" spans="1:6" x14ac:dyDescent="0.35">
      <c r="A184" s="2" t="s">
        <v>431</v>
      </c>
      <c r="B184" s="11">
        <v>640</v>
      </c>
      <c r="C184" s="12">
        <v>7.0000000000000007E-2</v>
      </c>
      <c r="D184" s="11">
        <v>635</v>
      </c>
      <c r="E184" s="11">
        <v>485</v>
      </c>
      <c r="F184" s="12">
        <v>0.76</v>
      </c>
    </row>
    <row r="185" spans="1:6" x14ac:dyDescent="0.35">
      <c r="A185" s="2" t="s">
        <v>432</v>
      </c>
      <c r="B185" s="11">
        <v>635</v>
      </c>
      <c r="C185" s="12">
        <v>7.0000000000000007E-2</v>
      </c>
      <c r="D185" s="11">
        <v>570</v>
      </c>
      <c r="E185" s="11">
        <v>405</v>
      </c>
      <c r="F185" s="12">
        <v>0.71</v>
      </c>
    </row>
    <row r="186" spans="1:6" x14ac:dyDescent="0.35">
      <c r="A186" s="2" t="s">
        <v>433</v>
      </c>
      <c r="B186" s="11">
        <v>745</v>
      </c>
      <c r="C186" s="12">
        <v>0.08</v>
      </c>
      <c r="D186" s="11">
        <v>810</v>
      </c>
      <c r="E186" s="11">
        <v>540</v>
      </c>
      <c r="F186" s="12">
        <v>0.67</v>
      </c>
    </row>
    <row r="187" spans="1:6" x14ac:dyDescent="0.35">
      <c r="A187" s="2" t="s">
        <v>434</v>
      </c>
      <c r="B187" s="11">
        <v>2955</v>
      </c>
      <c r="C187" s="12">
        <v>7.0000000000000007E-2</v>
      </c>
      <c r="D187" s="11">
        <v>2910</v>
      </c>
      <c r="E187" s="11">
        <v>2140</v>
      </c>
      <c r="F187" s="12">
        <v>0.74</v>
      </c>
    </row>
    <row r="188" spans="1:6" x14ac:dyDescent="0.35">
      <c r="A188" s="2" t="s">
        <v>435</v>
      </c>
      <c r="B188" s="11">
        <v>50</v>
      </c>
      <c r="C188" s="12">
        <v>0.01</v>
      </c>
      <c r="D188" s="11">
        <v>40</v>
      </c>
      <c r="E188" s="11">
        <v>30</v>
      </c>
      <c r="F188" s="12">
        <v>0.76</v>
      </c>
    </row>
    <row r="189" spans="1:6" x14ac:dyDescent="0.35">
      <c r="A189" s="2" t="s">
        <v>436</v>
      </c>
      <c r="B189" s="11">
        <v>100</v>
      </c>
      <c r="C189" s="12">
        <v>0.01</v>
      </c>
      <c r="D189" s="11">
        <v>95</v>
      </c>
      <c r="E189" s="11">
        <v>80</v>
      </c>
      <c r="F189" s="12">
        <v>0.85</v>
      </c>
    </row>
    <row r="190" spans="1:6" x14ac:dyDescent="0.35">
      <c r="A190" s="2" t="s">
        <v>437</v>
      </c>
      <c r="B190" s="11">
        <v>110</v>
      </c>
      <c r="C190" s="12">
        <v>0.01</v>
      </c>
      <c r="D190" s="11">
        <v>115</v>
      </c>
      <c r="E190" s="11">
        <v>95</v>
      </c>
      <c r="F190" s="12">
        <v>0.8</v>
      </c>
    </row>
    <row r="191" spans="1:6" x14ac:dyDescent="0.35">
      <c r="A191" s="2" t="s">
        <v>438</v>
      </c>
      <c r="B191" s="11">
        <v>115</v>
      </c>
      <c r="C191" s="12">
        <v>0.01</v>
      </c>
      <c r="D191" s="11">
        <v>100</v>
      </c>
      <c r="E191" s="11">
        <v>70</v>
      </c>
      <c r="F191" s="12">
        <v>0.7</v>
      </c>
    </row>
    <row r="192" spans="1:6" x14ac:dyDescent="0.35">
      <c r="A192" s="2" t="s">
        <v>439</v>
      </c>
      <c r="B192" s="11">
        <v>115</v>
      </c>
      <c r="C192" s="12">
        <v>0.01</v>
      </c>
      <c r="D192" s="11">
        <v>125</v>
      </c>
      <c r="E192" s="11">
        <v>80</v>
      </c>
      <c r="F192" s="12">
        <v>0.66</v>
      </c>
    </row>
    <row r="193" spans="1:6" x14ac:dyDescent="0.35">
      <c r="A193" s="2" t="s">
        <v>440</v>
      </c>
      <c r="B193" s="11">
        <v>485</v>
      </c>
      <c r="C193" s="12">
        <v>0.01</v>
      </c>
      <c r="D193" s="11">
        <v>470</v>
      </c>
      <c r="E193" s="11">
        <v>355</v>
      </c>
      <c r="F193" s="12">
        <v>0.75</v>
      </c>
    </row>
    <row r="194" spans="1:6" x14ac:dyDescent="0.35">
      <c r="A194" s="2" t="s">
        <v>441</v>
      </c>
      <c r="B194" s="11">
        <v>3975</v>
      </c>
      <c r="C194" s="12">
        <v>1</v>
      </c>
      <c r="D194" s="11">
        <v>3445</v>
      </c>
      <c r="E194" s="11">
        <v>2685</v>
      </c>
      <c r="F194" s="12">
        <v>0.78</v>
      </c>
    </row>
    <row r="195" spans="1:6" x14ac:dyDescent="0.35">
      <c r="A195" s="2" t="s">
        <v>442</v>
      </c>
      <c r="B195" s="11">
        <v>8690</v>
      </c>
      <c r="C195" s="12">
        <v>1</v>
      </c>
      <c r="D195" s="11">
        <v>8670</v>
      </c>
      <c r="E195" s="11">
        <v>6695</v>
      </c>
      <c r="F195" s="12">
        <v>0.77</v>
      </c>
    </row>
    <row r="196" spans="1:6" x14ac:dyDescent="0.35">
      <c r="A196" s="2" t="s">
        <v>443</v>
      </c>
      <c r="B196" s="11">
        <v>8715</v>
      </c>
      <c r="C196" s="12">
        <v>1</v>
      </c>
      <c r="D196" s="11">
        <v>8550</v>
      </c>
      <c r="E196" s="11">
        <v>6565</v>
      </c>
      <c r="F196" s="12">
        <v>0.77</v>
      </c>
    </row>
    <row r="197" spans="1:6" x14ac:dyDescent="0.35">
      <c r="A197" s="2" t="s">
        <v>444</v>
      </c>
      <c r="B197" s="11">
        <v>8875</v>
      </c>
      <c r="C197" s="12">
        <v>1</v>
      </c>
      <c r="D197" s="11">
        <v>7815</v>
      </c>
      <c r="E197" s="11">
        <v>5390</v>
      </c>
      <c r="F197" s="12">
        <v>0.69</v>
      </c>
    </row>
    <row r="198" spans="1:6" x14ac:dyDescent="0.35">
      <c r="A198" s="2" t="s">
        <v>445</v>
      </c>
      <c r="B198" s="11">
        <v>9470</v>
      </c>
      <c r="C198" s="12">
        <v>1</v>
      </c>
      <c r="D198" s="11">
        <v>10610</v>
      </c>
      <c r="E198" s="11">
        <v>7145</v>
      </c>
      <c r="F198" s="12">
        <v>0.67</v>
      </c>
    </row>
    <row r="199" spans="1:6" x14ac:dyDescent="0.35">
      <c r="A199" s="2" t="s">
        <v>446</v>
      </c>
      <c r="B199" s="11">
        <v>39725</v>
      </c>
      <c r="C199" s="12">
        <v>1</v>
      </c>
      <c r="D199" s="11">
        <v>39095</v>
      </c>
      <c r="E199" s="11">
        <v>28480</v>
      </c>
      <c r="F199" s="12">
        <v>0.73</v>
      </c>
    </row>
    <row r="200" spans="1:6" x14ac:dyDescent="0.35">
      <c r="A200" s="2" t="s">
        <v>447</v>
      </c>
      <c r="B200" s="11" t="s">
        <v>491</v>
      </c>
      <c r="C200" s="12" t="s">
        <v>491</v>
      </c>
      <c r="D200" s="11" t="s">
        <v>491</v>
      </c>
      <c r="E200" s="11" t="s">
        <v>491</v>
      </c>
      <c r="F200" s="12" t="s">
        <v>491</v>
      </c>
    </row>
    <row r="201" spans="1:6" x14ac:dyDescent="0.35">
      <c r="A201" s="2" t="s">
        <v>478</v>
      </c>
      <c r="B201" s="11" t="s">
        <v>491</v>
      </c>
      <c r="C201" s="12" t="s">
        <v>491</v>
      </c>
      <c r="D201" s="11" t="s">
        <v>491</v>
      </c>
      <c r="E201" s="11" t="s">
        <v>491</v>
      </c>
      <c r="F201" s="12" t="s">
        <v>491</v>
      </c>
    </row>
    <row r="202" spans="1:6" x14ac:dyDescent="0.35">
      <c r="A202" s="2" t="s">
        <v>448</v>
      </c>
      <c r="B202" s="11" t="s">
        <v>491</v>
      </c>
      <c r="C202" s="12" t="s">
        <v>491</v>
      </c>
      <c r="D202" s="11">
        <v>0</v>
      </c>
      <c r="E202" s="11">
        <v>0</v>
      </c>
      <c r="F202" s="12">
        <v>0</v>
      </c>
    </row>
    <row r="203" spans="1:6" x14ac:dyDescent="0.35">
      <c r="A203" s="2" t="s">
        <v>449</v>
      </c>
      <c r="B203" s="11" t="s">
        <v>491</v>
      </c>
      <c r="C203" s="12" t="s">
        <v>491</v>
      </c>
      <c r="D203" s="11">
        <v>5</v>
      </c>
      <c r="E203" s="11" t="s">
        <v>491</v>
      </c>
      <c r="F203" s="12" t="s">
        <v>491</v>
      </c>
    </row>
    <row r="204" spans="1:6" x14ac:dyDescent="0.35">
      <c r="A204" s="2" t="s">
        <v>450</v>
      </c>
      <c r="B204" s="11" t="s">
        <v>491</v>
      </c>
      <c r="C204" s="12" t="s">
        <v>491</v>
      </c>
      <c r="D204" s="11" t="s">
        <v>491</v>
      </c>
      <c r="E204" s="11">
        <v>0</v>
      </c>
      <c r="F204" s="12">
        <v>0</v>
      </c>
    </row>
    <row r="205" spans="1:6" x14ac:dyDescent="0.35">
      <c r="A205" s="2" t="s">
        <v>451</v>
      </c>
      <c r="B205" s="11">
        <v>5</v>
      </c>
      <c r="C205" s="12">
        <v>0</v>
      </c>
      <c r="D205" s="11">
        <v>5</v>
      </c>
      <c r="E205" s="11">
        <v>5</v>
      </c>
      <c r="F205" s="12">
        <v>0.67</v>
      </c>
    </row>
    <row r="206" spans="1:6" x14ac:dyDescent="0.35">
      <c r="A206" s="2" t="s">
        <v>452</v>
      </c>
      <c r="B206" s="11">
        <v>100</v>
      </c>
      <c r="C206" s="12">
        <v>0.02</v>
      </c>
      <c r="D206" s="11">
        <v>90</v>
      </c>
      <c r="E206" s="11">
        <v>70</v>
      </c>
      <c r="F206" s="12">
        <v>0.8</v>
      </c>
    </row>
    <row r="207" spans="1:6" x14ac:dyDescent="0.35">
      <c r="A207" s="2" t="s">
        <v>453</v>
      </c>
      <c r="B207" s="11">
        <v>205</v>
      </c>
      <c r="C207" s="12">
        <v>0.02</v>
      </c>
      <c r="D207" s="11">
        <v>205</v>
      </c>
      <c r="E207" s="11">
        <v>160</v>
      </c>
      <c r="F207" s="12">
        <v>0.78</v>
      </c>
    </row>
    <row r="208" spans="1:6" x14ac:dyDescent="0.35">
      <c r="A208" s="2" t="s">
        <v>454</v>
      </c>
      <c r="B208" s="11">
        <v>230</v>
      </c>
      <c r="C208" s="12">
        <v>0.03</v>
      </c>
      <c r="D208" s="11">
        <v>225</v>
      </c>
      <c r="E208" s="11">
        <v>170</v>
      </c>
      <c r="F208" s="12">
        <v>0.75</v>
      </c>
    </row>
    <row r="209" spans="1:6" x14ac:dyDescent="0.35">
      <c r="A209" s="2" t="s">
        <v>455</v>
      </c>
      <c r="B209" s="11">
        <v>210</v>
      </c>
      <c r="C209" s="12">
        <v>0.02</v>
      </c>
      <c r="D209" s="11">
        <v>185</v>
      </c>
      <c r="E209" s="11">
        <v>135</v>
      </c>
      <c r="F209" s="12">
        <v>0.74</v>
      </c>
    </row>
    <row r="210" spans="1:6" x14ac:dyDescent="0.35">
      <c r="A210" s="2" t="s">
        <v>456</v>
      </c>
      <c r="B210" s="11">
        <v>220</v>
      </c>
      <c r="C210" s="12">
        <v>0.02</v>
      </c>
      <c r="D210" s="11">
        <v>255</v>
      </c>
      <c r="E210" s="11">
        <v>175</v>
      </c>
      <c r="F210" s="12">
        <v>0.68</v>
      </c>
    </row>
    <row r="211" spans="1:6" x14ac:dyDescent="0.35">
      <c r="A211" s="2" t="s">
        <v>457</v>
      </c>
      <c r="B211" s="11">
        <v>970</v>
      </c>
      <c r="C211" s="12">
        <v>0.02</v>
      </c>
      <c r="D211" s="11">
        <v>960</v>
      </c>
      <c r="E211" s="11">
        <v>710</v>
      </c>
      <c r="F211" s="12">
        <v>0.74</v>
      </c>
    </row>
    <row r="212" spans="1:6" x14ac:dyDescent="0.35">
      <c r="A212" s="2" t="s">
        <v>458</v>
      </c>
      <c r="B212" s="11">
        <v>130</v>
      </c>
      <c r="C212" s="12">
        <v>0.03</v>
      </c>
      <c r="D212" s="11">
        <v>110</v>
      </c>
      <c r="E212" s="11">
        <v>85</v>
      </c>
      <c r="F212" s="12">
        <v>0.77</v>
      </c>
    </row>
    <row r="213" spans="1:6" x14ac:dyDescent="0.35">
      <c r="A213" s="2" t="s">
        <v>459</v>
      </c>
      <c r="B213" s="11">
        <v>260</v>
      </c>
      <c r="C213" s="12">
        <v>0.03</v>
      </c>
      <c r="D213" s="11">
        <v>265</v>
      </c>
      <c r="E213" s="11">
        <v>205</v>
      </c>
      <c r="F213" s="12">
        <v>0.78</v>
      </c>
    </row>
    <row r="214" spans="1:6" x14ac:dyDescent="0.35">
      <c r="A214" s="2" t="s">
        <v>460</v>
      </c>
      <c r="B214" s="11">
        <v>270</v>
      </c>
      <c r="C214" s="12">
        <v>0.03</v>
      </c>
      <c r="D214" s="11">
        <v>255</v>
      </c>
      <c r="E214" s="11">
        <v>185</v>
      </c>
      <c r="F214" s="12">
        <v>0.73</v>
      </c>
    </row>
    <row r="215" spans="1:6" x14ac:dyDescent="0.35">
      <c r="A215" s="2" t="s">
        <v>461</v>
      </c>
      <c r="B215" s="11">
        <v>260</v>
      </c>
      <c r="C215" s="12">
        <v>0.03</v>
      </c>
      <c r="D215" s="11">
        <v>240</v>
      </c>
      <c r="E215" s="11">
        <v>165</v>
      </c>
      <c r="F215" s="12">
        <v>0.69</v>
      </c>
    </row>
    <row r="216" spans="1:6" x14ac:dyDescent="0.35">
      <c r="A216" s="2" t="s">
        <v>462</v>
      </c>
      <c r="B216" s="11">
        <v>270</v>
      </c>
      <c r="C216" s="12">
        <v>0.03</v>
      </c>
      <c r="D216" s="11">
        <v>295</v>
      </c>
      <c r="E216" s="11">
        <v>200</v>
      </c>
      <c r="F216" s="12">
        <v>0.69</v>
      </c>
    </row>
    <row r="217" spans="1:6" x14ac:dyDescent="0.35">
      <c r="A217" s="2" t="s">
        <v>463</v>
      </c>
      <c r="B217" s="11">
        <v>1185</v>
      </c>
      <c r="C217" s="12">
        <v>0.03</v>
      </c>
      <c r="D217" s="11">
        <v>1165</v>
      </c>
      <c r="E217" s="11">
        <v>845</v>
      </c>
      <c r="F217" s="12">
        <v>0.73</v>
      </c>
    </row>
  </sheetData>
  <phoneticPr fontId="8" type="noConversion"/>
  <conditionalFormatting sqref="A1">
    <cfRule type="dataBar" priority="1">
      <dataBar>
        <cfvo type="num" val="0"/>
        <cfvo type="num" val="1"/>
        <color rgb="FFB4A9D4"/>
      </dataBar>
      <extLst>
        <ext xmlns:x14="http://schemas.microsoft.com/office/spreadsheetml/2009/9/main" uri="{B025F937-C7B1-47D3-B67F-A62EFF666E3E}">
          <x14:id>{FF263E9E-D686-4D2D-91C6-A946FC6527E0}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F263E9E-D686-4D2D-91C6-A946FC6527E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workbookViewId="0"/>
  </sheetViews>
  <sheetFormatPr defaultColWidth="10.6640625" defaultRowHeight="15.5" x14ac:dyDescent="0.35"/>
  <cols>
    <col min="1" max="1" width="35.6640625" customWidth="1"/>
    <col min="2" max="15" width="16.6640625" customWidth="1"/>
  </cols>
  <sheetData>
    <row r="1" spans="1:3" ht="108.5" x14ac:dyDescent="0.35">
      <c r="A1" s="4" t="s">
        <v>230</v>
      </c>
      <c r="B1" s="4" t="s">
        <v>464</v>
      </c>
      <c r="C1" s="4" t="s">
        <v>465</v>
      </c>
    </row>
    <row r="2" spans="1:3" x14ac:dyDescent="0.35">
      <c r="A2" s="2" t="s">
        <v>441</v>
      </c>
      <c r="B2" s="22">
        <v>1506</v>
      </c>
      <c r="C2" s="22">
        <v>1496</v>
      </c>
    </row>
    <row r="3" spans="1:3" x14ac:dyDescent="0.35">
      <c r="A3" s="2" t="s">
        <v>442</v>
      </c>
      <c r="B3" s="22">
        <v>1791</v>
      </c>
      <c r="C3" s="22">
        <v>1819</v>
      </c>
    </row>
    <row r="4" spans="1:3" x14ac:dyDescent="0.35">
      <c r="A4" s="2" t="s">
        <v>443</v>
      </c>
      <c r="B4" s="22">
        <v>1811</v>
      </c>
      <c r="C4" s="22">
        <v>1811</v>
      </c>
    </row>
    <row r="5" spans="1:3" x14ac:dyDescent="0.35">
      <c r="A5" s="2" t="s">
        <v>444</v>
      </c>
      <c r="B5" s="22">
        <v>1832</v>
      </c>
      <c r="C5" s="22">
        <v>1835</v>
      </c>
    </row>
    <row r="6" spans="1:3" x14ac:dyDescent="0.35">
      <c r="A6" s="2" t="s">
        <v>445</v>
      </c>
      <c r="B6" s="22">
        <v>1974</v>
      </c>
      <c r="C6" s="22">
        <v>2001</v>
      </c>
    </row>
    <row r="7" spans="1:3" x14ac:dyDescent="0.35">
      <c r="A7" s="2" t="s">
        <v>466</v>
      </c>
      <c r="B7" s="22">
        <v>963</v>
      </c>
      <c r="C7" s="22">
        <v>882</v>
      </c>
    </row>
    <row r="8" spans="1:3" x14ac:dyDescent="0.35">
      <c r="A8" s="2" t="s">
        <v>467</v>
      </c>
      <c r="B8" s="22">
        <v>1091</v>
      </c>
      <c r="C8" s="22">
        <v>1168</v>
      </c>
    </row>
    <row r="9" spans="1:3" x14ac:dyDescent="0.35">
      <c r="A9" s="2" t="s">
        <v>468</v>
      </c>
      <c r="B9" s="22">
        <v>1098</v>
      </c>
      <c r="C9" s="22">
        <v>1073</v>
      </c>
    </row>
    <row r="10" spans="1:3" x14ac:dyDescent="0.35">
      <c r="A10" s="2" t="s">
        <v>469</v>
      </c>
      <c r="B10" s="22">
        <v>1093</v>
      </c>
      <c r="C10" s="22">
        <v>1114</v>
      </c>
    </row>
    <row r="11" spans="1:3" x14ac:dyDescent="0.35">
      <c r="A11" s="2" t="s">
        <v>470</v>
      </c>
      <c r="B11" s="22">
        <v>1211</v>
      </c>
      <c r="C11" s="22">
        <v>1227</v>
      </c>
    </row>
    <row r="12" spans="1:3" x14ac:dyDescent="0.35">
      <c r="A12" s="2" t="s">
        <v>471</v>
      </c>
      <c r="B12" s="22">
        <v>1513</v>
      </c>
      <c r="C12" s="22">
        <v>1507</v>
      </c>
    </row>
    <row r="13" spans="1:3" x14ac:dyDescent="0.35">
      <c r="A13" s="2" t="s">
        <v>472</v>
      </c>
      <c r="B13" s="22">
        <v>1803</v>
      </c>
      <c r="C13" s="22">
        <v>1829</v>
      </c>
    </row>
    <row r="14" spans="1:3" x14ac:dyDescent="0.35">
      <c r="A14" s="2" t="s">
        <v>473</v>
      </c>
      <c r="B14" s="22">
        <v>1824</v>
      </c>
      <c r="C14" s="22">
        <v>1825</v>
      </c>
    </row>
    <row r="15" spans="1:3" x14ac:dyDescent="0.35">
      <c r="A15" s="2" t="s">
        <v>474</v>
      </c>
      <c r="B15" s="22">
        <v>1848</v>
      </c>
      <c r="C15" s="22">
        <v>1851</v>
      </c>
    </row>
    <row r="16" spans="1:3" x14ac:dyDescent="0.35">
      <c r="A16" s="2" t="s">
        <v>475</v>
      </c>
      <c r="B16" s="22">
        <v>1988</v>
      </c>
      <c r="C16" s="22">
        <v>2015</v>
      </c>
    </row>
  </sheetData>
  <conditionalFormatting sqref="A1">
    <cfRule type="dataBar" priority="1">
      <dataBar>
        <cfvo type="num" val="0"/>
        <cfvo type="num" val="1"/>
        <color rgb="FFB4A9D4"/>
      </dataBar>
      <extLst>
        <ext xmlns:x14="http://schemas.microsoft.com/office/spreadsheetml/2009/9/main" uri="{B025F937-C7B1-47D3-B67F-A62EFF666E3E}">
          <x14:id>{6E56F84A-D052-4A9D-A715-66CB9B445807}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E56F84A-D052-4A9D-A715-66CB9B44580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17"/>
  <sheetViews>
    <sheetView workbookViewId="0"/>
  </sheetViews>
  <sheetFormatPr defaultColWidth="10.6640625" defaultRowHeight="15.5" x14ac:dyDescent="0.35"/>
  <cols>
    <col min="1" max="1" width="35.6640625" customWidth="1"/>
    <col min="2" max="14" width="16.6640625" customWidth="1"/>
  </cols>
  <sheetData>
    <row r="1" spans="1:3" ht="47" customHeight="1" x14ac:dyDescent="0.35">
      <c r="A1" s="4" t="s">
        <v>246</v>
      </c>
      <c r="B1" s="4" t="s">
        <v>476</v>
      </c>
      <c r="C1" s="4" t="s">
        <v>477</v>
      </c>
    </row>
    <row r="2" spans="1:3" x14ac:dyDescent="0.35">
      <c r="A2" s="2" t="s">
        <v>249</v>
      </c>
      <c r="B2" s="11">
        <v>45</v>
      </c>
      <c r="C2" s="22">
        <v>67238</v>
      </c>
    </row>
    <row r="3" spans="1:3" x14ac:dyDescent="0.35">
      <c r="A3" s="2" t="s">
        <v>250</v>
      </c>
      <c r="B3" s="11">
        <v>145</v>
      </c>
      <c r="C3" s="22">
        <v>239789</v>
      </c>
    </row>
    <row r="4" spans="1:3" x14ac:dyDescent="0.35">
      <c r="A4" s="2" t="s">
        <v>251</v>
      </c>
      <c r="B4" s="11">
        <v>150</v>
      </c>
      <c r="C4" s="22">
        <v>245003</v>
      </c>
    </row>
    <row r="5" spans="1:3" x14ac:dyDescent="0.35">
      <c r="A5" s="2" t="s">
        <v>252</v>
      </c>
      <c r="B5" s="11">
        <v>120</v>
      </c>
      <c r="C5" s="22">
        <v>196396</v>
      </c>
    </row>
    <row r="6" spans="1:3" x14ac:dyDescent="0.35">
      <c r="A6" s="2" t="s">
        <v>253</v>
      </c>
      <c r="B6" s="11">
        <v>175</v>
      </c>
      <c r="C6" s="22">
        <v>310608</v>
      </c>
    </row>
    <row r="7" spans="1:3" x14ac:dyDescent="0.35">
      <c r="A7" s="2" t="s">
        <v>254</v>
      </c>
      <c r="B7" s="11">
        <v>635</v>
      </c>
      <c r="C7" s="22">
        <v>1059034</v>
      </c>
    </row>
    <row r="8" spans="1:3" x14ac:dyDescent="0.35">
      <c r="A8" s="2" t="s">
        <v>255</v>
      </c>
      <c r="B8" s="11">
        <v>45</v>
      </c>
      <c r="C8" s="22">
        <v>67366</v>
      </c>
    </row>
    <row r="9" spans="1:3" x14ac:dyDescent="0.35">
      <c r="A9" s="2" t="s">
        <v>256</v>
      </c>
      <c r="B9" s="11">
        <v>90</v>
      </c>
      <c r="C9" s="22">
        <v>162575</v>
      </c>
    </row>
    <row r="10" spans="1:3" x14ac:dyDescent="0.35">
      <c r="A10" s="2" t="s">
        <v>257</v>
      </c>
      <c r="B10" s="11">
        <v>115</v>
      </c>
      <c r="C10" s="22">
        <v>209357</v>
      </c>
    </row>
    <row r="11" spans="1:3" x14ac:dyDescent="0.35">
      <c r="A11" s="2" t="s">
        <v>258</v>
      </c>
      <c r="B11" s="11">
        <v>115</v>
      </c>
      <c r="C11" s="22">
        <v>207361</v>
      </c>
    </row>
    <row r="12" spans="1:3" x14ac:dyDescent="0.35">
      <c r="A12" s="2" t="s">
        <v>259</v>
      </c>
      <c r="B12" s="11">
        <v>145</v>
      </c>
      <c r="C12" s="22">
        <v>282858</v>
      </c>
    </row>
    <row r="13" spans="1:3" x14ac:dyDescent="0.35">
      <c r="A13" s="2" t="s">
        <v>260</v>
      </c>
      <c r="B13" s="11">
        <v>515</v>
      </c>
      <c r="C13" s="22">
        <v>929517</v>
      </c>
    </row>
    <row r="14" spans="1:3" x14ac:dyDescent="0.35">
      <c r="A14" s="2" t="s">
        <v>261</v>
      </c>
      <c r="B14" s="11">
        <v>35</v>
      </c>
      <c r="C14" s="22">
        <v>51070</v>
      </c>
    </row>
    <row r="15" spans="1:3" x14ac:dyDescent="0.35">
      <c r="A15" s="2" t="s">
        <v>262</v>
      </c>
      <c r="B15" s="11">
        <v>90</v>
      </c>
      <c r="C15" s="22">
        <v>165744</v>
      </c>
    </row>
    <row r="16" spans="1:3" x14ac:dyDescent="0.35">
      <c r="A16" s="2" t="s">
        <v>263</v>
      </c>
      <c r="B16" s="11">
        <v>80</v>
      </c>
      <c r="C16" s="22">
        <v>154280</v>
      </c>
    </row>
    <row r="17" spans="1:3" x14ac:dyDescent="0.35">
      <c r="A17" s="2" t="s">
        <v>264</v>
      </c>
      <c r="B17" s="11">
        <v>75</v>
      </c>
      <c r="C17" s="22">
        <v>149049</v>
      </c>
    </row>
    <row r="18" spans="1:3" x14ac:dyDescent="0.35">
      <c r="A18" s="2" t="s">
        <v>265</v>
      </c>
      <c r="B18" s="11">
        <v>105</v>
      </c>
      <c r="C18" s="22">
        <v>217993</v>
      </c>
    </row>
    <row r="19" spans="1:3" x14ac:dyDescent="0.35">
      <c r="A19" s="2" t="s">
        <v>266</v>
      </c>
      <c r="B19" s="11">
        <v>385</v>
      </c>
      <c r="C19" s="22">
        <v>738136</v>
      </c>
    </row>
    <row r="20" spans="1:3" x14ac:dyDescent="0.35">
      <c r="A20" s="2" t="s">
        <v>267</v>
      </c>
      <c r="B20" s="11">
        <v>35</v>
      </c>
      <c r="C20" s="22">
        <v>57320</v>
      </c>
    </row>
    <row r="21" spans="1:3" x14ac:dyDescent="0.35">
      <c r="A21" s="2" t="s">
        <v>268</v>
      </c>
      <c r="B21" s="11">
        <v>50</v>
      </c>
      <c r="C21" s="22">
        <v>88916</v>
      </c>
    </row>
    <row r="22" spans="1:3" x14ac:dyDescent="0.35">
      <c r="A22" s="2" t="s">
        <v>269</v>
      </c>
      <c r="B22" s="11">
        <v>70</v>
      </c>
      <c r="C22" s="22">
        <v>128668</v>
      </c>
    </row>
    <row r="23" spans="1:3" x14ac:dyDescent="0.35">
      <c r="A23" s="2" t="s">
        <v>270</v>
      </c>
      <c r="B23" s="11">
        <v>75</v>
      </c>
      <c r="C23" s="22">
        <v>144683</v>
      </c>
    </row>
    <row r="24" spans="1:3" x14ac:dyDescent="0.35">
      <c r="A24" s="2" t="s">
        <v>271</v>
      </c>
      <c r="B24" s="11">
        <v>95</v>
      </c>
      <c r="C24" s="22">
        <v>210243</v>
      </c>
    </row>
    <row r="25" spans="1:3" x14ac:dyDescent="0.35">
      <c r="A25" s="2" t="s">
        <v>272</v>
      </c>
      <c r="B25" s="11">
        <v>330</v>
      </c>
      <c r="C25" s="22">
        <v>629830</v>
      </c>
    </row>
    <row r="26" spans="1:3" x14ac:dyDescent="0.35">
      <c r="A26" s="2" t="s">
        <v>273</v>
      </c>
      <c r="B26" s="11">
        <v>30</v>
      </c>
      <c r="C26" s="22">
        <v>43142</v>
      </c>
    </row>
    <row r="27" spans="1:3" x14ac:dyDescent="0.35">
      <c r="A27" s="2" t="s">
        <v>274</v>
      </c>
      <c r="B27" s="11">
        <v>75</v>
      </c>
      <c r="C27" s="22">
        <v>136487</v>
      </c>
    </row>
    <row r="28" spans="1:3" x14ac:dyDescent="0.35">
      <c r="A28" s="2" t="s">
        <v>275</v>
      </c>
      <c r="B28" s="11">
        <v>75</v>
      </c>
      <c r="C28" s="22">
        <v>137239</v>
      </c>
    </row>
    <row r="29" spans="1:3" x14ac:dyDescent="0.35">
      <c r="A29" s="2" t="s">
        <v>276</v>
      </c>
      <c r="B29" s="11">
        <v>50</v>
      </c>
      <c r="C29" s="22">
        <v>90889</v>
      </c>
    </row>
    <row r="30" spans="1:3" x14ac:dyDescent="0.35">
      <c r="A30" s="2" t="s">
        <v>277</v>
      </c>
      <c r="B30" s="11">
        <v>70</v>
      </c>
      <c r="C30" s="22">
        <v>146244</v>
      </c>
    </row>
    <row r="31" spans="1:3" x14ac:dyDescent="0.35">
      <c r="A31" s="2" t="s">
        <v>278</v>
      </c>
      <c r="B31" s="11">
        <v>300</v>
      </c>
      <c r="C31" s="22">
        <v>554001</v>
      </c>
    </row>
    <row r="32" spans="1:3" x14ac:dyDescent="0.35">
      <c r="A32" s="2" t="s">
        <v>279</v>
      </c>
      <c r="B32" s="11">
        <v>55</v>
      </c>
      <c r="C32" s="22">
        <v>91676</v>
      </c>
    </row>
    <row r="33" spans="1:3" x14ac:dyDescent="0.35">
      <c r="A33" s="2" t="s">
        <v>280</v>
      </c>
      <c r="B33" s="11">
        <v>145</v>
      </c>
      <c r="C33" s="22">
        <v>252146</v>
      </c>
    </row>
    <row r="34" spans="1:3" x14ac:dyDescent="0.35">
      <c r="A34" s="2" t="s">
        <v>281</v>
      </c>
      <c r="B34" s="11">
        <v>130</v>
      </c>
      <c r="C34" s="22">
        <v>243910</v>
      </c>
    </row>
    <row r="35" spans="1:3" x14ac:dyDescent="0.35">
      <c r="A35" s="2" t="s">
        <v>282</v>
      </c>
      <c r="B35" s="11">
        <v>125</v>
      </c>
      <c r="C35" s="22">
        <v>233845</v>
      </c>
    </row>
    <row r="36" spans="1:3" x14ac:dyDescent="0.35">
      <c r="A36" s="2" t="s">
        <v>283</v>
      </c>
      <c r="B36" s="11">
        <v>150</v>
      </c>
      <c r="C36" s="22">
        <v>301865</v>
      </c>
    </row>
    <row r="37" spans="1:3" x14ac:dyDescent="0.35">
      <c r="A37" s="2" t="s">
        <v>284</v>
      </c>
      <c r="B37" s="11">
        <v>600</v>
      </c>
      <c r="C37" s="22">
        <v>1123442</v>
      </c>
    </row>
    <row r="38" spans="1:3" x14ac:dyDescent="0.35">
      <c r="A38" s="2" t="s">
        <v>285</v>
      </c>
      <c r="B38" s="11">
        <v>115</v>
      </c>
      <c r="C38" s="22">
        <v>199450</v>
      </c>
    </row>
    <row r="39" spans="1:3" x14ac:dyDescent="0.35">
      <c r="A39" s="2" t="s">
        <v>286</v>
      </c>
      <c r="B39" s="11">
        <v>270</v>
      </c>
      <c r="C39" s="22">
        <v>540925</v>
      </c>
    </row>
    <row r="40" spans="1:3" x14ac:dyDescent="0.35">
      <c r="A40" s="2" t="s">
        <v>287</v>
      </c>
      <c r="B40" s="11">
        <v>230</v>
      </c>
      <c r="C40" s="22">
        <v>442966</v>
      </c>
    </row>
    <row r="41" spans="1:3" x14ac:dyDescent="0.35">
      <c r="A41" s="2" t="s">
        <v>288</v>
      </c>
      <c r="B41" s="11">
        <v>195</v>
      </c>
      <c r="C41" s="22">
        <v>388254</v>
      </c>
    </row>
    <row r="42" spans="1:3" x14ac:dyDescent="0.35">
      <c r="A42" s="2" t="s">
        <v>289</v>
      </c>
      <c r="B42" s="11">
        <v>250</v>
      </c>
      <c r="C42" s="22">
        <v>520444</v>
      </c>
    </row>
    <row r="43" spans="1:3" x14ac:dyDescent="0.35">
      <c r="A43" s="2" t="s">
        <v>290</v>
      </c>
      <c r="B43" s="11">
        <v>1060</v>
      </c>
      <c r="C43" s="22">
        <v>2092039</v>
      </c>
    </row>
    <row r="44" spans="1:3" x14ac:dyDescent="0.35">
      <c r="A44" s="2" t="s">
        <v>291</v>
      </c>
      <c r="B44" s="11">
        <v>75</v>
      </c>
      <c r="C44" s="22">
        <v>111247</v>
      </c>
    </row>
    <row r="45" spans="1:3" x14ac:dyDescent="0.35">
      <c r="A45" s="2" t="s">
        <v>292</v>
      </c>
      <c r="B45" s="11">
        <v>180</v>
      </c>
      <c r="C45" s="22">
        <v>306286</v>
      </c>
    </row>
    <row r="46" spans="1:3" x14ac:dyDescent="0.35">
      <c r="A46" s="2" t="s">
        <v>293</v>
      </c>
      <c r="B46" s="11">
        <v>180</v>
      </c>
      <c r="C46" s="22">
        <v>316218</v>
      </c>
    </row>
    <row r="47" spans="1:3" x14ac:dyDescent="0.35">
      <c r="A47" s="2" t="s">
        <v>294</v>
      </c>
      <c r="B47" s="11">
        <v>140</v>
      </c>
      <c r="C47" s="22">
        <v>251298</v>
      </c>
    </row>
    <row r="48" spans="1:3" x14ac:dyDescent="0.35">
      <c r="A48" s="2" t="s">
        <v>295</v>
      </c>
      <c r="B48" s="11">
        <v>220</v>
      </c>
      <c r="C48" s="22">
        <v>415519</v>
      </c>
    </row>
    <row r="49" spans="1:3" x14ac:dyDescent="0.35">
      <c r="A49" s="2" t="s">
        <v>296</v>
      </c>
      <c r="B49" s="11">
        <v>795</v>
      </c>
      <c r="C49" s="22">
        <v>1400566</v>
      </c>
    </row>
    <row r="50" spans="1:3" x14ac:dyDescent="0.35">
      <c r="A50" s="2" t="s">
        <v>297</v>
      </c>
      <c r="B50" s="11">
        <v>20</v>
      </c>
      <c r="C50" s="22">
        <v>33670</v>
      </c>
    </row>
    <row r="51" spans="1:3" x14ac:dyDescent="0.35">
      <c r="A51" s="2" t="s">
        <v>298</v>
      </c>
      <c r="B51" s="11">
        <v>70</v>
      </c>
      <c r="C51" s="22">
        <v>132123</v>
      </c>
    </row>
    <row r="52" spans="1:3" x14ac:dyDescent="0.35">
      <c r="A52" s="2" t="s">
        <v>299</v>
      </c>
      <c r="B52" s="11">
        <v>50</v>
      </c>
      <c r="C52" s="22">
        <v>88736</v>
      </c>
    </row>
    <row r="53" spans="1:3" x14ac:dyDescent="0.35">
      <c r="A53" s="2" t="s">
        <v>300</v>
      </c>
      <c r="B53" s="11">
        <v>50</v>
      </c>
      <c r="C53" s="22">
        <v>95411</v>
      </c>
    </row>
    <row r="54" spans="1:3" x14ac:dyDescent="0.35">
      <c r="A54" s="2" t="s">
        <v>301</v>
      </c>
      <c r="B54" s="11">
        <v>55</v>
      </c>
      <c r="C54" s="22">
        <v>106509</v>
      </c>
    </row>
    <row r="55" spans="1:3" x14ac:dyDescent="0.35">
      <c r="A55" s="2" t="s">
        <v>302</v>
      </c>
      <c r="B55" s="11">
        <v>245</v>
      </c>
      <c r="C55" s="22">
        <v>456449</v>
      </c>
    </row>
    <row r="56" spans="1:3" x14ac:dyDescent="0.35">
      <c r="A56" s="2" t="s">
        <v>303</v>
      </c>
      <c r="B56" s="11">
        <v>20</v>
      </c>
      <c r="C56" s="22">
        <v>31295</v>
      </c>
    </row>
    <row r="57" spans="1:3" x14ac:dyDescent="0.35">
      <c r="A57" s="2" t="s">
        <v>304</v>
      </c>
      <c r="B57" s="11">
        <v>70</v>
      </c>
      <c r="C57" s="22">
        <v>124159</v>
      </c>
    </row>
    <row r="58" spans="1:3" x14ac:dyDescent="0.35">
      <c r="A58" s="2" t="s">
        <v>305</v>
      </c>
      <c r="B58" s="11">
        <v>70</v>
      </c>
      <c r="C58" s="22">
        <v>136202</v>
      </c>
    </row>
    <row r="59" spans="1:3" x14ac:dyDescent="0.35">
      <c r="A59" s="2" t="s">
        <v>306</v>
      </c>
      <c r="B59" s="11">
        <v>50</v>
      </c>
      <c r="C59" s="22">
        <v>91300</v>
      </c>
    </row>
    <row r="60" spans="1:3" x14ac:dyDescent="0.35">
      <c r="A60" s="2" t="s">
        <v>307</v>
      </c>
      <c r="B60" s="11">
        <v>105</v>
      </c>
      <c r="C60" s="22">
        <v>211550</v>
      </c>
    </row>
    <row r="61" spans="1:3" x14ac:dyDescent="0.35">
      <c r="A61" s="2" t="s">
        <v>308</v>
      </c>
      <c r="B61" s="11">
        <v>315</v>
      </c>
      <c r="C61" s="22">
        <v>594506</v>
      </c>
    </row>
    <row r="62" spans="1:3" x14ac:dyDescent="0.35">
      <c r="A62" s="2" t="s">
        <v>309</v>
      </c>
      <c r="B62" s="11">
        <v>30</v>
      </c>
      <c r="C62" s="22">
        <v>45824</v>
      </c>
    </row>
    <row r="63" spans="1:3" x14ac:dyDescent="0.35">
      <c r="A63" s="2" t="s">
        <v>310</v>
      </c>
      <c r="B63" s="11">
        <v>55</v>
      </c>
      <c r="C63" s="22">
        <v>102586</v>
      </c>
    </row>
    <row r="64" spans="1:3" x14ac:dyDescent="0.35">
      <c r="A64" s="2" t="s">
        <v>311</v>
      </c>
      <c r="B64" s="11">
        <v>55</v>
      </c>
      <c r="C64" s="22">
        <v>97831</v>
      </c>
    </row>
    <row r="65" spans="1:3" x14ac:dyDescent="0.35">
      <c r="A65" s="2" t="s">
        <v>312</v>
      </c>
      <c r="B65" s="11">
        <v>50</v>
      </c>
      <c r="C65" s="22">
        <v>99317</v>
      </c>
    </row>
    <row r="66" spans="1:3" x14ac:dyDescent="0.35">
      <c r="A66" s="2" t="s">
        <v>313</v>
      </c>
      <c r="B66" s="11">
        <v>55</v>
      </c>
      <c r="C66" s="22">
        <v>120299</v>
      </c>
    </row>
    <row r="67" spans="1:3" x14ac:dyDescent="0.35">
      <c r="A67" s="2" t="s">
        <v>314</v>
      </c>
      <c r="B67" s="11">
        <v>245</v>
      </c>
      <c r="C67" s="22">
        <v>465857</v>
      </c>
    </row>
    <row r="68" spans="1:3" x14ac:dyDescent="0.35">
      <c r="A68" s="2" t="s">
        <v>315</v>
      </c>
      <c r="B68" s="11">
        <v>95</v>
      </c>
      <c r="C68" s="22">
        <v>143917</v>
      </c>
    </row>
    <row r="69" spans="1:3" x14ac:dyDescent="0.35">
      <c r="A69" s="2" t="s">
        <v>316</v>
      </c>
      <c r="B69" s="11">
        <v>320</v>
      </c>
      <c r="C69" s="22">
        <v>591752</v>
      </c>
    </row>
    <row r="70" spans="1:3" x14ac:dyDescent="0.35">
      <c r="A70" s="2" t="s">
        <v>317</v>
      </c>
      <c r="B70" s="11">
        <v>325</v>
      </c>
      <c r="C70" s="22">
        <v>607666</v>
      </c>
    </row>
    <row r="71" spans="1:3" x14ac:dyDescent="0.35">
      <c r="A71" s="2" t="s">
        <v>318</v>
      </c>
      <c r="B71" s="11">
        <v>285</v>
      </c>
      <c r="C71" s="22">
        <v>520595</v>
      </c>
    </row>
    <row r="72" spans="1:3" x14ac:dyDescent="0.35">
      <c r="A72" s="2" t="s">
        <v>319</v>
      </c>
      <c r="B72" s="11">
        <v>365</v>
      </c>
      <c r="C72" s="22">
        <v>732545</v>
      </c>
    </row>
    <row r="73" spans="1:3" x14ac:dyDescent="0.35">
      <c r="A73" s="2" t="s">
        <v>320</v>
      </c>
      <c r="B73" s="11">
        <v>1390</v>
      </c>
      <c r="C73" s="22">
        <v>2596475</v>
      </c>
    </row>
    <row r="74" spans="1:3" x14ac:dyDescent="0.35">
      <c r="A74" s="2" t="s">
        <v>321</v>
      </c>
      <c r="B74" s="11">
        <v>65</v>
      </c>
      <c r="C74" s="22">
        <v>84818</v>
      </c>
    </row>
    <row r="75" spans="1:3" x14ac:dyDescent="0.35">
      <c r="A75" s="2" t="s">
        <v>322</v>
      </c>
      <c r="B75" s="11">
        <v>165</v>
      </c>
      <c r="C75" s="22">
        <v>290419</v>
      </c>
    </row>
    <row r="76" spans="1:3" x14ac:dyDescent="0.35">
      <c r="A76" s="2" t="s">
        <v>323</v>
      </c>
      <c r="B76" s="11">
        <v>165</v>
      </c>
      <c r="C76" s="22">
        <v>279574</v>
      </c>
    </row>
    <row r="77" spans="1:3" x14ac:dyDescent="0.35">
      <c r="A77" s="2" t="s">
        <v>324</v>
      </c>
      <c r="B77" s="11">
        <v>150</v>
      </c>
      <c r="C77" s="22">
        <v>260802</v>
      </c>
    </row>
    <row r="78" spans="1:3" x14ac:dyDescent="0.35">
      <c r="A78" s="2" t="s">
        <v>325</v>
      </c>
      <c r="B78" s="11">
        <v>195</v>
      </c>
      <c r="C78" s="22">
        <v>368959</v>
      </c>
    </row>
    <row r="79" spans="1:3" x14ac:dyDescent="0.35">
      <c r="A79" s="2" t="s">
        <v>326</v>
      </c>
      <c r="B79" s="11">
        <v>740</v>
      </c>
      <c r="C79" s="22">
        <v>1284573</v>
      </c>
    </row>
    <row r="80" spans="1:3" x14ac:dyDescent="0.35">
      <c r="A80" s="2" t="s">
        <v>327</v>
      </c>
      <c r="B80" s="11">
        <v>110</v>
      </c>
      <c r="C80" s="22">
        <v>150618</v>
      </c>
    </row>
    <row r="81" spans="1:3" x14ac:dyDescent="0.35">
      <c r="A81" s="2" t="s">
        <v>328</v>
      </c>
      <c r="B81" s="11">
        <v>300</v>
      </c>
      <c r="C81" s="22">
        <v>511934</v>
      </c>
    </row>
    <row r="82" spans="1:3" x14ac:dyDescent="0.35">
      <c r="A82" s="2" t="s">
        <v>329</v>
      </c>
      <c r="B82" s="11">
        <v>310</v>
      </c>
      <c r="C82" s="22">
        <v>527686</v>
      </c>
    </row>
    <row r="83" spans="1:3" x14ac:dyDescent="0.35">
      <c r="A83" s="2" t="s">
        <v>330</v>
      </c>
      <c r="B83" s="11">
        <v>270</v>
      </c>
      <c r="C83" s="22">
        <v>482261</v>
      </c>
    </row>
    <row r="84" spans="1:3" x14ac:dyDescent="0.35">
      <c r="A84" s="2" t="s">
        <v>331</v>
      </c>
      <c r="B84" s="11">
        <v>360</v>
      </c>
      <c r="C84" s="22">
        <v>690556</v>
      </c>
    </row>
    <row r="85" spans="1:3" x14ac:dyDescent="0.35">
      <c r="A85" s="2" t="s">
        <v>332</v>
      </c>
      <c r="B85" s="11">
        <v>1355</v>
      </c>
      <c r="C85" s="22">
        <v>2363054</v>
      </c>
    </row>
    <row r="86" spans="1:3" x14ac:dyDescent="0.35">
      <c r="A86" s="2" t="s">
        <v>333</v>
      </c>
      <c r="B86" s="11">
        <v>545</v>
      </c>
      <c r="C86" s="22">
        <v>807825</v>
      </c>
    </row>
    <row r="87" spans="1:3" x14ac:dyDescent="0.35">
      <c r="A87" s="2" t="s">
        <v>334</v>
      </c>
      <c r="B87" s="11">
        <v>1405</v>
      </c>
      <c r="C87" s="22">
        <v>2453646</v>
      </c>
    </row>
    <row r="88" spans="1:3" x14ac:dyDescent="0.35">
      <c r="A88" s="2" t="s">
        <v>335</v>
      </c>
      <c r="B88" s="11">
        <v>1385</v>
      </c>
      <c r="C88" s="22">
        <v>2467597</v>
      </c>
    </row>
    <row r="89" spans="1:3" x14ac:dyDescent="0.35">
      <c r="A89" s="2" t="s">
        <v>336</v>
      </c>
      <c r="B89" s="11">
        <v>1090</v>
      </c>
      <c r="C89" s="22">
        <v>1955375</v>
      </c>
    </row>
    <row r="90" spans="1:3" x14ac:dyDescent="0.35">
      <c r="A90" s="2" t="s">
        <v>337</v>
      </c>
      <c r="B90" s="11">
        <v>1430</v>
      </c>
      <c r="C90" s="22">
        <v>2784670</v>
      </c>
    </row>
    <row r="91" spans="1:3" x14ac:dyDescent="0.35">
      <c r="A91" s="2" t="s">
        <v>338</v>
      </c>
      <c r="B91" s="11">
        <v>5855</v>
      </c>
      <c r="C91" s="22">
        <v>10469113</v>
      </c>
    </row>
    <row r="92" spans="1:3" x14ac:dyDescent="0.35">
      <c r="A92" s="2" t="s">
        <v>339</v>
      </c>
      <c r="B92" s="11">
        <v>65</v>
      </c>
      <c r="C92" s="22">
        <v>100403</v>
      </c>
    </row>
    <row r="93" spans="1:3" x14ac:dyDescent="0.35">
      <c r="A93" s="2" t="s">
        <v>340</v>
      </c>
      <c r="B93" s="11">
        <v>165</v>
      </c>
      <c r="C93" s="22">
        <v>323277</v>
      </c>
    </row>
    <row r="94" spans="1:3" x14ac:dyDescent="0.35">
      <c r="A94" s="2" t="s">
        <v>341</v>
      </c>
      <c r="B94" s="11">
        <v>175</v>
      </c>
      <c r="C94" s="22">
        <v>349125</v>
      </c>
    </row>
    <row r="95" spans="1:3" x14ac:dyDescent="0.35">
      <c r="A95" s="2" t="s">
        <v>342</v>
      </c>
      <c r="B95" s="11">
        <v>150</v>
      </c>
      <c r="C95" s="22">
        <v>284839</v>
      </c>
    </row>
    <row r="96" spans="1:3" x14ac:dyDescent="0.35">
      <c r="A96" s="2" t="s">
        <v>343</v>
      </c>
      <c r="B96" s="11">
        <v>200</v>
      </c>
      <c r="C96" s="22">
        <v>389020</v>
      </c>
    </row>
    <row r="97" spans="1:3" x14ac:dyDescent="0.35">
      <c r="A97" s="2" t="s">
        <v>344</v>
      </c>
      <c r="B97" s="11">
        <v>755</v>
      </c>
      <c r="C97" s="22">
        <v>1446664</v>
      </c>
    </row>
    <row r="98" spans="1:3" x14ac:dyDescent="0.35">
      <c r="A98" s="2" t="s">
        <v>345</v>
      </c>
      <c r="B98" s="11">
        <v>50</v>
      </c>
      <c r="C98" s="22">
        <v>67971</v>
      </c>
    </row>
    <row r="99" spans="1:3" x14ac:dyDescent="0.35">
      <c r="A99" s="2" t="s">
        <v>346</v>
      </c>
      <c r="B99" s="11">
        <v>145</v>
      </c>
      <c r="C99" s="22">
        <v>242443</v>
      </c>
    </row>
    <row r="100" spans="1:3" x14ac:dyDescent="0.35">
      <c r="A100" s="2" t="s">
        <v>347</v>
      </c>
      <c r="B100" s="11">
        <v>135</v>
      </c>
      <c r="C100" s="22">
        <v>222472</v>
      </c>
    </row>
    <row r="101" spans="1:3" x14ac:dyDescent="0.35">
      <c r="A101" s="2" t="s">
        <v>348</v>
      </c>
      <c r="B101" s="11">
        <v>115</v>
      </c>
      <c r="C101" s="22">
        <v>203055</v>
      </c>
    </row>
    <row r="102" spans="1:3" x14ac:dyDescent="0.35">
      <c r="A102" s="2" t="s">
        <v>349</v>
      </c>
      <c r="B102" s="11">
        <v>155</v>
      </c>
      <c r="C102" s="22">
        <v>280861</v>
      </c>
    </row>
    <row r="103" spans="1:3" x14ac:dyDescent="0.35">
      <c r="A103" s="2" t="s">
        <v>350</v>
      </c>
      <c r="B103" s="11">
        <v>600</v>
      </c>
      <c r="C103" s="22">
        <v>1016802</v>
      </c>
    </row>
    <row r="104" spans="1:3" x14ac:dyDescent="0.35">
      <c r="A104" s="2" t="s">
        <v>351</v>
      </c>
      <c r="B104" s="11">
        <v>25</v>
      </c>
      <c r="C104" s="22">
        <v>38090</v>
      </c>
    </row>
    <row r="105" spans="1:3" x14ac:dyDescent="0.35">
      <c r="A105" s="2" t="s">
        <v>352</v>
      </c>
      <c r="B105" s="11">
        <v>75</v>
      </c>
      <c r="C105" s="22">
        <v>135097</v>
      </c>
    </row>
    <row r="106" spans="1:3" x14ac:dyDescent="0.35">
      <c r="A106" s="2" t="s">
        <v>353</v>
      </c>
      <c r="B106" s="11">
        <v>75</v>
      </c>
      <c r="C106" s="22">
        <v>133492</v>
      </c>
    </row>
    <row r="107" spans="1:3" x14ac:dyDescent="0.35">
      <c r="A107" s="2" t="s">
        <v>354</v>
      </c>
      <c r="B107" s="11">
        <v>55</v>
      </c>
      <c r="C107" s="22">
        <v>88980</v>
      </c>
    </row>
    <row r="108" spans="1:3" x14ac:dyDescent="0.35">
      <c r="A108" s="2" t="s">
        <v>355</v>
      </c>
      <c r="B108" s="11">
        <v>85</v>
      </c>
      <c r="C108" s="22">
        <v>160486</v>
      </c>
    </row>
    <row r="109" spans="1:3" x14ac:dyDescent="0.35">
      <c r="A109" s="2" t="s">
        <v>356</v>
      </c>
      <c r="B109" s="11">
        <v>315</v>
      </c>
      <c r="C109" s="22">
        <v>556145</v>
      </c>
    </row>
    <row r="110" spans="1:3" x14ac:dyDescent="0.35">
      <c r="A110" s="2" t="s">
        <v>357</v>
      </c>
      <c r="B110" s="11">
        <v>15</v>
      </c>
      <c r="C110" s="22">
        <v>25880</v>
      </c>
    </row>
    <row r="111" spans="1:3" x14ac:dyDescent="0.35">
      <c r="A111" s="2" t="s">
        <v>358</v>
      </c>
      <c r="B111" s="11">
        <v>60</v>
      </c>
      <c r="C111" s="22">
        <v>112276</v>
      </c>
    </row>
    <row r="112" spans="1:3" x14ac:dyDescent="0.35">
      <c r="A112" s="2" t="s">
        <v>359</v>
      </c>
      <c r="B112" s="11">
        <v>65</v>
      </c>
      <c r="C112" s="22">
        <v>116816</v>
      </c>
    </row>
    <row r="113" spans="1:3" x14ac:dyDescent="0.35">
      <c r="A113" s="2" t="s">
        <v>360</v>
      </c>
      <c r="B113" s="11">
        <v>35</v>
      </c>
      <c r="C113" s="22">
        <v>61716</v>
      </c>
    </row>
    <row r="114" spans="1:3" x14ac:dyDescent="0.35">
      <c r="A114" s="2" t="s">
        <v>361</v>
      </c>
      <c r="B114" s="11">
        <v>70</v>
      </c>
      <c r="C114" s="22">
        <v>135047</v>
      </c>
    </row>
    <row r="115" spans="1:3" x14ac:dyDescent="0.35">
      <c r="A115" s="2" t="s">
        <v>362</v>
      </c>
      <c r="B115" s="11">
        <v>245</v>
      </c>
      <c r="C115" s="22">
        <v>451736</v>
      </c>
    </row>
    <row r="116" spans="1:3" x14ac:dyDescent="0.35">
      <c r="A116" s="2" t="s">
        <v>363</v>
      </c>
      <c r="B116" s="11">
        <v>5</v>
      </c>
      <c r="C116" s="22">
        <v>6861</v>
      </c>
    </row>
    <row r="117" spans="1:3" x14ac:dyDescent="0.35">
      <c r="A117" s="2" t="s">
        <v>364</v>
      </c>
      <c r="B117" s="11">
        <v>15</v>
      </c>
      <c r="C117" s="22">
        <v>22734</v>
      </c>
    </row>
    <row r="118" spans="1:3" x14ac:dyDescent="0.35">
      <c r="A118" s="2" t="s">
        <v>365</v>
      </c>
      <c r="B118" s="11">
        <v>10</v>
      </c>
      <c r="C118" s="22">
        <v>19980</v>
      </c>
    </row>
    <row r="119" spans="1:3" x14ac:dyDescent="0.35">
      <c r="A119" s="2" t="s">
        <v>366</v>
      </c>
      <c r="B119" s="11">
        <v>15</v>
      </c>
      <c r="C119" s="22">
        <v>25214</v>
      </c>
    </row>
    <row r="120" spans="1:3" x14ac:dyDescent="0.35">
      <c r="A120" s="2" t="s">
        <v>367</v>
      </c>
      <c r="B120" s="11">
        <v>25</v>
      </c>
      <c r="C120" s="22">
        <v>43370</v>
      </c>
    </row>
    <row r="121" spans="1:3" x14ac:dyDescent="0.35">
      <c r="A121" s="2" t="s">
        <v>368</v>
      </c>
      <c r="B121" s="11">
        <v>70</v>
      </c>
      <c r="C121" s="22">
        <v>118159</v>
      </c>
    </row>
    <row r="122" spans="1:3" x14ac:dyDescent="0.35">
      <c r="A122" s="2" t="s">
        <v>369</v>
      </c>
      <c r="B122" s="11">
        <v>0</v>
      </c>
      <c r="C122" s="22">
        <v>0</v>
      </c>
    </row>
    <row r="123" spans="1:3" x14ac:dyDescent="0.35">
      <c r="A123" s="2" t="s">
        <v>370</v>
      </c>
      <c r="B123" s="11" t="s">
        <v>491</v>
      </c>
      <c r="C123" s="22" t="s">
        <v>491</v>
      </c>
    </row>
    <row r="124" spans="1:3" x14ac:dyDescent="0.35">
      <c r="A124" s="2" t="s">
        <v>371</v>
      </c>
      <c r="B124" s="11" t="s">
        <v>491</v>
      </c>
      <c r="C124" s="22" t="s">
        <v>491</v>
      </c>
    </row>
    <row r="125" spans="1:3" x14ac:dyDescent="0.35">
      <c r="A125" s="2" t="s">
        <v>372</v>
      </c>
      <c r="B125" s="11">
        <v>0</v>
      </c>
      <c r="C125" s="22">
        <v>0</v>
      </c>
    </row>
    <row r="126" spans="1:3" x14ac:dyDescent="0.35">
      <c r="A126" s="2" t="s">
        <v>373</v>
      </c>
      <c r="B126" s="11">
        <v>5</v>
      </c>
      <c r="C126" s="22">
        <v>5248</v>
      </c>
    </row>
    <row r="127" spans="1:3" x14ac:dyDescent="0.35">
      <c r="A127" s="2" t="s">
        <v>374</v>
      </c>
      <c r="B127" s="11">
        <v>5</v>
      </c>
      <c r="C127" s="22">
        <v>8834</v>
      </c>
    </row>
    <row r="128" spans="1:3" x14ac:dyDescent="0.35">
      <c r="A128" s="2" t="s">
        <v>375</v>
      </c>
      <c r="B128" s="11" t="s">
        <v>491</v>
      </c>
      <c r="C128" s="22" t="s">
        <v>491</v>
      </c>
    </row>
    <row r="129" spans="1:3" x14ac:dyDescent="0.35">
      <c r="A129" s="2" t="s">
        <v>376</v>
      </c>
      <c r="B129" s="11">
        <v>10</v>
      </c>
      <c r="C129" s="22">
        <v>14642</v>
      </c>
    </row>
    <row r="130" spans="1:3" x14ac:dyDescent="0.35">
      <c r="A130" s="2" t="s">
        <v>377</v>
      </c>
      <c r="B130" s="11">
        <v>10</v>
      </c>
      <c r="C130" s="22">
        <v>22669</v>
      </c>
    </row>
    <row r="131" spans="1:3" x14ac:dyDescent="0.35">
      <c r="A131" s="2" t="s">
        <v>378</v>
      </c>
      <c r="B131" s="11">
        <v>5</v>
      </c>
      <c r="C131" s="22">
        <v>6005</v>
      </c>
    </row>
    <row r="132" spans="1:3" x14ac:dyDescent="0.35">
      <c r="A132" s="2" t="s">
        <v>379</v>
      </c>
      <c r="B132" s="11">
        <v>5</v>
      </c>
      <c r="C132" s="22">
        <v>11530</v>
      </c>
    </row>
    <row r="133" spans="1:3" x14ac:dyDescent="0.35">
      <c r="A133" s="2" t="s">
        <v>380</v>
      </c>
      <c r="B133" s="11">
        <v>30</v>
      </c>
      <c r="C133" s="22">
        <v>58268</v>
      </c>
    </row>
    <row r="134" spans="1:3" x14ac:dyDescent="0.35">
      <c r="A134" s="2" t="s">
        <v>381</v>
      </c>
      <c r="B134" s="11">
        <v>95</v>
      </c>
      <c r="C134" s="22">
        <v>148513</v>
      </c>
    </row>
    <row r="135" spans="1:3" x14ac:dyDescent="0.35">
      <c r="A135" s="2" t="s">
        <v>382</v>
      </c>
      <c r="B135" s="11">
        <v>220</v>
      </c>
      <c r="C135" s="22">
        <v>421302</v>
      </c>
    </row>
    <row r="136" spans="1:3" x14ac:dyDescent="0.35">
      <c r="A136" s="2" t="s">
        <v>383</v>
      </c>
      <c r="B136" s="11">
        <v>240</v>
      </c>
      <c r="C136" s="22">
        <v>458193</v>
      </c>
    </row>
    <row r="137" spans="1:3" x14ac:dyDescent="0.35">
      <c r="A137" s="2" t="s">
        <v>384</v>
      </c>
      <c r="B137" s="11">
        <v>190</v>
      </c>
      <c r="C137" s="22">
        <v>361949</v>
      </c>
    </row>
    <row r="138" spans="1:3" x14ac:dyDescent="0.35">
      <c r="A138" s="2" t="s">
        <v>385</v>
      </c>
      <c r="B138" s="11">
        <v>225</v>
      </c>
      <c r="C138" s="22">
        <v>470428</v>
      </c>
    </row>
    <row r="139" spans="1:3" x14ac:dyDescent="0.35">
      <c r="A139" s="2" t="s">
        <v>386</v>
      </c>
      <c r="B139" s="11">
        <v>975</v>
      </c>
      <c r="C139" s="22">
        <v>1860384</v>
      </c>
    </row>
    <row r="140" spans="1:3" x14ac:dyDescent="0.35">
      <c r="A140" s="2" t="s">
        <v>387</v>
      </c>
      <c r="B140" s="11">
        <v>215</v>
      </c>
      <c r="C140" s="22">
        <v>344574</v>
      </c>
    </row>
    <row r="141" spans="1:3" x14ac:dyDescent="0.35">
      <c r="A141" s="2" t="s">
        <v>388</v>
      </c>
      <c r="B141" s="11">
        <v>610</v>
      </c>
      <c r="C141" s="22">
        <v>1160085</v>
      </c>
    </row>
    <row r="142" spans="1:3" x14ac:dyDescent="0.35">
      <c r="A142" s="2" t="s">
        <v>389</v>
      </c>
      <c r="B142" s="11">
        <v>585</v>
      </c>
      <c r="C142" s="22">
        <v>1115934</v>
      </c>
    </row>
    <row r="143" spans="1:3" x14ac:dyDescent="0.35">
      <c r="A143" s="2" t="s">
        <v>390</v>
      </c>
      <c r="B143" s="11">
        <v>460</v>
      </c>
      <c r="C143" s="22">
        <v>897392</v>
      </c>
    </row>
    <row r="144" spans="1:3" x14ac:dyDescent="0.35">
      <c r="A144" s="2" t="s">
        <v>391</v>
      </c>
      <c r="B144" s="11">
        <v>670</v>
      </c>
      <c r="C144" s="22">
        <v>1400919</v>
      </c>
    </row>
    <row r="145" spans="1:3" x14ac:dyDescent="0.35">
      <c r="A145" s="2" t="s">
        <v>392</v>
      </c>
      <c r="B145" s="11">
        <v>2545</v>
      </c>
      <c r="C145" s="22">
        <v>4918904</v>
      </c>
    </row>
    <row r="146" spans="1:3" x14ac:dyDescent="0.35">
      <c r="A146" s="2" t="s">
        <v>393</v>
      </c>
      <c r="B146" s="11" t="s">
        <v>491</v>
      </c>
      <c r="C146" s="22" t="s">
        <v>491</v>
      </c>
    </row>
    <row r="147" spans="1:3" x14ac:dyDescent="0.35">
      <c r="A147" s="2" t="s">
        <v>394</v>
      </c>
      <c r="B147" s="11">
        <v>5</v>
      </c>
      <c r="C147" s="22">
        <v>4307</v>
      </c>
    </row>
    <row r="148" spans="1:3" x14ac:dyDescent="0.35">
      <c r="A148" s="2" t="s">
        <v>395</v>
      </c>
      <c r="B148" s="11">
        <v>15</v>
      </c>
      <c r="C148" s="22">
        <v>23039</v>
      </c>
    </row>
    <row r="149" spans="1:3" x14ac:dyDescent="0.35">
      <c r="A149" s="2" t="s">
        <v>396</v>
      </c>
      <c r="B149" s="11">
        <v>5</v>
      </c>
      <c r="C149" s="22">
        <v>10306</v>
      </c>
    </row>
    <row r="150" spans="1:3" x14ac:dyDescent="0.35">
      <c r="A150" s="2" t="s">
        <v>397</v>
      </c>
      <c r="B150" s="11">
        <v>5</v>
      </c>
      <c r="C150" s="22">
        <v>6862</v>
      </c>
    </row>
    <row r="151" spans="1:3" x14ac:dyDescent="0.35">
      <c r="A151" s="2" t="s">
        <v>398</v>
      </c>
      <c r="B151" s="11">
        <v>30</v>
      </c>
      <c r="C151" s="22">
        <v>47338</v>
      </c>
    </row>
    <row r="152" spans="1:3" x14ac:dyDescent="0.35">
      <c r="A152" s="2" t="s">
        <v>399</v>
      </c>
      <c r="B152" s="11">
        <v>25</v>
      </c>
      <c r="C152" s="22">
        <v>43083</v>
      </c>
    </row>
    <row r="153" spans="1:3" x14ac:dyDescent="0.35">
      <c r="A153" s="2" t="s">
        <v>400</v>
      </c>
      <c r="B153" s="11">
        <v>95</v>
      </c>
      <c r="C153" s="22">
        <v>179654</v>
      </c>
    </row>
    <row r="154" spans="1:3" x14ac:dyDescent="0.35">
      <c r="A154" s="2" t="s">
        <v>401</v>
      </c>
      <c r="B154" s="11">
        <v>85</v>
      </c>
      <c r="C154" s="22">
        <v>152283</v>
      </c>
    </row>
    <row r="155" spans="1:3" x14ac:dyDescent="0.35">
      <c r="A155" s="2" t="s">
        <v>402</v>
      </c>
      <c r="B155" s="11">
        <v>90</v>
      </c>
      <c r="C155" s="22">
        <v>169660</v>
      </c>
    </row>
    <row r="156" spans="1:3" x14ac:dyDescent="0.35">
      <c r="A156" s="2" t="s">
        <v>403</v>
      </c>
      <c r="B156" s="11">
        <v>85</v>
      </c>
      <c r="C156" s="22">
        <v>180264</v>
      </c>
    </row>
    <row r="157" spans="1:3" x14ac:dyDescent="0.35">
      <c r="A157" s="2" t="s">
        <v>404</v>
      </c>
      <c r="B157" s="11">
        <v>375</v>
      </c>
      <c r="C157" s="22">
        <v>724943</v>
      </c>
    </row>
    <row r="158" spans="1:3" x14ac:dyDescent="0.35">
      <c r="A158" s="2" t="s">
        <v>405</v>
      </c>
      <c r="B158" s="11">
        <v>60</v>
      </c>
      <c r="C158" s="22">
        <v>84762</v>
      </c>
    </row>
    <row r="159" spans="1:3" x14ac:dyDescent="0.35">
      <c r="A159" s="2" t="s">
        <v>406</v>
      </c>
      <c r="B159" s="11">
        <v>210</v>
      </c>
      <c r="C159" s="22">
        <v>357346</v>
      </c>
    </row>
    <row r="160" spans="1:3" x14ac:dyDescent="0.35">
      <c r="A160" s="2" t="s">
        <v>407</v>
      </c>
      <c r="B160" s="11">
        <v>230</v>
      </c>
      <c r="C160" s="22">
        <v>394229</v>
      </c>
    </row>
    <row r="161" spans="1:3" x14ac:dyDescent="0.35">
      <c r="A161" s="2" t="s">
        <v>408</v>
      </c>
      <c r="B161" s="11">
        <v>175</v>
      </c>
      <c r="C161" s="22">
        <v>314539</v>
      </c>
    </row>
    <row r="162" spans="1:3" x14ac:dyDescent="0.35">
      <c r="A162" s="2" t="s">
        <v>409</v>
      </c>
      <c r="B162" s="11">
        <v>245</v>
      </c>
      <c r="C162" s="22">
        <v>485208</v>
      </c>
    </row>
    <row r="163" spans="1:3" x14ac:dyDescent="0.35">
      <c r="A163" s="2" t="s">
        <v>410</v>
      </c>
      <c r="B163" s="11">
        <v>920</v>
      </c>
      <c r="C163" s="22">
        <v>1636083</v>
      </c>
    </row>
    <row r="164" spans="1:3" x14ac:dyDescent="0.35">
      <c r="A164" s="2" t="s">
        <v>411</v>
      </c>
      <c r="B164" s="11">
        <v>25</v>
      </c>
      <c r="C164" s="22">
        <v>38128</v>
      </c>
    </row>
    <row r="165" spans="1:3" x14ac:dyDescent="0.35">
      <c r="A165" s="2" t="s">
        <v>412</v>
      </c>
      <c r="B165" s="11">
        <v>70</v>
      </c>
      <c r="C165" s="22">
        <v>131901</v>
      </c>
    </row>
    <row r="166" spans="1:3" x14ac:dyDescent="0.35">
      <c r="A166" s="2" t="s">
        <v>413</v>
      </c>
      <c r="B166" s="11">
        <v>80</v>
      </c>
      <c r="C166" s="22">
        <v>141271</v>
      </c>
    </row>
    <row r="167" spans="1:3" x14ac:dyDescent="0.35">
      <c r="A167" s="2" t="s">
        <v>414</v>
      </c>
      <c r="B167" s="11">
        <v>60</v>
      </c>
      <c r="C167" s="22">
        <v>115894</v>
      </c>
    </row>
    <row r="168" spans="1:3" x14ac:dyDescent="0.35">
      <c r="A168" s="2" t="s">
        <v>415</v>
      </c>
      <c r="B168" s="11">
        <v>90</v>
      </c>
      <c r="C168" s="22">
        <v>176131</v>
      </c>
    </row>
    <row r="169" spans="1:3" x14ac:dyDescent="0.35">
      <c r="A169" s="2" t="s">
        <v>416</v>
      </c>
      <c r="B169" s="11">
        <v>330</v>
      </c>
      <c r="C169" s="22">
        <v>603325</v>
      </c>
    </row>
    <row r="170" spans="1:3" x14ac:dyDescent="0.35">
      <c r="A170" s="2" t="s">
        <v>417</v>
      </c>
      <c r="B170" s="11">
        <v>5</v>
      </c>
      <c r="C170" s="22">
        <v>9422</v>
      </c>
    </row>
    <row r="171" spans="1:3" x14ac:dyDescent="0.35">
      <c r="A171" s="2" t="s">
        <v>418</v>
      </c>
      <c r="B171" s="11">
        <v>10</v>
      </c>
      <c r="C171" s="22">
        <v>17618</v>
      </c>
    </row>
    <row r="172" spans="1:3" x14ac:dyDescent="0.35">
      <c r="A172" s="2" t="s">
        <v>419</v>
      </c>
      <c r="B172" s="11">
        <v>5</v>
      </c>
      <c r="C172" s="22">
        <v>5148</v>
      </c>
    </row>
    <row r="173" spans="1:3" x14ac:dyDescent="0.35">
      <c r="A173" s="2" t="s">
        <v>420</v>
      </c>
      <c r="B173" s="11">
        <v>5</v>
      </c>
      <c r="C173" s="22">
        <v>6489</v>
      </c>
    </row>
    <row r="174" spans="1:3" x14ac:dyDescent="0.35">
      <c r="A174" s="2" t="s">
        <v>421</v>
      </c>
      <c r="B174" s="11">
        <v>10</v>
      </c>
      <c r="C174" s="22">
        <v>16063</v>
      </c>
    </row>
    <row r="175" spans="1:3" x14ac:dyDescent="0.35">
      <c r="A175" s="2" t="s">
        <v>422</v>
      </c>
      <c r="B175" s="11">
        <v>30</v>
      </c>
      <c r="C175" s="22">
        <v>54740</v>
      </c>
    </row>
    <row r="176" spans="1:3" x14ac:dyDescent="0.35">
      <c r="A176" s="2" t="s">
        <v>423</v>
      </c>
      <c r="B176" s="11">
        <v>45</v>
      </c>
      <c r="C176" s="22">
        <v>74832</v>
      </c>
    </row>
    <row r="177" spans="1:3" x14ac:dyDescent="0.35">
      <c r="A177" s="2" t="s">
        <v>424</v>
      </c>
      <c r="B177" s="11">
        <v>120</v>
      </c>
      <c r="C177" s="22">
        <v>220032</v>
      </c>
    </row>
    <row r="178" spans="1:3" x14ac:dyDescent="0.35">
      <c r="A178" s="2" t="s">
        <v>425</v>
      </c>
      <c r="B178" s="11">
        <v>125</v>
      </c>
      <c r="C178" s="22">
        <v>221365</v>
      </c>
    </row>
    <row r="179" spans="1:3" x14ac:dyDescent="0.35">
      <c r="A179" s="2" t="s">
        <v>426</v>
      </c>
      <c r="B179" s="11">
        <v>105</v>
      </c>
      <c r="C179" s="22">
        <v>185742</v>
      </c>
    </row>
    <row r="180" spans="1:3" x14ac:dyDescent="0.35">
      <c r="A180" s="2" t="s">
        <v>427</v>
      </c>
      <c r="B180" s="11">
        <v>125</v>
      </c>
      <c r="C180" s="22">
        <v>240300</v>
      </c>
    </row>
    <row r="181" spans="1:3" x14ac:dyDescent="0.35">
      <c r="A181" s="2" t="s">
        <v>428</v>
      </c>
      <c r="B181" s="11">
        <v>530</v>
      </c>
      <c r="C181" s="22">
        <v>942270</v>
      </c>
    </row>
    <row r="182" spans="1:3" x14ac:dyDescent="0.35">
      <c r="A182" s="2" t="s">
        <v>429</v>
      </c>
      <c r="B182" s="11">
        <v>190</v>
      </c>
      <c r="C182" s="22">
        <v>266310</v>
      </c>
    </row>
    <row r="183" spans="1:3" x14ac:dyDescent="0.35">
      <c r="A183" s="2" t="s">
        <v>430</v>
      </c>
      <c r="B183" s="11">
        <v>465</v>
      </c>
      <c r="C183" s="22">
        <v>809253</v>
      </c>
    </row>
    <row r="184" spans="1:3" x14ac:dyDescent="0.35">
      <c r="A184" s="2" t="s">
        <v>431</v>
      </c>
      <c r="B184" s="11">
        <v>450</v>
      </c>
      <c r="C184" s="22">
        <v>803096</v>
      </c>
    </row>
    <row r="185" spans="1:3" x14ac:dyDescent="0.35">
      <c r="A185" s="2" t="s">
        <v>432</v>
      </c>
      <c r="B185" s="11">
        <v>375</v>
      </c>
      <c r="C185" s="22">
        <v>683202</v>
      </c>
    </row>
    <row r="186" spans="1:3" x14ac:dyDescent="0.35">
      <c r="A186" s="2" t="s">
        <v>433</v>
      </c>
      <c r="B186" s="11">
        <v>525</v>
      </c>
      <c r="C186" s="22">
        <v>1031745</v>
      </c>
    </row>
    <row r="187" spans="1:3" x14ac:dyDescent="0.35">
      <c r="A187" s="2" t="s">
        <v>434</v>
      </c>
      <c r="B187" s="11">
        <v>2000</v>
      </c>
      <c r="C187" s="22">
        <v>3593605</v>
      </c>
    </row>
    <row r="188" spans="1:3" x14ac:dyDescent="0.35">
      <c r="A188" s="2" t="s">
        <v>435</v>
      </c>
      <c r="B188" s="11">
        <v>30</v>
      </c>
      <c r="C188" s="22">
        <v>49209</v>
      </c>
    </row>
    <row r="189" spans="1:3" x14ac:dyDescent="0.35">
      <c r="A189" s="2" t="s">
        <v>436</v>
      </c>
      <c r="B189" s="11">
        <v>70</v>
      </c>
      <c r="C189" s="22">
        <v>128551</v>
      </c>
    </row>
    <row r="190" spans="1:3" x14ac:dyDescent="0.35">
      <c r="A190" s="2" t="s">
        <v>437</v>
      </c>
      <c r="B190" s="11">
        <v>85</v>
      </c>
      <c r="C190" s="22">
        <v>173335</v>
      </c>
    </row>
    <row r="191" spans="1:3" x14ac:dyDescent="0.35">
      <c r="A191" s="2" t="s">
        <v>438</v>
      </c>
      <c r="B191" s="11">
        <v>60</v>
      </c>
      <c r="C191" s="22">
        <v>122909</v>
      </c>
    </row>
    <row r="192" spans="1:3" x14ac:dyDescent="0.35">
      <c r="A192" s="2" t="s">
        <v>439</v>
      </c>
      <c r="B192" s="11">
        <v>75</v>
      </c>
      <c r="C192" s="22">
        <v>152966</v>
      </c>
    </row>
    <row r="193" spans="1:3" x14ac:dyDescent="0.35">
      <c r="A193" s="2" t="s">
        <v>440</v>
      </c>
      <c r="B193" s="11">
        <v>320</v>
      </c>
      <c r="C193" s="22">
        <v>626970</v>
      </c>
    </row>
    <row r="194" spans="1:3" x14ac:dyDescent="0.35">
      <c r="A194" s="2" t="s">
        <v>441</v>
      </c>
      <c r="B194" s="11">
        <v>2310</v>
      </c>
      <c r="C194" s="22">
        <v>3479875</v>
      </c>
    </row>
    <row r="195" spans="1:3" x14ac:dyDescent="0.35">
      <c r="A195" s="2" t="s">
        <v>442</v>
      </c>
      <c r="B195" s="11">
        <v>6120</v>
      </c>
      <c r="C195" s="22">
        <v>10965399</v>
      </c>
    </row>
    <row r="196" spans="1:3" x14ac:dyDescent="0.35">
      <c r="A196" s="2" t="s">
        <v>443</v>
      </c>
      <c r="B196" s="11">
        <v>6100</v>
      </c>
      <c r="C196" s="22">
        <v>11041094</v>
      </c>
    </row>
    <row r="197" spans="1:3" x14ac:dyDescent="0.35">
      <c r="A197" s="2" t="s">
        <v>444</v>
      </c>
      <c r="B197" s="11">
        <v>5020</v>
      </c>
      <c r="C197" s="22">
        <v>9193913</v>
      </c>
    </row>
    <row r="198" spans="1:3" x14ac:dyDescent="0.35">
      <c r="A198" s="2" t="s">
        <v>445</v>
      </c>
      <c r="B198" s="11">
        <v>6735</v>
      </c>
      <c r="C198" s="22">
        <v>13293731</v>
      </c>
    </row>
    <row r="199" spans="1:3" x14ac:dyDescent="0.35">
      <c r="A199" s="2" t="s">
        <v>446</v>
      </c>
      <c r="B199" s="11">
        <v>26285</v>
      </c>
      <c r="C199" s="22">
        <v>47974012</v>
      </c>
    </row>
    <row r="200" spans="1:3" x14ac:dyDescent="0.35">
      <c r="A200" s="2" t="s">
        <v>447</v>
      </c>
      <c r="B200" s="11">
        <v>0</v>
      </c>
      <c r="C200" s="22">
        <v>0</v>
      </c>
    </row>
    <row r="201" spans="1:3" x14ac:dyDescent="0.35">
      <c r="A201" s="2" t="s">
        <v>478</v>
      </c>
      <c r="B201" s="11" t="s">
        <v>491</v>
      </c>
      <c r="C201" s="22" t="s">
        <v>491</v>
      </c>
    </row>
    <row r="202" spans="1:3" x14ac:dyDescent="0.35">
      <c r="A202" s="2" t="s">
        <v>448</v>
      </c>
      <c r="B202" s="11">
        <v>0</v>
      </c>
      <c r="C202" s="22">
        <v>0</v>
      </c>
    </row>
    <row r="203" spans="1:3" x14ac:dyDescent="0.35">
      <c r="A203" s="2" t="s">
        <v>449</v>
      </c>
      <c r="B203" s="11" t="s">
        <v>491</v>
      </c>
      <c r="C203" s="22" t="s">
        <v>491</v>
      </c>
    </row>
    <row r="204" spans="1:3" x14ac:dyDescent="0.35">
      <c r="A204" s="2" t="s">
        <v>450</v>
      </c>
      <c r="B204" s="11">
        <v>0</v>
      </c>
      <c r="C204" s="22">
        <v>0</v>
      </c>
    </row>
    <row r="205" spans="1:3" x14ac:dyDescent="0.35">
      <c r="A205" s="2" t="s">
        <v>451</v>
      </c>
      <c r="B205" s="11">
        <v>5</v>
      </c>
      <c r="C205" s="22">
        <v>6279</v>
      </c>
    </row>
    <row r="206" spans="1:3" x14ac:dyDescent="0.35">
      <c r="A206" s="2" t="s">
        <v>452</v>
      </c>
      <c r="B206" s="11">
        <v>65</v>
      </c>
      <c r="C206" s="22">
        <v>93416</v>
      </c>
    </row>
    <row r="207" spans="1:3" x14ac:dyDescent="0.35">
      <c r="A207" s="2" t="s">
        <v>453</v>
      </c>
      <c r="B207" s="11">
        <v>145</v>
      </c>
      <c r="C207" s="22">
        <v>257831</v>
      </c>
    </row>
    <row r="208" spans="1:3" x14ac:dyDescent="0.35">
      <c r="A208" s="2" t="s">
        <v>454</v>
      </c>
      <c r="B208" s="11">
        <v>160</v>
      </c>
      <c r="C208" s="22">
        <v>288069</v>
      </c>
    </row>
    <row r="209" spans="1:3" x14ac:dyDescent="0.35">
      <c r="A209" s="2" t="s">
        <v>455</v>
      </c>
      <c r="B209" s="11">
        <v>125</v>
      </c>
      <c r="C209" s="22">
        <v>219965</v>
      </c>
    </row>
    <row r="210" spans="1:3" x14ac:dyDescent="0.35">
      <c r="A210" s="2" t="s">
        <v>456</v>
      </c>
      <c r="B210" s="11">
        <v>170</v>
      </c>
      <c r="C210" s="22">
        <v>334990</v>
      </c>
    </row>
    <row r="211" spans="1:3" x14ac:dyDescent="0.35">
      <c r="A211" s="2" t="s">
        <v>457</v>
      </c>
      <c r="B211" s="11">
        <v>665</v>
      </c>
      <c r="C211" s="22">
        <v>1194270</v>
      </c>
    </row>
    <row r="212" spans="1:3" x14ac:dyDescent="0.35">
      <c r="A212" s="2" t="s">
        <v>458</v>
      </c>
      <c r="B212" s="11">
        <v>65</v>
      </c>
      <c r="C212" s="22">
        <v>95699</v>
      </c>
    </row>
    <row r="213" spans="1:3" x14ac:dyDescent="0.35">
      <c r="A213" s="2" t="s">
        <v>459</v>
      </c>
      <c r="B213" s="11">
        <v>190</v>
      </c>
      <c r="C213" s="22">
        <v>323018</v>
      </c>
    </row>
    <row r="214" spans="1:3" x14ac:dyDescent="0.35">
      <c r="A214" s="2" t="s">
        <v>460</v>
      </c>
      <c r="B214" s="11">
        <v>180</v>
      </c>
      <c r="C214" s="22">
        <v>315693</v>
      </c>
    </row>
    <row r="215" spans="1:3" x14ac:dyDescent="0.35">
      <c r="A215" s="2" t="s">
        <v>461</v>
      </c>
      <c r="B215" s="11">
        <v>155</v>
      </c>
      <c r="C215" s="22">
        <v>265858</v>
      </c>
    </row>
    <row r="216" spans="1:3" x14ac:dyDescent="0.35">
      <c r="A216" s="2" t="s">
        <v>462</v>
      </c>
      <c r="B216" s="11">
        <v>190</v>
      </c>
      <c r="C216" s="22">
        <v>351430</v>
      </c>
    </row>
    <row r="217" spans="1:3" x14ac:dyDescent="0.35">
      <c r="A217" s="2" t="s">
        <v>463</v>
      </c>
      <c r="B217" s="11">
        <v>775</v>
      </c>
      <c r="C217" s="22">
        <v>1351697</v>
      </c>
    </row>
  </sheetData>
  <conditionalFormatting sqref="A1">
    <cfRule type="dataBar" priority="1">
      <dataBar>
        <cfvo type="num" val="0"/>
        <cfvo type="num" val="1"/>
        <color rgb="FFB4A9D4"/>
      </dataBar>
      <extLst>
        <ext xmlns:x14="http://schemas.microsoft.com/office/spreadsheetml/2009/9/main" uri="{B025F937-C7B1-47D3-B67F-A62EFF666E3E}">
          <x14:id>{D5073D3D-1CA4-4949-BD14-56D0EFC64C94}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5073D3D-1CA4-4949-BD14-56D0EFC64C94}">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8"/>
  <sheetViews>
    <sheetView workbookViewId="0"/>
  </sheetViews>
  <sheetFormatPr defaultColWidth="10.6640625" defaultRowHeight="15.5" x14ac:dyDescent="0.35"/>
  <sheetData>
    <row r="1" spans="1:1" ht="21" x14ac:dyDescent="0.5">
      <c r="A1" s="1" t="s">
        <v>14</v>
      </c>
    </row>
    <row r="2" spans="1:1" ht="31" x14ac:dyDescent="0.35">
      <c r="A2" s="4" t="s">
        <v>479</v>
      </c>
    </row>
    <row r="3" spans="1:1" x14ac:dyDescent="0.35">
      <c r="A3" s="2" t="s">
        <v>480</v>
      </c>
    </row>
    <row r="4" spans="1:1" x14ac:dyDescent="0.35">
      <c r="A4" s="2" t="s">
        <v>481</v>
      </c>
    </row>
    <row r="5" spans="1:1" x14ac:dyDescent="0.35">
      <c r="A5" s="2" t="s">
        <v>482</v>
      </c>
    </row>
    <row r="6" spans="1:1" x14ac:dyDescent="0.35">
      <c r="A6" s="2" t="s">
        <v>483</v>
      </c>
    </row>
    <row r="7" spans="1:1" x14ac:dyDescent="0.35">
      <c r="A7" s="2" t="s">
        <v>484</v>
      </c>
    </row>
    <row r="8" spans="1:1" x14ac:dyDescent="0.35">
      <c r="A8" s="2" t="s">
        <v>239</v>
      </c>
    </row>
  </sheetData>
  <conditionalFormatting sqref="A1">
    <cfRule type="dataBar" priority="1">
      <dataBar>
        <cfvo type="num" val="0"/>
        <cfvo type="num" val="1"/>
        <color rgb="FFB4A9D4"/>
      </dataBar>
      <extLst>
        <ext xmlns:x14="http://schemas.microsoft.com/office/spreadsheetml/2009/9/main" uri="{B025F937-C7B1-47D3-B67F-A62EFF666E3E}">
          <x14:id>{0A10BB01-A3E7-45ED-BAB3-07A918526470}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A10BB01-A3E7-45ED-BAB3-07A91852647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workbookViewId="0"/>
  </sheetViews>
  <sheetFormatPr defaultColWidth="10.6640625" defaultRowHeight="15.5" x14ac:dyDescent="0.35"/>
  <cols>
    <col min="1" max="1" width="35.6640625" customWidth="1"/>
    <col min="2" max="10" width="16.6640625" customWidth="1"/>
  </cols>
  <sheetData>
    <row r="1" spans="1:10" ht="21" x14ac:dyDescent="0.5">
      <c r="A1" s="7" t="s">
        <v>1</v>
      </c>
      <c r="B1" s="2"/>
      <c r="C1" s="2"/>
      <c r="D1" s="2"/>
      <c r="E1" s="2"/>
      <c r="F1" s="2"/>
      <c r="G1" s="2"/>
      <c r="H1" s="2"/>
      <c r="I1" s="2"/>
      <c r="J1" s="2"/>
    </row>
    <row r="2" spans="1:10" x14ac:dyDescent="0.35">
      <c r="A2" s="2" t="s">
        <v>16</v>
      </c>
      <c r="B2" s="2"/>
      <c r="C2" s="2"/>
      <c r="D2" s="2"/>
      <c r="E2" s="2"/>
      <c r="F2" s="2"/>
      <c r="G2" s="2"/>
      <c r="H2" s="2"/>
      <c r="I2" s="2"/>
      <c r="J2" s="2"/>
    </row>
    <row r="3" spans="1:10" x14ac:dyDescent="0.35">
      <c r="A3" s="2" t="s">
        <v>17</v>
      </c>
      <c r="B3" s="2"/>
      <c r="C3" s="2"/>
      <c r="D3" s="2"/>
      <c r="E3" s="2"/>
      <c r="F3" s="2"/>
      <c r="G3" s="2"/>
      <c r="H3" s="2"/>
      <c r="I3" s="2"/>
      <c r="J3" s="2"/>
    </row>
    <row r="4" spans="1:10" x14ac:dyDescent="0.35">
      <c r="A4" s="2" t="s">
        <v>18</v>
      </c>
      <c r="B4" s="2"/>
      <c r="C4" s="2"/>
      <c r="D4" s="2"/>
      <c r="E4" s="2"/>
      <c r="F4" s="2"/>
      <c r="G4" s="2"/>
      <c r="H4" s="2"/>
      <c r="I4" s="2"/>
      <c r="J4" s="2"/>
    </row>
    <row r="5" spans="1:10" x14ac:dyDescent="0.35">
      <c r="A5" s="2" t="s">
        <v>19</v>
      </c>
      <c r="B5" s="2"/>
      <c r="C5" s="2"/>
      <c r="D5" s="2"/>
      <c r="E5" s="2"/>
      <c r="F5" s="2"/>
      <c r="G5" s="2"/>
      <c r="H5" s="2"/>
      <c r="I5" s="2"/>
      <c r="J5" s="2"/>
    </row>
    <row r="6" spans="1:10" ht="80" customHeight="1" x14ac:dyDescent="0.35">
      <c r="A6" s="4" t="s">
        <v>485</v>
      </c>
      <c r="B6" s="4" t="s">
        <v>108</v>
      </c>
      <c r="C6" s="4" t="s">
        <v>109</v>
      </c>
      <c r="D6" s="4" t="s">
        <v>486</v>
      </c>
      <c r="E6" s="4" t="s">
        <v>110</v>
      </c>
      <c r="F6" s="4" t="s">
        <v>111</v>
      </c>
      <c r="G6" s="4" t="s">
        <v>112</v>
      </c>
      <c r="H6" s="4" t="s">
        <v>113</v>
      </c>
      <c r="I6" s="4" t="s">
        <v>114</v>
      </c>
      <c r="J6" s="4" t="s">
        <v>115</v>
      </c>
    </row>
    <row r="7" spans="1:10" x14ac:dyDescent="0.35">
      <c r="A7" s="8" t="s">
        <v>116</v>
      </c>
      <c r="B7" s="9">
        <v>39725</v>
      </c>
      <c r="C7" s="10">
        <v>1</v>
      </c>
      <c r="D7" s="9">
        <v>39095</v>
      </c>
      <c r="E7" s="9">
        <v>28480</v>
      </c>
      <c r="F7" s="9">
        <v>6040</v>
      </c>
      <c r="G7" s="9">
        <v>4575</v>
      </c>
      <c r="H7" s="10">
        <v>0.73</v>
      </c>
      <c r="I7" s="10">
        <v>0.15</v>
      </c>
      <c r="J7" s="10">
        <v>0.12</v>
      </c>
    </row>
    <row r="8" spans="1:10" x14ac:dyDescent="0.35">
      <c r="A8" s="2" t="s">
        <v>117</v>
      </c>
      <c r="B8" s="11">
        <v>290</v>
      </c>
      <c r="C8" s="12">
        <v>0.01</v>
      </c>
      <c r="D8" s="11">
        <v>135</v>
      </c>
      <c r="E8" s="11">
        <v>100</v>
      </c>
      <c r="F8" s="11">
        <v>20</v>
      </c>
      <c r="G8" s="11">
        <v>15</v>
      </c>
      <c r="H8" s="12">
        <v>0.73</v>
      </c>
      <c r="I8" s="12">
        <v>0.15</v>
      </c>
      <c r="J8" s="12">
        <v>0.13</v>
      </c>
    </row>
    <row r="9" spans="1:10" x14ac:dyDescent="0.35">
      <c r="A9" s="2" t="s">
        <v>118</v>
      </c>
      <c r="B9" s="11">
        <v>655</v>
      </c>
      <c r="C9" s="12">
        <v>0.02</v>
      </c>
      <c r="D9" s="11">
        <v>475</v>
      </c>
      <c r="E9" s="11">
        <v>400</v>
      </c>
      <c r="F9" s="11">
        <v>35</v>
      </c>
      <c r="G9" s="11">
        <v>40</v>
      </c>
      <c r="H9" s="12">
        <v>0.84</v>
      </c>
      <c r="I9" s="12">
        <v>0.08</v>
      </c>
      <c r="J9" s="12">
        <v>0.08</v>
      </c>
    </row>
    <row r="10" spans="1:10" x14ac:dyDescent="0.35">
      <c r="A10" s="2" t="s">
        <v>119</v>
      </c>
      <c r="B10" s="11">
        <v>560</v>
      </c>
      <c r="C10" s="12">
        <v>0.01</v>
      </c>
      <c r="D10" s="11">
        <v>480</v>
      </c>
      <c r="E10" s="11">
        <v>380</v>
      </c>
      <c r="F10" s="11">
        <v>60</v>
      </c>
      <c r="G10" s="11">
        <v>40</v>
      </c>
      <c r="H10" s="12">
        <v>0.79</v>
      </c>
      <c r="I10" s="12">
        <v>0.13</v>
      </c>
      <c r="J10" s="12">
        <v>0.08</v>
      </c>
    </row>
    <row r="11" spans="1:10" x14ac:dyDescent="0.35">
      <c r="A11" s="2" t="s">
        <v>120</v>
      </c>
      <c r="B11" s="11">
        <v>545</v>
      </c>
      <c r="C11" s="12">
        <v>0.01</v>
      </c>
      <c r="D11" s="11">
        <v>525</v>
      </c>
      <c r="E11" s="11">
        <v>405</v>
      </c>
      <c r="F11" s="11">
        <v>60</v>
      </c>
      <c r="G11" s="11">
        <v>60</v>
      </c>
      <c r="H11" s="12">
        <v>0.77</v>
      </c>
      <c r="I11" s="12">
        <v>0.12</v>
      </c>
      <c r="J11" s="12">
        <v>0.11</v>
      </c>
    </row>
    <row r="12" spans="1:10" x14ac:dyDescent="0.35">
      <c r="A12" s="2" t="s">
        <v>121</v>
      </c>
      <c r="B12" s="11">
        <v>685</v>
      </c>
      <c r="C12" s="12">
        <v>0.02</v>
      </c>
      <c r="D12" s="11">
        <v>710</v>
      </c>
      <c r="E12" s="11">
        <v>550</v>
      </c>
      <c r="F12" s="11">
        <v>95</v>
      </c>
      <c r="G12" s="11">
        <v>65</v>
      </c>
      <c r="H12" s="12">
        <v>0.77</v>
      </c>
      <c r="I12" s="12">
        <v>0.13</v>
      </c>
      <c r="J12" s="12">
        <v>0.09</v>
      </c>
    </row>
    <row r="13" spans="1:10" x14ac:dyDescent="0.35">
      <c r="A13" s="2" t="s">
        <v>122</v>
      </c>
      <c r="B13" s="11">
        <v>610</v>
      </c>
      <c r="C13" s="12">
        <v>0.02</v>
      </c>
      <c r="D13" s="11">
        <v>550</v>
      </c>
      <c r="E13" s="11">
        <v>430</v>
      </c>
      <c r="F13" s="11">
        <v>80</v>
      </c>
      <c r="G13" s="11">
        <v>45</v>
      </c>
      <c r="H13" s="12">
        <v>0.78</v>
      </c>
      <c r="I13" s="12">
        <v>0.14000000000000001</v>
      </c>
      <c r="J13" s="12">
        <v>0.08</v>
      </c>
    </row>
    <row r="14" spans="1:10" x14ac:dyDescent="0.35">
      <c r="A14" s="2" t="s">
        <v>123</v>
      </c>
      <c r="B14" s="11">
        <v>630</v>
      </c>
      <c r="C14" s="12">
        <v>0.02</v>
      </c>
      <c r="D14" s="11">
        <v>565</v>
      </c>
      <c r="E14" s="11">
        <v>420</v>
      </c>
      <c r="F14" s="11">
        <v>110</v>
      </c>
      <c r="G14" s="11">
        <v>35</v>
      </c>
      <c r="H14" s="12">
        <v>0.74</v>
      </c>
      <c r="I14" s="12">
        <v>0.19</v>
      </c>
      <c r="J14" s="12">
        <v>7.0000000000000007E-2</v>
      </c>
    </row>
    <row r="15" spans="1:10" x14ac:dyDescent="0.35">
      <c r="A15" s="2" t="s">
        <v>124</v>
      </c>
      <c r="B15" s="11">
        <v>680</v>
      </c>
      <c r="C15" s="12">
        <v>0.02</v>
      </c>
      <c r="D15" s="11">
        <v>610</v>
      </c>
      <c r="E15" s="11">
        <v>455</v>
      </c>
      <c r="F15" s="11">
        <v>95</v>
      </c>
      <c r="G15" s="11">
        <v>60</v>
      </c>
      <c r="H15" s="12">
        <v>0.75</v>
      </c>
      <c r="I15" s="12">
        <v>0.16</v>
      </c>
      <c r="J15" s="12">
        <v>0.1</v>
      </c>
    </row>
    <row r="16" spans="1:10" x14ac:dyDescent="0.35">
      <c r="A16" s="2" t="s">
        <v>125</v>
      </c>
      <c r="B16" s="11">
        <v>685</v>
      </c>
      <c r="C16" s="12">
        <v>0.02</v>
      </c>
      <c r="D16" s="11">
        <v>645</v>
      </c>
      <c r="E16" s="11">
        <v>500</v>
      </c>
      <c r="F16" s="11">
        <v>100</v>
      </c>
      <c r="G16" s="11">
        <v>45</v>
      </c>
      <c r="H16" s="12">
        <v>0.78</v>
      </c>
      <c r="I16" s="12">
        <v>0.16</v>
      </c>
      <c r="J16" s="12">
        <v>7.0000000000000007E-2</v>
      </c>
    </row>
    <row r="17" spans="1:10" x14ac:dyDescent="0.35">
      <c r="A17" s="2" t="s">
        <v>126</v>
      </c>
      <c r="B17" s="11">
        <v>785</v>
      </c>
      <c r="C17" s="12">
        <v>0.02</v>
      </c>
      <c r="D17" s="11">
        <v>950</v>
      </c>
      <c r="E17" s="11">
        <v>740</v>
      </c>
      <c r="F17" s="11">
        <v>140</v>
      </c>
      <c r="G17" s="11">
        <v>70</v>
      </c>
      <c r="H17" s="12">
        <v>0.78</v>
      </c>
      <c r="I17" s="12">
        <v>0.15</v>
      </c>
      <c r="J17" s="12">
        <v>7.0000000000000007E-2</v>
      </c>
    </row>
    <row r="18" spans="1:10" x14ac:dyDescent="0.35">
      <c r="A18" s="2" t="s">
        <v>127</v>
      </c>
      <c r="B18" s="11">
        <v>740</v>
      </c>
      <c r="C18" s="12">
        <v>0.02</v>
      </c>
      <c r="D18" s="11">
        <v>740</v>
      </c>
      <c r="E18" s="11">
        <v>555</v>
      </c>
      <c r="F18" s="11">
        <v>105</v>
      </c>
      <c r="G18" s="11">
        <v>80</v>
      </c>
      <c r="H18" s="12">
        <v>0.75</v>
      </c>
      <c r="I18" s="12">
        <v>0.14000000000000001</v>
      </c>
      <c r="J18" s="12">
        <v>0.11</v>
      </c>
    </row>
    <row r="19" spans="1:10" x14ac:dyDescent="0.35">
      <c r="A19" s="2" t="s">
        <v>128</v>
      </c>
      <c r="B19" s="11">
        <v>640</v>
      </c>
      <c r="C19" s="12">
        <v>0.02</v>
      </c>
      <c r="D19" s="11">
        <v>685</v>
      </c>
      <c r="E19" s="11">
        <v>525</v>
      </c>
      <c r="F19" s="11">
        <v>80</v>
      </c>
      <c r="G19" s="11">
        <v>75</v>
      </c>
      <c r="H19" s="12">
        <v>0.77</v>
      </c>
      <c r="I19" s="12">
        <v>0.12</v>
      </c>
      <c r="J19" s="12">
        <v>0.11</v>
      </c>
    </row>
    <row r="20" spans="1:10" x14ac:dyDescent="0.35">
      <c r="A20" s="2" t="s">
        <v>129</v>
      </c>
      <c r="B20" s="11">
        <v>620</v>
      </c>
      <c r="C20" s="12">
        <v>0.02</v>
      </c>
      <c r="D20" s="11">
        <v>635</v>
      </c>
      <c r="E20" s="11">
        <v>490</v>
      </c>
      <c r="F20" s="11">
        <v>85</v>
      </c>
      <c r="G20" s="11">
        <v>60</v>
      </c>
      <c r="H20" s="12">
        <v>0.77</v>
      </c>
      <c r="I20" s="12">
        <v>0.14000000000000001</v>
      </c>
      <c r="J20" s="12">
        <v>0.09</v>
      </c>
    </row>
    <row r="21" spans="1:10" x14ac:dyDescent="0.35">
      <c r="A21" s="2" t="s">
        <v>130</v>
      </c>
      <c r="B21" s="11">
        <v>680</v>
      </c>
      <c r="C21" s="12">
        <v>0.02</v>
      </c>
      <c r="D21" s="11">
        <v>640</v>
      </c>
      <c r="E21" s="11">
        <v>495</v>
      </c>
      <c r="F21" s="11">
        <v>70</v>
      </c>
      <c r="G21" s="11">
        <v>75</v>
      </c>
      <c r="H21" s="12">
        <v>0.77</v>
      </c>
      <c r="I21" s="12">
        <v>0.11</v>
      </c>
      <c r="J21" s="12">
        <v>0.12</v>
      </c>
    </row>
    <row r="22" spans="1:10" x14ac:dyDescent="0.35">
      <c r="A22" s="2" t="s">
        <v>131</v>
      </c>
      <c r="B22" s="11">
        <v>765</v>
      </c>
      <c r="C22" s="12">
        <v>0.02</v>
      </c>
      <c r="D22" s="11">
        <v>675</v>
      </c>
      <c r="E22" s="11">
        <v>520</v>
      </c>
      <c r="F22" s="11">
        <v>65</v>
      </c>
      <c r="G22" s="11">
        <v>90</v>
      </c>
      <c r="H22" s="12">
        <v>0.77</v>
      </c>
      <c r="I22" s="12">
        <v>0.1</v>
      </c>
      <c r="J22" s="12">
        <v>0.13</v>
      </c>
    </row>
    <row r="23" spans="1:10" x14ac:dyDescent="0.35">
      <c r="A23" s="2" t="s">
        <v>132</v>
      </c>
      <c r="B23" s="11">
        <v>645</v>
      </c>
      <c r="C23" s="12">
        <v>0.02</v>
      </c>
      <c r="D23" s="11">
        <v>620</v>
      </c>
      <c r="E23" s="11">
        <v>465</v>
      </c>
      <c r="F23" s="11">
        <v>75</v>
      </c>
      <c r="G23" s="11">
        <v>80</v>
      </c>
      <c r="H23" s="12">
        <v>0.75</v>
      </c>
      <c r="I23" s="12">
        <v>0.12</v>
      </c>
      <c r="J23" s="12">
        <v>0.13</v>
      </c>
    </row>
    <row r="24" spans="1:10" x14ac:dyDescent="0.35">
      <c r="A24" s="2" t="s">
        <v>133</v>
      </c>
      <c r="B24" s="11">
        <v>830</v>
      </c>
      <c r="C24" s="12">
        <v>0.02</v>
      </c>
      <c r="D24" s="11">
        <v>780</v>
      </c>
      <c r="E24" s="11">
        <v>635</v>
      </c>
      <c r="F24" s="11">
        <v>60</v>
      </c>
      <c r="G24" s="11">
        <v>85</v>
      </c>
      <c r="H24" s="12">
        <v>0.81</v>
      </c>
      <c r="I24" s="12">
        <v>0.08</v>
      </c>
      <c r="J24" s="12">
        <v>0.11</v>
      </c>
    </row>
    <row r="25" spans="1:10" x14ac:dyDescent="0.35">
      <c r="A25" s="2" t="s">
        <v>134</v>
      </c>
      <c r="B25" s="11">
        <v>810</v>
      </c>
      <c r="C25" s="12">
        <v>0.02</v>
      </c>
      <c r="D25" s="11">
        <v>740</v>
      </c>
      <c r="E25" s="11">
        <v>565</v>
      </c>
      <c r="F25" s="11">
        <v>70</v>
      </c>
      <c r="G25" s="11">
        <v>110</v>
      </c>
      <c r="H25" s="12">
        <v>0.76</v>
      </c>
      <c r="I25" s="12">
        <v>0.09</v>
      </c>
      <c r="J25" s="12">
        <v>0.15</v>
      </c>
    </row>
    <row r="26" spans="1:10" x14ac:dyDescent="0.35">
      <c r="A26" s="2" t="s">
        <v>135</v>
      </c>
      <c r="B26" s="11">
        <v>805</v>
      </c>
      <c r="C26" s="12">
        <v>0.02</v>
      </c>
      <c r="D26" s="11">
        <v>950</v>
      </c>
      <c r="E26" s="11">
        <v>750</v>
      </c>
      <c r="F26" s="11">
        <v>105</v>
      </c>
      <c r="G26" s="11">
        <v>95</v>
      </c>
      <c r="H26" s="12">
        <v>0.79</v>
      </c>
      <c r="I26" s="12">
        <v>0.11</v>
      </c>
      <c r="J26" s="12">
        <v>0.1</v>
      </c>
    </row>
    <row r="27" spans="1:10" x14ac:dyDescent="0.35">
      <c r="A27" s="2" t="s">
        <v>136</v>
      </c>
      <c r="B27" s="11">
        <v>670</v>
      </c>
      <c r="C27" s="12">
        <v>0.02</v>
      </c>
      <c r="D27" s="11">
        <v>760</v>
      </c>
      <c r="E27" s="11">
        <v>565</v>
      </c>
      <c r="F27" s="11">
        <v>100</v>
      </c>
      <c r="G27" s="11">
        <v>95</v>
      </c>
      <c r="H27" s="12">
        <v>0.75</v>
      </c>
      <c r="I27" s="12">
        <v>0.13</v>
      </c>
      <c r="J27" s="12">
        <v>0.12</v>
      </c>
    </row>
    <row r="28" spans="1:10" x14ac:dyDescent="0.35">
      <c r="A28" s="2" t="s">
        <v>137</v>
      </c>
      <c r="B28" s="11">
        <v>625</v>
      </c>
      <c r="C28" s="12">
        <v>0.02</v>
      </c>
      <c r="D28" s="11">
        <v>520</v>
      </c>
      <c r="E28" s="11">
        <v>395</v>
      </c>
      <c r="F28" s="11">
        <v>60</v>
      </c>
      <c r="G28" s="11">
        <v>65</v>
      </c>
      <c r="H28" s="12">
        <v>0.76</v>
      </c>
      <c r="I28" s="12">
        <v>0.12</v>
      </c>
      <c r="J28" s="12">
        <v>0.12</v>
      </c>
    </row>
    <row r="29" spans="1:10" x14ac:dyDescent="0.35">
      <c r="A29" s="2" t="s">
        <v>138</v>
      </c>
      <c r="B29" s="11">
        <v>740</v>
      </c>
      <c r="C29" s="12">
        <v>0.02</v>
      </c>
      <c r="D29" s="11">
        <v>685</v>
      </c>
      <c r="E29" s="11">
        <v>520</v>
      </c>
      <c r="F29" s="11">
        <v>85</v>
      </c>
      <c r="G29" s="11">
        <v>80</v>
      </c>
      <c r="H29" s="12">
        <v>0.76</v>
      </c>
      <c r="I29" s="12">
        <v>0.12</v>
      </c>
      <c r="J29" s="12">
        <v>0.11</v>
      </c>
    </row>
    <row r="30" spans="1:10" x14ac:dyDescent="0.35">
      <c r="A30" s="2" t="s">
        <v>139</v>
      </c>
      <c r="B30" s="11">
        <v>665</v>
      </c>
      <c r="C30" s="12">
        <v>0.02</v>
      </c>
      <c r="D30" s="11">
        <v>805</v>
      </c>
      <c r="E30" s="11">
        <v>640</v>
      </c>
      <c r="F30" s="11">
        <v>85</v>
      </c>
      <c r="G30" s="11">
        <v>80</v>
      </c>
      <c r="H30" s="12">
        <v>0.8</v>
      </c>
      <c r="I30" s="12">
        <v>0.11</v>
      </c>
      <c r="J30" s="12">
        <v>0.1</v>
      </c>
    </row>
    <row r="31" spans="1:10" x14ac:dyDescent="0.35">
      <c r="A31" s="2" t="s">
        <v>140</v>
      </c>
      <c r="B31" s="11">
        <v>675</v>
      </c>
      <c r="C31" s="12">
        <v>0.02</v>
      </c>
      <c r="D31" s="11">
        <v>750</v>
      </c>
      <c r="E31" s="11">
        <v>580</v>
      </c>
      <c r="F31" s="11">
        <v>90</v>
      </c>
      <c r="G31" s="11">
        <v>75</v>
      </c>
      <c r="H31" s="12">
        <v>0.78</v>
      </c>
      <c r="I31" s="12">
        <v>0.12</v>
      </c>
      <c r="J31" s="12">
        <v>0.1</v>
      </c>
    </row>
    <row r="32" spans="1:10" x14ac:dyDescent="0.35">
      <c r="A32" s="2" t="s">
        <v>141</v>
      </c>
      <c r="B32" s="11">
        <v>735</v>
      </c>
      <c r="C32" s="12">
        <v>0.02</v>
      </c>
      <c r="D32" s="11">
        <v>740</v>
      </c>
      <c r="E32" s="11">
        <v>575</v>
      </c>
      <c r="F32" s="11">
        <v>105</v>
      </c>
      <c r="G32" s="11">
        <v>60</v>
      </c>
      <c r="H32" s="12">
        <v>0.77</v>
      </c>
      <c r="I32" s="12">
        <v>0.14000000000000001</v>
      </c>
      <c r="J32" s="12">
        <v>0.08</v>
      </c>
    </row>
    <row r="33" spans="1:10" x14ac:dyDescent="0.35">
      <c r="A33" s="2" t="s">
        <v>142</v>
      </c>
      <c r="B33" s="11">
        <v>775</v>
      </c>
      <c r="C33" s="12">
        <v>0.02</v>
      </c>
      <c r="D33" s="11">
        <v>545</v>
      </c>
      <c r="E33" s="11">
        <v>430</v>
      </c>
      <c r="F33" s="11">
        <v>75</v>
      </c>
      <c r="G33" s="11">
        <v>40</v>
      </c>
      <c r="H33" s="12">
        <v>0.79</v>
      </c>
      <c r="I33" s="12">
        <v>0.13</v>
      </c>
      <c r="J33" s="12">
        <v>7.0000000000000007E-2</v>
      </c>
    </row>
    <row r="34" spans="1:10" x14ac:dyDescent="0.35">
      <c r="A34" s="2" t="s">
        <v>143</v>
      </c>
      <c r="B34" s="11">
        <v>815</v>
      </c>
      <c r="C34" s="12">
        <v>0.02</v>
      </c>
      <c r="D34" s="11">
        <v>615</v>
      </c>
      <c r="E34" s="11">
        <v>470</v>
      </c>
      <c r="F34" s="11">
        <v>85</v>
      </c>
      <c r="G34" s="11">
        <v>60</v>
      </c>
      <c r="H34" s="12">
        <v>0.77</v>
      </c>
      <c r="I34" s="12">
        <v>0.14000000000000001</v>
      </c>
      <c r="J34" s="12">
        <v>0.09</v>
      </c>
    </row>
    <row r="35" spans="1:10" x14ac:dyDescent="0.35">
      <c r="A35" s="2" t="s">
        <v>144</v>
      </c>
      <c r="B35" s="11">
        <v>715</v>
      </c>
      <c r="C35" s="12">
        <v>0.02</v>
      </c>
      <c r="D35" s="11">
        <v>665</v>
      </c>
      <c r="E35" s="11">
        <v>470</v>
      </c>
      <c r="F35" s="11">
        <v>135</v>
      </c>
      <c r="G35" s="11">
        <v>65</v>
      </c>
      <c r="H35" s="12">
        <v>0.7</v>
      </c>
      <c r="I35" s="12">
        <v>0.2</v>
      </c>
      <c r="J35" s="12">
        <v>0.09</v>
      </c>
    </row>
    <row r="36" spans="1:10" x14ac:dyDescent="0.35">
      <c r="A36" s="2" t="s">
        <v>145</v>
      </c>
      <c r="B36" s="11">
        <v>790</v>
      </c>
      <c r="C36" s="12">
        <v>0.02</v>
      </c>
      <c r="D36" s="11">
        <v>810</v>
      </c>
      <c r="E36" s="11">
        <v>635</v>
      </c>
      <c r="F36" s="11">
        <v>100</v>
      </c>
      <c r="G36" s="11">
        <v>75</v>
      </c>
      <c r="H36" s="12">
        <v>0.78</v>
      </c>
      <c r="I36" s="12">
        <v>0.12</v>
      </c>
      <c r="J36" s="12">
        <v>0.09</v>
      </c>
    </row>
    <row r="37" spans="1:10" x14ac:dyDescent="0.35">
      <c r="A37" s="2" t="s">
        <v>146</v>
      </c>
      <c r="B37" s="11">
        <v>735</v>
      </c>
      <c r="C37" s="12">
        <v>0.02</v>
      </c>
      <c r="D37" s="11">
        <v>805</v>
      </c>
      <c r="E37" s="11">
        <v>635</v>
      </c>
      <c r="F37" s="11">
        <v>95</v>
      </c>
      <c r="G37" s="11">
        <v>75</v>
      </c>
      <c r="H37" s="12">
        <v>0.79</v>
      </c>
      <c r="I37" s="12">
        <v>0.12</v>
      </c>
      <c r="J37" s="12">
        <v>0.09</v>
      </c>
    </row>
    <row r="38" spans="1:10" x14ac:dyDescent="0.35">
      <c r="A38" s="2" t="s">
        <v>147</v>
      </c>
      <c r="B38" s="11">
        <v>775</v>
      </c>
      <c r="C38" s="12">
        <v>0.02</v>
      </c>
      <c r="D38" s="11">
        <v>860</v>
      </c>
      <c r="E38" s="11">
        <v>645</v>
      </c>
      <c r="F38" s="11">
        <v>140</v>
      </c>
      <c r="G38" s="11">
        <v>70</v>
      </c>
      <c r="H38" s="12">
        <v>0.75</v>
      </c>
      <c r="I38" s="12">
        <v>0.17</v>
      </c>
      <c r="J38" s="12">
        <v>0.08</v>
      </c>
    </row>
    <row r="39" spans="1:10" x14ac:dyDescent="0.35">
      <c r="A39" s="2" t="s">
        <v>148</v>
      </c>
      <c r="B39" s="11">
        <v>640</v>
      </c>
      <c r="C39" s="12">
        <v>0.02</v>
      </c>
      <c r="D39" s="11">
        <v>595</v>
      </c>
      <c r="E39" s="11">
        <v>455</v>
      </c>
      <c r="F39" s="11">
        <v>100</v>
      </c>
      <c r="G39" s="11">
        <v>40</v>
      </c>
      <c r="H39" s="12">
        <v>0.77</v>
      </c>
      <c r="I39" s="12">
        <v>0.17</v>
      </c>
      <c r="J39" s="12">
        <v>7.0000000000000007E-2</v>
      </c>
    </row>
    <row r="40" spans="1:10" x14ac:dyDescent="0.35">
      <c r="A40" s="2" t="s">
        <v>149</v>
      </c>
      <c r="B40" s="11">
        <v>730</v>
      </c>
      <c r="C40" s="12">
        <v>0.02</v>
      </c>
      <c r="D40" s="11">
        <v>580</v>
      </c>
      <c r="E40" s="11">
        <v>425</v>
      </c>
      <c r="F40" s="11">
        <v>105</v>
      </c>
      <c r="G40" s="11">
        <v>50</v>
      </c>
      <c r="H40" s="12">
        <v>0.73</v>
      </c>
      <c r="I40" s="12">
        <v>0.18</v>
      </c>
      <c r="J40" s="12">
        <v>0.09</v>
      </c>
    </row>
    <row r="41" spans="1:10" x14ac:dyDescent="0.35">
      <c r="A41" s="2" t="s">
        <v>150</v>
      </c>
      <c r="B41" s="11">
        <v>660</v>
      </c>
      <c r="C41" s="12">
        <v>0.02</v>
      </c>
      <c r="D41" s="11">
        <v>530</v>
      </c>
      <c r="E41" s="11">
        <v>380</v>
      </c>
      <c r="F41" s="11">
        <v>100</v>
      </c>
      <c r="G41" s="11">
        <v>50</v>
      </c>
      <c r="H41" s="12">
        <v>0.72</v>
      </c>
      <c r="I41" s="12">
        <v>0.19</v>
      </c>
      <c r="J41" s="12">
        <v>0.09</v>
      </c>
    </row>
    <row r="42" spans="1:10" x14ac:dyDescent="0.35">
      <c r="A42" s="2" t="s">
        <v>151</v>
      </c>
      <c r="B42" s="11">
        <v>665</v>
      </c>
      <c r="C42" s="12">
        <v>0.02</v>
      </c>
      <c r="D42" s="11">
        <v>585</v>
      </c>
      <c r="E42" s="11">
        <v>450</v>
      </c>
      <c r="F42" s="11">
        <v>80</v>
      </c>
      <c r="G42" s="11">
        <v>60</v>
      </c>
      <c r="H42" s="12">
        <v>0.77</v>
      </c>
      <c r="I42" s="12">
        <v>0.14000000000000001</v>
      </c>
      <c r="J42" s="12">
        <v>0.1</v>
      </c>
    </row>
    <row r="43" spans="1:10" x14ac:dyDescent="0.35">
      <c r="A43" s="2" t="s">
        <v>152</v>
      </c>
      <c r="B43" s="11">
        <v>680</v>
      </c>
      <c r="C43" s="12">
        <v>0.02</v>
      </c>
      <c r="D43" s="11">
        <v>675</v>
      </c>
      <c r="E43" s="11">
        <v>460</v>
      </c>
      <c r="F43" s="11">
        <v>140</v>
      </c>
      <c r="G43" s="11">
        <v>70</v>
      </c>
      <c r="H43" s="12">
        <v>0.69</v>
      </c>
      <c r="I43" s="12">
        <v>0.21</v>
      </c>
      <c r="J43" s="12">
        <v>0.11</v>
      </c>
    </row>
    <row r="44" spans="1:10" x14ac:dyDescent="0.35">
      <c r="A44" s="2" t="s">
        <v>153</v>
      </c>
      <c r="B44" s="11">
        <v>620</v>
      </c>
      <c r="C44" s="12">
        <v>0.02</v>
      </c>
      <c r="D44" s="11">
        <v>765</v>
      </c>
      <c r="E44" s="11">
        <v>530</v>
      </c>
      <c r="F44" s="11">
        <v>160</v>
      </c>
      <c r="G44" s="11">
        <v>70</v>
      </c>
      <c r="H44" s="12">
        <v>0.7</v>
      </c>
      <c r="I44" s="12">
        <v>0.21</v>
      </c>
      <c r="J44" s="12">
        <v>0.09</v>
      </c>
    </row>
    <row r="45" spans="1:10" x14ac:dyDescent="0.35">
      <c r="A45" s="2" t="s">
        <v>154</v>
      </c>
      <c r="B45" s="11">
        <v>775</v>
      </c>
      <c r="C45" s="12">
        <v>0.02</v>
      </c>
      <c r="D45" s="11">
        <v>825</v>
      </c>
      <c r="E45" s="11">
        <v>585</v>
      </c>
      <c r="F45" s="11">
        <v>150</v>
      </c>
      <c r="G45" s="11">
        <v>90</v>
      </c>
      <c r="H45" s="12">
        <v>0.71</v>
      </c>
      <c r="I45" s="12">
        <v>0.18</v>
      </c>
      <c r="J45" s="12">
        <v>0.11</v>
      </c>
    </row>
    <row r="46" spans="1:10" x14ac:dyDescent="0.35">
      <c r="A46" s="2" t="s">
        <v>155</v>
      </c>
      <c r="B46" s="11">
        <v>750</v>
      </c>
      <c r="C46" s="12">
        <v>0.02</v>
      </c>
      <c r="D46" s="11">
        <v>710</v>
      </c>
      <c r="E46" s="11">
        <v>495</v>
      </c>
      <c r="F46" s="11">
        <v>125</v>
      </c>
      <c r="G46" s="11">
        <v>90</v>
      </c>
      <c r="H46" s="12">
        <v>0.7</v>
      </c>
      <c r="I46" s="12">
        <v>0.18</v>
      </c>
      <c r="J46" s="12">
        <v>0.12</v>
      </c>
    </row>
    <row r="47" spans="1:10" x14ac:dyDescent="0.35">
      <c r="A47" s="2" t="s">
        <v>156</v>
      </c>
      <c r="B47" s="11">
        <v>660</v>
      </c>
      <c r="C47" s="12">
        <v>0.02</v>
      </c>
      <c r="D47" s="11">
        <v>430</v>
      </c>
      <c r="E47" s="11">
        <v>250</v>
      </c>
      <c r="F47" s="11">
        <v>115</v>
      </c>
      <c r="G47" s="11">
        <v>60</v>
      </c>
      <c r="H47" s="12">
        <v>0.57999999999999996</v>
      </c>
      <c r="I47" s="12">
        <v>0.27</v>
      </c>
      <c r="J47" s="12">
        <v>0.14000000000000001</v>
      </c>
    </row>
    <row r="48" spans="1:10" x14ac:dyDescent="0.35">
      <c r="A48" s="2" t="s">
        <v>157</v>
      </c>
      <c r="B48" s="11">
        <v>1010</v>
      </c>
      <c r="C48" s="12">
        <v>0.03</v>
      </c>
      <c r="D48" s="11">
        <v>655</v>
      </c>
      <c r="E48" s="11">
        <v>405</v>
      </c>
      <c r="F48" s="11">
        <v>125</v>
      </c>
      <c r="G48" s="11">
        <v>125</v>
      </c>
      <c r="H48" s="12">
        <v>0.62</v>
      </c>
      <c r="I48" s="12">
        <v>0.19</v>
      </c>
      <c r="J48" s="12">
        <v>0.19</v>
      </c>
    </row>
    <row r="49" spans="1:10" x14ac:dyDescent="0.35">
      <c r="A49" s="2" t="s">
        <v>158</v>
      </c>
      <c r="B49" s="11">
        <v>765</v>
      </c>
      <c r="C49" s="12">
        <v>0.02</v>
      </c>
      <c r="D49" s="11">
        <v>705</v>
      </c>
      <c r="E49" s="11">
        <v>465</v>
      </c>
      <c r="F49" s="11">
        <v>120</v>
      </c>
      <c r="G49" s="11">
        <v>120</v>
      </c>
      <c r="H49" s="12">
        <v>0.66</v>
      </c>
      <c r="I49" s="12">
        <v>0.17</v>
      </c>
      <c r="J49" s="12">
        <v>0.17</v>
      </c>
    </row>
    <row r="50" spans="1:10" x14ac:dyDescent="0.35">
      <c r="A50" s="2" t="s">
        <v>159</v>
      </c>
      <c r="B50" s="11">
        <v>930</v>
      </c>
      <c r="C50" s="12">
        <v>0.02</v>
      </c>
      <c r="D50" s="11">
        <v>770</v>
      </c>
      <c r="E50" s="11">
        <v>490</v>
      </c>
      <c r="F50" s="11">
        <v>135</v>
      </c>
      <c r="G50" s="11">
        <v>150</v>
      </c>
      <c r="H50" s="12">
        <v>0.64</v>
      </c>
      <c r="I50" s="12">
        <v>0.17</v>
      </c>
      <c r="J50" s="12">
        <v>0.19</v>
      </c>
    </row>
    <row r="51" spans="1:10" x14ac:dyDescent="0.35">
      <c r="A51" s="2" t="s">
        <v>160</v>
      </c>
      <c r="B51" s="11">
        <v>805</v>
      </c>
      <c r="C51" s="12">
        <v>0.02</v>
      </c>
      <c r="D51" s="11">
        <v>605</v>
      </c>
      <c r="E51" s="11">
        <v>355</v>
      </c>
      <c r="F51" s="11">
        <v>120</v>
      </c>
      <c r="G51" s="11">
        <v>130</v>
      </c>
      <c r="H51" s="12">
        <v>0.59</v>
      </c>
      <c r="I51" s="12">
        <v>0.2</v>
      </c>
      <c r="J51" s="12">
        <v>0.21</v>
      </c>
    </row>
    <row r="52" spans="1:10" x14ac:dyDescent="0.35">
      <c r="A52" s="2" t="s">
        <v>161</v>
      </c>
      <c r="B52" s="11">
        <v>855</v>
      </c>
      <c r="C52" s="12">
        <v>0.02</v>
      </c>
      <c r="D52" s="11">
        <v>1020</v>
      </c>
      <c r="E52" s="11">
        <v>685</v>
      </c>
      <c r="F52" s="11">
        <v>165</v>
      </c>
      <c r="G52" s="11">
        <v>170</v>
      </c>
      <c r="H52" s="12">
        <v>0.67</v>
      </c>
      <c r="I52" s="12">
        <v>0.16</v>
      </c>
      <c r="J52" s="12">
        <v>0.17</v>
      </c>
    </row>
    <row r="53" spans="1:10" x14ac:dyDescent="0.35">
      <c r="A53" s="2" t="s">
        <v>162</v>
      </c>
      <c r="B53" s="11">
        <v>785</v>
      </c>
      <c r="C53" s="12">
        <v>0.02</v>
      </c>
      <c r="D53" s="11">
        <v>1290</v>
      </c>
      <c r="E53" s="11">
        <v>850</v>
      </c>
      <c r="F53" s="11">
        <v>265</v>
      </c>
      <c r="G53" s="11">
        <v>180</v>
      </c>
      <c r="H53" s="12">
        <v>0.66</v>
      </c>
      <c r="I53" s="12">
        <v>0.2</v>
      </c>
      <c r="J53" s="12">
        <v>0.14000000000000001</v>
      </c>
    </row>
    <row r="54" spans="1:10" x14ac:dyDescent="0.35">
      <c r="A54" s="2" t="s">
        <v>163</v>
      </c>
      <c r="B54" s="11">
        <v>790</v>
      </c>
      <c r="C54" s="12">
        <v>0.02</v>
      </c>
      <c r="D54" s="11">
        <v>995</v>
      </c>
      <c r="E54" s="11">
        <v>645</v>
      </c>
      <c r="F54" s="11">
        <v>220</v>
      </c>
      <c r="G54" s="11">
        <v>130</v>
      </c>
      <c r="H54" s="12">
        <v>0.65</v>
      </c>
      <c r="I54" s="12">
        <v>0.22</v>
      </c>
      <c r="J54" s="12">
        <v>0.13</v>
      </c>
    </row>
    <row r="55" spans="1:10" x14ac:dyDescent="0.35">
      <c r="A55" s="2" t="s">
        <v>164</v>
      </c>
      <c r="B55" s="11">
        <v>810</v>
      </c>
      <c r="C55" s="12">
        <v>0.02</v>
      </c>
      <c r="D55" s="11">
        <v>980</v>
      </c>
      <c r="E55" s="11">
        <v>670</v>
      </c>
      <c r="F55" s="11">
        <v>170</v>
      </c>
      <c r="G55" s="11">
        <v>140</v>
      </c>
      <c r="H55" s="12">
        <v>0.69</v>
      </c>
      <c r="I55" s="12">
        <v>0.17</v>
      </c>
      <c r="J55" s="12">
        <v>0.14000000000000001</v>
      </c>
    </row>
    <row r="56" spans="1:10" x14ac:dyDescent="0.35">
      <c r="A56" s="2" t="s">
        <v>165</v>
      </c>
      <c r="B56" s="11">
        <v>685</v>
      </c>
      <c r="C56" s="12">
        <v>0.02</v>
      </c>
      <c r="D56" s="11">
        <v>875</v>
      </c>
      <c r="E56" s="11">
        <v>615</v>
      </c>
      <c r="F56" s="11">
        <v>145</v>
      </c>
      <c r="G56" s="11">
        <v>120</v>
      </c>
      <c r="H56" s="12">
        <v>0.7</v>
      </c>
      <c r="I56" s="12">
        <v>0.16</v>
      </c>
      <c r="J56" s="12">
        <v>0.14000000000000001</v>
      </c>
    </row>
    <row r="57" spans="1:10" x14ac:dyDescent="0.35">
      <c r="A57" s="2" t="s">
        <v>166</v>
      </c>
      <c r="B57" s="11">
        <v>695</v>
      </c>
      <c r="C57" s="12">
        <v>0.02</v>
      </c>
      <c r="D57" s="11">
        <v>810</v>
      </c>
      <c r="E57" s="11">
        <v>565</v>
      </c>
      <c r="F57" s="11">
        <v>150</v>
      </c>
      <c r="G57" s="11">
        <v>95</v>
      </c>
      <c r="H57" s="12">
        <v>0.7</v>
      </c>
      <c r="I57" s="12">
        <v>0.18</v>
      </c>
      <c r="J57" s="12">
        <v>0.12</v>
      </c>
    </row>
    <row r="58" spans="1:10" x14ac:dyDescent="0.35">
      <c r="A58" s="2" t="s">
        <v>167</v>
      </c>
      <c r="B58" s="11">
        <v>730</v>
      </c>
      <c r="C58" s="12">
        <v>0.02</v>
      </c>
      <c r="D58" s="11">
        <v>840</v>
      </c>
      <c r="E58" s="11">
        <v>545</v>
      </c>
      <c r="F58" s="11">
        <v>165</v>
      </c>
      <c r="G58" s="11">
        <v>135</v>
      </c>
      <c r="H58" s="12">
        <v>0.65</v>
      </c>
      <c r="I58" s="12">
        <v>0.2</v>
      </c>
      <c r="J58" s="12">
        <v>0.16</v>
      </c>
    </row>
    <row r="59" spans="1:10" x14ac:dyDescent="0.35">
      <c r="A59" s="2" t="s">
        <v>168</v>
      </c>
      <c r="B59" s="11">
        <v>660</v>
      </c>
      <c r="C59" s="12">
        <v>0.02</v>
      </c>
      <c r="D59" s="11">
        <v>565</v>
      </c>
      <c r="E59" s="11">
        <v>375</v>
      </c>
      <c r="F59" s="11">
        <v>100</v>
      </c>
      <c r="G59" s="11">
        <v>90</v>
      </c>
      <c r="H59" s="12">
        <v>0.66</v>
      </c>
      <c r="I59" s="12">
        <v>0.17</v>
      </c>
      <c r="J59" s="12">
        <v>0.16</v>
      </c>
    </row>
    <row r="60" spans="1:10" x14ac:dyDescent="0.35">
      <c r="A60" s="2" t="s">
        <v>169</v>
      </c>
      <c r="B60" s="11">
        <v>1005</v>
      </c>
      <c r="C60" s="12">
        <v>0.03</v>
      </c>
      <c r="D60" s="11">
        <v>895</v>
      </c>
      <c r="E60" s="11">
        <v>605</v>
      </c>
      <c r="F60" s="11">
        <v>135</v>
      </c>
      <c r="G60" s="11">
        <v>150</v>
      </c>
      <c r="H60" s="12">
        <v>0.68</v>
      </c>
      <c r="I60" s="12">
        <v>0.15</v>
      </c>
      <c r="J60" s="12">
        <v>0.17</v>
      </c>
    </row>
    <row r="61" spans="1:10" x14ac:dyDescent="0.35">
      <c r="A61" s="2" t="s">
        <v>170</v>
      </c>
      <c r="B61" s="11">
        <v>830</v>
      </c>
      <c r="C61" s="12">
        <v>0.02</v>
      </c>
      <c r="D61" s="11">
        <v>925</v>
      </c>
      <c r="E61" s="11">
        <v>680</v>
      </c>
      <c r="F61" s="11">
        <v>125</v>
      </c>
      <c r="G61" s="11">
        <v>115</v>
      </c>
      <c r="H61" s="12">
        <v>0.74</v>
      </c>
      <c r="I61" s="12">
        <v>0.14000000000000001</v>
      </c>
      <c r="J61" s="12">
        <v>0.13</v>
      </c>
    </row>
    <row r="62" spans="1:10" x14ac:dyDescent="0.35">
      <c r="A62" s="2" t="s">
        <v>171</v>
      </c>
      <c r="B62" s="11">
        <v>810</v>
      </c>
      <c r="C62" s="12">
        <v>0.02</v>
      </c>
      <c r="D62" s="11">
        <v>805</v>
      </c>
      <c r="E62" s="11">
        <v>550</v>
      </c>
      <c r="F62" s="11">
        <v>175</v>
      </c>
      <c r="G62" s="11">
        <v>85</v>
      </c>
      <c r="H62" s="12">
        <v>0.68</v>
      </c>
      <c r="I62" s="12">
        <v>0.21</v>
      </c>
      <c r="J62" s="12">
        <v>0.1</v>
      </c>
    </row>
    <row r="63" spans="1:10" x14ac:dyDescent="0.35">
      <c r="A63" s="13" t="s">
        <v>172</v>
      </c>
      <c r="B63" s="14">
        <v>3975</v>
      </c>
      <c r="C63" s="15">
        <v>0.1</v>
      </c>
      <c r="D63" s="14">
        <v>3445</v>
      </c>
      <c r="E63" s="14">
        <v>2685</v>
      </c>
      <c r="F63" s="14">
        <v>460</v>
      </c>
      <c r="G63" s="14">
        <v>300</v>
      </c>
      <c r="H63" s="15">
        <v>0.78</v>
      </c>
      <c r="I63" s="15">
        <v>0.13</v>
      </c>
      <c r="J63" s="15">
        <v>0.09</v>
      </c>
    </row>
    <row r="64" spans="1:10" x14ac:dyDescent="0.35">
      <c r="A64" s="16" t="s">
        <v>173</v>
      </c>
      <c r="B64" s="17">
        <v>8690</v>
      </c>
      <c r="C64" s="18">
        <v>0.22</v>
      </c>
      <c r="D64" s="17">
        <v>8670</v>
      </c>
      <c r="E64" s="17">
        <v>6695</v>
      </c>
      <c r="F64" s="17">
        <v>1055</v>
      </c>
      <c r="G64" s="17">
        <v>925</v>
      </c>
      <c r="H64" s="18">
        <v>0.77</v>
      </c>
      <c r="I64" s="18">
        <v>0.12</v>
      </c>
      <c r="J64" s="18">
        <v>0.11</v>
      </c>
    </row>
    <row r="65" spans="1:10" x14ac:dyDescent="0.35">
      <c r="A65" s="16" t="s">
        <v>174</v>
      </c>
      <c r="B65" s="17">
        <v>8715</v>
      </c>
      <c r="C65" s="18">
        <v>0.22</v>
      </c>
      <c r="D65" s="17">
        <v>8550</v>
      </c>
      <c r="E65" s="17">
        <v>6565</v>
      </c>
      <c r="F65" s="17">
        <v>1150</v>
      </c>
      <c r="G65" s="17">
        <v>835</v>
      </c>
      <c r="H65" s="18">
        <v>0.77</v>
      </c>
      <c r="I65" s="18">
        <v>0.13</v>
      </c>
      <c r="J65" s="18">
        <v>0.1</v>
      </c>
    </row>
    <row r="66" spans="1:10" x14ac:dyDescent="0.35">
      <c r="A66" s="16" t="s">
        <v>175</v>
      </c>
      <c r="B66" s="17">
        <v>8875</v>
      </c>
      <c r="C66" s="18">
        <v>0.22</v>
      </c>
      <c r="D66" s="17">
        <v>7815</v>
      </c>
      <c r="E66" s="17">
        <v>5390</v>
      </c>
      <c r="F66" s="17">
        <v>1450</v>
      </c>
      <c r="G66" s="17">
        <v>975</v>
      </c>
      <c r="H66" s="18">
        <v>0.69</v>
      </c>
      <c r="I66" s="18">
        <v>0.19</v>
      </c>
      <c r="J66" s="18">
        <v>0.12</v>
      </c>
    </row>
    <row r="67" spans="1:10" x14ac:dyDescent="0.35">
      <c r="A67" s="16" t="s">
        <v>176</v>
      </c>
      <c r="B67" s="17">
        <v>9470</v>
      </c>
      <c r="C67" s="18">
        <v>0.24</v>
      </c>
      <c r="D67" s="17">
        <v>10610</v>
      </c>
      <c r="E67" s="17">
        <v>7145</v>
      </c>
      <c r="F67" s="17">
        <v>1925</v>
      </c>
      <c r="G67" s="17">
        <v>1540</v>
      </c>
      <c r="H67" s="18">
        <v>0.67</v>
      </c>
      <c r="I67" s="18">
        <v>0.18</v>
      </c>
      <c r="J67" s="18">
        <v>0.14000000000000001</v>
      </c>
    </row>
    <row r="68" spans="1:10" x14ac:dyDescent="0.35">
      <c r="A68" s="2" t="s">
        <v>45</v>
      </c>
      <c r="B68" s="2"/>
      <c r="C68" s="2"/>
      <c r="D68" s="2"/>
      <c r="E68" s="2"/>
      <c r="F68" s="2"/>
      <c r="G68" s="2"/>
      <c r="H68" s="2"/>
      <c r="I68" s="2"/>
      <c r="J68" s="2"/>
    </row>
    <row r="69" spans="1:10" ht="77.5" x14ac:dyDescent="0.35">
      <c r="A69" s="19" t="s">
        <v>46</v>
      </c>
      <c r="B69" s="2"/>
      <c r="C69" s="2"/>
      <c r="D69" s="2"/>
      <c r="E69" s="2"/>
      <c r="F69" s="2"/>
      <c r="G69" s="2"/>
      <c r="H69" s="2"/>
      <c r="I69" s="2"/>
      <c r="J69" s="2"/>
    </row>
    <row r="70" spans="1:10" ht="62" x14ac:dyDescent="0.35">
      <c r="A70" s="19" t="s">
        <v>47</v>
      </c>
      <c r="B70" s="2"/>
      <c r="C70" s="2"/>
      <c r="D70" s="2"/>
      <c r="E70" s="2"/>
      <c r="F70" s="2"/>
      <c r="G70" s="2"/>
      <c r="H70" s="2"/>
      <c r="I70" s="2"/>
      <c r="J70" s="2"/>
    </row>
    <row r="71" spans="1:10" ht="108.5" x14ac:dyDescent="0.35">
      <c r="A71" s="19" t="s">
        <v>48</v>
      </c>
      <c r="B71" s="2"/>
      <c r="C71" s="2"/>
      <c r="D71" s="2"/>
      <c r="E71" s="2"/>
      <c r="F71" s="2"/>
      <c r="G71" s="2"/>
      <c r="H71" s="2"/>
      <c r="I71" s="2"/>
      <c r="J71" s="2"/>
    </row>
  </sheetData>
  <conditionalFormatting sqref="C1:C1048576 H1:J1048576">
    <cfRule type="dataBar" priority="1">
      <dataBar>
        <cfvo type="num" val="0"/>
        <cfvo type="num" val="1"/>
        <color rgb="FFB4A9D4"/>
      </dataBar>
      <extLst>
        <ext xmlns:x14="http://schemas.microsoft.com/office/spreadsheetml/2009/9/main" uri="{B025F937-C7B1-47D3-B67F-A62EFF666E3E}">
          <x14:id>{3E50FFD2-6093-4AB4-9F30-7980232EBAB0}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E50FFD2-6093-4AB4-9F30-7980232EBAB0}">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5"/>
  <sheetViews>
    <sheetView workbookViewId="0"/>
  </sheetViews>
  <sheetFormatPr defaultColWidth="10.6640625" defaultRowHeight="15.5" x14ac:dyDescent="0.35"/>
  <cols>
    <col min="1" max="1" width="35.6640625" customWidth="1"/>
    <col min="2" max="8" width="16.6640625" customWidth="1"/>
  </cols>
  <sheetData>
    <row r="1" spans="1:8" ht="21" x14ac:dyDescent="0.5">
      <c r="A1" s="7" t="s">
        <v>2</v>
      </c>
      <c r="B1" s="2"/>
      <c r="C1" s="2"/>
      <c r="D1" s="2"/>
      <c r="E1" s="2"/>
      <c r="F1" s="2"/>
      <c r="G1" s="2"/>
      <c r="H1" s="2"/>
    </row>
    <row r="2" spans="1:8" x14ac:dyDescent="0.35">
      <c r="A2" s="2" t="s">
        <v>20</v>
      </c>
      <c r="B2" s="2"/>
      <c r="C2" s="2"/>
      <c r="D2" s="2"/>
      <c r="E2" s="2"/>
      <c r="F2" s="2"/>
      <c r="G2" s="2"/>
      <c r="H2" s="2"/>
    </row>
    <row r="3" spans="1:8" x14ac:dyDescent="0.35">
      <c r="A3" s="2" t="s">
        <v>17</v>
      </c>
      <c r="B3" s="2"/>
      <c r="C3" s="2"/>
      <c r="D3" s="2"/>
      <c r="E3" s="2"/>
      <c r="F3" s="2"/>
      <c r="G3" s="2"/>
      <c r="H3" s="2"/>
    </row>
    <row r="4" spans="1:8" x14ac:dyDescent="0.35">
      <c r="A4" s="2" t="s">
        <v>18</v>
      </c>
      <c r="B4" s="2"/>
      <c r="C4" s="2"/>
      <c r="D4" s="2"/>
      <c r="E4" s="2"/>
      <c r="F4" s="2"/>
      <c r="G4" s="2"/>
      <c r="H4" s="2"/>
    </row>
    <row r="5" spans="1:8" x14ac:dyDescent="0.35">
      <c r="A5" s="2" t="s">
        <v>21</v>
      </c>
      <c r="B5" s="2"/>
      <c r="C5" s="2"/>
      <c r="D5" s="2"/>
      <c r="E5" s="2"/>
      <c r="F5" s="2"/>
      <c r="G5" s="2"/>
      <c r="H5" s="2"/>
    </row>
    <row r="6" spans="1:8" ht="80" customHeight="1" x14ac:dyDescent="0.35">
      <c r="A6" s="4" t="s">
        <v>487</v>
      </c>
      <c r="B6" s="4" t="s">
        <v>116</v>
      </c>
      <c r="C6" s="4" t="s">
        <v>177</v>
      </c>
      <c r="D6" s="4" t="s">
        <v>178</v>
      </c>
      <c r="E6" s="4" t="s">
        <v>488</v>
      </c>
      <c r="F6" s="4" t="s">
        <v>179</v>
      </c>
      <c r="G6" s="4" t="s">
        <v>180</v>
      </c>
      <c r="H6" s="4" t="s">
        <v>181</v>
      </c>
    </row>
    <row r="7" spans="1:8" x14ac:dyDescent="0.35">
      <c r="A7" s="8" t="s">
        <v>116</v>
      </c>
      <c r="B7" s="9">
        <v>39725</v>
      </c>
      <c r="C7" s="9">
        <v>22800</v>
      </c>
      <c r="D7" s="9">
        <v>1480</v>
      </c>
      <c r="E7" s="9">
        <v>15445</v>
      </c>
      <c r="F7" s="10">
        <v>0.56999999999999995</v>
      </c>
      <c r="G7" s="10">
        <v>0.04</v>
      </c>
      <c r="H7" s="10">
        <v>0.39</v>
      </c>
    </row>
    <row r="8" spans="1:8" x14ac:dyDescent="0.35">
      <c r="A8" s="2" t="s">
        <v>117</v>
      </c>
      <c r="B8" s="11">
        <v>290</v>
      </c>
      <c r="C8" s="11">
        <v>100</v>
      </c>
      <c r="D8" s="11">
        <v>15</v>
      </c>
      <c r="E8" s="11">
        <v>175</v>
      </c>
      <c r="F8" s="12">
        <v>0.35</v>
      </c>
      <c r="G8" s="12">
        <v>0.05</v>
      </c>
      <c r="H8" s="12">
        <v>0.6</v>
      </c>
    </row>
    <row r="9" spans="1:8" x14ac:dyDescent="0.35">
      <c r="A9" s="2" t="s">
        <v>118</v>
      </c>
      <c r="B9" s="11">
        <v>655</v>
      </c>
      <c r="C9" s="11">
        <v>215</v>
      </c>
      <c r="D9" s="11">
        <v>40</v>
      </c>
      <c r="E9" s="11">
        <v>400</v>
      </c>
      <c r="F9" s="12">
        <v>0.33</v>
      </c>
      <c r="G9" s="12">
        <v>0.06</v>
      </c>
      <c r="H9" s="12">
        <v>0.61</v>
      </c>
    </row>
    <row r="10" spans="1:8" x14ac:dyDescent="0.35">
      <c r="A10" s="2" t="s">
        <v>119</v>
      </c>
      <c r="B10" s="11">
        <v>560</v>
      </c>
      <c r="C10" s="11">
        <v>210</v>
      </c>
      <c r="D10" s="11">
        <v>30</v>
      </c>
      <c r="E10" s="11">
        <v>315</v>
      </c>
      <c r="F10" s="12">
        <v>0.38</v>
      </c>
      <c r="G10" s="12">
        <v>0.06</v>
      </c>
      <c r="H10" s="12">
        <v>0.56000000000000005</v>
      </c>
    </row>
    <row r="11" spans="1:8" x14ac:dyDescent="0.35">
      <c r="A11" s="2" t="s">
        <v>120</v>
      </c>
      <c r="B11" s="11">
        <v>545</v>
      </c>
      <c r="C11" s="11">
        <v>205</v>
      </c>
      <c r="D11" s="11">
        <v>35</v>
      </c>
      <c r="E11" s="11">
        <v>305</v>
      </c>
      <c r="F11" s="12">
        <v>0.37</v>
      </c>
      <c r="G11" s="12">
        <v>7.0000000000000007E-2</v>
      </c>
      <c r="H11" s="12">
        <v>0.56000000000000005</v>
      </c>
    </row>
    <row r="12" spans="1:8" x14ac:dyDescent="0.35">
      <c r="A12" s="2" t="s">
        <v>121</v>
      </c>
      <c r="B12" s="11">
        <v>685</v>
      </c>
      <c r="C12" s="11">
        <v>275</v>
      </c>
      <c r="D12" s="11">
        <v>45</v>
      </c>
      <c r="E12" s="11">
        <v>360</v>
      </c>
      <c r="F12" s="12">
        <v>0.4</v>
      </c>
      <c r="G12" s="12">
        <v>7.0000000000000007E-2</v>
      </c>
      <c r="H12" s="12">
        <v>0.53</v>
      </c>
    </row>
    <row r="13" spans="1:8" x14ac:dyDescent="0.35">
      <c r="A13" s="2" t="s">
        <v>122</v>
      </c>
      <c r="B13" s="11">
        <v>610</v>
      </c>
      <c r="C13" s="11">
        <v>250</v>
      </c>
      <c r="D13" s="11">
        <v>45</v>
      </c>
      <c r="E13" s="11">
        <v>315</v>
      </c>
      <c r="F13" s="12">
        <v>0.41</v>
      </c>
      <c r="G13" s="12">
        <v>7.0000000000000007E-2</v>
      </c>
      <c r="H13" s="12">
        <v>0.52</v>
      </c>
    </row>
    <row r="14" spans="1:8" x14ac:dyDescent="0.35">
      <c r="A14" s="2" t="s">
        <v>123</v>
      </c>
      <c r="B14" s="11">
        <v>630</v>
      </c>
      <c r="C14" s="11">
        <v>295</v>
      </c>
      <c r="D14" s="11">
        <v>55</v>
      </c>
      <c r="E14" s="11">
        <v>280</v>
      </c>
      <c r="F14" s="12">
        <v>0.47</v>
      </c>
      <c r="G14" s="12">
        <v>0.09</v>
      </c>
      <c r="H14" s="12">
        <v>0.44</v>
      </c>
    </row>
    <row r="15" spans="1:8" x14ac:dyDescent="0.35">
      <c r="A15" s="2" t="s">
        <v>124</v>
      </c>
      <c r="B15" s="11">
        <v>680</v>
      </c>
      <c r="C15" s="11">
        <v>590</v>
      </c>
      <c r="D15" s="11">
        <v>35</v>
      </c>
      <c r="E15" s="11">
        <v>50</v>
      </c>
      <c r="F15" s="12">
        <v>0.87</v>
      </c>
      <c r="G15" s="12">
        <v>0.05</v>
      </c>
      <c r="H15" s="12">
        <v>0.08</v>
      </c>
    </row>
    <row r="16" spans="1:8" x14ac:dyDescent="0.35">
      <c r="A16" s="2" t="s">
        <v>125</v>
      </c>
      <c r="B16" s="11">
        <v>685</v>
      </c>
      <c r="C16" s="11">
        <v>580</v>
      </c>
      <c r="D16" s="11">
        <v>55</v>
      </c>
      <c r="E16" s="11">
        <v>50</v>
      </c>
      <c r="F16" s="12">
        <v>0.85</v>
      </c>
      <c r="G16" s="12">
        <v>0.08</v>
      </c>
      <c r="H16" s="12">
        <v>7.0000000000000007E-2</v>
      </c>
    </row>
    <row r="17" spans="1:8" x14ac:dyDescent="0.35">
      <c r="A17" s="2" t="s">
        <v>126</v>
      </c>
      <c r="B17" s="11">
        <v>785</v>
      </c>
      <c r="C17" s="11">
        <v>610</v>
      </c>
      <c r="D17" s="11">
        <v>95</v>
      </c>
      <c r="E17" s="11">
        <v>80</v>
      </c>
      <c r="F17" s="12">
        <v>0.78</v>
      </c>
      <c r="G17" s="12">
        <v>0.12</v>
      </c>
      <c r="H17" s="12">
        <v>0.1</v>
      </c>
    </row>
    <row r="18" spans="1:8" x14ac:dyDescent="0.35">
      <c r="A18" s="2" t="s">
        <v>127</v>
      </c>
      <c r="B18" s="11">
        <v>740</v>
      </c>
      <c r="C18" s="11">
        <v>430</v>
      </c>
      <c r="D18" s="11">
        <v>90</v>
      </c>
      <c r="E18" s="11">
        <v>225</v>
      </c>
      <c r="F18" s="12">
        <v>0.57999999999999996</v>
      </c>
      <c r="G18" s="12">
        <v>0.12</v>
      </c>
      <c r="H18" s="12">
        <v>0.3</v>
      </c>
    </row>
    <row r="19" spans="1:8" x14ac:dyDescent="0.35">
      <c r="A19" s="2" t="s">
        <v>128</v>
      </c>
      <c r="B19" s="11">
        <v>640</v>
      </c>
      <c r="C19" s="11">
        <v>370</v>
      </c>
      <c r="D19" s="11">
        <v>30</v>
      </c>
      <c r="E19" s="11">
        <v>235</v>
      </c>
      <c r="F19" s="12">
        <v>0.57999999999999996</v>
      </c>
      <c r="G19" s="12">
        <v>0.05</v>
      </c>
      <c r="H19" s="12">
        <v>0.37</v>
      </c>
    </row>
    <row r="20" spans="1:8" x14ac:dyDescent="0.35">
      <c r="A20" s="2" t="s">
        <v>129</v>
      </c>
      <c r="B20" s="11">
        <v>620</v>
      </c>
      <c r="C20" s="11">
        <v>325</v>
      </c>
      <c r="D20" s="11">
        <v>30</v>
      </c>
      <c r="E20" s="11">
        <v>265</v>
      </c>
      <c r="F20" s="12">
        <v>0.52</v>
      </c>
      <c r="G20" s="12">
        <v>0.05</v>
      </c>
      <c r="H20" s="12">
        <v>0.43</v>
      </c>
    </row>
    <row r="21" spans="1:8" x14ac:dyDescent="0.35">
      <c r="A21" s="2" t="s">
        <v>130</v>
      </c>
      <c r="B21" s="11">
        <v>680</v>
      </c>
      <c r="C21" s="11">
        <v>350</v>
      </c>
      <c r="D21" s="11">
        <v>35</v>
      </c>
      <c r="E21" s="11">
        <v>295</v>
      </c>
      <c r="F21" s="12">
        <v>0.51</v>
      </c>
      <c r="G21" s="12">
        <v>0.05</v>
      </c>
      <c r="H21" s="12">
        <v>0.43</v>
      </c>
    </row>
    <row r="22" spans="1:8" x14ac:dyDescent="0.35">
      <c r="A22" s="2" t="s">
        <v>131</v>
      </c>
      <c r="B22" s="11">
        <v>765</v>
      </c>
      <c r="C22" s="11">
        <v>420</v>
      </c>
      <c r="D22" s="11">
        <v>30</v>
      </c>
      <c r="E22" s="11">
        <v>320</v>
      </c>
      <c r="F22" s="12">
        <v>0.54</v>
      </c>
      <c r="G22" s="12">
        <v>0.04</v>
      </c>
      <c r="H22" s="12">
        <v>0.42</v>
      </c>
    </row>
    <row r="23" spans="1:8" x14ac:dyDescent="0.35">
      <c r="A23" s="2" t="s">
        <v>132</v>
      </c>
      <c r="B23" s="11">
        <v>645</v>
      </c>
      <c r="C23" s="11">
        <v>310</v>
      </c>
      <c r="D23" s="11">
        <v>15</v>
      </c>
      <c r="E23" s="11">
        <v>325</v>
      </c>
      <c r="F23" s="12">
        <v>0.48</v>
      </c>
      <c r="G23" s="12">
        <v>0.02</v>
      </c>
      <c r="H23" s="12">
        <v>0.5</v>
      </c>
    </row>
    <row r="24" spans="1:8" x14ac:dyDescent="0.35">
      <c r="A24" s="2" t="s">
        <v>133</v>
      </c>
      <c r="B24" s="11">
        <v>830</v>
      </c>
      <c r="C24" s="11">
        <v>460</v>
      </c>
      <c r="D24" s="11">
        <v>30</v>
      </c>
      <c r="E24" s="11">
        <v>340</v>
      </c>
      <c r="F24" s="12">
        <v>0.56000000000000005</v>
      </c>
      <c r="G24" s="12">
        <v>0.04</v>
      </c>
      <c r="H24" s="12">
        <v>0.41</v>
      </c>
    </row>
    <row r="25" spans="1:8" x14ac:dyDescent="0.35">
      <c r="A25" s="2" t="s">
        <v>134</v>
      </c>
      <c r="B25" s="11">
        <v>810</v>
      </c>
      <c r="C25" s="11">
        <v>450</v>
      </c>
      <c r="D25" s="11">
        <v>25</v>
      </c>
      <c r="E25" s="11">
        <v>330</v>
      </c>
      <c r="F25" s="12">
        <v>0.56000000000000005</v>
      </c>
      <c r="G25" s="12">
        <v>0.03</v>
      </c>
      <c r="H25" s="12">
        <v>0.41</v>
      </c>
    </row>
    <row r="26" spans="1:8" x14ac:dyDescent="0.35">
      <c r="A26" s="2" t="s">
        <v>135</v>
      </c>
      <c r="B26" s="11">
        <v>805</v>
      </c>
      <c r="C26" s="11">
        <v>455</v>
      </c>
      <c r="D26" s="11">
        <v>25</v>
      </c>
      <c r="E26" s="11">
        <v>330</v>
      </c>
      <c r="F26" s="12">
        <v>0.56000000000000005</v>
      </c>
      <c r="G26" s="12">
        <v>0.03</v>
      </c>
      <c r="H26" s="12">
        <v>0.41</v>
      </c>
    </row>
    <row r="27" spans="1:8" x14ac:dyDescent="0.35">
      <c r="A27" s="2" t="s">
        <v>136</v>
      </c>
      <c r="B27" s="11">
        <v>670</v>
      </c>
      <c r="C27" s="11">
        <v>385</v>
      </c>
      <c r="D27" s="11">
        <v>35</v>
      </c>
      <c r="E27" s="11">
        <v>250</v>
      </c>
      <c r="F27" s="12">
        <v>0.57999999999999996</v>
      </c>
      <c r="G27" s="12">
        <v>0.05</v>
      </c>
      <c r="H27" s="12">
        <v>0.37</v>
      </c>
    </row>
    <row r="28" spans="1:8" x14ac:dyDescent="0.35">
      <c r="A28" s="2" t="s">
        <v>137</v>
      </c>
      <c r="B28" s="11">
        <v>625</v>
      </c>
      <c r="C28" s="11">
        <v>360</v>
      </c>
      <c r="D28" s="11">
        <v>30</v>
      </c>
      <c r="E28" s="11">
        <v>235</v>
      </c>
      <c r="F28" s="12">
        <v>0.56999999999999995</v>
      </c>
      <c r="G28" s="12">
        <v>0.05</v>
      </c>
      <c r="H28" s="12">
        <v>0.38</v>
      </c>
    </row>
    <row r="29" spans="1:8" x14ac:dyDescent="0.35">
      <c r="A29" s="2" t="s">
        <v>138</v>
      </c>
      <c r="B29" s="11">
        <v>740</v>
      </c>
      <c r="C29" s="11">
        <v>395</v>
      </c>
      <c r="D29" s="11">
        <v>25</v>
      </c>
      <c r="E29" s="11">
        <v>325</v>
      </c>
      <c r="F29" s="12">
        <v>0.53</v>
      </c>
      <c r="G29" s="12">
        <v>0.03</v>
      </c>
      <c r="H29" s="12">
        <v>0.44</v>
      </c>
    </row>
    <row r="30" spans="1:8" x14ac:dyDescent="0.35">
      <c r="A30" s="2" t="s">
        <v>139</v>
      </c>
      <c r="B30" s="11">
        <v>665</v>
      </c>
      <c r="C30" s="11">
        <v>340</v>
      </c>
      <c r="D30" s="11">
        <v>30</v>
      </c>
      <c r="E30" s="11">
        <v>290</v>
      </c>
      <c r="F30" s="12">
        <v>0.51</v>
      </c>
      <c r="G30" s="12">
        <v>0.05</v>
      </c>
      <c r="H30" s="12">
        <v>0.44</v>
      </c>
    </row>
    <row r="31" spans="1:8" x14ac:dyDescent="0.35">
      <c r="A31" s="2" t="s">
        <v>140</v>
      </c>
      <c r="B31" s="11">
        <v>675</v>
      </c>
      <c r="C31" s="11">
        <v>365</v>
      </c>
      <c r="D31" s="11">
        <v>30</v>
      </c>
      <c r="E31" s="11">
        <v>285</v>
      </c>
      <c r="F31" s="12">
        <v>0.54</v>
      </c>
      <c r="G31" s="12">
        <v>0.04</v>
      </c>
      <c r="H31" s="12">
        <v>0.42</v>
      </c>
    </row>
    <row r="32" spans="1:8" x14ac:dyDescent="0.35">
      <c r="A32" s="2" t="s">
        <v>141</v>
      </c>
      <c r="B32" s="11">
        <v>735</v>
      </c>
      <c r="C32" s="11">
        <v>410</v>
      </c>
      <c r="D32" s="11">
        <v>10</v>
      </c>
      <c r="E32" s="11">
        <v>315</v>
      </c>
      <c r="F32" s="12">
        <v>0.56000000000000005</v>
      </c>
      <c r="G32" s="12">
        <v>0.02</v>
      </c>
      <c r="H32" s="12">
        <v>0.43</v>
      </c>
    </row>
    <row r="33" spans="1:8" x14ac:dyDescent="0.35">
      <c r="A33" s="2" t="s">
        <v>142</v>
      </c>
      <c r="B33" s="11">
        <v>775</v>
      </c>
      <c r="C33" s="11">
        <v>435</v>
      </c>
      <c r="D33" s="11">
        <v>35</v>
      </c>
      <c r="E33" s="11">
        <v>305</v>
      </c>
      <c r="F33" s="12">
        <v>0.56000000000000005</v>
      </c>
      <c r="G33" s="12">
        <v>0.05</v>
      </c>
      <c r="H33" s="12">
        <v>0.39</v>
      </c>
    </row>
    <row r="34" spans="1:8" x14ac:dyDescent="0.35">
      <c r="A34" s="2" t="s">
        <v>143</v>
      </c>
      <c r="B34" s="11">
        <v>815</v>
      </c>
      <c r="C34" s="11">
        <v>430</v>
      </c>
      <c r="D34" s="11">
        <v>20</v>
      </c>
      <c r="E34" s="11">
        <v>360</v>
      </c>
      <c r="F34" s="12">
        <v>0.53</v>
      </c>
      <c r="G34" s="12">
        <v>0.03</v>
      </c>
      <c r="H34" s="12">
        <v>0.44</v>
      </c>
    </row>
    <row r="35" spans="1:8" x14ac:dyDescent="0.35">
      <c r="A35" s="2" t="s">
        <v>144</v>
      </c>
      <c r="B35" s="11">
        <v>715</v>
      </c>
      <c r="C35" s="11">
        <v>410</v>
      </c>
      <c r="D35" s="11">
        <v>10</v>
      </c>
      <c r="E35" s="11">
        <v>290</v>
      </c>
      <c r="F35" s="12">
        <v>0.57999999999999996</v>
      </c>
      <c r="G35" s="12">
        <v>0.01</v>
      </c>
      <c r="H35" s="12">
        <v>0.41</v>
      </c>
    </row>
    <row r="36" spans="1:8" x14ac:dyDescent="0.35">
      <c r="A36" s="2" t="s">
        <v>145</v>
      </c>
      <c r="B36" s="11">
        <v>790</v>
      </c>
      <c r="C36" s="11">
        <v>445</v>
      </c>
      <c r="D36" s="11">
        <v>20</v>
      </c>
      <c r="E36" s="11">
        <v>330</v>
      </c>
      <c r="F36" s="12">
        <v>0.56000000000000005</v>
      </c>
      <c r="G36" s="12">
        <v>0.02</v>
      </c>
      <c r="H36" s="12">
        <v>0.42</v>
      </c>
    </row>
    <row r="37" spans="1:8" x14ac:dyDescent="0.35">
      <c r="A37" s="2" t="s">
        <v>146</v>
      </c>
      <c r="B37" s="11">
        <v>735</v>
      </c>
      <c r="C37" s="11">
        <v>430</v>
      </c>
      <c r="D37" s="11">
        <v>20</v>
      </c>
      <c r="E37" s="11">
        <v>285</v>
      </c>
      <c r="F37" s="12">
        <v>0.57999999999999996</v>
      </c>
      <c r="G37" s="12">
        <v>0.02</v>
      </c>
      <c r="H37" s="12">
        <v>0.39</v>
      </c>
    </row>
    <row r="38" spans="1:8" x14ac:dyDescent="0.35">
      <c r="A38" s="2" t="s">
        <v>147</v>
      </c>
      <c r="B38" s="11">
        <v>775</v>
      </c>
      <c r="C38" s="11">
        <v>440</v>
      </c>
      <c r="D38" s="11">
        <v>25</v>
      </c>
      <c r="E38" s="11">
        <v>315</v>
      </c>
      <c r="F38" s="12">
        <v>0.56000000000000005</v>
      </c>
      <c r="G38" s="12">
        <v>0.03</v>
      </c>
      <c r="H38" s="12">
        <v>0.4</v>
      </c>
    </row>
    <row r="39" spans="1:8" x14ac:dyDescent="0.35">
      <c r="A39" s="2" t="s">
        <v>148</v>
      </c>
      <c r="B39" s="11">
        <v>640</v>
      </c>
      <c r="C39" s="11">
        <v>370</v>
      </c>
      <c r="D39" s="11">
        <v>15</v>
      </c>
      <c r="E39" s="11">
        <v>255</v>
      </c>
      <c r="F39" s="12">
        <v>0.57999999999999996</v>
      </c>
      <c r="G39" s="12">
        <v>0.02</v>
      </c>
      <c r="H39" s="12">
        <v>0.4</v>
      </c>
    </row>
    <row r="40" spans="1:8" x14ac:dyDescent="0.35">
      <c r="A40" s="2" t="s">
        <v>149</v>
      </c>
      <c r="B40" s="11">
        <v>730</v>
      </c>
      <c r="C40" s="11">
        <v>425</v>
      </c>
      <c r="D40" s="11">
        <v>25</v>
      </c>
      <c r="E40" s="11">
        <v>280</v>
      </c>
      <c r="F40" s="12">
        <v>0.57999999999999996</v>
      </c>
      <c r="G40" s="12">
        <v>0.04</v>
      </c>
      <c r="H40" s="12">
        <v>0.38</v>
      </c>
    </row>
    <row r="41" spans="1:8" x14ac:dyDescent="0.35">
      <c r="A41" s="2" t="s">
        <v>150</v>
      </c>
      <c r="B41" s="11">
        <v>660</v>
      </c>
      <c r="C41" s="11">
        <v>390</v>
      </c>
      <c r="D41" s="11">
        <v>20</v>
      </c>
      <c r="E41" s="11">
        <v>250</v>
      </c>
      <c r="F41" s="12">
        <v>0.59</v>
      </c>
      <c r="G41" s="12">
        <v>0.03</v>
      </c>
      <c r="H41" s="12">
        <v>0.38</v>
      </c>
    </row>
    <row r="42" spans="1:8" x14ac:dyDescent="0.35">
      <c r="A42" s="2" t="s">
        <v>151</v>
      </c>
      <c r="B42" s="11">
        <v>665</v>
      </c>
      <c r="C42" s="11">
        <v>385</v>
      </c>
      <c r="D42" s="11">
        <v>20</v>
      </c>
      <c r="E42" s="11">
        <v>260</v>
      </c>
      <c r="F42" s="12">
        <v>0.57999999999999996</v>
      </c>
      <c r="G42" s="12">
        <v>0.03</v>
      </c>
      <c r="H42" s="12">
        <v>0.39</v>
      </c>
    </row>
    <row r="43" spans="1:8" x14ac:dyDescent="0.35">
      <c r="A43" s="2" t="s">
        <v>152</v>
      </c>
      <c r="B43" s="11">
        <v>680</v>
      </c>
      <c r="C43" s="11">
        <v>445</v>
      </c>
      <c r="D43" s="11">
        <v>20</v>
      </c>
      <c r="E43" s="11">
        <v>215</v>
      </c>
      <c r="F43" s="12">
        <v>0.66</v>
      </c>
      <c r="G43" s="12">
        <v>0.03</v>
      </c>
      <c r="H43" s="12">
        <v>0.32</v>
      </c>
    </row>
    <row r="44" spans="1:8" x14ac:dyDescent="0.35">
      <c r="A44" s="2" t="s">
        <v>153</v>
      </c>
      <c r="B44" s="11">
        <v>620</v>
      </c>
      <c r="C44" s="11">
        <v>385</v>
      </c>
      <c r="D44" s="11">
        <v>15</v>
      </c>
      <c r="E44" s="11">
        <v>215</v>
      </c>
      <c r="F44" s="12">
        <v>0.62</v>
      </c>
      <c r="G44" s="12">
        <v>0.03</v>
      </c>
      <c r="H44" s="12">
        <v>0.35</v>
      </c>
    </row>
    <row r="45" spans="1:8" x14ac:dyDescent="0.35">
      <c r="A45" s="2" t="s">
        <v>154</v>
      </c>
      <c r="B45" s="11">
        <v>775</v>
      </c>
      <c r="C45" s="11">
        <v>490</v>
      </c>
      <c r="D45" s="11">
        <v>25</v>
      </c>
      <c r="E45" s="11">
        <v>260</v>
      </c>
      <c r="F45" s="12">
        <v>0.63</v>
      </c>
      <c r="G45" s="12">
        <v>0.03</v>
      </c>
      <c r="H45" s="12">
        <v>0.34</v>
      </c>
    </row>
    <row r="46" spans="1:8" x14ac:dyDescent="0.35">
      <c r="A46" s="2" t="s">
        <v>155</v>
      </c>
      <c r="B46" s="11">
        <v>750</v>
      </c>
      <c r="C46" s="11">
        <v>450</v>
      </c>
      <c r="D46" s="11">
        <v>15</v>
      </c>
      <c r="E46" s="11">
        <v>285</v>
      </c>
      <c r="F46" s="12">
        <v>0.6</v>
      </c>
      <c r="G46" s="12">
        <v>0.02</v>
      </c>
      <c r="H46" s="12">
        <v>0.38</v>
      </c>
    </row>
    <row r="47" spans="1:8" x14ac:dyDescent="0.35">
      <c r="A47" s="2" t="s">
        <v>156</v>
      </c>
      <c r="B47" s="11">
        <v>660</v>
      </c>
      <c r="C47" s="11">
        <v>400</v>
      </c>
      <c r="D47" s="11">
        <v>15</v>
      </c>
      <c r="E47" s="11">
        <v>245</v>
      </c>
      <c r="F47" s="12">
        <v>0.61</v>
      </c>
      <c r="G47" s="12">
        <v>0.02</v>
      </c>
      <c r="H47" s="12">
        <v>0.37</v>
      </c>
    </row>
    <row r="48" spans="1:8" x14ac:dyDescent="0.35">
      <c r="A48" s="2" t="s">
        <v>157</v>
      </c>
      <c r="B48" s="11">
        <v>1010</v>
      </c>
      <c r="C48" s="11">
        <v>630</v>
      </c>
      <c r="D48" s="11">
        <v>15</v>
      </c>
      <c r="E48" s="11">
        <v>365</v>
      </c>
      <c r="F48" s="12">
        <v>0.62</v>
      </c>
      <c r="G48" s="12">
        <v>0.01</v>
      </c>
      <c r="H48" s="12">
        <v>0.36</v>
      </c>
    </row>
    <row r="49" spans="1:8" x14ac:dyDescent="0.35">
      <c r="A49" s="2" t="s">
        <v>158</v>
      </c>
      <c r="B49" s="11">
        <v>765</v>
      </c>
      <c r="C49" s="11">
        <v>500</v>
      </c>
      <c r="D49" s="11">
        <v>15</v>
      </c>
      <c r="E49" s="11">
        <v>250</v>
      </c>
      <c r="F49" s="12">
        <v>0.65</v>
      </c>
      <c r="G49" s="12">
        <v>0.02</v>
      </c>
      <c r="H49" s="12">
        <v>0.33</v>
      </c>
    </row>
    <row r="50" spans="1:8" x14ac:dyDescent="0.35">
      <c r="A50" s="2" t="s">
        <v>159</v>
      </c>
      <c r="B50" s="11">
        <v>930</v>
      </c>
      <c r="C50" s="11">
        <v>600</v>
      </c>
      <c r="D50" s="11">
        <v>15</v>
      </c>
      <c r="E50" s="11">
        <v>315</v>
      </c>
      <c r="F50" s="12">
        <v>0.64</v>
      </c>
      <c r="G50" s="12">
        <v>0.02</v>
      </c>
      <c r="H50" s="12">
        <v>0.34</v>
      </c>
    </row>
    <row r="51" spans="1:8" x14ac:dyDescent="0.35">
      <c r="A51" s="2" t="s">
        <v>160</v>
      </c>
      <c r="B51" s="11">
        <v>805</v>
      </c>
      <c r="C51" s="11">
        <v>485</v>
      </c>
      <c r="D51" s="11">
        <v>25</v>
      </c>
      <c r="E51" s="11">
        <v>295</v>
      </c>
      <c r="F51" s="12">
        <v>0.6</v>
      </c>
      <c r="G51" s="12">
        <v>0.03</v>
      </c>
      <c r="H51" s="12">
        <v>0.37</v>
      </c>
    </row>
    <row r="52" spans="1:8" x14ac:dyDescent="0.35">
      <c r="A52" s="2" t="s">
        <v>161</v>
      </c>
      <c r="B52" s="11">
        <v>855</v>
      </c>
      <c r="C52" s="11">
        <v>495</v>
      </c>
      <c r="D52" s="11">
        <v>20</v>
      </c>
      <c r="E52" s="11">
        <v>345</v>
      </c>
      <c r="F52" s="12">
        <v>0.57999999999999996</v>
      </c>
      <c r="G52" s="12">
        <v>0.02</v>
      </c>
      <c r="H52" s="12">
        <v>0.4</v>
      </c>
    </row>
    <row r="53" spans="1:8" x14ac:dyDescent="0.35">
      <c r="A53" s="2" t="s">
        <v>162</v>
      </c>
      <c r="B53" s="11">
        <v>785</v>
      </c>
      <c r="C53" s="11">
        <v>490</v>
      </c>
      <c r="D53" s="11">
        <v>10</v>
      </c>
      <c r="E53" s="11">
        <v>285</v>
      </c>
      <c r="F53" s="12">
        <v>0.62</v>
      </c>
      <c r="G53" s="12">
        <v>0.01</v>
      </c>
      <c r="H53" s="12">
        <v>0.36</v>
      </c>
    </row>
    <row r="54" spans="1:8" x14ac:dyDescent="0.35">
      <c r="A54" s="2" t="s">
        <v>163</v>
      </c>
      <c r="B54" s="11">
        <v>790</v>
      </c>
      <c r="C54" s="11">
        <v>475</v>
      </c>
      <c r="D54" s="11">
        <v>15</v>
      </c>
      <c r="E54" s="11">
        <v>305</v>
      </c>
      <c r="F54" s="12">
        <v>0.6</v>
      </c>
      <c r="G54" s="12">
        <v>0.02</v>
      </c>
      <c r="H54" s="12">
        <v>0.38</v>
      </c>
    </row>
    <row r="55" spans="1:8" x14ac:dyDescent="0.35">
      <c r="A55" s="2" t="s">
        <v>164</v>
      </c>
      <c r="B55" s="11">
        <v>810</v>
      </c>
      <c r="C55" s="11">
        <v>470</v>
      </c>
      <c r="D55" s="11">
        <v>20</v>
      </c>
      <c r="E55" s="11">
        <v>320</v>
      </c>
      <c r="F55" s="12">
        <v>0.57999999999999996</v>
      </c>
      <c r="G55" s="12">
        <v>0.02</v>
      </c>
      <c r="H55" s="12">
        <v>0.39</v>
      </c>
    </row>
    <row r="56" spans="1:8" x14ac:dyDescent="0.35">
      <c r="A56" s="2" t="s">
        <v>165</v>
      </c>
      <c r="B56" s="11">
        <v>685</v>
      </c>
      <c r="C56" s="11">
        <v>415</v>
      </c>
      <c r="D56" s="11">
        <v>25</v>
      </c>
      <c r="E56" s="11">
        <v>250</v>
      </c>
      <c r="F56" s="12">
        <v>0.6</v>
      </c>
      <c r="G56" s="12">
        <v>0.04</v>
      </c>
      <c r="H56" s="12">
        <v>0.36</v>
      </c>
    </row>
    <row r="57" spans="1:8" x14ac:dyDescent="0.35">
      <c r="A57" s="2" t="s">
        <v>166</v>
      </c>
      <c r="B57" s="11">
        <v>695</v>
      </c>
      <c r="C57" s="11">
        <v>405</v>
      </c>
      <c r="D57" s="11">
        <v>15</v>
      </c>
      <c r="E57" s="11">
        <v>275</v>
      </c>
      <c r="F57" s="12">
        <v>0.57999999999999996</v>
      </c>
      <c r="G57" s="12">
        <v>0.02</v>
      </c>
      <c r="H57" s="12">
        <v>0.4</v>
      </c>
    </row>
    <row r="58" spans="1:8" x14ac:dyDescent="0.35">
      <c r="A58" s="2" t="s">
        <v>167</v>
      </c>
      <c r="B58" s="11">
        <v>730</v>
      </c>
      <c r="C58" s="11">
        <v>430</v>
      </c>
      <c r="D58" s="11">
        <v>20</v>
      </c>
      <c r="E58" s="11">
        <v>285</v>
      </c>
      <c r="F58" s="12">
        <v>0.57999999999999996</v>
      </c>
      <c r="G58" s="12">
        <v>0.02</v>
      </c>
      <c r="H58" s="12">
        <v>0.39</v>
      </c>
    </row>
    <row r="59" spans="1:8" x14ac:dyDescent="0.35">
      <c r="A59" s="2" t="s">
        <v>168</v>
      </c>
      <c r="B59" s="11">
        <v>660</v>
      </c>
      <c r="C59" s="11">
        <v>390</v>
      </c>
      <c r="D59" s="11">
        <v>20</v>
      </c>
      <c r="E59" s="11">
        <v>250</v>
      </c>
      <c r="F59" s="12">
        <v>0.59</v>
      </c>
      <c r="G59" s="12">
        <v>0.03</v>
      </c>
      <c r="H59" s="12">
        <v>0.38</v>
      </c>
    </row>
    <row r="60" spans="1:8" x14ac:dyDescent="0.35">
      <c r="A60" s="2" t="s">
        <v>169</v>
      </c>
      <c r="B60" s="11">
        <v>1005</v>
      </c>
      <c r="C60" s="11">
        <v>560</v>
      </c>
      <c r="D60" s="11">
        <v>15</v>
      </c>
      <c r="E60" s="11">
        <v>430</v>
      </c>
      <c r="F60" s="12">
        <v>0.56000000000000005</v>
      </c>
      <c r="G60" s="12">
        <v>0.02</v>
      </c>
      <c r="H60" s="12">
        <v>0.43</v>
      </c>
    </row>
    <row r="61" spans="1:8" x14ac:dyDescent="0.35">
      <c r="A61" s="2" t="s">
        <v>170</v>
      </c>
      <c r="B61" s="11">
        <v>830</v>
      </c>
      <c r="C61" s="11">
        <v>490</v>
      </c>
      <c r="D61" s="11">
        <v>25</v>
      </c>
      <c r="E61" s="11">
        <v>315</v>
      </c>
      <c r="F61" s="12">
        <v>0.59</v>
      </c>
      <c r="G61" s="12">
        <v>0.03</v>
      </c>
      <c r="H61" s="12">
        <v>0.38</v>
      </c>
    </row>
    <row r="62" spans="1:8" x14ac:dyDescent="0.35">
      <c r="A62" s="2" t="s">
        <v>171</v>
      </c>
      <c r="B62" s="11">
        <v>810</v>
      </c>
      <c r="C62" s="11">
        <v>480</v>
      </c>
      <c r="D62" s="11">
        <v>15</v>
      </c>
      <c r="E62" s="11">
        <v>315</v>
      </c>
      <c r="F62" s="12">
        <v>0.59</v>
      </c>
      <c r="G62" s="12">
        <v>0.02</v>
      </c>
      <c r="H62" s="12">
        <v>0.39</v>
      </c>
    </row>
    <row r="63" spans="1:8" x14ac:dyDescent="0.35">
      <c r="A63" s="2" t="s">
        <v>45</v>
      </c>
      <c r="B63" s="2"/>
      <c r="C63" s="2"/>
      <c r="D63" s="2"/>
      <c r="E63" s="2"/>
      <c r="F63" s="2"/>
      <c r="G63" s="2"/>
      <c r="H63" s="2"/>
    </row>
    <row r="64" spans="1:8" x14ac:dyDescent="0.35">
      <c r="A64" s="2" t="s">
        <v>49</v>
      </c>
      <c r="B64" s="2"/>
      <c r="C64" s="2"/>
      <c r="D64" s="2"/>
      <c r="E64" s="2"/>
      <c r="F64" s="2"/>
      <c r="G64" s="2"/>
      <c r="H64" s="2"/>
    </row>
    <row r="65" spans="1:8" ht="124" x14ac:dyDescent="0.35">
      <c r="A65" s="19" t="s">
        <v>50</v>
      </c>
      <c r="B65" s="2"/>
      <c r="C65" s="2"/>
      <c r="D65" s="2"/>
      <c r="E65" s="2"/>
      <c r="F65" s="2"/>
      <c r="G65" s="2"/>
      <c r="H65" s="2"/>
    </row>
  </sheetData>
  <conditionalFormatting sqref="F1:H1048576">
    <cfRule type="dataBar" priority="1">
      <dataBar>
        <cfvo type="num" val="0"/>
        <cfvo type="num" val="1"/>
        <color rgb="FFB4A9D4"/>
      </dataBar>
      <extLst>
        <ext xmlns:x14="http://schemas.microsoft.com/office/spreadsheetml/2009/9/main" uri="{B025F937-C7B1-47D3-B67F-A62EFF666E3E}">
          <x14:id>{60859155-59F4-4316-9E7D-91F1FD4B0167}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0859155-59F4-4316-9E7D-91F1FD4B0167}">
            <x14:dataBar minLength="0" maxLength="100" gradient="0">
              <x14:cfvo type="num">
                <xm:f>0</xm:f>
              </x14:cfvo>
              <x14:cfvo type="num">
                <xm:f>1</xm:f>
              </x14:cfvo>
              <x14:negativeFillColor rgb="FFB4A9D4"/>
              <x14:axisColor rgb="FF000000"/>
            </x14:dataBar>
          </x14:cfRule>
          <xm:sqref>F1:H1048576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workbookViewId="0"/>
  </sheetViews>
  <sheetFormatPr defaultColWidth="10.6640625" defaultRowHeight="15.5" x14ac:dyDescent="0.35"/>
  <cols>
    <col min="1" max="1" width="35.6640625" customWidth="1"/>
    <col min="2" max="6" width="16.6640625" customWidth="1"/>
  </cols>
  <sheetData>
    <row r="1" spans="1:6" ht="21" x14ac:dyDescent="0.5">
      <c r="A1" s="7" t="s">
        <v>3</v>
      </c>
      <c r="B1" s="2"/>
      <c r="C1" s="2"/>
      <c r="D1" s="2"/>
      <c r="E1" s="2"/>
      <c r="F1" s="2"/>
    </row>
    <row r="2" spans="1:6" x14ac:dyDescent="0.35">
      <c r="A2" s="2" t="s">
        <v>22</v>
      </c>
      <c r="B2" s="2"/>
      <c r="C2" s="2"/>
      <c r="D2" s="2"/>
      <c r="E2" s="2"/>
      <c r="F2" s="2"/>
    </row>
    <row r="3" spans="1:6" x14ac:dyDescent="0.35">
      <c r="A3" s="2" t="s">
        <v>23</v>
      </c>
      <c r="B3" s="2"/>
      <c r="C3" s="2"/>
      <c r="D3" s="2"/>
      <c r="E3" s="2"/>
      <c r="F3" s="2"/>
    </row>
    <row r="4" spans="1:6" x14ac:dyDescent="0.35">
      <c r="A4" s="2" t="s">
        <v>17</v>
      </c>
      <c r="B4" s="2"/>
      <c r="C4" s="2"/>
      <c r="D4" s="2"/>
      <c r="E4" s="2"/>
      <c r="F4" s="2"/>
    </row>
    <row r="5" spans="1:6" x14ac:dyDescent="0.35">
      <c r="A5" s="2" t="s">
        <v>18</v>
      </c>
      <c r="B5" s="2"/>
      <c r="C5" s="2"/>
      <c r="D5" s="2"/>
      <c r="E5" s="2"/>
      <c r="F5" s="2"/>
    </row>
    <row r="6" spans="1:6" x14ac:dyDescent="0.35">
      <c r="A6" s="2" t="s">
        <v>24</v>
      </c>
      <c r="B6" s="2"/>
      <c r="C6" s="2"/>
      <c r="D6" s="2"/>
      <c r="E6" s="2"/>
      <c r="F6" s="2"/>
    </row>
    <row r="7" spans="1:6" x14ac:dyDescent="0.35">
      <c r="A7" s="20" t="s">
        <v>25</v>
      </c>
      <c r="B7" s="20" t="s">
        <v>239</v>
      </c>
      <c r="C7" s="2"/>
      <c r="D7" s="2"/>
      <c r="E7" s="2"/>
      <c r="F7" s="2"/>
    </row>
    <row r="8" spans="1:6" ht="80" customHeight="1" x14ac:dyDescent="0.35">
      <c r="A8" s="4" t="s">
        <v>489</v>
      </c>
      <c r="B8" s="4" t="s">
        <v>108</v>
      </c>
      <c r="C8" s="4" t="s">
        <v>109</v>
      </c>
      <c r="D8" s="4" t="s">
        <v>490</v>
      </c>
      <c r="E8" s="4" t="s">
        <v>110</v>
      </c>
      <c r="F8" s="4" t="s">
        <v>113</v>
      </c>
    </row>
    <row r="9" spans="1:6" x14ac:dyDescent="0.35">
      <c r="A9" s="8" t="s">
        <v>116</v>
      </c>
      <c r="B9" s="9">
        <f>VLOOKUP(CONCATENATE($A9, " ", $B$7), 'Table 3 - Full data'!$A$2:$F$217, 2, FALSE)</f>
        <v>39725</v>
      </c>
      <c r="C9" s="10">
        <f>VLOOKUP(CONCATENATE($A9, " ", $B$7), 'Table 3 - Full data'!$A$2:$F$217, 3, FALSE)</f>
        <v>1</v>
      </c>
      <c r="D9" s="9">
        <f>VLOOKUP(CONCATENATE($A9, " ", $B$7), 'Table 3 - Full data'!$A$2:$F$217, 4, FALSE)</f>
        <v>39095</v>
      </c>
      <c r="E9" s="9">
        <f>VLOOKUP(CONCATENATE($A9, " ", $B$7), 'Table 3 - Full data'!$A$2:$F$217, 5, FALSE)</f>
        <v>28480</v>
      </c>
      <c r="F9" s="10">
        <f>VLOOKUP(CONCATENATE($A9, " ", $B$7), 'Table 3 - Full data'!$A$2:$F$217, 6, FALSE)</f>
        <v>0.73</v>
      </c>
    </row>
    <row r="10" spans="1:6" x14ac:dyDescent="0.35">
      <c r="A10" s="2" t="s">
        <v>182</v>
      </c>
      <c r="B10" s="11">
        <f>VLOOKUP(CONCATENATE($A10, " ", $B$7), 'Table 3 - Full data'!$A$2:$F$217, 2, FALSE)</f>
        <v>940</v>
      </c>
      <c r="C10" s="12">
        <f>VLOOKUP(CONCATENATE($A10, " ", $B$7), 'Table 3 - Full data'!$A$2:$F$217, 3, FALSE)</f>
        <v>0.02</v>
      </c>
      <c r="D10" s="11">
        <f>VLOOKUP(CONCATENATE($A10, " ", $B$7), 'Table 3 - Full data'!$A$2:$F$217, 4, FALSE)</f>
        <v>920</v>
      </c>
      <c r="E10" s="11">
        <f>VLOOKUP(CONCATENATE($A10, " ", $B$7), 'Table 3 - Full data'!$A$2:$F$217, 5, FALSE)</f>
        <v>670</v>
      </c>
      <c r="F10" s="12">
        <f>VLOOKUP(CONCATENATE($A10, " ", $B$7), 'Table 3 - Full data'!$A$2:$F$217, 6, FALSE)</f>
        <v>0.73</v>
      </c>
    </row>
    <row r="11" spans="1:6" x14ac:dyDescent="0.35">
      <c r="A11" s="2" t="s">
        <v>183</v>
      </c>
      <c r="B11" s="11">
        <f>VLOOKUP(CONCATENATE($A11, " ", $B$7), 'Table 3 - Full data'!$A$2:$F$217, 2, FALSE)</f>
        <v>820</v>
      </c>
      <c r="C11" s="12">
        <f>VLOOKUP(CONCATENATE($A11, " ", $B$7), 'Table 3 - Full data'!$A$2:$F$217, 3, FALSE)</f>
        <v>0.02</v>
      </c>
      <c r="D11" s="11">
        <f>VLOOKUP(CONCATENATE($A11, " ", $B$7), 'Table 3 - Full data'!$A$2:$F$217, 4, FALSE)</f>
        <v>805</v>
      </c>
      <c r="E11" s="11">
        <f>VLOOKUP(CONCATENATE($A11, " ", $B$7), 'Table 3 - Full data'!$A$2:$F$217, 5, FALSE)</f>
        <v>570</v>
      </c>
      <c r="F11" s="12">
        <f>VLOOKUP(CONCATENATE($A11, " ", $B$7), 'Table 3 - Full data'!$A$2:$F$217, 6, FALSE)</f>
        <v>0.71</v>
      </c>
    </row>
    <row r="12" spans="1:6" x14ac:dyDescent="0.35">
      <c r="A12" s="2" t="s">
        <v>184</v>
      </c>
      <c r="B12" s="11">
        <f>VLOOKUP(CONCATENATE($A12, " ", $B$7), 'Table 3 - Full data'!$A$2:$F$217, 2, FALSE)</f>
        <v>610</v>
      </c>
      <c r="C12" s="12">
        <f>VLOOKUP(CONCATENATE($A12, " ", $B$7), 'Table 3 - Full data'!$A$2:$F$217, 3, FALSE)</f>
        <v>0.02</v>
      </c>
      <c r="D12" s="11">
        <f>VLOOKUP(CONCATENATE($A12, " ", $B$7), 'Table 3 - Full data'!$A$2:$F$217, 4, FALSE)</f>
        <v>605</v>
      </c>
      <c r="E12" s="11">
        <f>VLOOKUP(CONCATENATE($A12, " ", $B$7), 'Table 3 - Full data'!$A$2:$F$217, 5, FALSE)</f>
        <v>420</v>
      </c>
      <c r="F12" s="12">
        <f>VLOOKUP(CONCATENATE($A12, " ", $B$7), 'Table 3 - Full data'!$A$2:$F$217, 6, FALSE)</f>
        <v>0.69</v>
      </c>
    </row>
    <row r="13" spans="1:6" x14ac:dyDescent="0.35">
      <c r="A13" s="2" t="s">
        <v>185</v>
      </c>
      <c r="B13" s="11">
        <f>VLOOKUP(CONCATENATE($A13, " ", $B$7), 'Table 3 - Full data'!$A$2:$F$217, 2, FALSE)</f>
        <v>485</v>
      </c>
      <c r="C13" s="12">
        <f>VLOOKUP(CONCATENATE($A13, " ", $B$7), 'Table 3 - Full data'!$A$2:$F$217, 3, FALSE)</f>
        <v>0.01</v>
      </c>
      <c r="D13" s="11">
        <f>VLOOKUP(CONCATENATE($A13, " ", $B$7), 'Table 3 - Full data'!$A$2:$F$217, 4, FALSE)</f>
        <v>475</v>
      </c>
      <c r="E13" s="11">
        <f>VLOOKUP(CONCATENATE($A13, " ", $B$7), 'Table 3 - Full data'!$A$2:$F$217, 5, FALSE)</f>
        <v>355</v>
      </c>
      <c r="F13" s="12">
        <f>VLOOKUP(CONCATENATE($A13, " ", $B$7), 'Table 3 - Full data'!$A$2:$F$217, 6, FALSE)</f>
        <v>0.75</v>
      </c>
    </row>
    <row r="14" spans="1:6" x14ac:dyDescent="0.35">
      <c r="A14" s="2" t="s">
        <v>186</v>
      </c>
      <c r="B14" s="11">
        <f>VLOOKUP(CONCATENATE($A14, " ", $B$7), 'Table 3 - Full data'!$A$2:$F$217, 2, FALSE)</f>
        <v>470</v>
      </c>
      <c r="C14" s="12">
        <f>VLOOKUP(CONCATENATE($A14, " ", $B$7), 'Table 3 - Full data'!$A$2:$F$217, 3, FALSE)</f>
        <v>0.01</v>
      </c>
      <c r="D14" s="11">
        <f>VLOOKUP(CONCATENATE($A14, " ", $B$7), 'Table 3 - Full data'!$A$2:$F$217, 4, FALSE)</f>
        <v>460</v>
      </c>
      <c r="E14" s="11">
        <f>VLOOKUP(CONCATENATE($A14, " ", $B$7), 'Table 3 - Full data'!$A$2:$F$217, 5, FALSE)</f>
        <v>330</v>
      </c>
      <c r="F14" s="12">
        <f>VLOOKUP(CONCATENATE($A14, " ", $B$7), 'Table 3 - Full data'!$A$2:$F$217, 6, FALSE)</f>
        <v>0.72</v>
      </c>
    </row>
    <row r="15" spans="1:6" x14ac:dyDescent="0.35">
      <c r="A15" s="2" t="s">
        <v>187</v>
      </c>
      <c r="B15" s="11">
        <f>VLOOKUP(CONCATENATE($A15, " ", $B$7), 'Table 3 - Full data'!$A$2:$F$217, 2, FALSE)</f>
        <v>915</v>
      </c>
      <c r="C15" s="12">
        <f>VLOOKUP(CONCATENATE($A15, " ", $B$7), 'Table 3 - Full data'!$A$2:$F$217, 3, FALSE)</f>
        <v>0.02</v>
      </c>
      <c r="D15" s="11">
        <f>VLOOKUP(CONCATENATE($A15, " ", $B$7), 'Table 3 - Full data'!$A$2:$F$217, 4, FALSE)</f>
        <v>895</v>
      </c>
      <c r="E15" s="11">
        <f>VLOOKUP(CONCATENATE($A15, " ", $B$7), 'Table 3 - Full data'!$A$2:$F$217, 5, FALSE)</f>
        <v>655</v>
      </c>
      <c r="F15" s="12">
        <f>VLOOKUP(CONCATENATE($A15, " ", $B$7), 'Table 3 - Full data'!$A$2:$F$217, 6, FALSE)</f>
        <v>0.73</v>
      </c>
    </row>
    <row r="16" spans="1:6" x14ac:dyDescent="0.35">
      <c r="A16" s="2" t="s">
        <v>188</v>
      </c>
      <c r="B16" s="11">
        <f>VLOOKUP(CONCATENATE($A16, " ", $B$7), 'Table 3 - Full data'!$A$2:$F$217, 2, FALSE)</f>
        <v>1490</v>
      </c>
      <c r="C16" s="12">
        <f>VLOOKUP(CONCATENATE($A16, " ", $B$7), 'Table 3 - Full data'!$A$2:$F$217, 3, FALSE)</f>
        <v>0.04</v>
      </c>
      <c r="D16" s="11">
        <f>VLOOKUP(CONCATENATE($A16, " ", $B$7), 'Table 3 - Full data'!$A$2:$F$217, 4, FALSE)</f>
        <v>1460</v>
      </c>
      <c r="E16" s="11">
        <f>VLOOKUP(CONCATENATE($A16, " ", $B$7), 'Table 3 - Full data'!$A$2:$F$217, 5, FALSE)</f>
        <v>1125</v>
      </c>
      <c r="F16" s="12">
        <f>VLOOKUP(CONCATENATE($A16, " ", $B$7), 'Table 3 - Full data'!$A$2:$F$217, 6, FALSE)</f>
        <v>0.77</v>
      </c>
    </row>
    <row r="17" spans="1:6" x14ac:dyDescent="0.35">
      <c r="A17" s="2" t="s">
        <v>189</v>
      </c>
      <c r="B17" s="11">
        <f>VLOOKUP(CONCATENATE($A17, " ", $B$7), 'Table 3 - Full data'!$A$2:$F$217, 2, FALSE)</f>
        <v>1260</v>
      </c>
      <c r="C17" s="12">
        <f>VLOOKUP(CONCATENATE($A17, " ", $B$7), 'Table 3 - Full data'!$A$2:$F$217, 3, FALSE)</f>
        <v>0.03</v>
      </c>
      <c r="D17" s="11">
        <f>VLOOKUP(CONCATENATE($A17, " ", $B$7), 'Table 3 - Full data'!$A$2:$F$217, 4, FALSE)</f>
        <v>1240</v>
      </c>
      <c r="E17" s="11">
        <f>VLOOKUP(CONCATENATE($A17, " ", $B$7), 'Table 3 - Full data'!$A$2:$F$217, 5, FALSE)</f>
        <v>885</v>
      </c>
      <c r="F17" s="12">
        <f>VLOOKUP(CONCATENATE($A17, " ", $B$7), 'Table 3 - Full data'!$A$2:$F$217, 6, FALSE)</f>
        <v>0.71</v>
      </c>
    </row>
    <row r="18" spans="1:6" x14ac:dyDescent="0.35">
      <c r="A18" s="2" t="s">
        <v>190</v>
      </c>
      <c r="B18" s="11">
        <f>VLOOKUP(CONCATENATE($A18, " ", $B$7), 'Table 3 - Full data'!$A$2:$F$217, 2, FALSE)</f>
        <v>400</v>
      </c>
      <c r="C18" s="12">
        <f>VLOOKUP(CONCATENATE($A18, " ", $B$7), 'Table 3 - Full data'!$A$2:$F$217, 3, FALSE)</f>
        <v>0.01</v>
      </c>
      <c r="D18" s="11">
        <f>VLOOKUP(CONCATENATE($A18, " ", $B$7), 'Table 3 - Full data'!$A$2:$F$217, 4, FALSE)</f>
        <v>390</v>
      </c>
      <c r="E18" s="11">
        <f>VLOOKUP(CONCATENATE($A18, " ", $B$7), 'Table 3 - Full data'!$A$2:$F$217, 5, FALSE)</f>
        <v>275</v>
      </c>
      <c r="F18" s="12">
        <f>VLOOKUP(CONCATENATE($A18, " ", $B$7), 'Table 3 - Full data'!$A$2:$F$217, 6, FALSE)</f>
        <v>0.7</v>
      </c>
    </row>
    <row r="19" spans="1:6" x14ac:dyDescent="0.35">
      <c r="A19" s="2" t="s">
        <v>191</v>
      </c>
      <c r="B19" s="11">
        <f>VLOOKUP(CONCATENATE($A19, " ", $B$7), 'Table 3 - Full data'!$A$2:$F$217, 2, FALSE)</f>
        <v>530</v>
      </c>
      <c r="C19" s="12">
        <f>VLOOKUP(CONCATENATE($A19, " ", $B$7), 'Table 3 - Full data'!$A$2:$F$217, 3, FALSE)</f>
        <v>0.01</v>
      </c>
      <c r="D19" s="11">
        <f>VLOOKUP(CONCATENATE($A19, " ", $B$7), 'Table 3 - Full data'!$A$2:$F$217, 4, FALSE)</f>
        <v>520</v>
      </c>
      <c r="E19" s="11">
        <f>VLOOKUP(CONCATENATE($A19, " ", $B$7), 'Table 3 - Full data'!$A$2:$F$217, 5, FALSE)</f>
        <v>350</v>
      </c>
      <c r="F19" s="12">
        <f>VLOOKUP(CONCATENATE($A19, " ", $B$7), 'Table 3 - Full data'!$A$2:$F$217, 6, FALSE)</f>
        <v>0.67</v>
      </c>
    </row>
    <row r="20" spans="1:6" x14ac:dyDescent="0.35">
      <c r="A20" s="2" t="s">
        <v>192</v>
      </c>
      <c r="B20" s="11">
        <f>VLOOKUP(CONCATENATE($A20, " ", $B$7), 'Table 3 - Full data'!$A$2:$F$217, 2, FALSE)</f>
        <v>395</v>
      </c>
      <c r="C20" s="12">
        <f>VLOOKUP(CONCATENATE($A20, " ", $B$7), 'Table 3 - Full data'!$A$2:$F$217, 3, FALSE)</f>
        <v>0.01</v>
      </c>
      <c r="D20" s="11">
        <f>VLOOKUP(CONCATENATE($A20, " ", $B$7), 'Table 3 - Full data'!$A$2:$F$217, 4, FALSE)</f>
        <v>390</v>
      </c>
      <c r="E20" s="11">
        <f>VLOOKUP(CONCATENATE($A20, " ", $B$7), 'Table 3 - Full data'!$A$2:$F$217, 5, FALSE)</f>
        <v>275</v>
      </c>
      <c r="F20" s="12">
        <f>VLOOKUP(CONCATENATE($A20, " ", $B$7), 'Table 3 - Full data'!$A$2:$F$217, 6, FALSE)</f>
        <v>0.71</v>
      </c>
    </row>
    <row r="21" spans="1:6" x14ac:dyDescent="0.35">
      <c r="A21" s="2" t="s">
        <v>193</v>
      </c>
      <c r="B21" s="11">
        <f>VLOOKUP(CONCATENATE($A21, " ", $B$7), 'Table 3 - Full data'!$A$2:$F$217, 2, FALSE)</f>
        <v>2085</v>
      </c>
      <c r="C21" s="12">
        <f>VLOOKUP(CONCATENATE($A21, " ", $B$7), 'Table 3 - Full data'!$A$2:$F$217, 3, FALSE)</f>
        <v>0.05</v>
      </c>
      <c r="D21" s="11">
        <f>VLOOKUP(CONCATENATE($A21, " ", $B$7), 'Table 3 - Full data'!$A$2:$F$217, 4, FALSE)</f>
        <v>2055</v>
      </c>
      <c r="E21" s="11">
        <f>VLOOKUP(CONCATENATE($A21, " ", $B$7), 'Table 3 - Full data'!$A$2:$F$217, 5, FALSE)</f>
        <v>1505</v>
      </c>
      <c r="F21" s="12">
        <f>VLOOKUP(CONCATENATE($A21, " ", $B$7), 'Table 3 - Full data'!$A$2:$F$217, 6, FALSE)</f>
        <v>0.73</v>
      </c>
    </row>
    <row r="22" spans="1:6" x14ac:dyDescent="0.35">
      <c r="A22" s="2" t="s">
        <v>194</v>
      </c>
      <c r="B22" s="11">
        <f>VLOOKUP(CONCATENATE($A22, " ", $B$7), 'Table 3 - Full data'!$A$2:$F$217, 2, FALSE)</f>
        <v>1145</v>
      </c>
      <c r="C22" s="12">
        <f>VLOOKUP(CONCATENATE($A22, " ", $B$7), 'Table 3 - Full data'!$A$2:$F$217, 3, FALSE)</f>
        <v>0.03</v>
      </c>
      <c r="D22" s="11">
        <f>VLOOKUP(CONCATENATE($A22, " ", $B$7), 'Table 3 - Full data'!$A$2:$F$217, 4, FALSE)</f>
        <v>1125</v>
      </c>
      <c r="E22" s="11">
        <f>VLOOKUP(CONCATENATE($A22, " ", $B$7), 'Table 3 - Full data'!$A$2:$F$217, 5, FALSE)</f>
        <v>825</v>
      </c>
      <c r="F22" s="12">
        <f>VLOOKUP(CONCATENATE($A22, " ", $B$7), 'Table 3 - Full data'!$A$2:$F$217, 6, FALSE)</f>
        <v>0.73</v>
      </c>
    </row>
    <row r="23" spans="1:6" x14ac:dyDescent="0.35">
      <c r="A23" s="2" t="s">
        <v>195</v>
      </c>
      <c r="B23" s="11">
        <f>VLOOKUP(CONCATENATE($A23, " ", $B$7), 'Table 3 - Full data'!$A$2:$F$217, 2, FALSE)</f>
        <v>2090</v>
      </c>
      <c r="C23" s="12">
        <f>VLOOKUP(CONCATENATE($A23, " ", $B$7), 'Table 3 - Full data'!$A$2:$F$217, 3, FALSE)</f>
        <v>0.05</v>
      </c>
      <c r="D23" s="11">
        <f>VLOOKUP(CONCATENATE($A23, " ", $B$7), 'Table 3 - Full data'!$A$2:$F$217, 4, FALSE)</f>
        <v>2065</v>
      </c>
      <c r="E23" s="11">
        <f>VLOOKUP(CONCATENATE($A23, " ", $B$7), 'Table 3 - Full data'!$A$2:$F$217, 5, FALSE)</f>
        <v>1475</v>
      </c>
      <c r="F23" s="12">
        <f>VLOOKUP(CONCATENATE($A23, " ", $B$7), 'Table 3 - Full data'!$A$2:$F$217, 6, FALSE)</f>
        <v>0.71</v>
      </c>
    </row>
    <row r="24" spans="1:6" x14ac:dyDescent="0.35">
      <c r="A24" s="2" t="s">
        <v>196</v>
      </c>
      <c r="B24" s="11">
        <f>VLOOKUP(CONCATENATE($A24, " ", $B$7), 'Table 3 - Full data'!$A$2:$F$217, 2, FALSE)</f>
        <v>7890</v>
      </c>
      <c r="C24" s="12">
        <f>VLOOKUP(CONCATENATE($A24, " ", $B$7), 'Table 3 - Full data'!$A$2:$F$217, 3, FALSE)</f>
        <v>0.2</v>
      </c>
      <c r="D24" s="11">
        <f>VLOOKUP(CONCATENATE($A24, " ", $B$7), 'Table 3 - Full data'!$A$2:$F$217, 4, FALSE)</f>
        <v>7780</v>
      </c>
      <c r="E24" s="11">
        <f>VLOOKUP(CONCATENATE($A24, " ", $B$7), 'Table 3 - Full data'!$A$2:$F$217, 5, FALSE)</f>
        <v>6155</v>
      </c>
      <c r="F24" s="12">
        <f>VLOOKUP(CONCATENATE($A24, " ", $B$7), 'Table 3 - Full data'!$A$2:$F$217, 6, FALSE)</f>
        <v>0.79</v>
      </c>
    </row>
    <row r="25" spans="1:6" x14ac:dyDescent="0.35">
      <c r="A25" s="2" t="s">
        <v>197</v>
      </c>
      <c r="B25" s="11">
        <f>VLOOKUP(CONCATENATE($A25, " ", $B$7), 'Table 3 - Full data'!$A$2:$F$217, 2, FALSE)</f>
        <v>1185</v>
      </c>
      <c r="C25" s="12">
        <f>VLOOKUP(CONCATENATE($A25, " ", $B$7), 'Table 3 - Full data'!$A$2:$F$217, 3, FALSE)</f>
        <v>0.03</v>
      </c>
      <c r="D25" s="11">
        <f>VLOOKUP(CONCATENATE($A25, " ", $B$7), 'Table 3 - Full data'!$A$2:$F$217, 4, FALSE)</f>
        <v>1160</v>
      </c>
      <c r="E25" s="11">
        <f>VLOOKUP(CONCATENATE($A25, " ", $B$7), 'Table 3 - Full data'!$A$2:$F$217, 5, FALSE)</f>
        <v>840</v>
      </c>
      <c r="F25" s="12">
        <f>VLOOKUP(CONCATENATE($A25, " ", $B$7), 'Table 3 - Full data'!$A$2:$F$217, 6, FALSE)</f>
        <v>0.72</v>
      </c>
    </row>
    <row r="26" spans="1:6" x14ac:dyDescent="0.35">
      <c r="A26" s="2" t="s">
        <v>198</v>
      </c>
      <c r="B26" s="11">
        <f>VLOOKUP(CONCATENATE($A26, " ", $B$7), 'Table 3 - Full data'!$A$2:$F$217, 2, FALSE)</f>
        <v>910</v>
      </c>
      <c r="C26" s="12">
        <f>VLOOKUP(CONCATENATE($A26, " ", $B$7), 'Table 3 - Full data'!$A$2:$F$217, 3, FALSE)</f>
        <v>0.02</v>
      </c>
      <c r="D26" s="11">
        <f>VLOOKUP(CONCATENATE($A26, " ", $B$7), 'Table 3 - Full data'!$A$2:$F$217, 4, FALSE)</f>
        <v>900</v>
      </c>
      <c r="E26" s="11">
        <f>VLOOKUP(CONCATENATE($A26, " ", $B$7), 'Table 3 - Full data'!$A$2:$F$217, 5, FALSE)</f>
        <v>660</v>
      </c>
      <c r="F26" s="12">
        <f>VLOOKUP(CONCATENATE($A26, " ", $B$7), 'Table 3 - Full data'!$A$2:$F$217, 6, FALSE)</f>
        <v>0.73</v>
      </c>
    </row>
    <row r="27" spans="1:6" x14ac:dyDescent="0.35">
      <c r="A27" s="2" t="s">
        <v>199</v>
      </c>
      <c r="B27" s="11">
        <f>VLOOKUP(CONCATENATE($A27, " ", $B$7), 'Table 3 - Full data'!$A$2:$F$217, 2, FALSE)</f>
        <v>525</v>
      </c>
      <c r="C27" s="12">
        <f>VLOOKUP(CONCATENATE($A27, " ", $B$7), 'Table 3 - Full data'!$A$2:$F$217, 3, FALSE)</f>
        <v>0.01</v>
      </c>
      <c r="D27" s="11">
        <f>VLOOKUP(CONCATENATE($A27, " ", $B$7), 'Table 3 - Full data'!$A$2:$F$217, 4, FALSE)</f>
        <v>515</v>
      </c>
      <c r="E27" s="11">
        <f>VLOOKUP(CONCATENATE($A27, " ", $B$7), 'Table 3 - Full data'!$A$2:$F$217, 5, FALSE)</f>
        <v>345</v>
      </c>
      <c r="F27" s="12">
        <f>VLOOKUP(CONCATENATE($A27, " ", $B$7), 'Table 3 - Full data'!$A$2:$F$217, 6, FALSE)</f>
        <v>0.67</v>
      </c>
    </row>
    <row r="28" spans="1:6" x14ac:dyDescent="0.35">
      <c r="A28" s="2" t="s">
        <v>200</v>
      </c>
      <c r="B28" s="11">
        <f>VLOOKUP(CONCATENATE($A28, " ", $B$7), 'Table 3 - Full data'!$A$2:$F$217, 2, FALSE)</f>
        <v>405</v>
      </c>
      <c r="C28" s="12">
        <f>VLOOKUP(CONCATENATE($A28, " ", $B$7), 'Table 3 - Full data'!$A$2:$F$217, 3, FALSE)</f>
        <v>0.01</v>
      </c>
      <c r="D28" s="11">
        <f>VLOOKUP(CONCATENATE($A28, " ", $B$7), 'Table 3 - Full data'!$A$2:$F$217, 4, FALSE)</f>
        <v>395</v>
      </c>
      <c r="E28" s="11">
        <f>VLOOKUP(CONCATENATE($A28, " ", $B$7), 'Table 3 - Full data'!$A$2:$F$217, 5, FALSE)</f>
        <v>270</v>
      </c>
      <c r="F28" s="12">
        <f>VLOOKUP(CONCATENATE($A28, " ", $B$7), 'Table 3 - Full data'!$A$2:$F$217, 6, FALSE)</f>
        <v>0.69</v>
      </c>
    </row>
    <row r="29" spans="1:6" x14ac:dyDescent="0.35">
      <c r="A29" s="2" t="s">
        <v>201</v>
      </c>
      <c r="B29" s="11">
        <f>VLOOKUP(CONCATENATE($A29, " ", $B$7), 'Table 3 - Full data'!$A$2:$F$217, 2, FALSE)</f>
        <v>120</v>
      </c>
      <c r="C29" s="12">
        <f>VLOOKUP(CONCATENATE($A29, " ", $B$7), 'Table 3 - Full data'!$A$2:$F$217, 3, FALSE)</f>
        <v>0</v>
      </c>
      <c r="D29" s="11">
        <f>VLOOKUP(CONCATENATE($A29, " ", $B$7), 'Table 3 - Full data'!$A$2:$F$217, 4, FALSE)</f>
        <v>120</v>
      </c>
      <c r="E29" s="11">
        <f>VLOOKUP(CONCATENATE($A29, " ", $B$7), 'Table 3 - Full data'!$A$2:$F$217, 5, FALSE)</f>
        <v>80</v>
      </c>
      <c r="F29" s="12">
        <f>VLOOKUP(CONCATENATE($A29, " ", $B$7), 'Table 3 - Full data'!$A$2:$F$217, 6, FALSE)</f>
        <v>0.65</v>
      </c>
    </row>
    <row r="30" spans="1:6" x14ac:dyDescent="0.35">
      <c r="A30" s="2" t="s">
        <v>202</v>
      </c>
      <c r="B30" s="11">
        <f>VLOOKUP(CONCATENATE($A30, " ", $B$7), 'Table 3 - Full data'!$A$2:$F$217, 2, FALSE)</f>
        <v>1420</v>
      </c>
      <c r="C30" s="12">
        <f>VLOOKUP(CONCATENATE($A30, " ", $B$7), 'Table 3 - Full data'!$A$2:$F$217, 3, FALSE)</f>
        <v>0.04</v>
      </c>
      <c r="D30" s="11">
        <f>VLOOKUP(CONCATENATE($A30, " ", $B$7), 'Table 3 - Full data'!$A$2:$F$217, 4, FALSE)</f>
        <v>1400</v>
      </c>
      <c r="E30" s="11">
        <f>VLOOKUP(CONCATENATE($A30, " ", $B$7), 'Table 3 - Full data'!$A$2:$F$217, 5, FALSE)</f>
        <v>1080</v>
      </c>
      <c r="F30" s="12">
        <f>VLOOKUP(CONCATENATE($A30, " ", $B$7), 'Table 3 - Full data'!$A$2:$F$217, 6, FALSE)</f>
        <v>0.77</v>
      </c>
    </row>
    <row r="31" spans="1:6" x14ac:dyDescent="0.35">
      <c r="A31" s="2" t="s">
        <v>203</v>
      </c>
      <c r="B31" s="11">
        <f>VLOOKUP(CONCATENATE($A31, " ", $B$7), 'Table 3 - Full data'!$A$2:$F$217, 2, FALSE)</f>
        <v>3740</v>
      </c>
      <c r="C31" s="12">
        <f>VLOOKUP(CONCATENATE($A31, " ", $B$7), 'Table 3 - Full data'!$A$2:$F$217, 3, FALSE)</f>
        <v>0.09</v>
      </c>
      <c r="D31" s="11">
        <f>VLOOKUP(CONCATENATE($A31, " ", $B$7), 'Table 3 - Full data'!$A$2:$F$217, 4, FALSE)</f>
        <v>3660</v>
      </c>
      <c r="E31" s="11">
        <f>VLOOKUP(CONCATENATE($A31, " ", $B$7), 'Table 3 - Full data'!$A$2:$F$217, 5, FALSE)</f>
        <v>2780</v>
      </c>
      <c r="F31" s="12">
        <f>VLOOKUP(CONCATENATE($A31, " ", $B$7), 'Table 3 - Full data'!$A$2:$F$217, 6, FALSE)</f>
        <v>0.76</v>
      </c>
    </row>
    <row r="32" spans="1:6" x14ac:dyDescent="0.35">
      <c r="A32" s="2" t="s">
        <v>204</v>
      </c>
      <c r="B32" s="11">
        <f>VLOOKUP(CONCATENATE($A32, " ", $B$7), 'Table 3 - Full data'!$A$2:$F$217, 2, FALSE)</f>
        <v>55</v>
      </c>
      <c r="C32" s="12">
        <f>VLOOKUP(CONCATENATE($A32, " ", $B$7), 'Table 3 - Full data'!$A$2:$F$217, 3, FALSE)</f>
        <v>0</v>
      </c>
      <c r="D32" s="11">
        <f>VLOOKUP(CONCATENATE($A32, " ", $B$7), 'Table 3 - Full data'!$A$2:$F$217, 4, FALSE)</f>
        <v>55</v>
      </c>
      <c r="E32" s="11">
        <f>VLOOKUP(CONCATENATE($A32, " ", $B$7), 'Table 3 - Full data'!$A$2:$F$217, 5, FALSE)</f>
        <v>40</v>
      </c>
      <c r="F32" s="12">
        <f>VLOOKUP(CONCATENATE($A32, " ", $B$7), 'Table 3 - Full data'!$A$2:$F$217, 6, FALSE)</f>
        <v>0.7</v>
      </c>
    </row>
    <row r="33" spans="1:6" x14ac:dyDescent="0.35">
      <c r="A33" s="2" t="s">
        <v>205</v>
      </c>
      <c r="B33" s="11">
        <f>VLOOKUP(CONCATENATE($A33, " ", $B$7), 'Table 3 - Full data'!$A$2:$F$217, 2, FALSE)</f>
        <v>625</v>
      </c>
      <c r="C33" s="12">
        <f>VLOOKUP(CONCATENATE($A33, " ", $B$7), 'Table 3 - Full data'!$A$2:$F$217, 3, FALSE)</f>
        <v>0.02</v>
      </c>
      <c r="D33" s="11">
        <f>VLOOKUP(CONCATENATE($A33, " ", $B$7), 'Table 3 - Full data'!$A$2:$F$217, 4, FALSE)</f>
        <v>615</v>
      </c>
      <c r="E33" s="11">
        <f>VLOOKUP(CONCATENATE($A33, " ", $B$7), 'Table 3 - Full data'!$A$2:$F$217, 5, FALSE)</f>
        <v>430</v>
      </c>
      <c r="F33" s="12">
        <f>VLOOKUP(CONCATENATE($A33, " ", $B$7), 'Table 3 - Full data'!$A$2:$F$217, 6, FALSE)</f>
        <v>0.7</v>
      </c>
    </row>
    <row r="34" spans="1:6" x14ac:dyDescent="0.35">
      <c r="A34" s="2" t="s">
        <v>206</v>
      </c>
      <c r="B34" s="11">
        <f>VLOOKUP(CONCATENATE($A34, " ", $B$7), 'Table 3 - Full data'!$A$2:$F$217, 2, FALSE)</f>
        <v>1365</v>
      </c>
      <c r="C34" s="12">
        <f>VLOOKUP(CONCATENATE($A34, " ", $B$7), 'Table 3 - Full data'!$A$2:$F$217, 3, FALSE)</f>
        <v>0.03</v>
      </c>
      <c r="D34" s="11">
        <f>VLOOKUP(CONCATENATE($A34, " ", $B$7), 'Table 3 - Full data'!$A$2:$F$217, 4, FALSE)</f>
        <v>1345</v>
      </c>
      <c r="E34" s="11">
        <f>VLOOKUP(CONCATENATE($A34, " ", $B$7), 'Table 3 - Full data'!$A$2:$F$217, 5, FALSE)</f>
        <v>1000</v>
      </c>
      <c r="F34" s="12">
        <f>VLOOKUP(CONCATENATE($A34, " ", $B$7), 'Table 3 - Full data'!$A$2:$F$217, 6, FALSE)</f>
        <v>0.74</v>
      </c>
    </row>
    <row r="35" spans="1:6" x14ac:dyDescent="0.35">
      <c r="A35" s="2" t="s">
        <v>207</v>
      </c>
      <c r="B35" s="11">
        <f>VLOOKUP(CONCATENATE($A35, " ", $B$7), 'Table 3 - Full data'!$A$2:$F$217, 2, FALSE)</f>
        <v>550</v>
      </c>
      <c r="C35" s="12">
        <f>VLOOKUP(CONCATENATE($A35, " ", $B$7), 'Table 3 - Full data'!$A$2:$F$217, 3, FALSE)</f>
        <v>0.01</v>
      </c>
      <c r="D35" s="11">
        <f>VLOOKUP(CONCATENATE($A35, " ", $B$7), 'Table 3 - Full data'!$A$2:$F$217, 4, FALSE)</f>
        <v>540</v>
      </c>
      <c r="E35" s="11">
        <f>VLOOKUP(CONCATENATE($A35, " ", $B$7), 'Table 3 - Full data'!$A$2:$F$217, 5, FALSE)</f>
        <v>375</v>
      </c>
      <c r="F35" s="12">
        <f>VLOOKUP(CONCATENATE($A35, " ", $B$7), 'Table 3 - Full data'!$A$2:$F$217, 6, FALSE)</f>
        <v>0.69</v>
      </c>
    </row>
    <row r="36" spans="1:6" x14ac:dyDescent="0.35">
      <c r="A36" s="2" t="s">
        <v>208</v>
      </c>
      <c r="B36" s="11">
        <f>VLOOKUP(CONCATENATE($A36, " ", $B$7), 'Table 3 - Full data'!$A$2:$F$217, 2, FALSE)</f>
        <v>50</v>
      </c>
      <c r="C36" s="12">
        <f>VLOOKUP(CONCATENATE($A36, " ", $B$7), 'Table 3 - Full data'!$A$2:$F$217, 3, FALSE)</f>
        <v>0</v>
      </c>
      <c r="D36" s="11">
        <f>VLOOKUP(CONCATENATE($A36, " ", $B$7), 'Table 3 - Full data'!$A$2:$F$217, 4, FALSE)</f>
        <v>50</v>
      </c>
      <c r="E36" s="11">
        <f>VLOOKUP(CONCATENATE($A36, " ", $B$7), 'Table 3 - Full data'!$A$2:$F$217, 5, FALSE)</f>
        <v>35</v>
      </c>
      <c r="F36" s="12">
        <f>VLOOKUP(CONCATENATE($A36, " ", $B$7), 'Table 3 - Full data'!$A$2:$F$217, 6, FALSE)</f>
        <v>0.73</v>
      </c>
    </row>
    <row r="37" spans="1:6" x14ac:dyDescent="0.35">
      <c r="A37" s="2" t="s">
        <v>209</v>
      </c>
      <c r="B37" s="11">
        <f>VLOOKUP(CONCATENATE($A37, " ", $B$7), 'Table 3 - Full data'!$A$2:$F$217, 2, FALSE)</f>
        <v>845</v>
      </c>
      <c r="C37" s="12">
        <f>VLOOKUP(CONCATENATE($A37, " ", $B$7), 'Table 3 - Full data'!$A$2:$F$217, 3, FALSE)</f>
        <v>0.02</v>
      </c>
      <c r="D37" s="11">
        <f>VLOOKUP(CONCATENATE($A37, " ", $B$7), 'Table 3 - Full data'!$A$2:$F$217, 4, FALSE)</f>
        <v>840</v>
      </c>
      <c r="E37" s="11">
        <f>VLOOKUP(CONCATENATE($A37, " ", $B$7), 'Table 3 - Full data'!$A$2:$F$217, 5, FALSE)</f>
        <v>590</v>
      </c>
      <c r="F37" s="12">
        <f>VLOOKUP(CONCATENATE($A37, " ", $B$7), 'Table 3 - Full data'!$A$2:$F$217, 6, FALSE)</f>
        <v>0.71</v>
      </c>
    </row>
    <row r="38" spans="1:6" x14ac:dyDescent="0.35">
      <c r="A38" s="2" t="s">
        <v>210</v>
      </c>
      <c r="B38" s="11">
        <f>VLOOKUP(CONCATENATE($A38, " ", $B$7), 'Table 3 - Full data'!$A$2:$F$217, 2, FALSE)</f>
        <v>2955</v>
      </c>
      <c r="C38" s="12">
        <f>VLOOKUP(CONCATENATE($A38, " ", $B$7), 'Table 3 - Full data'!$A$2:$F$217, 3, FALSE)</f>
        <v>7.0000000000000007E-2</v>
      </c>
      <c r="D38" s="11">
        <f>VLOOKUP(CONCATENATE($A38, " ", $B$7), 'Table 3 - Full data'!$A$2:$F$217, 4, FALSE)</f>
        <v>2910</v>
      </c>
      <c r="E38" s="11">
        <f>VLOOKUP(CONCATENATE($A38, " ", $B$7), 'Table 3 - Full data'!$A$2:$F$217, 5, FALSE)</f>
        <v>2140</v>
      </c>
      <c r="F38" s="12">
        <f>VLOOKUP(CONCATENATE($A38, " ", $B$7), 'Table 3 - Full data'!$A$2:$F$217, 6, FALSE)</f>
        <v>0.74</v>
      </c>
    </row>
    <row r="39" spans="1:6" x14ac:dyDescent="0.35">
      <c r="A39" s="2" t="s">
        <v>211</v>
      </c>
      <c r="B39" s="11">
        <f>VLOOKUP(CONCATENATE($A39, " ", $B$7), 'Table 3 - Full data'!$A$2:$F$217, 2, FALSE)</f>
        <v>485</v>
      </c>
      <c r="C39" s="12">
        <f>VLOOKUP(CONCATENATE($A39, " ", $B$7), 'Table 3 - Full data'!$A$2:$F$217, 3, FALSE)</f>
        <v>0.01</v>
      </c>
      <c r="D39" s="11">
        <f>VLOOKUP(CONCATENATE($A39, " ", $B$7), 'Table 3 - Full data'!$A$2:$F$217, 4, FALSE)</f>
        <v>470</v>
      </c>
      <c r="E39" s="11">
        <f>VLOOKUP(CONCATENATE($A39, " ", $B$7), 'Table 3 - Full data'!$A$2:$F$217, 5, FALSE)</f>
        <v>355</v>
      </c>
      <c r="F39" s="12">
        <f>VLOOKUP(CONCATENATE($A39, " ", $B$7), 'Table 3 - Full data'!$A$2:$F$217, 6, FALSE)</f>
        <v>0.75</v>
      </c>
    </row>
    <row r="40" spans="1:6" x14ac:dyDescent="0.35">
      <c r="A40" s="2" t="s">
        <v>212</v>
      </c>
      <c r="B40" s="11">
        <f>VLOOKUP(CONCATENATE($A40, " ", $B$7), 'Table 3 - Full data'!$A$2:$F$217, 2, FALSE)</f>
        <v>970</v>
      </c>
      <c r="C40" s="12">
        <f>VLOOKUP(CONCATENATE($A40, " ", $B$7), 'Table 3 - Full data'!$A$2:$F$217, 3, FALSE)</f>
        <v>0.02</v>
      </c>
      <c r="D40" s="11">
        <f>VLOOKUP(CONCATENATE($A40, " ", $B$7), 'Table 3 - Full data'!$A$2:$F$217, 4, FALSE)</f>
        <v>960</v>
      </c>
      <c r="E40" s="11">
        <f>VLOOKUP(CONCATENATE($A40, " ", $B$7), 'Table 3 - Full data'!$A$2:$F$217, 5, FALSE)</f>
        <v>710</v>
      </c>
      <c r="F40" s="12">
        <f>VLOOKUP(CONCATENATE($A40, " ", $B$7), 'Table 3 - Full data'!$A$2:$F$217, 6, FALSE)</f>
        <v>0.74</v>
      </c>
    </row>
    <row r="41" spans="1:6" x14ac:dyDescent="0.35">
      <c r="A41" s="2" t="s">
        <v>213</v>
      </c>
      <c r="B41" s="11">
        <f>VLOOKUP(CONCATENATE($A41, " ", $B$7), 'Table 3 - Full data'!$A$2:$F$217, 2, FALSE)</f>
        <v>1185</v>
      </c>
      <c r="C41" s="12">
        <f>VLOOKUP(CONCATENATE($A41, " ", $B$7), 'Table 3 - Full data'!$A$2:$F$217, 3, FALSE)</f>
        <v>0.03</v>
      </c>
      <c r="D41" s="11">
        <f>VLOOKUP(CONCATENATE($A41, " ", $B$7), 'Table 3 - Full data'!$A$2:$F$217, 4, FALSE)</f>
        <v>1165</v>
      </c>
      <c r="E41" s="11">
        <f>VLOOKUP(CONCATENATE($A41, " ", $B$7), 'Table 3 - Full data'!$A$2:$F$217, 5, FALSE)</f>
        <v>845</v>
      </c>
      <c r="F41" s="12">
        <f>VLOOKUP(CONCATENATE($A41, " ", $B$7), 'Table 3 - Full data'!$A$2:$F$217, 6, FALSE)</f>
        <v>0.73</v>
      </c>
    </row>
    <row r="42" spans="1:6" x14ac:dyDescent="0.35">
      <c r="A42" s="2" t="s">
        <v>214</v>
      </c>
      <c r="B42" s="11">
        <f>VLOOKUP(CONCATENATE($A42, " ", $B$7), 'Table 3 - Full data'!$A$2:$F$217, 2, FALSE)</f>
        <v>5</v>
      </c>
      <c r="C42" s="12">
        <f>VLOOKUP(CONCATENATE($A42, " ", $B$7), 'Table 3 - Full data'!$A$2:$F$217, 3, FALSE)</f>
        <v>0</v>
      </c>
      <c r="D42" s="11">
        <f>VLOOKUP(CONCATENATE($A42, " ", $B$7), 'Table 3 - Full data'!$A$2:$F$217, 4, FALSE)</f>
        <v>5</v>
      </c>
      <c r="E42" s="11">
        <f>VLOOKUP(CONCATENATE($A42, " ", $B$7), 'Table 3 - Full data'!$A$2:$F$217, 5, FALSE)</f>
        <v>5</v>
      </c>
      <c r="F42" s="12">
        <f>VLOOKUP(CONCATENATE($A42, " ", $B$7), 'Table 3 - Full data'!$A$2:$F$217, 6, FALSE)</f>
        <v>0.67</v>
      </c>
    </row>
    <row r="43" spans="1:6" x14ac:dyDescent="0.35">
      <c r="A43" s="2" t="s">
        <v>215</v>
      </c>
      <c r="B43" s="11">
        <f>VLOOKUP(CONCATENATE($A43, " ", $B$7), 'Table 3 - Full data'!$A$2:$F$217, 2, FALSE)</f>
        <v>730</v>
      </c>
      <c r="C43" s="12">
        <f>VLOOKUP(CONCATENATE($A43, " ", $B$7), 'Table 3 - Full data'!$A$2:$F$217, 3, FALSE)</f>
        <v>0.02</v>
      </c>
      <c r="D43" s="11">
        <f>VLOOKUP(CONCATENATE($A43, " ", $B$7), 'Table 3 - Full data'!$A$2:$F$217, 4, FALSE)</f>
        <v>725</v>
      </c>
      <c r="E43" s="11">
        <f>VLOOKUP(CONCATENATE($A43, " ", $B$7), 'Table 3 - Full data'!$A$2:$F$217, 5, FALSE)</f>
        <v>35</v>
      </c>
      <c r="F43" s="12">
        <f>VLOOKUP(CONCATENATE($A43, " ", $B$7), 'Table 3 - Full data'!$A$2:$F$217, 6, FALSE)</f>
        <v>0.05</v>
      </c>
    </row>
    <row r="44" spans="1:6" x14ac:dyDescent="0.35">
      <c r="A44" s="2" t="s">
        <v>216</v>
      </c>
      <c r="B44" s="11">
        <f>VLOOKUP(CONCATENATE($A44, " ", $B$7), 'Table 3 - Full data'!$A$2:$F$217, 2, FALSE)</f>
        <v>85</v>
      </c>
      <c r="C44" s="12">
        <f>VLOOKUP(CONCATENATE($A44, " ", $B$7), 'Table 3 - Full data'!$A$2:$F$217, 3, FALSE)</f>
        <v>0</v>
      </c>
      <c r="D44" s="11">
        <f>VLOOKUP(CONCATENATE($A44, " ", $B$7), 'Table 3 - Full data'!$A$2:$F$217, 4, FALSE)</f>
        <v>80</v>
      </c>
      <c r="E44" s="11">
        <f>VLOOKUP(CONCATENATE($A44, " ", $B$7), 'Table 3 - Full data'!$A$2:$F$217, 5, FALSE)</f>
        <v>5</v>
      </c>
      <c r="F44" s="12">
        <f>VLOOKUP(CONCATENATE($A44, " ", $B$7), 'Table 3 - Full data'!$A$2:$F$217, 6, FALSE)</f>
        <v>0.06</v>
      </c>
    </row>
    <row r="45" spans="1:6" x14ac:dyDescent="0.35">
      <c r="A45" s="2" t="s">
        <v>45</v>
      </c>
      <c r="B45" s="2"/>
      <c r="C45" s="2"/>
      <c r="D45" s="2"/>
      <c r="E45" s="2"/>
      <c r="F45" s="2"/>
    </row>
    <row r="46" spans="1:6" x14ac:dyDescent="0.35">
      <c r="A46" s="2" t="s">
        <v>51</v>
      </c>
      <c r="B46" s="2"/>
      <c r="C46" s="2"/>
      <c r="D46" s="2"/>
      <c r="E46" s="2"/>
      <c r="F46" s="2"/>
    </row>
    <row r="47" spans="1:6" ht="155" x14ac:dyDescent="0.35">
      <c r="A47" s="19" t="s">
        <v>52</v>
      </c>
      <c r="B47" s="2"/>
      <c r="C47" s="2"/>
      <c r="D47" s="2"/>
      <c r="E47" s="2"/>
      <c r="F47" s="2"/>
    </row>
    <row r="48" spans="1:6" ht="93" x14ac:dyDescent="0.35">
      <c r="A48" s="19" t="s">
        <v>53</v>
      </c>
      <c r="B48" s="2"/>
      <c r="C48" s="2"/>
      <c r="D48" s="2"/>
      <c r="E48" s="2"/>
      <c r="F48" s="2"/>
    </row>
    <row r="49" spans="1:6" ht="46.5" x14ac:dyDescent="0.35">
      <c r="A49" s="19" t="s">
        <v>54</v>
      </c>
      <c r="B49" s="2"/>
      <c r="C49" s="2"/>
      <c r="D49" s="2"/>
      <c r="E49" s="2"/>
      <c r="F49" s="2"/>
    </row>
    <row r="50" spans="1:6" ht="108.5" x14ac:dyDescent="0.35">
      <c r="A50" s="19" t="s">
        <v>55</v>
      </c>
      <c r="B50" s="2"/>
      <c r="C50" s="2"/>
      <c r="D50" s="2"/>
      <c r="E50" s="2"/>
      <c r="F50" s="2"/>
    </row>
    <row r="51" spans="1:6" ht="62" x14ac:dyDescent="0.35">
      <c r="A51" s="19" t="s">
        <v>56</v>
      </c>
      <c r="B51" s="2"/>
      <c r="C51" s="2"/>
      <c r="D51" s="2"/>
      <c r="E51" s="2"/>
      <c r="F51" s="2"/>
    </row>
  </sheetData>
  <conditionalFormatting sqref="C1:C1048576 F1:F1048576">
    <cfRule type="dataBar" priority="1">
      <dataBar>
        <cfvo type="num" val="0"/>
        <cfvo type="num" val="1"/>
        <color rgb="FFB4A9D4"/>
      </dataBar>
      <extLst>
        <ext xmlns:x14="http://schemas.microsoft.com/office/spreadsheetml/2009/9/main" uri="{B025F937-C7B1-47D3-B67F-A62EFF666E3E}">
          <x14:id>{C705B0A8-2525-4E50-BE66-83B03E3C0BA9}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705B0A8-2525-4E50-BE66-83B03E3C0BA9}">
            <x14:dataBar minLength="0" maxLength="100" gradient="0">
              <x14:cfvo type="num">
                <xm:f>0</xm:f>
              </x14:cfvo>
              <x14:cfvo type="num">
                <xm:f>1</xm:f>
              </x14:cfvo>
              <x14:negativeFillColor rgb="FFB4A9D4"/>
              <x14:axisColor rgb="FF000000"/>
            </x14:dataBar>
          </x14:cfRule>
          <xm:sqref>C1:C1048576 F1:F1048576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lookup'!A3:A8</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6"/>
  <sheetViews>
    <sheetView workbookViewId="0"/>
  </sheetViews>
  <sheetFormatPr defaultColWidth="10.6640625" defaultRowHeight="15.5" x14ac:dyDescent="0.35"/>
  <cols>
    <col min="1" max="1" width="50.6640625" customWidth="1"/>
    <col min="2" max="15" width="16.6640625" customWidth="1"/>
  </cols>
  <sheetData>
    <row r="1" spans="1:16" ht="21" x14ac:dyDescent="0.5">
      <c r="A1" s="7" t="s">
        <v>4</v>
      </c>
      <c r="B1" s="2"/>
      <c r="C1" s="2"/>
      <c r="D1" s="2"/>
      <c r="E1" s="2"/>
      <c r="F1" s="2"/>
      <c r="G1" s="2"/>
      <c r="H1" s="2"/>
      <c r="I1" s="2"/>
      <c r="J1" s="2"/>
      <c r="K1" s="2"/>
      <c r="L1" s="2"/>
      <c r="M1" s="2"/>
      <c r="N1" s="2"/>
      <c r="O1" s="2"/>
      <c r="P1" s="2"/>
    </row>
    <row r="2" spans="1:16" x14ac:dyDescent="0.35">
      <c r="A2" s="2" t="s">
        <v>26</v>
      </c>
      <c r="B2" s="2"/>
      <c r="C2" s="2"/>
      <c r="D2" s="2"/>
      <c r="E2" s="2"/>
      <c r="F2" s="2"/>
      <c r="G2" s="2"/>
      <c r="H2" s="2"/>
      <c r="I2" s="2"/>
      <c r="J2" s="2"/>
      <c r="K2" s="2"/>
      <c r="L2" s="2"/>
      <c r="M2" s="2"/>
      <c r="N2" s="2"/>
      <c r="O2" s="2"/>
      <c r="P2" s="2"/>
    </row>
    <row r="3" spans="1:16" x14ac:dyDescent="0.35">
      <c r="A3" s="2" t="s">
        <v>17</v>
      </c>
      <c r="B3" s="2"/>
      <c r="C3" s="2"/>
      <c r="D3" s="2"/>
      <c r="E3" s="2"/>
      <c r="F3" s="2"/>
      <c r="G3" s="2"/>
      <c r="H3" s="2"/>
      <c r="I3" s="2"/>
      <c r="J3" s="2"/>
      <c r="K3" s="2"/>
      <c r="L3" s="2"/>
      <c r="M3" s="2"/>
      <c r="N3" s="2"/>
      <c r="O3" s="2"/>
      <c r="P3" s="2"/>
    </row>
    <row r="4" spans="1:16" x14ac:dyDescent="0.35">
      <c r="A4" s="2" t="s">
        <v>18</v>
      </c>
      <c r="B4" s="2"/>
      <c r="C4" s="2"/>
      <c r="D4" s="2"/>
      <c r="E4" s="2"/>
      <c r="F4" s="2"/>
      <c r="G4" s="2"/>
      <c r="H4" s="2"/>
      <c r="I4" s="2"/>
      <c r="J4" s="2"/>
      <c r="K4" s="2"/>
      <c r="L4" s="2"/>
      <c r="M4" s="2"/>
      <c r="N4" s="2"/>
      <c r="O4" s="2"/>
      <c r="P4" s="2"/>
    </row>
    <row r="5" spans="1:16" x14ac:dyDescent="0.35">
      <c r="A5" s="2" t="s">
        <v>27</v>
      </c>
      <c r="B5" s="2"/>
      <c r="C5" s="2"/>
      <c r="D5" s="2"/>
      <c r="E5" s="2"/>
      <c r="F5" s="2"/>
      <c r="G5" s="2"/>
      <c r="H5" s="2"/>
      <c r="I5" s="2"/>
      <c r="J5" s="2"/>
      <c r="K5" s="2"/>
      <c r="L5" s="2"/>
      <c r="M5" s="2"/>
      <c r="N5" s="2"/>
      <c r="O5" s="2"/>
      <c r="P5" s="2"/>
    </row>
    <row r="6" spans="1:16" ht="80" customHeight="1" x14ac:dyDescent="0.35">
      <c r="A6" s="4" t="s">
        <v>493</v>
      </c>
      <c r="B6" s="4" t="s">
        <v>217</v>
      </c>
      <c r="C6" s="4" t="s">
        <v>218</v>
      </c>
      <c r="D6" s="4" t="s">
        <v>219</v>
      </c>
      <c r="E6" s="4" t="s">
        <v>220</v>
      </c>
      <c r="F6" s="4" t="s">
        <v>221</v>
      </c>
      <c r="G6" s="4" t="s">
        <v>222</v>
      </c>
      <c r="H6" s="4" t="s">
        <v>223</v>
      </c>
      <c r="I6" s="4" t="s">
        <v>224</v>
      </c>
      <c r="J6" s="4" t="s">
        <v>225</v>
      </c>
      <c r="K6" s="4" t="s">
        <v>226</v>
      </c>
      <c r="L6" s="4" t="s">
        <v>227</v>
      </c>
      <c r="M6" s="4" t="s">
        <v>228</v>
      </c>
      <c r="N6" s="4" t="s">
        <v>494</v>
      </c>
      <c r="O6" s="4" t="s">
        <v>522</v>
      </c>
      <c r="P6" s="2"/>
    </row>
    <row r="7" spans="1:16" x14ac:dyDescent="0.35">
      <c r="A7" s="8" t="s">
        <v>116</v>
      </c>
      <c r="B7" s="9">
        <v>38800</v>
      </c>
      <c r="C7" s="9">
        <v>475</v>
      </c>
      <c r="D7" s="9">
        <v>3520</v>
      </c>
      <c r="E7" s="9">
        <v>8275</v>
      </c>
      <c r="F7" s="9">
        <v>6695</v>
      </c>
      <c r="G7" s="9">
        <v>4785</v>
      </c>
      <c r="H7" s="9">
        <v>3470</v>
      </c>
      <c r="I7" s="9">
        <v>3330</v>
      </c>
      <c r="J7" s="9">
        <v>2160</v>
      </c>
      <c r="K7" s="9">
        <v>1575</v>
      </c>
      <c r="L7" s="9">
        <v>4510</v>
      </c>
      <c r="M7" s="9">
        <v>12275</v>
      </c>
      <c r="N7" s="10">
        <v>0.32</v>
      </c>
      <c r="O7" s="9">
        <v>16</v>
      </c>
      <c r="P7" s="2"/>
    </row>
    <row r="8" spans="1:16" x14ac:dyDescent="0.35">
      <c r="A8" s="2" t="s">
        <v>117</v>
      </c>
      <c r="B8" s="11">
        <v>130</v>
      </c>
      <c r="C8" s="11">
        <v>15</v>
      </c>
      <c r="D8" s="11">
        <v>105</v>
      </c>
      <c r="E8" s="11">
        <v>15</v>
      </c>
      <c r="F8" s="11">
        <v>0</v>
      </c>
      <c r="G8" s="11">
        <v>0</v>
      </c>
      <c r="H8" s="11">
        <v>0</v>
      </c>
      <c r="I8" s="11">
        <v>0</v>
      </c>
      <c r="J8" s="11">
        <v>0</v>
      </c>
      <c r="K8" s="11">
        <v>0</v>
      </c>
      <c r="L8" s="11">
        <v>0</v>
      </c>
      <c r="M8" s="11">
        <v>130</v>
      </c>
      <c r="N8" s="12">
        <v>1</v>
      </c>
      <c r="O8" s="11">
        <v>2</v>
      </c>
      <c r="P8" s="2"/>
    </row>
    <row r="9" spans="1:16" x14ac:dyDescent="0.35">
      <c r="A9" s="2" t="s">
        <v>118</v>
      </c>
      <c r="B9" s="11">
        <v>460</v>
      </c>
      <c r="C9" s="11">
        <v>5</v>
      </c>
      <c r="D9" s="11">
        <v>110</v>
      </c>
      <c r="E9" s="11">
        <v>235</v>
      </c>
      <c r="F9" s="11">
        <v>65</v>
      </c>
      <c r="G9" s="11">
        <v>35</v>
      </c>
      <c r="H9" s="11">
        <v>10</v>
      </c>
      <c r="I9" s="11">
        <v>5</v>
      </c>
      <c r="J9" s="11" t="s">
        <v>491</v>
      </c>
      <c r="K9" s="11">
        <v>0</v>
      </c>
      <c r="L9" s="11">
        <v>0</v>
      </c>
      <c r="M9" s="11">
        <v>350</v>
      </c>
      <c r="N9" s="12">
        <v>0.76</v>
      </c>
      <c r="O9" s="11">
        <v>7</v>
      </c>
      <c r="P9" s="2"/>
    </row>
    <row r="10" spans="1:16" x14ac:dyDescent="0.35">
      <c r="A10" s="2" t="s">
        <v>119</v>
      </c>
      <c r="B10" s="11">
        <v>465</v>
      </c>
      <c r="C10" s="11">
        <v>5</v>
      </c>
      <c r="D10" s="11">
        <v>15</v>
      </c>
      <c r="E10" s="11">
        <v>245</v>
      </c>
      <c r="F10" s="11">
        <v>105</v>
      </c>
      <c r="G10" s="11">
        <v>35</v>
      </c>
      <c r="H10" s="11">
        <v>30</v>
      </c>
      <c r="I10" s="11">
        <v>15</v>
      </c>
      <c r="J10" s="11">
        <v>10</v>
      </c>
      <c r="K10" s="11">
        <v>5</v>
      </c>
      <c r="L10" s="11" t="s">
        <v>491</v>
      </c>
      <c r="M10" s="11">
        <v>265</v>
      </c>
      <c r="N10" s="12">
        <v>0.56999999999999995</v>
      </c>
      <c r="O10" s="11">
        <v>9</v>
      </c>
      <c r="P10" s="2"/>
    </row>
    <row r="11" spans="1:16" x14ac:dyDescent="0.35">
      <c r="A11" s="2" t="s">
        <v>120</v>
      </c>
      <c r="B11" s="11">
        <v>505</v>
      </c>
      <c r="C11" s="11">
        <v>5</v>
      </c>
      <c r="D11" s="11">
        <v>10</v>
      </c>
      <c r="E11" s="11">
        <v>260</v>
      </c>
      <c r="F11" s="11">
        <v>100</v>
      </c>
      <c r="G11" s="11">
        <v>45</v>
      </c>
      <c r="H11" s="11">
        <v>30</v>
      </c>
      <c r="I11" s="11">
        <v>25</v>
      </c>
      <c r="J11" s="11">
        <v>10</v>
      </c>
      <c r="K11" s="11">
        <v>15</v>
      </c>
      <c r="L11" s="11">
        <v>5</v>
      </c>
      <c r="M11" s="11">
        <v>275</v>
      </c>
      <c r="N11" s="12">
        <v>0.54</v>
      </c>
      <c r="O11" s="11">
        <v>10</v>
      </c>
      <c r="P11" s="2"/>
    </row>
    <row r="12" spans="1:16" x14ac:dyDescent="0.35">
      <c r="A12" s="2" t="s">
        <v>121</v>
      </c>
      <c r="B12" s="11">
        <v>680</v>
      </c>
      <c r="C12" s="11" t="s">
        <v>491</v>
      </c>
      <c r="D12" s="11">
        <v>100</v>
      </c>
      <c r="E12" s="11">
        <v>315</v>
      </c>
      <c r="F12" s="11">
        <v>120</v>
      </c>
      <c r="G12" s="11">
        <v>60</v>
      </c>
      <c r="H12" s="11">
        <v>20</v>
      </c>
      <c r="I12" s="11">
        <v>20</v>
      </c>
      <c r="J12" s="11">
        <v>15</v>
      </c>
      <c r="K12" s="11">
        <v>10</v>
      </c>
      <c r="L12" s="11">
        <v>20</v>
      </c>
      <c r="M12" s="11">
        <v>415</v>
      </c>
      <c r="N12" s="12">
        <v>0.61</v>
      </c>
      <c r="O12" s="11">
        <v>9</v>
      </c>
      <c r="P12" s="2"/>
    </row>
    <row r="13" spans="1:16" x14ac:dyDescent="0.35">
      <c r="A13" s="2" t="s">
        <v>122</v>
      </c>
      <c r="B13" s="11">
        <v>515</v>
      </c>
      <c r="C13" s="11" t="s">
        <v>491</v>
      </c>
      <c r="D13" s="11">
        <v>25</v>
      </c>
      <c r="E13" s="11">
        <v>280</v>
      </c>
      <c r="F13" s="11">
        <v>80</v>
      </c>
      <c r="G13" s="11">
        <v>45</v>
      </c>
      <c r="H13" s="11">
        <v>30</v>
      </c>
      <c r="I13" s="11">
        <v>20</v>
      </c>
      <c r="J13" s="11">
        <v>10</v>
      </c>
      <c r="K13" s="11">
        <v>5</v>
      </c>
      <c r="L13" s="11">
        <v>15</v>
      </c>
      <c r="M13" s="11">
        <v>310</v>
      </c>
      <c r="N13" s="12">
        <v>0.6</v>
      </c>
      <c r="O13" s="11">
        <v>9</v>
      </c>
      <c r="P13" s="2"/>
    </row>
    <row r="14" spans="1:16" x14ac:dyDescent="0.35">
      <c r="A14" s="2" t="s">
        <v>123</v>
      </c>
      <c r="B14" s="11">
        <v>530</v>
      </c>
      <c r="C14" s="11">
        <v>5</v>
      </c>
      <c r="D14" s="11">
        <v>15</v>
      </c>
      <c r="E14" s="11">
        <v>250</v>
      </c>
      <c r="F14" s="11">
        <v>140</v>
      </c>
      <c r="G14" s="11">
        <v>55</v>
      </c>
      <c r="H14" s="11">
        <v>25</v>
      </c>
      <c r="I14" s="11">
        <v>15</v>
      </c>
      <c r="J14" s="11">
        <v>10</v>
      </c>
      <c r="K14" s="11">
        <v>5</v>
      </c>
      <c r="L14" s="11">
        <v>10</v>
      </c>
      <c r="M14" s="11">
        <v>270</v>
      </c>
      <c r="N14" s="12">
        <v>0.51</v>
      </c>
      <c r="O14" s="11">
        <v>10</v>
      </c>
      <c r="P14" s="2"/>
    </row>
    <row r="15" spans="1:16" x14ac:dyDescent="0.35">
      <c r="A15" s="2" t="s">
        <v>124</v>
      </c>
      <c r="B15" s="11">
        <v>580</v>
      </c>
      <c r="C15" s="11">
        <v>5</v>
      </c>
      <c r="D15" s="11">
        <v>10</v>
      </c>
      <c r="E15" s="11">
        <v>200</v>
      </c>
      <c r="F15" s="11">
        <v>205</v>
      </c>
      <c r="G15" s="11">
        <v>65</v>
      </c>
      <c r="H15" s="11">
        <v>45</v>
      </c>
      <c r="I15" s="11">
        <v>20</v>
      </c>
      <c r="J15" s="11">
        <v>15</v>
      </c>
      <c r="K15" s="11">
        <v>5</v>
      </c>
      <c r="L15" s="11">
        <v>15</v>
      </c>
      <c r="M15" s="11">
        <v>210</v>
      </c>
      <c r="N15" s="12">
        <v>0.37</v>
      </c>
      <c r="O15" s="11">
        <v>12</v>
      </c>
      <c r="P15" s="2"/>
    </row>
    <row r="16" spans="1:16" x14ac:dyDescent="0.35">
      <c r="A16" s="2" t="s">
        <v>125</v>
      </c>
      <c r="B16" s="11">
        <v>630</v>
      </c>
      <c r="C16" s="11">
        <v>5</v>
      </c>
      <c r="D16" s="11">
        <v>15</v>
      </c>
      <c r="E16" s="11">
        <v>215</v>
      </c>
      <c r="F16" s="11">
        <v>240</v>
      </c>
      <c r="G16" s="11">
        <v>75</v>
      </c>
      <c r="H16" s="11">
        <v>30</v>
      </c>
      <c r="I16" s="11">
        <v>20</v>
      </c>
      <c r="J16" s="11">
        <v>10</v>
      </c>
      <c r="K16" s="11">
        <v>5</v>
      </c>
      <c r="L16" s="11">
        <v>15</v>
      </c>
      <c r="M16" s="11">
        <v>230</v>
      </c>
      <c r="N16" s="12">
        <v>0.37</v>
      </c>
      <c r="O16" s="11">
        <v>12</v>
      </c>
      <c r="P16" s="2"/>
    </row>
    <row r="17" spans="1:16" x14ac:dyDescent="0.35">
      <c r="A17" s="2" t="s">
        <v>126</v>
      </c>
      <c r="B17" s="11">
        <v>930</v>
      </c>
      <c r="C17" s="11">
        <v>5</v>
      </c>
      <c r="D17" s="11">
        <v>200</v>
      </c>
      <c r="E17" s="11">
        <v>385</v>
      </c>
      <c r="F17" s="11">
        <v>130</v>
      </c>
      <c r="G17" s="11">
        <v>60</v>
      </c>
      <c r="H17" s="11">
        <v>30</v>
      </c>
      <c r="I17" s="11">
        <v>35</v>
      </c>
      <c r="J17" s="11">
        <v>20</v>
      </c>
      <c r="K17" s="11">
        <v>15</v>
      </c>
      <c r="L17" s="11">
        <v>50</v>
      </c>
      <c r="M17" s="11">
        <v>595</v>
      </c>
      <c r="N17" s="12">
        <v>0.64</v>
      </c>
      <c r="O17" s="11">
        <v>8.5</v>
      </c>
      <c r="P17" s="2"/>
    </row>
    <row r="18" spans="1:16" x14ac:dyDescent="0.35">
      <c r="A18" s="2" t="s">
        <v>127</v>
      </c>
      <c r="B18" s="11">
        <v>725</v>
      </c>
      <c r="C18" s="11">
        <v>10</v>
      </c>
      <c r="D18" s="11">
        <v>100</v>
      </c>
      <c r="E18" s="11">
        <v>340</v>
      </c>
      <c r="F18" s="11">
        <v>105</v>
      </c>
      <c r="G18" s="11">
        <v>60</v>
      </c>
      <c r="H18" s="11">
        <v>45</v>
      </c>
      <c r="I18" s="11">
        <v>20</v>
      </c>
      <c r="J18" s="11">
        <v>15</v>
      </c>
      <c r="K18" s="11">
        <v>5</v>
      </c>
      <c r="L18" s="11">
        <v>30</v>
      </c>
      <c r="M18" s="11">
        <v>445</v>
      </c>
      <c r="N18" s="12">
        <v>0.62</v>
      </c>
      <c r="O18" s="11">
        <v>9</v>
      </c>
      <c r="P18" s="2"/>
    </row>
    <row r="19" spans="1:16" x14ac:dyDescent="0.35">
      <c r="A19" s="2" t="s">
        <v>128</v>
      </c>
      <c r="B19" s="11">
        <v>675</v>
      </c>
      <c r="C19" s="11">
        <v>5</v>
      </c>
      <c r="D19" s="11">
        <v>115</v>
      </c>
      <c r="E19" s="11">
        <v>315</v>
      </c>
      <c r="F19" s="11">
        <v>95</v>
      </c>
      <c r="G19" s="11">
        <v>50</v>
      </c>
      <c r="H19" s="11">
        <v>25</v>
      </c>
      <c r="I19" s="11">
        <v>20</v>
      </c>
      <c r="J19" s="11">
        <v>5</v>
      </c>
      <c r="K19" s="11">
        <v>15</v>
      </c>
      <c r="L19" s="11">
        <v>25</v>
      </c>
      <c r="M19" s="11">
        <v>435</v>
      </c>
      <c r="N19" s="12">
        <v>0.64</v>
      </c>
      <c r="O19" s="11">
        <v>8</v>
      </c>
      <c r="P19" s="2"/>
    </row>
    <row r="20" spans="1:16" x14ac:dyDescent="0.35">
      <c r="A20" s="2" t="s">
        <v>129</v>
      </c>
      <c r="B20" s="11">
        <v>630</v>
      </c>
      <c r="C20" s="11">
        <v>5</v>
      </c>
      <c r="D20" s="11">
        <v>100</v>
      </c>
      <c r="E20" s="11">
        <v>270</v>
      </c>
      <c r="F20" s="11">
        <v>90</v>
      </c>
      <c r="G20" s="11">
        <v>55</v>
      </c>
      <c r="H20" s="11">
        <v>35</v>
      </c>
      <c r="I20" s="11">
        <v>25</v>
      </c>
      <c r="J20" s="11">
        <v>10</v>
      </c>
      <c r="K20" s="11">
        <v>10</v>
      </c>
      <c r="L20" s="11">
        <v>25</v>
      </c>
      <c r="M20" s="11">
        <v>380</v>
      </c>
      <c r="N20" s="12">
        <v>0.6</v>
      </c>
      <c r="O20" s="11">
        <v>8</v>
      </c>
      <c r="P20" s="2"/>
    </row>
    <row r="21" spans="1:16" x14ac:dyDescent="0.35">
      <c r="A21" s="2" t="s">
        <v>130</v>
      </c>
      <c r="B21" s="11">
        <v>630</v>
      </c>
      <c r="C21" s="11">
        <v>5</v>
      </c>
      <c r="D21" s="11">
        <v>85</v>
      </c>
      <c r="E21" s="11">
        <v>280</v>
      </c>
      <c r="F21" s="11">
        <v>90</v>
      </c>
      <c r="G21" s="11">
        <v>55</v>
      </c>
      <c r="H21" s="11">
        <v>35</v>
      </c>
      <c r="I21" s="11">
        <v>20</v>
      </c>
      <c r="J21" s="11">
        <v>15</v>
      </c>
      <c r="K21" s="11">
        <v>10</v>
      </c>
      <c r="L21" s="11">
        <v>30</v>
      </c>
      <c r="M21" s="11">
        <v>375</v>
      </c>
      <c r="N21" s="12">
        <v>0.59</v>
      </c>
      <c r="O21" s="11">
        <v>9</v>
      </c>
      <c r="P21" s="2"/>
    </row>
    <row r="22" spans="1:16" x14ac:dyDescent="0.35">
      <c r="A22" s="2" t="s">
        <v>131</v>
      </c>
      <c r="B22" s="11">
        <v>670</v>
      </c>
      <c r="C22" s="11">
        <v>10</v>
      </c>
      <c r="D22" s="11">
        <v>85</v>
      </c>
      <c r="E22" s="11">
        <v>325</v>
      </c>
      <c r="F22" s="11">
        <v>105</v>
      </c>
      <c r="G22" s="11">
        <v>40</v>
      </c>
      <c r="H22" s="11">
        <v>30</v>
      </c>
      <c r="I22" s="11">
        <v>25</v>
      </c>
      <c r="J22" s="11">
        <v>15</v>
      </c>
      <c r="K22" s="11">
        <v>5</v>
      </c>
      <c r="L22" s="11">
        <v>30</v>
      </c>
      <c r="M22" s="11">
        <v>420</v>
      </c>
      <c r="N22" s="12">
        <v>0.63</v>
      </c>
      <c r="O22" s="11">
        <v>8</v>
      </c>
      <c r="P22" s="2"/>
    </row>
    <row r="23" spans="1:16" x14ac:dyDescent="0.35">
      <c r="A23" s="2" t="s">
        <v>132</v>
      </c>
      <c r="B23" s="11">
        <v>620</v>
      </c>
      <c r="C23" s="11">
        <v>5</v>
      </c>
      <c r="D23" s="11">
        <v>20</v>
      </c>
      <c r="E23" s="11">
        <v>330</v>
      </c>
      <c r="F23" s="11">
        <v>125</v>
      </c>
      <c r="G23" s="11">
        <v>50</v>
      </c>
      <c r="H23" s="11">
        <v>30</v>
      </c>
      <c r="I23" s="11">
        <v>25</v>
      </c>
      <c r="J23" s="11">
        <v>10</v>
      </c>
      <c r="K23" s="11">
        <v>5</v>
      </c>
      <c r="L23" s="11">
        <v>20</v>
      </c>
      <c r="M23" s="11">
        <v>360</v>
      </c>
      <c r="N23" s="12">
        <v>0.57999999999999996</v>
      </c>
      <c r="O23" s="11">
        <v>10</v>
      </c>
      <c r="P23" s="2"/>
    </row>
    <row r="24" spans="1:16" x14ac:dyDescent="0.35">
      <c r="A24" s="2" t="s">
        <v>133</v>
      </c>
      <c r="B24" s="11">
        <v>770</v>
      </c>
      <c r="C24" s="11">
        <v>5</v>
      </c>
      <c r="D24" s="11">
        <v>25</v>
      </c>
      <c r="E24" s="11">
        <v>350</v>
      </c>
      <c r="F24" s="11">
        <v>200</v>
      </c>
      <c r="G24" s="11">
        <v>70</v>
      </c>
      <c r="H24" s="11">
        <v>40</v>
      </c>
      <c r="I24" s="11">
        <v>20</v>
      </c>
      <c r="J24" s="11">
        <v>10</v>
      </c>
      <c r="K24" s="11">
        <v>15</v>
      </c>
      <c r="L24" s="11">
        <v>35</v>
      </c>
      <c r="M24" s="11">
        <v>380</v>
      </c>
      <c r="N24" s="12">
        <v>0.49</v>
      </c>
      <c r="O24" s="11">
        <v>11</v>
      </c>
      <c r="P24" s="2"/>
    </row>
    <row r="25" spans="1:16" x14ac:dyDescent="0.35">
      <c r="A25" s="2" t="s">
        <v>134</v>
      </c>
      <c r="B25" s="11">
        <v>735</v>
      </c>
      <c r="C25" s="11">
        <v>10</v>
      </c>
      <c r="D25" s="11">
        <v>25</v>
      </c>
      <c r="E25" s="11">
        <v>200</v>
      </c>
      <c r="F25" s="11">
        <v>285</v>
      </c>
      <c r="G25" s="11">
        <v>80</v>
      </c>
      <c r="H25" s="11">
        <v>60</v>
      </c>
      <c r="I25" s="11">
        <v>20</v>
      </c>
      <c r="J25" s="11">
        <v>20</v>
      </c>
      <c r="K25" s="11">
        <v>10</v>
      </c>
      <c r="L25" s="11">
        <v>30</v>
      </c>
      <c r="M25" s="11">
        <v>235</v>
      </c>
      <c r="N25" s="12">
        <v>0.32</v>
      </c>
      <c r="O25" s="11">
        <v>12</v>
      </c>
      <c r="P25" s="2"/>
    </row>
    <row r="26" spans="1:16" x14ac:dyDescent="0.35">
      <c r="A26" s="2" t="s">
        <v>135</v>
      </c>
      <c r="B26" s="11">
        <v>945</v>
      </c>
      <c r="C26" s="11">
        <v>10</v>
      </c>
      <c r="D26" s="11">
        <v>45</v>
      </c>
      <c r="E26" s="11">
        <v>335</v>
      </c>
      <c r="F26" s="11">
        <v>295</v>
      </c>
      <c r="G26" s="11">
        <v>110</v>
      </c>
      <c r="H26" s="11">
        <v>45</v>
      </c>
      <c r="I26" s="11">
        <v>25</v>
      </c>
      <c r="J26" s="11">
        <v>25</v>
      </c>
      <c r="K26" s="11">
        <v>15</v>
      </c>
      <c r="L26" s="11">
        <v>40</v>
      </c>
      <c r="M26" s="11">
        <v>395</v>
      </c>
      <c r="N26" s="12">
        <v>0.41</v>
      </c>
      <c r="O26" s="11">
        <v>11</v>
      </c>
      <c r="P26" s="2"/>
    </row>
    <row r="27" spans="1:16" x14ac:dyDescent="0.35">
      <c r="A27" s="2" t="s">
        <v>136</v>
      </c>
      <c r="B27" s="11">
        <v>750</v>
      </c>
      <c r="C27" s="11">
        <v>15</v>
      </c>
      <c r="D27" s="11">
        <v>110</v>
      </c>
      <c r="E27" s="11">
        <v>310</v>
      </c>
      <c r="F27" s="11">
        <v>90</v>
      </c>
      <c r="G27" s="11">
        <v>65</v>
      </c>
      <c r="H27" s="11">
        <v>40</v>
      </c>
      <c r="I27" s="11">
        <v>35</v>
      </c>
      <c r="J27" s="11">
        <v>30</v>
      </c>
      <c r="K27" s="11">
        <v>15</v>
      </c>
      <c r="L27" s="11">
        <v>40</v>
      </c>
      <c r="M27" s="11">
        <v>435</v>
      </c>
      <c r="N27" s="12">
        <v>0.57999999999999996</v>
      </c>
      <c r="O27" s="11">
        <v>9</v>
      </c>
      <c r="P27" s="2"/>
    </row>
    <row r="28" spans="1:16" x14ac:dyDescent="0.35">
      <c r="A28" s="2" t="s">
        <v>137</v>
      </c>
      <c r="B28" s="11">
        <v>515</v>
      </c>
      <c r="C28" s="11">
        <v>5</v>
      </c>
      <c r="D28" s="11">
        <v>20</v>
      </c>
      <c r="E28" s="11">
        <v>210</v>
      </c>
      <c r="F28" s="11">
        <v>115</v>
      </c>
      <c r="G28" s="11">
        <v>55</v>
      </c>
      <c r="H28" s="11">
        <v>30</v>
      </c>
      <c r="I28" s="11">
        <v>25</v>
      </c>
      <c r="J28" s="11">
        <v>10</v>
      </c>
      <c r="K28" s="11">
        <v>10</v>
      </c>
      <c r="L28" s="11">
        <v>30</v>
      </c>
      <c r="M28" s="11">
        <v>235</v>
      </c>
      <c r="N28" s="12">
        <v>0.46</v>
      </c>
      <c r="O28" s="11">
        <v>11</v>
      </c>
      <c r="P28" s="2"/>
    </row>
    <row r="29" spans="1:16" x14ac:dyDescent="0.35">
      <c r="A29" s="2" t="s">
        <v>138</v>
      </c>
      <c r="B29" s="11">
        <v>680</v>
      </c>
      <c r="C29" s="11">
        <v>10</v>
      </c>
      <c r="D29" s="11">
        <v>20</v>
      </c>
      <c r="E29" s="11">
        <v>30</v>
      </c>
      <c r="F29" s="11">
        <v>380</v>
      </c>
      <c r="G29" s="11">
        <v>90</v>
      </c>
      <c r="H29" s="11">
        <v>45</v>
      </c>
      <c r="I29" s="11">
        <v>25</v>
      </c>
      <c r="J29" s="11">
        <v>15</v>
      </c>
      <c r="K29" s="11">
        <v>15</v>
      </c>
      <c r="L29" s="11">
        <v>55</v>
      </c>
      <c r="M29" s="11">
        <v>60</v>
      </c>
      <c r="N29" s="12">
        <v>0.09</v>
      </c>
      <c r="O29" s="11">
        <v>14</v>
      </c>
      <c r="P29" s="2"/>
    </row>
    <row r="30" spans="1:16" x14ac:dyDescent="0.35">
      <c r="A30" s="2" t="s">
        <v>139</v>
      </c>
      <c r="B30" s="11">
        <v>805</v>
      </c>
      <c r="C30" s="11">
        <v>5</v>
      </c>
      <c r="D30" s="11">
        <v>20</v>
      </c>
      <c r="E30" s="11">
        <v>185</v>
      </c>
      <c r="F30" s="11">
        <v>280</v>
      </c>
      <c r="G30" s="11">
        <v>145</v>
      </c>
      <c r="H30" s="11">
        <v>55</v>
      </c>
      <c r="I30" s="11">
        <v>25</v>
      </c>
      <c r="J30" s="11">
        <v>25</v>
      </c>
      <c r="K30" s="11">
        <v>25</v>
      </c>
      <c r="L30" s="11">
        <v>40</v>
      </c>
      <c r="M30" s="11">
        <v>215</v>
      </c>
      <c r="N30" s="12">
        <v>0.27</v>
      </c>
      <c r="O30" s="11">
        <v>14</v>
      </c>
      <c r="P30" s="2"/>
    </row>
    <row r="31" spans="1:16" x14ac:dyDescent="0.35">
      <c r="A31" s="2" t="s">
        <v>140</v>
      </c>
      <c r="B31" s="11">
        <v>750</v>
      </c>
      <c r="C31" s="11">
        <v>10</v>
      </c>
      <c r="D31" s="11">
        <v>75</v>
      </c>
      <c r="E31" s="11">
        <v>315</v>
      </c>
      <c r="F31" s="11">
        <v>145</v>
      </c>
      <c r="G31" s="11">
        <v>70</v>
      </c>
      <c r="H31" s="11">
        <v>40</v>
      </c>
      <c r="I31" s="11">
        <v>30</v>
      </c>
      <c r="J31" s="11">
        <v>25</v>
      </c>
      <c r="K31" s="11">
        <v>20</v>
      </c>
      <c r="L31" s="11">
        <v>25</v>
      </c>
      <c r="M31" s="11">
        <v>400</v>
      </c>
      <c r="N31" s="12">
        <v>0.53</v>
      </c>
      <c r="O31" s="11">
        <v>10</v>
      </c>
      <c r="P31" s="2"/>
    </row>
    <row r="32" spans="1:16" x14ac:dyDescent="0.35">
      <c r="A32" s="2" t="s">
        <v>141</v>
      </c>
      <c r="B32" s="11">
        <v>740</v>
      </c>
      <c r="C32" s="11">
        <v>10</v>
      </c>
      <c r="D32" s="11">
        <v>225</v>
      </c>
      <c r="E32" s="11">
        <v>270</v>
      </c>
      <c r="F32" s="11">
        <v>75</v>
      </c>
      <c r="G32" s="11">
        <v>45</v>
      </c>
      <c r="H32" s="11">
        <v>35</v>
      </c>
      <c r="I32" s="11">
        <v>25</v>
      </c>
      <c r="J32" s="11">
        <v>20</v>
      </c>
      <c r="K32" s="11">
        <v>10</v>
      </c>
      <c r="L32" s="11">
        <v>20</v>
      </c>
      <c r="M32" s="11">
        <v>505</v>
      </c>
      <c r="N32" s="12">
        <v>0.68</v>
      </c>
      <c r="O32" s="11">
        <v>8</v>
      </c>
      <c r="P32" s="2"/>
    </row>
    <row r="33" spans="1:16" x14ac:dyDescent="0.35">
      <c r="A33" s="2" t="s">
        <v>142</v>
      </c>
      <c r="B33" s="11">
        <v>545</v>
      </c>
      <c r="C33" s="11">
        <v>5</v>
      </c>
      <c r="D33" s="11">
        <v>30</v>
      </c>
      <c r="E33" s="11">
        <v>180</v>
      </c>
      <c r="F33" s="11">
        <v>165</v>
      </c>
      <c r="G33" s="11">
        <v>55</v>
      </c>
      <c r="H33" s="11">
        <v>35</v>
      </c>
      <c r="I33" s="11">
        <v>25</v>
      </c>
      <c r="J33" s="11">
        <v>15</v>
      </c>
      <c r="K33" s="11">
        <v>5</v>
      </c>
      <c r="L33" s="11">
        <v>25</v>
      </c>
      <c r="M33" s="11">
        <v>215</v>
      </c>
      <c r="N33" s="12">
        <v>0.4</v>
      </c>
      <c r="O33" s="11">
        <v>11</v>
      </c>
      <c r="P33" s="2"/>
    </row>
    <row r="34" spans="1:16" x14ac:dyDescent="0.35">
      <c r="A34" s="2" t="s">
        <v>143</v>
      </c>
      <c r="B34" s="11">
        <v>615</v>
      </c>
      <c r="C34" s="11">
        <v>15</v>
      </c>
      <c r="D34" s="11">
        <v>20</v>
      </c>
      <c r="E34" s="11">
        <v>10</v>
      </c>
      <c r="F34" s="11">
        <v>240</v>
      </c>
      <c r="G34" s="11">
        <v>180</v>
      </c>
      <c r="H34" s="11">
        <v>65</v>
      </c>
      <c r="I34" s="11">
        <v>30</v>
      </c>
      <c r="J34" s="11">
        <v>20</v>
      </c>
      <c r="K34" s="11">
        <v>15</v>
      </c>
      <c r="L34" s="11">
        <v>20</v>
      </c>
      <c r="M34" s="11">
        <v>45</v>
      </c>
      <c r="N34" s="12">
        <v>7.0000000000000007E-2</v>
      </c>
      <c r="O34" s="11">
        <v>16</v>
      </c>
      <c r="P34" s="2"/>
    </row>
    <row r="35" spans="1:16" x14ac:dyDescent="0.35">
      <c r="A35" s="2" t="s">
        <v>144</v>
      </c>
      <c r="B35" s="11">
        <v>665</v>
      </c>
      <c r="C35" s="11">
        <v>5</v>
      </c>
      <c r="D35" s="11">
        <v>20</v>
      </c>
      <c r="E35" s="11">
        <v>10</v>
      </c>
      <c r="F35" s="11">
        <v>85</v>
      </c>
      <c r="G35" s="11">
        <v>330</v>
      </c>
      <c r="H35" s="11">
        <v>80</v>
      </c>
      <c r="I35" s="11">
        <v>45</v>
      </c>
      <c r="J35" s="11">
        <v>35</v>
      </c>
      <c r="K35" s="11">
        <v>20</v>
      </c>
      <c r="L35" s="11">
        <v>40</v>
      </c>
      <c r="M35" s="11">
        <v>35</v>
      </c>
      <c r="N35" s="12">
        <v>0.05</v>
      </c>
      <c r="O35" s="11">
        <v>18</v>
      </c>
      <c r="P35" s="2"/>
    </row>
    <row r="36" spans="1:16" x14ac:dyDescent="0.35">
      <c r="A36" s="2" t="s">
        <v>145</v>
      </c>
      <c r="B36" s="11">
        <v>810</v>
      </c>
      <c r="C36" s="11">
        <v>10</v>
      </c>
      <c r="D36" s="11">
        <v>20</v>
      </c>
      <c r="E36" s="11">
        <v>5</v>
      </c>
      <c r="F36" s="11">
        <v>100</v>
      </c>
      <c r="G36" s="11">
        <v>310</v>
      </c>
      <c r="H36" s="11">
        <v>165</v>
      </c>
      <c r="I36" s="11">
        <v>85</v>
      </c>
      <c r="J36" s="11">
        <v>35</v>
      </c>
      <c r="K36" s="11">
        <v>30</v>
      </c>
      <c r="L36" s="11">
        <v>50</v>
      </c>
      <c r="M36" s="11">
        <v>35</v>
      </c>
      <c r="N36" s="12">
        <v>0.04</v>
      </c>
      <c r="O36" s="11">
        <v>20</v>
      </c>
      <c r="P36" s="2"/>
    </row>
    <row r="37" spans="1:16" x14ac:dyDescent="0.35">
      <c r="A37" s="2" t="s">
        <v>146</v>
      </c>
      <c r="B37" s="11">
        <v>805</v>
      </c>
      <c r="C37" s="11">
        <v>10</v>
      </c>
      <c r="D37" s="11">
        <v>20</v>
      </c>
      <c r="E37" s="11">
        <v>5</v>
      </c>
      <c r="F37" s="11">
        <v>345</v>
      </c>
      <c r="G37" s="11">
        <v>195</v>
      </c>
      <c r="H37" s="11">
        <v>90</v>
      </c>
      <c r="I37" s="11">
        <v>45</v>
      </c>
      <c r="J37" s="11">
        <v>30</v>
      </c>
      <c r="K37" s="11">
        <v>10</v>
      </c>
      <c r="L37" s="11">
        <v>50</v>
      </c>
      <c r="M37" s="11">
        <v>35</v>
      </c>
      <c r="N37" s="12">
        <v>0.05</v>
      </c>
      <c r="O37" s="11">
        <v>16</v>
      </c>
      <c r="P37" s="2"/>
    </row>
    <row r="38" spans="1:16" x14ac:dyDescent="0.35">
      <c r="A38" s="2" t="s">
        <v>147</v>
      </c>
      <c r="B38" s="11">
        <v>860</v>
      </c>
      <c r="C38" s="11">
        <v>10</v>
      </c>
      <c r="D38" s="11">
        <v>15</v>
      </c>
      <c r="E38" s="11">
        <v>45</v>
      </c>
      <c r="F38" s="11">
        <v>380</v>
      </c>
      <c r="G38" s="11">
        <v>180</v>
      </c>
      <c r="H38" s="11">
        <v>75</v>
      </c>
      <c r="I38" s="11">
        <v>30</v>
      </c>
      <c r="J38" s="11">
        <v>25</v>
      </c>
      <c r="K38" s="11">
        <v>30</v>
      </c>
      <c r="L38" s="11">
        <v>75</v>
      </c>
      <c r="M38" s="11">
        <v>70</v>
      </c>
      <c r="N38" s="12">
        <v>0.08</v>
      </c>
      <c r="O38" s="11">
        <v>15</v>
      </c>
      <c r="P38" s="2"/>
    </row>
    <row r="39" spans="1:16" x14ac:dyDescent="0.35">
      <c r="A39" s="2" t="s">
        <v>148</v>
      </c>
      <c r="B39" s="11">
        <v>595</v>
      </c>
      <c r="C39" s="11">
        <v>15</v>
      </c>
      <c r="D39" s="11">
        <v>15</v>
      </c>
      <c r="E39" s="11">
        <v>5</v>
      </c>
      <c r="F39" s="11">
        <v>235</v>
      </c>
      <c r="G39" s="11">
        <v>120</v>
      </c>
      <c r="H39" s="11">
        <v>60</v>
      </c>
      <c r="I39" s="11">
        <v>40</v>
      </c>
      <c r="J39" s="11">
        <v>45</v>
      </c>
      <c r="K39" s="11">
        <v>10</v>
      </c>
      <c r="L39" s="11">
        <v>45</v>
      </c>
      <c r="M39" s="11">
        <v>40</v>
      </c>
      <c r="N39" s="12">
        <v>7.0000000000000007E-2</v>
      </c>
      <c r="O39" s="11">
        <v>16</v>
      </c>
      <c r="P39" s="2"/>
    </row>
    <row r="40" spans="1:16" x14ac:dyDescent="0.35">
      <c r="A40" s="2" t="s">
        <v>149</v>
      </c>
      <c r="B40" s="11">
        <v>580</v>
      </c>
      <c r="C40" s="11">
        <v>10</v>
      </c>
      <c r="D40" s="11">
        <v>10</v>
      </c>
      <c r="E40" s="11">
        <v>15</v>
      </c>
      <c r="F40" s="11">
        <v>25</v>
      </c>
      <c r="G40" s="11">
        <v>225</v>
      </c>
      <c r="H40" s="11">
        <v>175</v>
      </c>
      <c r="I40" s="11">
        <v>50</v>
      </c>
      <c r="J40" s="11">
        <v>20</v>
      </c>
      <c r="K40" s="11">
        <v>25</v>
      </c>
      <c r="L40" s="11">
        <v>30</v>
      </c>
      <c r="M40" s="11">
        <v>35</v>
      </c>
      <c r="N40" s="12">
        <v>0.06</v>
      </c>
      <c r="O40" s="11">
        <v>21</v>
      </c>
      <c r="P40" s="2"/>
    </row>
    <row r="41" spans="1:16" x14ac:dyDescent="0.35">
      <c r="A41" s="2" t="s">
        <v>150</v>
      </c>
      <c r="B41" s="11">
        <v>525</v>
      </c>
      <c r="C41" s="11">
        <v>10</v>
      </c>
      <c r="D41" s="11">
        <v>20</v>
      </c>
      <c r="E41" s="11">
        <v>5</v>
      </c>
      <c r="F41" s="11">
        <v>5</v>
      </c>
      <c r="G41" s="11">
        <v>15</v>
      </c>
      <c r="H41" s="11">
        <v>240</v>
      </c>
      <c r="I41" s="11">
        <v>125</v>
      </c>
      <c r="J41" s="11">
        <v>40</v>
      </c>
      <c r="K41" s="11">
        <v>15</v>
      </c>
      <c r="L41" s="11">
        <v>55</v>
      </c>
      <c r="M41" s="11">
        <v>30</v>
      </c>
      <c r="N41" s="12">
        <v>0.06</v>
      </c>
      <c r="O41" s="11">
        <v>25</v>
      </c>
      <c r="P41" s="2"/>
    </row>
    <row r="42" spans="1:16" x14ac:dyDescent="0.35">
      <c r="A42" s="2" t="s">
        <v>151</v>
      </c>
      <c r="B42" s="11">
        <v>585</v>
      </c>
      <c r="C42" s="11">
        <v>10</v>
      </c>
      <c r="D42" s="11">
        <v>15</v>
      </c>
      <c r="E42" s="11">
        <v>5</v>
      </c>
      <c r="F42" s="11">
        <v>10</v>
      </c>
      <c r="G42" s="11">
        <v>5</v>
      </c>
      <c r="H42" s="11">
        <v>10</v>
      </c>
      <c r="I42" s="11">
        <v>305</v>
      </c>
      <c r="J42" s="11">
        <v>115</v>
      </c>
      <c r="K42" s="11">
        <v>40</v>
      </c>
      <c r="L42" s="11">
        <v>75</v>
      </c>
      <c r="M42" s="11">
        <v>30</v>
      </c>
      <c r="N42" s="12">
        <v>0.05</v>
      </c>
      <c r="O42" s="11">
        <v>30</v>
      </c>
      <c r="P42" s="2"/>
    </row>
    <row r="43" spans="1:16" x14ac:dyDescent="0.35">
      <c r="A43" s="2" t="s">
        <v>152</v>
      </c>
      <c r="B43" s="11">
        <v>670</v>
      </c>
      <c r="C43" s="11">
        <v>5</v>
      </c>
      <c r="D43" s="11">
        <v>15</v>
      </c>
      <c r="E43" s="11">
        <v>10</v>
      </c>
      <c r="F43" s="11">
        <v>10</v>
      </c>
      <c r="G43" s="11">
        <v>5</v>
      </c>
      <c r="H43" s="11">
        <v>10</v>
      </c>
      <c r="I43" s="11">
        <v>245</v>
      </c>
      <c r="J43" s="11">
        <v>165</v>
      </c>
      <c r="K43" s="11">
        <v>70</v>
      </c>
      <c r="L43" s="11">
        <v>130</v>
      </c>
      <c r="M43" s="11">
        <v>35</v>
      </c>
      <c r="N43" s="12">
        <v>0.05</v>
      </c>
      <c r="O43" s="11">
        <v>31</v>
      </c>
      <c r="P43" s="2"/>
    </row>
    <row r="44" spans="1:16" x14ac:dyDescent="0.35">
      <c r="A44" s="2" t="s">
        <v>153</v>
      </c>
      <c r="B44" s="11">
        <v>765</v>
      </c>
      <c r="C44" s="11">
        <v>5</v>
      </c>
      <c r="D44" s="11">
        <v>15</v>
      </c>
      <c r="E44" s="11">
        <v>5</v>
      </c>
      <c r="F44" s="11">
        <v>5</v>
      </c>
      <c r="G44" s="11">
        <v>5</v>
      </c>
      <c r="H44" s="11">
        <v>105</v>
      </c>
      <c r="I44" s="11">
        <v>330</v>
      </c>
      <c r="J44" s="11">
        <v>115</v>
      </c>
      <c r="K44" s="11">
        <v>45</v>
      </c>
      <c r="L44" s="11">
        <v>135</v>
      </c>
      <c r="M44" s="11">
        <v>25</v>
      </c>
      <c r="N44" s="12">
        <v>0.03</v>
      </c>
      <c r="O44" s="11">
        <v>29</v>
      </c>
      <c r="P44" s="2"/>
    </row>
    <row r="45" spans="1:16" x14ac:dyDescent="0.35">
      <c r="A45" s="2" t="s">
        <v>154</v>
      </c>
      <c r="B45" s="11">
        <v>825</v>
      </c>
      <c r="C45" s="11">
        <v>10</v>
      </c>
      <c r="D45" s="11">
        <v>25</v>
      </c>
      <c r="E45" s="11">
        <v>10</v>
      </c>
      <c r="F45" s="11">
        <v>10</v>
      </c>
      <c r="G45" s="11">
        <v>155</v>
      </c>
      <c r="H45" s="11">
        <v>265</v>
      </c>
      <c r="I45" s="11">
        <v>135</v>
      </c>
      <c r="J45" s="11">
        <v>55</v>
      </c>
      <c r="K45" s="11">
        <v>45</v>
      </c>
      <c r="L45" s="11">
        <v>120</v>
      </c>
      <c r="M45" s="11">
        <v>45</v>
      </c>
      <c r="N45" s="12">
        <v>0.06</v>
      </c>
      <c r="O45" s="11">
        <v>24</v>
      </c>
      <c r="P45" s="2"/>
    </row>
    <row r="46" spans="1:16" x14ac:dyDescent="0.35">
      <c r="A46" s="2" t="s">
        <v>155</v>
      </c>
      <c r="B46" s="11">
        <v>710</v>
      </c>
      <c r="C46" s="11">
        <v>15</v>
      </c>
      <c r="D46" s="11">
        <v>35</v>
      </c>
      <c r="E46" s="11">
        <v>15</v>
      </c>
      <c r="F46" s="11">
        <v>20</v>
      </c>
      <c r="G46" s="11">
        <v>330</v>
      </c>
      <c r="H46" s="11">
        <v>115</v>
      </c>
      <c r="I46" s="11">
        <v>55</v>
      </c>
      <c r="J46" s="11">
        <v>25</v>
      </c>
      <c r="K46" s="11">
        <v>10</v>
      </c>
      <c r="L46" s="11">
        <v>90</v>
      </c>
      <c r="M46" s="11">
        <v>60</v>
      </c>
      <c r="N46" s="12">
        <v>0.09</v>
      </c>
      <c r="O46" s="11">
        <v>19</v>
      </c>
      <c r="P46" s="2"/>
    </row>
    <row r="47" spans="1:16" x14ac:dyDescent="0.35">
      <c r="A47" s="2" t="s">
        <v>156</v>
      </c>
      <c r="B47" s="11">
        <v>425</v>
      </c>
      <c r="C47" s="11" t="s">
        <v>491</v>
      </c>
      <c r="D47" s="11">
        <v>20</v>
      </c>
      <c r="E47" s="11">
        <v>5</v>
      </c>
      <c r="F47" s="11">
        <v>5</v>
      </c>
      <c r="G47" s="11">
        <v>55</v>
      </c>
      <c r="H47" s="11">
        <v>110</v>
      </c>
      <c r="I47" s="11">
        <v>90</v>
      </c>
      <c r="J47" s="11">
        <v>35</v>
      </c>
      <c r="K47" s="11">
        <v>35</v>
      </c>
      <c r="L47" s="11">
        <v>70</v>
      </c>
      <c r="M47" s="11">
        <v>25</v>
      </c>
      <c r="N47" s="12">
        <v>0.06</v>
      </c>
      <c r="O47" s="11">
        <v>26</v>
      </c>
      <c r="P47" s="2"/>
    </row>
    <row r="48" spans="1:16" x14ac:dyDescent="0.35">
      <c r="A48" s="2" t="s">
        <v>157</v>
      </c>
      <c r="B48" s="11">
        <v>655</v>
      </c>
      <c r="C48" s="11">
        <v>10</v>
      </c>
      <c r="D48" s="11">
        <v>30</v>
      </c>
      <c r="E48" s="11">
        <v>10</v>
      </c>
      <c r="F48" s="11">
        <v>10</v>
      </c>
      <c r="G48" s="11">
        <v>5</v>
      </c>
      <c r="H48" s="11">
        <v>35</v>
      </c>
      <c r="I48" s="11">
        <v>245</v>
      </c>
      <c r="J48" s="11">
        <v>105</v>
      </c>
      <c r="K48" s="11">
        <v>65</v>
      </c>
      <c r="L48" s="11">
        <v>135</v>
      </c>
      <c r="M48" s="11">
        <v>50</v>
      </c>
      <c r="N48" s="12">
        <v>0.08</v>
      </c>
      <c r="O48" s="11">
        <v>30</v>
      </c>
      <c r="P48" s="2"/>
    </row>
    <row r="49" spans="1:16" x14ac:dyDescent="0.35">
      <c r="A49" s="2" t="s">
        <v>158</v>
      </c>
      <c r="B49" s="11">
        <v>705</v>
      </c>
      <c r="C49" s="11">
        <v>10</v>
      </c>
      <c r="D49" s="11">
        <v>30</v>
      </c>
      <c r="E49" s="11">
        <v>10</v>
      </c>
      <c r="F49" s="11">
        <v>15</v>
      </c>
      <c r="G49" s="11">
        <v>5</v>
      </c>
      <c r="H49" s="11">
        <v>45</v>
      </c>
      <c r="I49" s="11">
        <v>145</v>
      </c>
      <c r="J49" s="11">
        <v>195</v>
      </c>
      <c r="K49" s="11">
        <v>75</v>
      </c>
      <c r="L49" s="11">
        <v>175</v>
      </c>
      <c r="M49" s="11">
        <v>50</v>
      </c>
      <c r="N49" s="12">
        <v>7.0000000000000007E-2</v>
      </c>
      <c r="O49" s="11">
        <v>33</v>
      </c>
      <c r="P49" s="2"/>
    </row>
    <row r="50" spans="1:16" x14ac:dyDescent="0.35">
      <c r="A50" s="2" t="s">
        <v>159</v>
      </c>
      <c r="B50" s="11">
        <v>770</v>
      </c>
      <c r="C50" s="11">
        <v>10</v>
      </c>
      <c r="D50" s="11">
        <v>40</v>
      </c>
      <c r="E50" s="11">
        <v>15</v>
      </c>
      <c r="F50" s="11">
        <v>10</v>
      </c>
      <c r="G50" s="11">
        <v>5</v>
      </c>
      <c r="H50" s="11">
        <v>5</v>
      </c>
      <c r="I50" s="11">
        <v>15</v>
      </c>
      <c r="J50" s="11">
        <v>110</v>
      </c>
      <c r="K50" s="11">
        <v>225</v>
      </c>
      <c r="L50" s="11">
        <v>330</v>
      </c>
      <c r="M50" s="11">
        <v>70</v>
      </c>
      <c r="N50" s="12">
        <v>0.09</v>
      </c>
      <c r="O50" s="11">
        <v>39</v>
      </c>
      <c r="P50" s="2"/>
    </row>
    <row r="51" spans="1:16" x14ac:dyDescent="0.35">
      <c r="A51" s="2" t="s">
        <v>160</v>
      </c>
      <c r="B51" s="11">
        <v>605</v>
      </c>
      <c r="C51" s="11">
        <v>5</v>
      </c>
      <c r="D51" s="11">
        <v>50</v>
      </c>
      <c r="E51" s="11">
        <v>20</v>
      </c>
      <c r="F51" s="11">
        <v>15</v>
      </c>
      <c r="G51" s="11">
        <v>10</v>
      </c>
      <c r="H51" s="11">
        <v>10</v>
      </c>
      <c r="I51" s="11" t="s">
        <v>491</v>
      </c>
      <c r="J51" s="11">
        <v>5</v>
      </c>
      <c r="K51" s="11">
        <v>45</v>
      </c>
      <c r="L51" s="11">
        <v>450</v>
      </c>
      <c r="M51" s="11">
        <v>75</v>
      </c>
      <c r="N51" s="12">
        <v>0.12</v>
      </c>
      <c r="O51" s="11">
        <v>44</v>
      </c>
      <c r="P51" s="2"/>
    </row>
    <row r="52" spans="1:16" x14ac:dyDescent="0.35">
      <c r="A52" s="2" t="s">
        <v>161</v>
      </c>
      <c r="B52" s="11">
        <v>1020</v>
      </c>
      <c r="C52" s="11">
        <v>15</v>
      </c>
      <c r="D52" s="11">
        <v>55</v>
      </c>
      <c r="E52" s="11">
        <v>15</v>
      </c>
      <c r="F52" s="11">
        <v>20</v>
      </c>
      <c r="G52" s="11">
        <v>10</v>
      </c>
      <c r="H52" s="11">
        <v>15</v>
      </c>
      <c r="I52" s="11">
        <v>25</v>
      </c>
      <c r="J52" s="11">
        <v>155</v>
      </c>
      <c r="K52" s="11">
        <v>195</v>
      </c>
      <c r="L52" s="11">
        <v>510</v>
      </c>
      <c r="M52" s="11">
        <v>85</v>
      </c>
      <c r="N52" s="12">
        <v>0.09</v>
      </c>
      <c r="O52" s="11">
        <v>40</v>
      </c>
      <c r="P52" s="2"/>
    </row>
    <row r="53" spans="1:16" x14ac:dyDescent="0.35">
      <c r="A53" s="2" t="s">
        <v>162</v>
      </c>
      <c r="B53" s="11">
        <v>1290</v>
      </c>
      <c r="C53" s="11">
        <v>15</v>
      </c>
      <c r="D53" s="11">
        <v>45</v>
      </c>
      <c r="E53" s="11">
        <v>10</v>
      </c>
      <c r="F53" s="11">
        <v>20</v>
      </c>
      <c r="G53" s="11">
        <v>85</v>
      </c>
      <c r="H53" s="11">
        <v>200</v>
      </c>
      <c r="I53" s="11">
        <v>260</v>
      </c>
      <c r="J53" s="11">
        <v>170</v>
      </c>
      <c r="K53" s="11">
        <v>95</v>
      </c>
      <c r="L53" s="11">
        <v>390</v>
      </c>
      <c r="M53" s="11">
        <v>65</v>
      </c>
      <c r="N53" s="12">
        <v>0.05</v>
      </c>
      <c r="O53" s="11">
        <v>31</v>
      </c>
      <c r="P53" s="2"/>
    </row>
    <row r="54" spans="1:16" x14ac:dyDescent="0.35">
      <c r="A54" s="2" t="s">
        <v>163</v>
      </c>
      <c r="B54" s="11">
        <v>995</v>
      </c>
      <c r="C54" s="11">
        <v>10</v>
      </c>
      <c r="D54" s="11">
        <v>30</v>
      </c>
      <c r="E54" s="11">
        <v>15</v>
      </c>
      <c r="F54" s="11">
        <v>95</v>
      </c>
      <c r="G54" s="11">
        <v>240</v>
      </c>
      <c r="H54" s="11">
        <v>160</v>
      </c>
      <c r="I54" s="11">
        <v>100</v>
      </c>
      <c r="J54" s="11">
        <v>60</v>
      </c>
      <c r="K54" s="11">
        <v>40</v>
      </c>
      <c r="L54" s="11">
        <v>245</v>
      </c>
      <c r="M54" s="11">
        <v>55</v>
      </c>
      <c r="N54" s="12">
        <v>0.05</v>
      </c>
      <c r="O54" s="11">
        <v>24</v>
      </c>
      <c r="P54" s="2"/>
    </row>
    <row r="55" spans="1:16" x14ac:dyDescent="0.35">
      <c r="A55" s="2" t="s">
        <v>164</v>
      </c>
      <c r="B55" s="11">
        <v>980</v>
      </c>
      <c r="C55" s="11">
        <v>10</v>
      </c>
      <c r="D55" s="11">
        <v>45</v>
      </c>
      <c r="E55" s="11">
        <v>35</v>
      </c>
      <c r="F55" s="11">
        <v>275</v>
      </c>
      <c r="G55" s="11">
        <v>195</v>
      </c>
      <c r="H55" s="11">
        <v>105</v>
      </c>
      <c r="I55" s="11">
        <v>50</v>
      </c>
      <c r="J55" s="11">
        <v>40</v>
      </c>
      <c r="K55" s="11">
        <v>35</v>
      </c>
      <c r="L55" s="11">
        <v>190</v>
      </c>
      <c r="M55" s="11">
        <v>90</v>
      </c>
      <c r="N55" s="12">
        <v>0.09</v>
      </c>
      <c r="O55" s="11">
        <v>18</v>
      </c>
      <c r="P55" s="2"/>
    </row>
    <row r="56" spans="1:16" x14ac:dyDescent="0.35">
      <c r="A56" s="2" t="s">
        <v>165</v>
      </c>
      <c r="B56" s="11">
        <v>875</v>
      </c>
      <c r="C56" s="11">
        <v>10</v>
      </c>
      <c r="D56" s="11">
        <v>35</v>
      </c>
      <c r="E56" s="11">
        <v>160</v>
      </c>
      <c r="F56" s="11">
        <v>250</v>
      </c>
      <c r="G56" s="11">
        <v>100</v>
      </c>
      <c r="H56" s="11">
        <v>80</v>
      </c>
      <c r="I56" s="11">
        <v>55</v>
      </c>
      <c r="J56" s="11">
        <v>40</v>
      </c>
      <c r="K56" s="11">
        <v>40</v>
      </c>
      <c r="L56" s="11">
        <v>105</v>
      </c>
      <c r="M56" s="11">
        <v>205</v>
      </c>
      <c r="N56" s="12">
        <v>0.23</v>
      </c>
      <c r="O56" s="11">
        <v>15</v>
      </c>
      <c r="P56" s="2"/>
    </row>
    <row r="57" spans="1:16" x14ac:dyDescent="0.35">
      <c r="A57" s="2" t="s">
        <v>166</v>
      </c>
      <c r="B57" s="11">
        <v>810</v>
      </c>
      <c r="C57" s="11">
        <v>10</v>
      </c>
      <c r="D57" s="11">
        <v>75</v>
      </c>
      <c r="E57" s="11">
        <v>255</v>
      </c>
      <c r="F57" s="11">
        <v>120</v>
      </c>
      <c r="G57" s="11">
        <v>85</v>
      </c>
      <c r="H57" s="11">
        <v>85</v>
      </c>
      <c r="I57" s="11">
        <v>40</v>
      </c>
      <c r="J57" s="11">
        <v>45</v>
      </c>
      <c r="K57" s="11">
        <v>25</v>
      </c>
      <c r="L57" s="11">
        <v>75</v>
      </c>
      <c r="M57" s="11">
        <v>340</v>
      </c>
      <c r="N57" s="12">
        <v>0.42</v>
      </c>
      <c r="O57" s="11">
        <v>13</v>
      </c>
      <c r="P57" s="2"/>
    </row>
    <row r="58" spans="1:16" x14ac:dyDescent="0.35">
      <c r="A58" s="2" t="s">
        <v>167</v>
      </c>
      <c r="B58" s="11">
        <v>840</v>
      </c>
      <c r="C58" s="11">
        <v>25</v>
      </c>
      <c r="D58" s="11">
        <v>260</v>
      </c>
      <c r="E58" s="11">
        <v>150</v>
      </c>
      <c r="F58" s="11">
        <v>100</v>
      </c>
      <c r="G58" s="11">
        <v>60</v>
      </c>
      <c r="H58" s="11">
        <v>65</v>
      </c>
      <c r="I58" s="11">
        <v>50</v>
      </c>
      <c r="J58" s="11">
        <v>25</v>
      </c>
      <c r="K58" s="11">
        <v>15</v>
      </c>
      <c r="L58" s="11">
        <v>95</v>
      </c>
      <c r="M58" s="11">
        <v>430</v>
      </c>
      <c r="N58" s="12">
        <v>0.51</v>
      </c>
      <c r="O58" s="11">
        <v>10</v>
      </c>
      <c r="P58" s="2"/>
    </row>
    <row r="59" spans="1:16" x14ac:dyDescent="0.35">
      <c r="A59" s="2" t="s">
        <v>168</v>
      </c>
      <c r="B59" s="11">
        <v>565</v>
      </c>
      <c r="C59" s="11">
        <v>15</v>
      </c>
      <c r="D59" s="11">
        <v>205</v>
      </c>
      <c r="E59" s="11">
        <v>105</v>
      </c>
      <c r="F59" s="11">
        <v>85</v>
      </c>
      <c r="G59" s="11">
        <v>45</v>
      </c>
      <c r="H59" s="11">
        <v>35</v>
      </c>
      <c r="I59" s="11">
        <v>20</v>
      </c>
      <c r="J59" s="11">
        <v>10</v>
      </c>
      <c r="K59" s="11">
        <v>10</v>
      </c>
      <c r="L59" s="11">
        <v>35</v>
      </c>
      <c r="M59" s="11">
        <v>325</v>
      </c>
      <c r="N59" s="12">
        <v>0.57999999999999996</v>
      </c>
      <c r="O59" s="11">
        <v>8</v>
      </c>
      <c r="P59" s="2"/>
    </row>
    <row r="60" spans="1:16" x14ac:dyDescent="0.35">
      <c r="A60" s="2" t="s">
        <v>169</v>
      </c>
      <c r="B60" s="11">
        <v>895</v>
      </c>
      <c r="C60" s="11">
        <v>15</v>
      </c>
      <c r="D60" s="11">
        <v>165</v>
      </c>
      <c r="E60" s="11">
        <v>295</v>
      </c>
      <c r="F60" s="11">
        <v>120</v>
      </c>
      <c r="G60" s="11">
        <v>80</v>
      </c>
      <c r="H60" s="11">
        <v>60</v>
      </c>
      <c r="I60" s="11">
        <v>45</v>
      </c>
      <c r="J60" s="11">
        <v>25</v>
      </c>
      <c r="K60" s="11">
        <v>20</v>
      </c>
      <c r="L60" s="11">
        <v>65</v>
      </c>
      <c r="M60" s="11">
        <v>475</v>
      </c>
      <c r="N60" s="12">
        <v>0.53</v>
      </c>
      <c r="O60" s="11">
        <v>10</v>
      </c>
      <c r="P60" s="2"/>
    </row>
    <row r="61" spans="1:16" x14ac:dyDescent="0.35">
      <c r="A61" s="2" t="s">
        <v>170</v>
      </c>
      <c r="B61" s="11">
        <v>925</v>
      </c>
      <c r="C61" s="11">
        <v>5</v>
      </c>
      <c r="D61" s="11">
        <v>235</v>
      </c>
      <c r="E61" s="11">
        <v>220</v>
      </c>
      <c r="F61" s="11">
        <v>155</v>
      </c>
      <c r="G61" s="11">
        <v>105</v>
      </c>
      <c r="H61" s="11">
        <v>70</v>
      </c>
      <c r="I61" s="11">
        <v>50</v>
      </c>
      <c r="J61" s="11">
        <v>20</v>
      </c>
      <c r="K61" s="11">
        <v>15</v>
      </c>
      <c r="L61" s="11">
        <v>50</v>
      </c>
      <c r="M61" s="11">
        <v>460</v>
      </c>
      <c r="N61" s="12">
        <v>0.5</v>
      </c>
      <c r="O61" s="11">
        <v>11</v>
      </c>
      <c r="P61" s="2"/>
    </row>
    <row r="62" spans="1:16" x14ac:dyDescent="0.35">
      <c r="A62" s="2" t="s">
        <v>171</v>
      </c>
      <c r="B62" s="11">
        <v>805</v>
      </c>
      <c r="C62" s="11">
        <v>10</v>
      </c>
      <c r="D62" s="11">
        <v>250</v>
      </c>
      <c r="E62" s="11">
        <v>160</v>
      </c>
      <c r="F62" s="11">
        <v>115</v>
      </c>
      <c r="G62" s="11">
        <v>75</v>
      </c>
      <c r="H62" s="11">
        <v>60</v>
      </c>
      <c r="I62" s="11">
        <v>40</v>
      </c>
      <c r="J62" s="11">
        <v>20</v>
      </c>
      <c r="K62" s="11">
        <v>25</v>
      </c>
      <c r="L62" s="11">
        <v>50</v>
      </c>
      <c r="M62" s="11">
        <v>415</v>
      </c>
      <c r="N62" s="12">
        <v>0.52</v>
      </c>
      <c r="O62" s="11">
        <v>10</v>
      </c>
      <c r="P62" s="2"/>
    </row>
    <row r="63" spans="1:16" x14ac:dyDescent="0.35">
      <c r="A63" s="13" t="s">
        <v>172</v>
      </c>
      <c r="B63" s="14">
        <v>3290</v>
      </c>
      <c r="C63" s="14">
        <v>35</v>
      </c>
      <c r="D63" s="14">
        <v>380</v>
      </c>
      <c r="E63" s="14">
        <v>1595</v>
      </c>
      <c r="F63" s="14">
        <v>615</v>
      </c>
      <c r="G63" s="14">
        <v>275</v>
      </c>
      <c r="H63" s="14">
        <v>140</v>
      </c>
      <c r="I63" s="14">
        <v>95</v>
      </c>
      <c r="J63" s="14">
        <v>60</v>
      </c>
      <c r="K63" s="14">
        <v>40</v>
      </c>
      <c r="L63" s="14">
        <v>55</v>
      </c>
      <c r="M63" s="14">
        <v>2010</v>
      </c>
      <c r="N63" s="15">
        <v>0.61</v>
      </c>
      <c r="O63" s="14">
        <v>9</v>
      </c>
      <c r="P63" s="2"/>
    </row>
    <row r="64" spans="1:16" x14ac:dyDescent="0.35">
      <c r="A64" s="16" t="s">
        <v>173</v>
      </c>
      <c r="B64" s="17">
        <v>8550</v>
      </c>
      <c r="C64" s="17">
        <v>80</v>
      </c>
      <c r="D64" s="17">
        <v>825</v>
      </c>
      <c r="E64" s="17">
        <v>3555</v>
      </c>
      <c r="F64" s="17">
        <v>1960</v>
      </c>
      <c r="G64" s="17">
        <v>765</v>
      </c>
      <c r="H64" s="17">
        <v>455</v>
      </c>
      <c r="I64" s="17">
        <v>275</v>
      </c>
      <c r="J64" s="17">
        <v>175</v>
      </c>
      <c r="K64" s="17">
        <v>115</v>
      </c>
      <c r="L64" s="17">
        <v>345</v>
      </c>
      <c r="M64" s="17">
        <v>4460</v>
      </c>
      <c r="N64" s="18">
        <v>0.52</v>
      </c>
      <c r="O64" s="17">
        <v>10</v>
      </c>
      <c r="P64" s="2"/>
    </row>
    <row r="65" spans="1:16" x14ac:dyDescent="0.35">
      <c r="A65" s="16" t="s">
        <v>174</v>
      </c>
      <c r="B65" s="17">
        <v>8540</v>
      </c>
      <c r="C65" s="17">
        <v>105</v>
      </c>
      <c r="D65" s="17">
        <v>595</v>
      </c>
      <c r="E65" s="17">
        <v>1575</v>
      </c>
      <c r="F65" s="17">
        <v>2405</v>
      </c>
      <c r="G65" s="17">
        <v>1720</v>
      </c>
      <c r="H65" s="17">
        <v>765</v>
      </c>
      <c r="I65" s="17">
        <v>430</v>
      </c>
      <c r="J65" s="17">
        <v>285</v>
      </c>
      <c r="K65" s="17">
        <v>205</v>
      </c>
      <c r="L65" s="17">
        <v>460</v>
      </c>
      <c r="M65" s="17">
        <v>2275</v>
      </c>
      <c r="N65" s="18">
        <v>0.27</v>
      </c>
      <c r="O65" s="17">
        <v>15</v>
      </c>
      <c r="P65" s="2"/>
    </row>
    <row r="66" spans="1:16" x14ac:dyDescent="0.35">
      <c r="A66" s="16" t="s">
        <v>175</v>
      </c>
      <c r="B66" s="17">
        <v>7810</v>
      </c>
      <c r="C66" s="17">
        <v>110</v>
      </c>
      <c r="D66" s="17">
        <v>275</v>
      </c>
      <c r="E66" s="17">
        <v>115</v>
      </c>
      <c r="F66" s="17">
        <v>350</v>
      </c>
      <c r="G66" s="17">
        <v>930</v>
      </c>
      <c r="H66" s="17">
        <v>1170</v>
      </c>
      <c r="I66" s="17">
        <v>1780</v>
      </c>
      <c r="J66" s="17">
        <v>1025</v>
      </c>
      <c r="K66" s="17">
        <v>665</v>
      </c>
      <c r="L66" s="17">
        <v>1390</v>
      </c>
      <c r="M66" s="17">
        <v>500</v>
      </c>
      <c r="N66" s="18">
        <v>0.06</v>
      </c>
      <c r="O66" s="32">
        <v>28</v>
      </c>
      <c r="P66" s="2"/>
    </row>
    <row r="67" spans="1:16" x14ac:dyDescent="0.35">
      <c r="A67" s="16" t="s">
        <v>176</v>
      </c>
      <c r="B67" s="17">
        <v>10605</v>
      </c>
      <c r="C67" s="17">
        <v>145</v>
      </c>
      <c r="D67" s="17">
        <v>1445</v>
      </c>
      <c r="E67" s="17">
        <v>1435</v>
      </c>
      <c r="F67" s="17">
        <v>1365</v>
      </c>
      <c r="G67" s="17">
        <v>1090</v>
      </c>
      <c r="H67" s="17">
        <v>940</v>
      </c>
      <c r="I67" s="17">
        <v>750</v>
      </c>
      <c r="J67" s="17">
        <v>620</v>
      </c>
      <c r="K67" s="17">
        <v>560</v>
      </c>
      <c r="L67" s="17">
        <v>2260</v>
      </c>
      <c r="M67" s="17">
        <v>3025</v>
      </c>
      <c r="N67" s="18">
        <v>0.28999999999999998</v>
      </c>
      <c r="O67" s="32">
        <v>20</v>
      </c>
      <c r="P67" s="2"/>
    </row>
    <row r="68" spans="1:16" x14ac:dyDescent="0.35">
      <c r="A68" s="8" t="s">
        <v>229</v>
      </c>
      <c r="B68" s="10">
        <v>1</v>
      </c>
      <c r="C68" s="10">
        <v>0.01</v>
      </c>
      <c r="D68" s="10">
        <v>0.09</v>
      </c>
      <c r="E68" s="10">
        <v>0.21</v>
      </c>
      <c r="F68" s="10">
        <v>0.17</v>
      </c>
      <c r="G68" s="10">
        <v>0.12</v>
      </c>
      <c r="H68" s="10">
        <v>0.09</v>
      </c>
      <c r="I68" s="10">
        <v>0.09</v>
      </c>
      <c r="J68" s="10">
        <v>0.06</v>
      </c>
      <c r="K68" s="10">
        <v>0.04</v>
      </c>
      <c r="L68" s="10">
        <v>0.12</v>
      </c>
      <c r="M68" s="10">
        <v>0.32</v>
      </c>
      <c r="N68" s="10" t="s">
        <v>492</v>
      </c>
      <c r="O68" s="33" t="s">
        <v>492</v>
      </c>
      <c r="P68" s="31"/>
    </row>
    <row r="69" spans="1:16" x14ac:dyDescent="0.35">
      <c r="A69" s="2" t="s">
        <v>45</v>
      </c>
      <c r="B69" s="2"/>
      <c r="C69" s="2"/>
      <c r="D69" s="2"/>
      <c r="E69" s="2"/>
      <c r="F69" s="2"/>
      <c r="G69" s="2"/>
      <c r="H69" s="2"/>
      <c r="I69" s="2"/>
      <c r="J69" s="2"/>
      <c r="K69" s="2"/>
      <c r="L69" s="2"/>
      <c r="M69" s="2"/>
      <c r="N69" s="2"/>
      <c r="O69" s="2"/>
      <c r="P69" s="2"/>
    </row>
    <row r="70" spans="1:16" x14ac:dyDescent="0.35">
      <c r="A70" s="2" t="s">
        <v>51</v>
      </c>
      <c r="B70" s="2"/>
      <c r="C70" s="2"/>
      <c r="D70" s="2"/>
      <c r="E70" s="2"/>
      <c r="F70" s="2"/>
      <c r="G70" s="2"/>
      <c r="H70" s="2"/>
      <c r="I70" s="2"/>
      <c r="J70" s="2"/>
      <c r="K70" s="2"/>
      <c r="L70" s="2"/>
      <c r="M70" s="2"/>
      <c r="N70" s="2"/>
      <c r="O70" s="2"/>
      <c r="P70" s="2"/>
    </row>
    <row r="71" spans="1:16" ht="186" x14ac:dyDescent="0.35">
      <c r="A71" s="19" t="s">
        <v>57</v>
      </c>
      <c r="B71" s="2"/>
      <c r="C71" s="2"/>
      <c r="D71" s="2"/>
      <c r="E71" s="2"/>
      <c r="F71" s="2"/>
      <c r="G71" s="2"/>
      <c r="H71" s="2"/>
      <c r="I71" s="2"/>
      <c r="J71" s="2"/>
      <c r="K71" s="2"/>
      <c r="L71" s="2"/>
      <c r="M71" s="2"/>
      <c r="N71" s="2"/>
      <c r="O71" s="2"/>
      <c r="P71" s="2"/>
    </row>
    <row r="72" spans="1:16" x14ac:dyDescent="0.35">
      <c r="A72" s="2" t="s">
        <v>58</v>
      </c>
      <c r="B72" s="2"/>
      <c r="C72" s="2"/>
      <c r="D72" s="2"/>
      <c r="E72" s="2"/>
      <c r="F72" s="2"/>
      <c r="G72" s="2"/>
      <c r="H72" s="2"/>
      <c r="I72" s="2"/>
      <c r="J72" s="2"/>
      <c r="K72" s="2"/>
      <c r="L72" s="2"/>
      <c r="M72" s="2"/>
      <c r="N72" s="2"/>
      <c r="O72" s="2"/>
      <c r="P72" s="2"/>
    </row>
    <row r="73" spans="1:16" ht="46.5" x14ac:dyDescent="0.35">
      <c r="A73" s="19" t="s">
        <v>59</v>
      </c>
      <c r="B73" s="2"/>
      <c r="C73" s="2"/>
      <c r="D73" s="2"/>
      <c r="E73" s="2"/>
      <c r="F73" s="2"/>
      <c r="G73" s="2"/>
      <c r="H73" s="2"/>
      <c r="I73" s="2"/>
      <c r="J73" s="2"/>
      <c r="K73" s="2"/>
      <c r="L73" s="2"/>
      <c r="M73" s="2"/>
      <c r="N73" s="2"/>
      <c r="O73" s="2"/>
      <c r="P73" s="2"/>
    </row>
    <row r="74" spans="1:16" ht="77.5" x14ac:dyDescent="0.35">
      <c r="A74" s="19" t="s">
        <v>60</v>
      </c>
      <c r="B74" s="2"/>
      <c r="C74" s="2"/>
      <c r="D74" s="2"/>
      <c r="E74" s="2"/>
      <c r="F74" s="2"/>
      <c r="G74" s="2"/>
      <c r="H74" s="2"/>
      <c r="I74" s="2"/>
      <c r="J74" s="2"/>
      <c r="K74" s="2"/>
      <c r="L74" s="2"/>
      <c r="M74" s="2"/>
      <c r="N74" s="2"/>
      <c r="O74" s="2"/>
      <c r="P74" s="2"/>
    </row>
    <row r="75" spans="1:16" x14ac:dyDescent="0.35">
      <c r="A75" s="2" t="s">
        <v>61</v>
      </c>
      <c r="B75" s="2"/>
      <c r="C75" s="2"/>
      <c r="D75" s="2"/>
      <c r="E75" s="2"/>
      <c r="F75" s="2"/>
      <c r="G75" s="2"/>
      <c r="H75" s="2"/>
      <c r="I75" s="2"/>
      <c r="J75" s="2"/>
      <c r="K75" s="2"/>
      <c r="L75" s="2"/>
      <c r="M75" s="2"/>
      <c r="N75" s="2"/>
      <c r="O75" s="2"/>
      <c r="P75" s="2"/>
    </row>
    <row r="76" spans="1:16" x14ac:dyDescent="0.35">
      <c r="A76" s="2" t="s">
        <v>62</v>
      </c>
      <c r="B76" s="2"/>
      <c r="C76" s="2"/>
      <c r="D76" s="2"/>
      <c r="E76" s="2"/>
      <c r="F76" s="2"/>
      <c r="G76" s="2"/>
      <c r="H76" s="2"/>
      <c r="I76" s="2"/>
      <c r="J76" s="2"/>
      <c r="K76" s="2"/>
      <c r="L76" s="2"/>
      <c r="M76" s="2"/>
      <c r="N76" s="2"/>
      <c r="O76" s="2"/>
      <c r="P76" s="2"/>
    </row>
  </sheetData>
  <conditionalFormatting sqref="B68:M68">
    <cfRule type="dataBar" priority="1">
      <dataBar>
        <cfvo type="num" val="0"/>
        <cfvo type="num" val="1"/>
        <color rgb="FFB4A9D4"/>
      </dataBar>
      <extLst>
        <ext xmlns:x14="http://schemas.microsoft.com/office/spreadsheetml/2009/9/main" uri="{B025F937-C7B1-47D3-B67F-A62EFF666E3E}">
          <x14:id>{D1ACC691-A334-4AF6-B770-4B02C6024616}</x14:id>
        </ext>
      </extLst>
    </cfRule>
  </conditionalFormatting>
  <conditionalFormatting sqref="N1:N1048576">
    <cfRule type="dataBar" priority="2">
      <dataBar>
        <cfvo type="num" val="0"/>
        <cfvo type="num" val="1"/>
        <color rgb="FFB4A9D4"/>
      </dataBar>
      <extLst>
        <ext xmlns:x14="http://schemas.microsoft.com/office/spreadsheetml/2009/9/main" uri="{B025F937-C7B1-47D3-B67F-A62EFF666E3E}">
          <x14:id>{19B5C6F8-0845-4276-BED4-E88D38B20EF2}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1ACC691-A334-4AF6-B770-4B02C6024616}">
            <x14:dataBar minLength="0" maxLength="100" gradient="0">
              <x14:cfvo type="num">
                <xm:f>0</xm:f>
              </x14:cfvo>
              <x14:cfvo type="num">
                <xm:f>1</xm:f>
              </x14:cfvo>
              <x14:negativeFillColor rgb="FFB4A9D4"/>
              <x14:axisColor rgb="FF000000"/>
            </x14:dataBar>
          </x14:cfRule>
          <xm:sqref>B68:M68</xm:sqref>
        </x14:conditionalFormatting>
        <x14:conditionalFormatting xmlns:xm="http://schemas.microsoft.com/office/excel/2006/main">
          <x14:cfRule type="dataBar" id="{19B5C6F8-0845-4276-BED4-E88D38B20EF2}">
            <x14:dataBar minLength="0" maxLength="100" gradient="0">
              <x14:cfvo type="num">
                <xm:f>0</xm:f>
              </x14:cfvo>
              <x14:cfvo type="num">
                <xm:f>1</xm:f>
              </x14:cfvo>
              <x14:negativeFillColor rgb="FFB4A9D4"/>
              <x14:axisColor rgb="FF000000"/>
            </x14:dataBar>
          </x14:cfRule>
          <xm:sqref>N1:N1048576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ColWidth="10.6640625" defaultRowHeight="15.5" x14ac:dyDescent="0.35"/>
  <cols>
    <col min="1" max="1" width="35.6640625" customWidth="1"/>
    <col min="2" max="3" width="16.6640625" customWidth="1"/>
  </cols>
  <sheetData>
    <row r="1" spans="1:3" ht="21" x14ac:dyDescent="0.5">
      <c r="A1" s="7" t="s">
        <v>5</v>
      </c>
      <c r="B1" s="2"/>
      <c r="C1" s="2"/>
    </row>
    <row r="2" spans="1:3" x14ac:dyDescent="0.35">
      <c r="A2" s="2" t="s">
        <v>28</v>
      </c>
      <c r="B2" s="2"/>
      <c r="C2" s="2"/>
    </row>
    <row r="3" spans="1:3" x14ac:dyDescent="0.35">
      <c r="A3" s="2" t="s">
        <v>17</v>
      </c>
      <c r="B3" s="2"/>
      <c r="C3" s="2"/>
    </row>
    <row r="4" spans="1:3" x14ac:dyDescent="0.35">
      <c r="A4" s="2" t="s">
        <v>29</v>
      </c>
      <c r="B4" s="2"/>
      <c r="C4" s="2"/>
    </row>
    <row r="5" spans="1:3" ht="80" customHeight="1" x14ac:dyDescent="0.35">
      <c r="A5" s="4" t="s">
        <v>230</v>
      </c>
      <c r="B5" s="4" t="s">
        <v>495</v>
      </c>
      <c r="C5" s="4" t="s">
        <v>496</v>
      </c>
    </row>
    <row r="6" spans="1:3" x14ac:dyDescent="0.35">
      <c r="A6" s="8" t="s">
        <v>116</v>
      </c>
      <c r="B6" s="9">
        <v>26285</v>
      </c>
      <c r="C6" s="21">
        <v>47974012</v>
      </c>
    </row>
    <row r="7" spans="1:3" x14ac:dyDescent="0.35">
      <c r="A7" s="2" t="s">
        <v>231</v>
      </c>
      <c r="B7" s="11">
        <v>475</v>
      </c>
      <c r="C7" s="22">
        <v>529656</v>
      </c>
    </row>
    <row r="8" spans="1:3" x14ac:dyDescent="0.35">
      <c r="A8" s="2" t="s">
        <v>232</v>
      </c>
      <c r="B8" s="11">
        <v>25810</v>
      </c>
      <c r="C8" s="22">
        <v>47444356</v>
      </c>
    </row>
    <row r="9" spans="1:3" x14ac:dyDescent="0.35">
      <c r="A9" s="2" t="s">
        <v>63</v>
      </c>
      <c r="B9" s="2"/>
      <c r="C9" s="2"/>
    </row>
  </sheetData>
  <conditionalFormatting sqref="A1">
    <cfRule type="dataBar" priority="1">
      <dataBar>
        <cfvo type="num" val="0"/>
        <cfvo type="num" val="1"/>
        <color rgb="FFB4A9D4"/>
      </dataBar>
      <extLst>
        <ext xmlns:x14="http://schemas.microsoft.com/office/spreadsheetml/2009/9/main" uri="{B025F937-C7B1-47D3-B67F-A62EFF666E3E}">
          <x14:id>{A19F0FE6-B1FC-4616-BA72-9E80F8FDE3C6}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19F0FE6-B1FC-4616-BA72-9E80F8FDE3C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
  <sheetViews>
    <sheetView workbookViewId="0"/>
  </sheetViews>
  <sheetFormatPr defaultColWidth="10.6640625" defaultRowHeight="15.5" x14ac:dyDescent="0.35"/>
  <cols>
    <col min="1" max="1" width="35.6640625" customWidth="1"/>
    <col min="2" max="3" width="30.6640625" customWidth="1"/>
  </cols>
  <sheetData>
    <row r="1" spans="1:3" ht="21" x14ac:dyDescent="0.5">
      <c r="A1" s="7" t="s">
        <v>6</v>
      </c>
      <c r="B1" s="2"/>
      <c r="C1" s="2"/>
    </row>
    <row r="2" spans="1:3" x14ac:dyDescent="0.35">
      <c r="A2" s="2" t="s">
        <v>30</v>
      </c>
      <c r="B2" s="2"/>
      <c r="C2" s="2"/>
    </row>
    <row r="3" spans="1:3" x14ac:dyDescent="0.35">
      <c r="A3" s="2" t="s">
        <v>31</v>
      </c>
      <c r="B3" s="2"/>
      <c r="C3" s="2"/>
    </row>
    <row r="4" spans="1:3" x14ac:dyDescent="0.35">
      <c r="A4" s="2" t="s">
        <v>17</v>
      </c>
      <c r="B4" s="2"/>
      <c r="C4" s="2"/>
    </row>
    <row r="5" spans="1:3" x14ac:dyDescent="0.35">
      <c r="A5" s="2" t="s">
        <v>32</v>
      </c>
      <c r="B5" s="2"/>
      <c r="C5" s="2"/>
    </row>
    <row r="6" spans="1:3" x14ac:dyDescent="0.35">
      <c r="A6" s="20" t="s">
        <v>25</v>
      </c>
      <c r="B6" s="20" t="s">
        <v>484</v>
      </c>
      <c r="C6" s="2"/>
    </row>
    <row r="7" spans="1:3" ht="135" customHeight="1" x14ac:dyDescent="0.35">
      <c r="A7" s="4" t="s">
        <v>230</v>
      </c>
      <c r="B7" s="4" t="s">
        <v>497</v>
      </c>
      <c r="C7" s="4" t="s">
        <v>498</v>
      </c>
    </row>
    <row r="8" spans="1:3" x14ac:dyDescent="0.35">
      <c r="A8" s="8" t="s">
        <v>116</v>
      </c>
      <c r="B8" s="21">
        <f>VLOOKUP(CONCATENATE($A8, " ", $B$6), 'Table 5b - Full data'!$A$2:$C$16, 2, FALSE)</f>
        <v>1974</v>
      </c>
      <c r="C8" s="21">
        <f>VLOOKUP(CONCATENATE($A8, " ", $B$6), 'Table 5b - Full data'!$A$2:$C$16, 3, FALSE)</f>
        <v>2001</v>
      </c>
    </row>
    <row r="9" spans="1:3" x14ac:dyDescent="0.35">
      <c r="A9" s="2" t="s">
        <v>231</v>
      </c>
      <c r="B9" s="22">
        <f>VLOOKUP(CONCATENATE($A9, " ", $B$6), 'Table 5b - Full data'!$A$2:$C$16, 2, FALSE)</f>
        <v>1211</v>
      </c>
      <c r="C9" s="22">
        <f>VLOOKUP(CONCATENATE($A9, " ", $B$6), 'Table 5b - Full data'!$A$2:$C$16, 3, FALSE)</f>
        <v>1227</v>
      </c>
    </row>
    <row r="10" spans="1:3" x14ac:dyDescent="0.35">
      <c r="A10" s="2" t="s">
        <v>232</v>
      </c>
      <c r="B10" s="22">
        <f>VLOOKUP(CONCATENATE($A10, " ", $B$6), 'Table 5b - Full data'!$A$2:$C$16, 2, FALSE)</f>
        <v>1988</v>
      </c>
      <c r="C10" s="22">
        <f>VLOOKUP(CONCATENATE($A10, " ", $B$6), 'Table 5b - Full data'!$A$2:$C$16, 3, FALSE)</f>
        <v>2015</v>
      </c>
    </row>
    <row r="11" spans="1:3" ht="46.5" x14ac:dyDescent="0.35">
      <c r="A11" s="19" t="s">
        <v>63</v>
      </c>
      <c r="B11" s="2"/>
      <c r="C11" s="2"/>
    </row>
    <row r="12" spans="1:3" ht="93" x14ac:dyDescent="0.35">
      <c r="A12" s="19" t="s">
        <v>64</v>
      </c>
      <c r="B12" s="2"/>
      <c r="C12" s="2"/>
    </row>
    <row r="13" spans="1:3" ht="93" x14ac:dyDescent="0.35">
      <c r="A13" s="19" t="s">
        <v>65</v>
      </c>
      <c r="B13" s="2"/>
      <c r="C13" s="2"/>
    </row>
    <row r="14" spans="1:3" ht="124" x14ac:dyDescent="0.35">
      <c r="A14" s="19" t="s">
        <v>66</v>
      </c>
      <c r="B14" s="2"/>
      <c r="C14" s="2"/>
    </row>
    <row r="15" spans="1:3" ht="62" x14ac:dyDescent="0.35">
      <c r="A15" s="19" t="s">
        <v>67</v>
      </c>
      <c r="B15" s="2"/>
      <c r="C15" s="2"/>
    </row>
    <row r="16" spans="1:3" ht="108.5" x14ac:dyDescent="0.35">
      <c r="A16" s="19" t="s">
        <v>68</v>
      </c>
      <c r="B16" s="2"/>
      <c r="C16" s="2"/>
    </row>
    <row r="17" spans="1:3" ht="77.5" x14ac:dyDescent="0.35">
      <c r="A17" s="19" t="s">
        <v>69</v>
      </c>
      <c r="B17" s="2"/>
      <c r="C17" s="2"/>
    </row>
  </sheetData>
  <conditionalFormatting sqref="A1">
    <cfRule type="dataBar" priority="1">
      <dataBar>
        <cfvo type="num" val="0"/>
        <cfvo type="num" val="1"/>
        <color rgb="FFB4A9D4"/>
      </dataBar>
      <extLst>
        <ext xmlns:x14="http://schemas.microsoft.com/office/spreadsheetml/2009/9/main" uri="{B025F937-C7B1-47D3-B67F-A62EFF666E3E}">
          <x14:id>{4C045441-190D-4C64-8920-C4B256EBAAE4}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C045441-190D-4C64-8920-C4B256EBAAE4}">
            <x14:dataBar minLength="0" maxLength="100" gradient="0">
              <x14:cfvo type="num">
                <xm:f>0</xm:f>
              </x14:cfvo>
              <x14:cfvo type="num">
                <xm:f>1</xm:f>
              </x14:cfvo>
              <x14:negativeFillColor rgb="FFB4A9D4"/>
              <x14:axisColor rgb="FF000000"/>
            </x14:dataBar>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lookup'!A3:A7</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1"/>
  <sheetViews>
    <sheetView workbookViewId="0"/>
  </sheetViews>
  <sheetFormatPr defaultColWidth="10.6640625" defaultRowHeight="15.5" x14ac:dyDescent="0.35"/>
  <cols>
    <col min="1" max="1" width="35.6640625" customWidth="1"/>
    <col min="2" max="7" width="16.6640625" customWidth="1"/>
  </cols>
  <sheetData>
    <row r="1" spans="1:7" ht="21" x14ac:dyDescent="0.5">
      <c r="A1" s="7" t="s">
        <v>7</v>
      </c>
      <c r="B1" s="2"/>
      <c r="C1" s="2"/>
      <c r="D1" s="2"/>
      <c r="E1" s="2"/>
      <c r="F1" s="2"/>
      <c r="G1" s="2"/>
    </row>
    <row r="2" spans="1:7" x14ac:dyDescent="0.35">
      <c r="A2" s="2" t="s">
        <v>33</v>
      </c>
      <c r="B2" s="2"/>
      <c r="C2" s="2"/>
      <c r="D2" s="2"/>
      <c r="E2" s="2"/>
      <c r="F2" s="2"/>
      <c r="G2" s="2"/>
    </row>
    <row r="3" spans="1:7" x14ac:dyDescent="0.35">
      <c r="A3" s="2" t="s">
        <v>17</v>
      </c>
      <c r="B3" s="2"/>
      <c r="C3" s="2"/>
      <c r="D3" s="2"/>
      <c r="E3" s="2"/>
      <c r="F3" s="2"/>
      <c r="G3" s="2"/>
    </row>
    <row r="4" spans="1:7" x14ac:dyDescent="0.35">
      <c r="A4" s="2" t="s">
        <v>18</v>
      </c>
      <c r="B4" s="2"/>
      <c r="C4" s="2"/>
      <c r="D4" s="2"/>
      <c r="E4" s="2"/>
      <c r="F4" s="2"/>
      <c r="G4" s="2"/>
    </row>
    <row r="5" spans="1:7" x14ac:dyDescent="0.35">
      <c r="A5" s="2" t="s">
        <v>34</v>
      </c>
      <c r="B5" s="2"/>
      <c r="C5" s="2"/>
      <c r="D5" s="2"/>
      <c r="E5" s="2"/>
      <c r="F5" s="2"/>
      <c r="G5" s="2"/>
    </row>
    <row r="6" spans="1:7" ht="80" customHeight="1" x14ac:dyDescent="0.35">
      <c r="A6" s="4" t="s">
        <v>499</v>
      </c>
      <c r="B6" s="4" t="s">
        <v>233</v>
      </c>
      <c r="C6" s="4" t="s">
        <v>234</v>
      </c>
      <c r="D6" s="4" t="s">
        <v>235</v>
      </c>
      <c r="E6" s="4" t="s">
        <v>236</v>
      </c>
      <c r="F6" s="4" t="s">
        <v>237</v>
      </c>
      <c r="G6" s="4" t="s">
        <v>238</v>
      </c>
    </row>
    <row r="7" spans="1:7" x14ac:dyDescent="0.35">
      <c r="A7" s="8" t="s">
        <v>116</v>
      </c>
      <c r="B7" s="9">
        <v>26285</v>
      </c>
      <c r="C7" s="21">
        <v>47974012</v>
      </c>
      <c r="D7" s="9">
        <v>9765</v>
      </c>
      <c r="E7" s="9">
        <v>16520</v>
      </c>
      <c r="F7" s="10">
        <v>0.37</v>
      </c>
      <c r="G7" s="10">
        <v>0.63</v>
      </c>
    </row>
    <row r="8" spans="1:7" x14ac:dyDescent="0.35">
      <c r="A8" s="2" t="s">
        <v>117</v>
      </c>
      <c r="B8" s="11">
        <v>35</v>
      </c>
      <c r="C8" s="22">
        <v>53429</v>
      </c>
      <c r="D8" s="11">
        <v>5</v>
      </c>
      <c r="E8" s="11">
        <v>30</v>
      </c>
      <c r="F8" s="12">
        <v>0.17</v>
      </c>
      <c r="G8" s="12">
        <v>0.83</v>
      </c>
    </row>
    <row r="9" spans="1:7" x14ac:dyDescent="0.35">
      <c r="A9" s="2" t="s">
        <v>118</v>
      </c>
      <c r="B9" s="11">
        <v>280</v>
      </c>
      <c r="C9" s="22">
        <v>430121</v>
      </c>
      <c r="D9" s="11">
        <v>65</v>
      </c>
      <c r="E9" s="11">
        <v>220</v>
      </c>
      <c r="F9" s="12">
        <v>0.23</v>
      </c>
      <c r="G9" s="12">
        <v>0.77</v>
      </c>
    </row>
    <row r="10" spans="1:7" x14ac:dyDescent="0.35">
      <c r="A10" s="2" t="s">
        <v>119</v>
      </c>
      <c r="B10" s="11">
        <v>365</v>
      </c>
      <c r="C10" s="22">
        <v>543976</v>
      </c>
      <c r="D10" s="11">
        <v>100</v>
      </c>
      <c r="E10" s="11">
        <v>265</v>
      </c>
      <c r="F10" s="12">
        <v>0.28000000000000003</v>
      </c>
      <c r="G10" s="12">
        <v>0.72</v>
      </c>
    </row>
    <row r="11" spans="1:7" x14ac:dyDescent="0.35">
      <c r="A11" s="2" t="s">
        <v>120</v>
      </c>
      <c r="B11" s="11">
        <v>375</v>
      </c>
      <c r="C11" s="22">
        <v>595239</v>
      </c>
      <c r="D11" s="11">
        <v>100</v>
      </c>
      <c r="E11" s="11">
        <v>275</v>
      </c>
      <c r="F11" s="12">
        <v>0.27</v>
      </c>
      <c r="G11" s="12">
        <v>0.73</v>
      </c>
    </row>
    <row r="12" spans="1:7" x14ac:dyDescent="0.35">
      <c r="A12" s="2" t="s">
        <v>121</v>
      </c>
      <c r="B12" s="11">
        <v>465</v>
      </c>
      <c r="C12" s="22">
        <v>691425</v>
      </c>
      <c r="D12" s="11">
        <v>140</v>
      </c>
      <c r="E12" s="11">
        <v>320</v>
      </c>
      <c r="F12" s="12">
        <v>0.31</v>
      </c>
      <c r="G12" s="12">
        <v>0.69</v>
      </c>
    </row>
    <row r="13" spans="1:7" x14ac:dyDescent="0.35">
      <c r="A13" s="2" t="s">
        <v>122</v>
      </c>
      <c r="B13" s="11">
        <v>405</v>
      </c>
      <c r="C13" s="22">
        <v>580644</v>
      </c>
      <c r="D13" s="11">
        <v>115</v>
      </c>
      <c r="E13" s="11">
        <v>290</v>
      </c>
      <c r="F13" s="12">
        <v>0.28000000000000003</v>
      </c>
      <c r="G13" s="12">
        <v>0.72</v>
      </c>
    </row>
    <row r="14" spans="1:7" x14ac:dyDescent="0.35">
      <c r="A14" s="2" t="s">
        <v>123</v>
      </c>
      <c r="B14" s="11">
        <v>380</v>
      </c>
      <c r="C14" s="22">
        <v>585041</v>
      </c>
      <c r="D14" s="11">
        <v>125</v>
      </c>
      <c r="E14" s="11">
        <v>260</v>
      </c>
      <c r="F14" s="12">
        <v>0.32</v>
      </c>
      <c r="G14" s="12">
        <v>0.68</v>
      </c>
    </row>
    <row r="15" spans="1:7" x14ac:dyDescent="0.35">
      <c r="A15" s="2" t="s">
        <v>124</v>
      </c>
      <c r="B15" s="11">
        <v>405</v>
      </c>
      <c r="C15" s="22">
        <v>632518</v>
      </c>
      <c r="D15" s="11">
        <v>130</v>
      </c>
      <c r="E15" s="11">
        <v>275</v>
      </c>
      <c r="F15" s="12">
        <v>0.33</v>
      </c>
      <c r="G15" s="12">
        <v>0.67</v>
      </c>
    </row>
    <row r="16" spans="1:7" x14ac:dyDescent="0.35">
      <c r="A16" s="2" t="s">
        <v>125</v>
      </c>
      <c r="B16" s="11">
        <v>440</v>
      </c>
      <c r="C16" s="22">
        <v>776962</v>
      </c>
      <c r="D16" s="11">
        <v>145</v>
      </c>
      <c r="E16" s="11">
        <v>295</v>
      </c>
      <c r="F16" s="12">
        <v>0.33</v>
      </c>
      <c r="G16" s="12">
        <v>0.67</v>
      </c>
    </row>
    <row r="17" spans="1:7" x14ac:dyDescent="0.35">
      <c r="A17" s="2" t="s">
        <v>126</v>
      </c>
      <c r="B17" s="11">
        <v>645</v>
      </c>
      <c r="C17" s="22">
        <v>1169042</v>
      </c>
      <c r="D17" s="11">
        <v>230</v>
      </c>
      <c r="E17" s="11">
        <v>415</v>
      </c>
      <c r="F17" s="12">
        <v>0.36</v>
      </c>
      <c r="G17" s="12">
        <v>0.64</v>
      </c>
    </row>
    <row r="18" spans="1:7" x14ac:dyDescent="0.35">
      <c r="A18" s="2" t="s">
        <v>127</v>
      </c>
      <c r="B18" s="11">
        <v>535</v>
      </c>
      <c r="C18" s="22">
        <v>950851</v>
      </c>
      <c r="D18" s="11">
        <v>180</v>
      </c>
      <c r="E18" s="11">
        <v>355</v>
      </c>
      <c r="F18" s="12">
        <v>0.34</v>
      </c>
      <c r="G18" s="12">
        <v>0.66</v>
      </c>
    </row>
    <row r="19" spans="1:7" x14ac:dyDescent="0.35">
      <c r="A19" s="2" t="s">
        <v>128</v>
      </c>
      <c r="B19" s="11">
        <v>495</v>
      </c>
      <c r="C19" s="22">
        <v>897761</v>
      </c>
      <c r="D19" s="11">
        <v>140</v>
      </c>
      <c r="E19" s="11">
        <v>355</v>
      </c>
      <c r="F19" s="12">
        <v>0.28000000000000003</v>
      </c>
      <c r="G19" s="12">
        <v>0.72</v>
      </c>
    </row>
    <row r="20" spans="1:7" x14ac:dyDescent="0.35">
      <c r="A20" s="2" t="s">
        <v>129</v>
      </c>
      <c r="B20" s="11">
        <v>425</v>
      </c>
      <c r="C20" s="22">
        <v>769422</v>
      </c>
      <c r="D20" s="11">
        <v>150</v>
      </c>
      <c r="E20" s="11">
        <v>275</v>
      </c>
      <c r="F20" s="12">
        <v>0.35</v>
      </c>
      <c r="G20" s="12">
        <v>0.65</v>
      </c>
    </row>
    <row r="21" spans="1:7" x14ac:dyDescent="0.35">
      <c r="A21" s="2" t="s">
        <v>130</v>
      </c>
      <c r="B21" s="11">
        <v>465</v>
      </c>
      <c r="C21" s="22">
        <v>850031</v>
      </c>
      <c r="D21" s="11">
        <v>150</v>
      </c>
      <c r="E21" s="11">
        <v>310</v>
      </c>
      <c r="F21" s="12">
        <v>0.33</v>
      </c>
      <c r="G21" s="12">
        <v>0.67</v>
      </c>
    </row>
    <row r="22" spans="1:7" x14ac:dyDescent="0.35">
      <c r="A22" s="2" t="s">
        <v>131</v>
      </c>
      <c r="B22" s="11">
        <v>540</v>
      </c>
      <c r="C22" s="22">
        <v>977451</v>
      </c>
      <c r="D22" s="11">
        <v>195</v>
      </c>
      <c r="E22" s="11">
        <v>345</v>
      </c>
      <c r="F22" s="12">
        <v>0.36</v>
      </c>
      <c r="G22" s="12">
        <v>0.64</v>
      </c>
    </row>
    <row r="23" spans="1:7" x14ac:dyDescent="0.35">
      <c r="A23" s="2" t="s">
        <v>132</v>
      </c>
      <c r="B23" s="11">
        <v>455</v>
      </c>
      <c r="C23" s="22">
        <v>812295</v>
      </c>
      <c r="D23" s="11">
        <v>140</v>
      </c>
      <c r="E23" s="11">
        <v>315</v>
      </c>
      <c r="F23" s="12">
        <v>0.31</v>
      </c>
      <c r="G23" s="12">
        <v>0.69</v>
      </c>
    </row>
    <row r="24" spans="1:7" x14ac:dyDescent="0.35">
      <c r="A24" s="2" t="s">
        <v>133</v>
      </c>
      <c r="B24" s="11">
        <v>375</v>
      </c>
      <c r="C24" s="22">
        <v>680555</v>
      </c>
      <c r="D24" s="11">
        <v>125</v>
      </c>
      <c r="E24" s="11">
        <v>250</v>
      </c>
      <c r="F24" s="12">
        <v>0.34</v>
      </c>
      <c r="G24" s="12">
        <v>0.66</v>
      </c>
    </row>
    <row r="25" spans="1:7" x14ac:dyDescent="0.35">
      <c r="A25" s="2" t="s">
        <v>134</v>
      </c>
      <c r="B25" s="11">
        <v>630</v>
      </c>
      <c r="C25" s="22">
        <v>1156628</v>
      </c>
      <c r="D25" s="11">
        <v>205</v>
      </c>
      <c r="E25" s="11">
        <v>425</v>
      </c>
      <c r="F25" s="12">
        <v>0.33</v>
      </c>
      <c r="G25" s="12">
        <v>0.67</v>
      </c>
    </row>
    <row r="26" spans="1:7" x14ac:dyDescent="0.35">
      <c r="A26" s="2" t="s">
        <v>135</v>
      </c>
      <c r="B26" s="11">
        <v>710</v>
      </c>
      <c r="C26" s="22">
        <v>1291883</v>
      </c>
      <c r="D26" s="11">
        <v>250</v>
      </c>
      <c r="E26" s="11">
        <v>455</v>
      </c>
      <c r="F26" s="12">
        <v>0.36</v>
      </c>
      <c r="G26" s="12">
        <v>0.64</v>
      </c>
    </row>
    <row r="27" spans="1:7" x14ac:dyDescent="0.35">
      <c r="A27" s="2" t="s">
        <v>136</v>
      </c>
      <c r="B27" s="11">
        <v>580</v>
      </c>
      <c r="C27" s="22">
        <v>1055040</v>
      </c>
      <c r="D27" s="11">
        <v>215</v>
      </c>
      <c r="E27" s="11">
        <v>365</v>
      </c>
      <c r="F27" s="12">
        <v>0.37</v>
      </c>
      <c r="G27" s="12">
        <v>0.63</v>
      </c>
    </row>
    <row r="28" spans="1:7" x14ac:dyDescent="0.35">
      <c r="A28" s="2" t="s">
        <v>137</v>
      </c>
      <c r="B28" s="11">
        <v>415</v>
      </c>
      <c r="C28" s="22">
        <v>755878</v>
      </c>
      <c r="D28" s="11">
        <v>145</v>
      </c>
      <c r="E28" s="11">
        <v>270</v>
      </c>
      <c r="F28" s="12">
        <v>0.35</v>
      </c>
      <c r="G28" s="12">
        <v>0.65</v>
      </c>
    </row>
    <row r="29" spans="1:7" x14ac:dyDescent="0.35">
      <c r="A29" s="2" t="s">
        <v>138</v>
      </c>
      <c r="B29" s="11">
        <v>450</v>
      </c>
      <c r="C29" s="22">
        <v>786819</v>
      </c>
      <c r="D29" s="11">
        <v>175</v>
      </c>
      <c r="E29" s="11">
        <v>270</v>
      </c>
      <c r="F29" s="12">
        <v>0.39</v>
      </c>
      <c r="G29" s="12">
        <v>0.61</v>
      </c>
    </row>
    <row r="30" spans="1:7" x14ac:dyDescent="0.35">
      <c r="A30" s="2" t="s">
        <v>139</v>
      </c>
      <c r="B30" s="11">
        <v>440</v>
      </c>
      <c r="C30" s="22">
        <v>789891</v>
      </c>
      <c r="D30" s="11">
        <v>170</v>
      </c>
      <c r="E30" s="11">
        <v>275</v>
      </c>
      <c r="F30" s="12">
        <v>0.38</v>
      </c>
      <c r="G30" s="12">
        <v>0.62</v>
      </c>
    </row>
    <row r="31" spans="1:7" x14ac:dyDescent="0.35">
      <c r="A31" s="2" t="s">
        <v>140</v>
      </c>
      <c r="B31" s="11">
        <v>575</v>
      </c>
      <c r="C31" s="22">
        <v>1031367</v>
      </c>
      <c r="D31" s="11">
        <v>215</v>
      </c>
      <c r="E31" s="11">
        <v>360</v>
      </c>
      <c r="F31" s="12">
        <v>0.38</v>
      </c>
      <c r="G31" s="12">
        <v>0.62</v>
      </c>
    </row>
    <row r="32" spans="1:7" x14ac:dyDescent="0.35">
      <c r="A32" s="2" t="s">
        <v>141</v>
      </c>
      <c r="B32" s="11">
        <v>625</v>
      </c>
      <c r="C32" s="22">
        <v>1123742</v>
      </c>
      <c r="D32" s="11">
        <v>225</v>
      </c>
      <c r="E32" s="11">
        <v>400</v>
      </c>
      <c r="F32" s="12">
        <v>0.36</v>
      </c>
      <c r="G32" s="12">
        <v>0.64</v>
      </c>
    </row>
    <row r="33" spans="1:7" x14ac:dyDescent="0.35">
      <c r="A33" s="2" t="s">
        <v>142</v>
      </c>
      <c r="B33" s="11">
        <v>440</v>
      </c>
      <c r="C33" s="22">
        <v>809074</v>
      </c>
      <c r="D33" s="11">
        <v>150</v>
      </c>
      <c r="E33" s="11">
        <v>285</v>
      </c>
      <c r="F33" s="12">
        <v>0.35</v>
      </c>
      <c r="G33" s="12">
        <v>0.65</v>
      </c>
    </row>
    <row r="34" spans="1:7" x14ac:dyDescent="0.35">
      <c r="A34" s="2" t="s">
        <v>143</v>
      </c>
      <c r="B34" s="11">
        <v>385</v>
      </c>
      <c r="C34" s="22">
        <v>713905</v>
      </c>
      <c r="D34" s="11">
        <v>150</v>
      </c>
      <c r="E34" s="11">
        <v>235</v>
      </c>
      <c r="F34" s="12">
        <v>0.39</v>
      </c>
      <c r="G34" s="12">
        <v>0.61</v>
      </c>
    </row>
    <row r="35" spans="1:7" x14ac:dyDescent="0.35">
      <c r="A35" s="2" t="s">
        <v>144</v>
      </c>
      <c r="B35" s="11">
        <v>510</v>
      </c>
      <c r="C35" s="22">
        <v>910825</v>
      </c>
      <c r="D35" s="11">
        <v>205</v>
      </c>
      <c r="E35" s="11">
        <v>305</v>
      </c>
      <c r="F35" s="12">
        <v>0.4</v>
      </c>
      <c r="G35" s="12">
        <v>0.6</v>
      </c>
    </row>
    <row r="36" spans="1:7" x14ac:dyDescent="0.35">
      <c r="A36" s="2" t="s">
        <v>145</v>
      </c>
      <c r="B36" s="11">
        <v>415</v>
      </c>
      <c r="C36" s="22">
        <v>747013</v>
      </c>
      <c r="D36" s="11">
        <v>150</v>
      </c>
      <c r="E36" s="11">
        <v>260</v>
      </c>
      <c r="F36" s="12">
        <v>0.37</v>
      </c>
      <c r="G36" s="12">
        <v>0.63</v>
      </c>
    </row>
    <row r="37" spans="1:7" x14ac:dyDescent="0.35">
      <c r="A37" s="2" t="s">
        <v>146</v>
      </c>
      <c r="B37" s="11">
        <v>555</v>
      </c>
      <c r="C37" s="22">
        <v>1002081</v>
      </c>
      <c r="D37" s="11">
        <v>210</v>
      </c>
      <c r="E37" s="11">
        <v>345</v>
      </c>
      <c r="F37" s="12">
        <v>0.38</v>
      </c>
      <c r="G37" s="12">
        <v>0.62</v>
      </c>
    </row>
    <row r="38" spans="1:7" x14ac:dyDescent="0.35">
      <c r="A38" s="2" t="s">
        <v>147</v>
      </c>
      <c r="B38" s="11">
        <v>710</v>
      </c>
      <c r="C38" s="22">
        <v>1315460</v>
      </c>
      <c r="D38" s="11">
        <v>285</v>
      </c>
      <c r="E38" s="11">
        <v>425</v>
      </c>
      <c r="F38" s="12">
        <v>0.4</v>
      </c>
      <c r="G38" s="12">
        <v>0.6</v>
      </c>
    </row>
    <row r="39" spans="1:7" x14ac:dyDescent="0.35">
      <c r="A39" s="2" t="s">
        <v>148</v>
      </c>
      <c r="B39" s="11">
        <v>390</v>
      </c>
      <c r="C39" s="22">
        <v>720172</v>
      </c>
      <c r="D39" s="11">
        <v>150</v>
      </c>
      <c r="E39" s="11">
        <v>240</v>
      </c>
      <c r="F39" s="12">
        <v>0.38</v>
      </c>
      <c r="G39" s="12">
        <v>0.62</v>
      </c>
    </row>
    <row r="40" spans="1:7" x14ac:dyDescent="0.35">
      <c r="A40" s="2" t="s">
        <v>149</v>
      </c>
      <c r="B40" s="11">
        <v>445</v>
      </c>
      <c r="C40" s="22">
        <v>827374</v>
      </c>
      <c r="D40" s="11">
        <v>175</v>
      </c>
      <c r="E40" s="11">
        <v>270</v>
      </c>
      <c r="F40" s="12">
        <v>0.39</v>
      </c>
      <c r="G40" s="12">
        <v>0.61</v>
      </c>
    </row>
    <row r="41" spans="1:7" x14ac:dyDescent="0.35">
      <c r="A41" s="2" t="s">
        <v>150</v>
      </c>
      <c r="B41" s="11">
        <v>390</v>
      </c>
      <c r="C41" s="22">
        <v>694760</v>
      </c>
      <c r="D41" s="11">
        <v>165</v>
      </c>
      <c r="E41" s="11">
        <v>225</v>
      </c>
      <c r="F41" s="12">
        <v>0.43</v>
      </c>
      <c r="G41" s="12">
        <v>0.56999999999999995</v>
      </c>
    </row>
    <row r="42" spans="1:7" x14ac:dyDescent="0.35">
      <c r="A42" s="2" t="s">
        <v>151</v>
      </c>
      <c r="B42" s="11">
        <v>340</v>
      </c>
      <c r="C42" s="22">
        <v>626490</v>
      </c>
      <c r="D42" s="11">
        <v>150</v>
      </c>
      <c r="E42" s="11">
        <v>190</v>
      </c>
      <c r="F42" s="12">
        <v>0.44</v>
      </c>
      <c r="G42" s="12">
        <v>0.56000000000000005</v>
      </c>
    </row>
    <row r="43" spans="1:7" x14ac:dyDescent="0.35">
      <c r="A43" s="2" t="s">
        <v>152</v>
      </c>
      <c r="B43" s="11">
        <v>420</v>
      </c>
      <c r="C43" s="22">
        <v>767188</v>
      </c>
      <c r="D43" s="11">
        <v>175</v>
      </c>
      <c r="E43" s="11">
        <v>245</v>
      </c>
      <c r="F43" s="12">
        <v>0.42</v>
      </c>
      <c r="G43" s="12">
        <v>0.57999999999999996</v>
      </c>
    </row>
    <row r="44" spans="1:7" x14ac:dyDescent="0.35">
      <c r="A44" s="2" t="s">
        <v>153</v>
      </c>
      <c r="B44" s="11">
        <v>535</v>
      </c>
      <c r="C44" s="22">
        <v>984540</v>
      </c>
      <c r="D44" s="11">
        <v>210</v>
      </c>
      <c r="E44" s="11">
        <v>325</v>
      </c>
      <c r="F44" s="12">
        <v>0.4</v>
      </c>
      <c r="G44" s="12">
        <v>0.6</v>
      </c>
    </row>
    <row r="45" spans="1:7" x14ac:dyDescent="0.35">
      <c r="A45" s="2" t="s">
        <v>154</v>
      </c>
      <c r="B45" s="11">
        <v>500</v>
      </c>
      <c r="C45" s="22">
        <v>916993</v>
      </c>
      <c r="D45" s="11">
        <v>220</v>
      </c>
      <c r="E45" s="11">
        <v>280</v>
      </c>
      <c r="F45" s="12">
        <v>0.44</v>
      </c>
      <c r="G45" s="12">
        <v>0.56000000000000005</v>
      </c>
    </row>
    <row r="46" spans="1:7" x14ac:dyDescent="0.35">
      <c r="A46" s="2" t="s">
        <v>155</v>
      </c>
      <c r="B46" s="11">
        <v>530</v>
      </c>
      <c r="C46" s="22">
        <v>988236</v>
      </c>
      <c r="D46" s="11">
        <v>230</v>
      </c>
      <c r="E46" s="11">
        <v>305</v>
      </c>
      <c r="F46" s="12">
        <v>0.43</v>
      </c>
      <c r="G46" s="12">
        <v>0.56999999999999995</v>
      </c>
    </row>
    <row r="47" spans="1:7" x14ac:dyDescent="0.35">
      <c r="A47" s="2" t="s">
        <v>156</v>
      </c>
      <c r="B47" s="11">
        <v>260</v>
      </c>
      <c r="C47" s="22">
        <v>472031</v>
      </c>
      <c r="D47" s="11">
        <v>100</v>
      </c>
      <c r="E47" s="11">
        <v>160</v>
      </c>
      <c r="F47" s="12">
        <v>0.38</v>
      </c>
      <c r="G47" s="12">
        <v>0.62</v>
      </c>
    </row>
    <row r="48" spans="1:7" x14ac:dyDescent="0.35">
      <c r="A48" s="2" t="s">
        <v>157</v>
      </c>
      <c r="B48" s="11">
        <v>345</v>
      </c>
      <c r="C48" s="22">
        <v>632888</v>
      </c>
      <c r="D48" s="11">
        <v>140</v>
      </c>
      <c r="E48" s="11">
        <v>205</v>
      </c>
      <c r="F48" s="12">
        <v>0.4</v>
      </c>
      <c r="G48" s="12">
        <v>0.6</v>
      </c>
    </row>
    <row r="49" spans="1:7" x14ac:dyDescent="0.35">
      <c r="A49" s="2" t="s">
        <v>158</v>
      </c>
      <c r="B49" s="11">
        <v>340</v>
      </c>
      <c r="C49" s="22">
        <v>599237</v>
      </c>
      <c r="D49" s="11">
        <v>140</v>
      </c>
      <c r="E49" s="11">
        <v>200</v>
      </c>
      <c r="F49" s="12">
        <v>0.42</v>
      </c>
      <c r="G49" s="12">
        <v>0.57999999999999996</v>
      </c>
    </row>
    <row r="50" spans="1:7" x14ac:dyDescent="0.35">
      <c r="A50" s="2" t="s">
        <v>159</v>
      </c>
      <c r="B50" s="11">
        <v>520</v>
      </c>
      <c r="C50" s="22">
        <v>964004</v>
      </c>
      <c r="D50" s="11">
        <v>210</v>
      </c>
      <c r="E50" s="11">
        <v>310</v>
      </c>
      <c r="F50" s="12">
        <v>0.4</v>
      </c>
      <c r="G50" s="12">
        <v>0.6</v>
      </c>
    </row>
    <row r="51" spans="1:7" x14ac:dyDescent="0.35">
      <c r="A51" s="2" t="s">
        <v>160</v>
      </c>
      <c r="B51" s="11">
        <v>330</v>
      </c>
      <c r="C51" s="22">
        <v>598936</v>
      </c>
      <c r="D51" s="11">
        <v>155</v>
      </c>
      <c r="E51" s="11">
        <v>175</v>
      </c>
      <c r="F51" s="12">
        <v>0.47</v>
      </c>
      <c r="G51" s="12">
        <v>0.53</v>
      </c>
    </row>
    <row r="52" spans="1:7" x14ac:dyDescent="0.35">
      <c r="A52" s="2" t="s">
        <v>161</v>
      </c>
      <c r="B52" s="11">
        <v>510</v>
      </c>
      <c r="C52" s="22">
        <v>957427</v>
      </c>
      <c r="D52" s="11">
        <v>250</v>
      </c>
      <c r="E52" s="11">
        <v>255</v>
      </c>
      <c r="F52" s="12">
        <v>0.49</v>
      </c>
      <c r="G52" s="12">
        <v>0.51</v>
      </c>
    </row>
    <row r="53" spans="1:7" x14ac:dyDescent="0.35">
      <c r="A53" s="2" t="s">
        <v>162</v>
      </c>
      <c r="B53" s="11">
        <v>815</v>
      </c>
      <c r="C53" s="22">
        <v>1584953</v>
      </c>
      <c r="D53" s="11">
        <v>365</v>
      </c>
      <c r="E53" s="11">
        <v>455</v>
      </c>
      <c r="F53" s="12">
        <v>0.45</v>
      </c>
      <c r="G53" s="12">
        <v>0.55000000000000004</v>
      </c>
    </row>
    <row r="54" spans="1:7" x14ac:dyDescent="0.35">
      <c r="A54" s="2" t="s">
        <v>163</v>
      </c>
      <c r="B54" s="11">
        <v>670</v>
      </c>
      <c r="C54" s="22">
        <v>1338184</v>
      </c>
      <c r="D54" s="11">
        <v>295</v>
      </c>
      <c r="E54" s="11">
        <v>380</v>
      </c>
      <c r="F54" s="12">
        <v>0.44</v>
      </c>
      <c r="G54" s="12">
        <v>0.56000000000000005</v>
      </c>
    </row>
    <row r="55" spans="1:7" x14ac:dyDescent="0.35">
      <c r="A55" s="2" t="s">
        <v>164</v>
      </c>
      <c r="B55" s="11">
        <v>600</v>
      </c>
      <c r="C55" s="22">
        <v>1173497</v>
      </c>
      <c r="D55" s="11">
        <v>250</v>
      </c>
      <c r="E55" s="11">
        <v>350</v>
      </c>
      <c r="F55" s="12">
        <v>0.42</v>
      </c>
      <c r="G55" s="12">
        <v>0.57999999999999996</v>
      </c>
    </row>
    <row r="56" spans="1:7" x14ac:dyDescent="0.35">
      <c r="A56" s="2" t="s">
        <v>165</v>
      </c>
      <c r="B56" s="11">
        <v>675</v>
      </c>
      <c r="C56" s="22">
        <v>1366446</v>
      </c>
      <c r="D56" s="11">
        <v>265</v>
      </c>
      <c r="E56" s="11">
        <v>410</v>
      </c>
      <c r="F56" s="12">
        <v>0.39</v>
      </c>
      <c r="G56" s="12">
        <v>0.61</v>
      </c>
    </row>
    <row r="57" spans="1:7" x14ac:dyDescent="0.35">
      <c r="A57" s="2" t="s">
        <v>166</v>
      </c>
      <c r="B57" s="11">
        <v>515</v>
      </c>
      <c r="C57" s="22">
        <v>1061930</v>
      </c>
      <c r="D57" s="11">
        <v>200</v>
      </c>
      <c r="E57" s="11">
        <v>315</v>
      </c>
      <c r="F57" s="12">
        <v>0.39</v>
      </c>
      <c r="G57" s="12">
        <v>0.61</v>
      </c>
    </row>
    <row r="58" spans="1:7" x14ac:dyDescent="0.35">
      <c r="A58" s="2" t="s">
        <v>167</v>
      </c>
      <c r="B58" s="11">
        <v>545</v>
      </c>
      <c r="C58" s="22">
        <v>1083944</v>
      </c>
      <c r="D58" s="11">
        <v>195</v>
      </c>
      <c r="E58" s="11">
        <v>355</v>
      </c>
      <c r="F58" s="12">
        <v>0.35</v>
      </c>
      <c r="G58" s="12">
        <v>0.65</v>
      </c>
    </row>
    <row r="59" spans="1:7" x14ac:dyDescent="0.35">
      <c r="A59" s="2" t="s">
        <v>168</v>
      </c>
      <c r="B59" s="11">
        <v>340</v>
      </c>
      <c r="C59" s="22">
        <v>683144</v>
      </c>
      <c r="D59" s="11">
        <v>130</v>
      </c>
      <c r="E59" s="11">
        <v>210</v>
      </c>
      <c r="F59" s="12">
        <v>0.38</v>
      </c>
      <c r="G59" s="12">
        <v>0.62</v>
      </c>
    </row>
    <row r="60" spans="1:7" x14ac:dyDescent="0.35">
      <c r="A60" s="2" t="s">
        <v>169</v>
      </c>
      <c r="B60" s="11">
        <v>555</v>
      </c>
      <c r="C60" s="22">
        <v>1105944</v>
      </c>
      <c r="D60" s="11">
        <v>185</v>
      </c>
      <c r="E60" s="11">
        <v>370</v>
      </c>
      <c r="F60" s="12">
        <v>0.33</v>
      </c>
      <c r="G60" s="12">
        <v>0.67</v>
      </c>
    </row>
    <row r="61" spans="1:7" x14ac:dyDescent="0.35">
      <c r="A61" s="2" t="s">
        <v>170</v>
      </c>
      <c r="B61" s="11">
        <v>615</v>
      </c>
      <c r="C61" s="22">
        <v>1201683</v>
      </c>
      <c r="D61" s="11">
        <v>205</v>
      </c>
      <c r="E61" s="11">
        <v>405</v>
      </c>
      <c r="F61" s="12">
        <v>0.34</v>
      </c>
      <c r="G61" s="12">
        <v>0.66</v>
      </c>
    </row>
    <row r="62" spans="1:7" x14ac:dyDescent="0.35">
      <c r="A62" s="2" t="s">
        <v>171</v>
      </c>
      <c r="B62" s="11">
        <v>565</v>
      </c>
      <c r="C62" s="22">
        <v>1137642</v>
      </c>
      <c r="D62" s="11">
        <v>215</v>
      </c>
      <c r="E62" s="11">
        <v>350</v>
      </c>
      <c r="F62" s="12">
        <v>0.38</v>
      </c>
      <c r="G62" s="12">
        <v>0.62</v>
      </c>
    </row>
    <row r="63" spans="1:7" x14ac:dyDescent="0.35">
      <c r="A63" s="13" t="s">
        <v>172</v>
      </c>
      <c r="B63" s="14">
        <v>2310</v>
      </c>
      <c r="C63" s="23">
        <v>3479875</v>
      </c>
      <c r="D63" s="14">
        <v>650</v>
      </c>
      <c r="E63" s="14">
        <v>1660</v>
      </c>
      <c r="F63" s="15">
        <v>0.28000000000000003</v>
      </c>
      <c r="G63" s="15">
        <v>0.72</v>
      </c>
    </row>
    <row r="64" spans="1:7" x14ac:dyDescent="0.35">
      <c r="A64" s="16" t="s">
        <v>173</v>
      </c>
      <c r="B64" s="17">
        <v>6120</v>
      </c>
      <c r="C64" s="24">
        <v>10965399</v>
      </c>
      <c r="D64" s="17">
        <v>2045</v>
      </c>
      <c r="E64" s="17">
        <v>4075</v>
      </c>
      <c r="F64" s="18">
        <v>0.33</v>
      </c>
      <c r="G64" s="18">
        <v>0.67</v>
      </c>
    </row>
    <row r="65" spans="1:7" x14ac:dyDescent="0.35">
      <c r="A65" s="16" t="s">
        <v>174</v>
      </c>
      <c r="B65" s="17">
        <v>6100</v>
      </c>
      <c r="C65" s="24">
        <v>11041094</v>
      </c>
      <c r="D65" s="17">
        <v>2300</v>
      </c>
      <c r="E65" s="17">
        <v>3800</v>
      </c>
      <c r="F65" s="18">
        <v>0.38</v>
      </c>
      <c r="G65" s="18">
        <v>0.62</v>
      </c>
    </row>
    <row r="66" spans="1:7" x14ac:dyDescent="0.35">
      <c r="A66" s="16" t="s">
        <v>175</v>
      </c>
      <c r="B66" s="17">
        <v>5020</v>
      </c>
      <c r="C66" s="24">
        <v>9193913</v>
      </c>
      <c r="D66" s="17">
        <v>2065</v>
      </c>
      <c r="E66" s="17">
        <v>2955</v>
      </c>
      <c r="F66" s="18">
        <v>0.41</v>
      </c>
      <c r="G66" s="18">
        <v>0.59</v>
      </c>
    </row>
    <row r="67" spans="1:7" x14ac:dyDescent="0.35">
      <c r="A67" s="16" t="s">
        <v>176</v>
      </c>
      <c r="B67" s="17">
        <v>6735</v>
      </c>
      <c r="C67" s="24">
        <v>13293731</v>
      </c>
      <c r="D67" s="17">
        <v>2705</v>
      </c>
      <c r="E67" s="17">
        <v>4030</v>
      </c>
      <c r="F67" s="18">
        <v>0.4</v>
      </c>
      <c r="G67" s="18">
        <v>0.6</v>
      </c>
    </row>
    <row r="68" spans="1:7" x14ac:dyDescent="0.35">
      <c r="A68" s="2" t="s">
        <v>45</v>
      </c>
      <c r="B68" s="2"/>
      <c r="C68" s="2"/>
      <c r="D68" s="2"/>
      <c r="E68" s="2"/>
      <c r="F68" s="2"/>
      <c r="G68" s="2"/>
    </row>
    <row r="69" spans="1:7" ht="108.5" x14ac:dyDescent="0.35">
      <c r="A69" s="19" t="s">
        <v>70</v>
      </c>
      <c r="B69" s="2"/>
      <c r="C69" s="2"/>
      <c r="D69" s="2"/>
      <c r="E69" s="2"/>
      <c r="F69" s="2"/>
      <c r="G69" s="2"/>
    </row>
    <row r="70" spans="1:7" x14ac:dyDescent="0.35">
      <c r="A70" s="2" t="s">
        <v>71</v>
      </c>
      <c r="B70" s="2"/>
      <c r="C70" s="2"/>
      <c r="D70" s="2"/>
      <c r="E70" s="2"/>
      <c r="F70" s="2"/>
      <c r="G70" s="2"/>
    </row>
    <row r="71" spans="1:7" ht="77.5" x14ac:dyDescent="0.35">
      <c r="A71" s="19" t="s">
        <v>59</v>
      </c>
      <c r="B71" s="2"/>
      <c r="C71" s="2"/>
      <c r="D71" s="2"/>
      <c r="E71" s="2"/>
      <c r="F71" s="2"/>
      <c r="G71" s="2"/>
    </row>
  </sheetData>
  <conditionalFormatting sqref="F1:G1048576">
    <cfRule type="dataBar" priority="1">
      <dataBar>
        <cfvo type="num" val="0"/>
        <cfvo type="num" val="1"/>
        <color rgb="FFB4A9D4"/>
      </dataBar>
      <extLst>
        <ext xmlns:x14="http://schemas.microsoft.com/office/spreadsheetml/2009/9/main" uri="{B025F937-C7B1-47D3-B67F-A62EFF666E3E}">
          <x14:id>{88CD533A-9651-4E87-AE83-E145DD6FAD59}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8CD533A-9651-4E87-AE83-E145DD6FAD59}">
            <x14:dataBar minLength="0" maxLength="100" gradient="0">
              <x14:cfvo type="num">
                <xm:f>0</xm:f>
              </x14:cfvo>
              <x14:cfvo type="num">
                <xm:f>1</xm:f>
              </x14:cfvo>
              <x14:negativeFillColor rgb="FFB4A9D4"/>
              <x14:axisColor rgb="FF000000"/>
            </x14:dataBar>
          </x14:cfRule>
          <xm:sqref>F1:G1048576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0"/>
  <sheetViews>
    <sheetView workbookViewId="0"/>
  </sheetViews>
  <sheetFormatPr defaultColWidth="10.6640625" defaultRowHeight="15.5" x14ac:dyDescent="0.35"/>
  <cols>
    <col min="1" max="1" width="35.6640625" customWidth="1"/>
    <col min="2" max="3" width="16.6640625" customWidth="1"/>
  </cols>
  <sheetData>
    <row r="1" spans="1:3" ht="21" x14ac:dyDescent="0.5">
      <c r="A1" s="7" t="s">
        <v>8</v>
      </c>
      <c r="B1" s="2"/>
      <c r="C1" s="2"/>
    </row>
    <row r="2" spans="1:3" x14ac:dyDescent="0.35">
      <c r="A2" s="2" t="s">
        <v>35</v>
      </c>
      <c r="B2" s="2"/>
      <c r="C2" s="2"/>
    </row>
    <row r="3" spans="1:3" x14ac:dyDescent="0.35">
      <c r="A3" s="2" t="s">
        <v>36</v>
      </c>
      <c r="B3" s="2"/>
      <c r="C3" s="2"/>
    </row>
    <row r="4" spans="1:3" x14ac:dyDescent="0.35">
      <c r="A4" s="2" t="s">
        <v>17</v>
      </c>
      <c r="B4" s="2"/>
      <c r="C4" s="2"/>
    </row>
    <row r="5" spans="1:3" x14ac:dyDescent="0.35">
      <c r="A5" s="2" t="s">
        <v>37</v>
      </c>
      <c r="B5" s="2"/>
      <c r="C5" s="2"/>
    </row>
    <row r="6" spans="1:3" x14ac:dyDescent="0.35">
      <c r="A6" s="20" t="s">
        <v>25</v>
      </c>
      <c r="B6" s="20" t="s">
        <v>239</v>
      </c>
      <c r="C6" s="2"/>
    </row>
    <row r="7" spans="1:3" ht="80" customHeight="1" x14ac:dyDescent="0.35">
      <c r="A7" s="4" t="s">
        <v>489</v>
      </c>
      <c r="B7" s="4" t="s">
        <v>500</v>
      </c>
      <c r="C7" s="4" t="s">
        <v>501</v>
      </c>
    </row>
    <row r="8" spans="1:3" x14ac:dyDescent="0.35">
      <c r="A8" s="8" t="s">
        <v>116</v>
      </c>
      <c r="B8" s="9">
        <f>VLOOKUP(CONCATENATE($A8, " ", $B$6), 'Table 7 - Full data'!$A$2:$C$217, 2, FALSE)</f>
        <v>26285</v>
      </c>
      <c r="C8" s="21">
        <f>VLOOKUP(CONCATENATE($A8, " ", $B$6), 'Table 7 - Full data'!$A$2:$C$217, 3, FALSE)</f>
        <v>47974012</v>
      </c>
    </row>
    <row r="9" spans="1:3" x14ac:dyDescent="0.35">
      <c r="A9" s="2" t="s">
        <v>182</v>
      </c>
      <c r="B9" s="11">
        <f>VLOOKUP(CONCATENATE($A9, " ", $B$6), 'Table 7 - Full data'!$A$2:$C$217, 2, FALSE)</f>
        <v>635</v>
      </c>
      <c r="C9" s="22">
        <f>VLOOKUP(CONCATENATE($A9, " ", $B$6), 'Table 7 - Full data'!$A$2:$C$217, 3, FALSE)</f>
        <v>1059034</v>
      </c>
    </row>
    <row r="10" spans="1:3" x14ac:dyDescent="0.35">
      <c r="A10" s="2" t="s">
        <v>183</v>
      </c>
      <c r="B10" s="11">
        <f>VLOOKUP(CONCATENATE($A10, " ", $B$6), 'Table 7 - Full data'!$A$2:$C$217, 2, FALSE)</f>
        <v>515</v>
      </c>
      <c r="C10" s="22">
        <f>VLOOKUP(CONCATENATE($A10, " ", $B$6), 'Table 7 - Full data'!$A$2:$C$217, 3, FALSE)</f>
        <v>929517</v>
      </c>
    </row>
    <row r="11" spans="1:3" x14ac:dyDescent="0.35">
      <c r="A11" s="2" t="s">
        <v>184</v>
      </c>
      <c r="B11" s="11">
        <f>VLOOKUP(CONCATENATE($A11, " ", $B$6), 'Table 7 - Full data'!$A$2:$C$217, 2, FALSE)</f>
        <v>385</v>
      </c>
      <c r="C11" s="22">
        <f>VLOOKUP(CONCATENATE($A11, " ", $B$6), 'Table 7 - Full data'!$A$2:$C$217, 3, FALSE)</f>
        <v>738136</v>
      </c>
    </row>
    <row r="12" spans="1:3" x14ac:dyDescent="0.35">
      <c r="A12" s="2" t="s">
        <v>185</v>
      </c>
      <c r="B12" s="11">
        <f>VLOOKUP(CONCATENATE($A12, " ", $B$6), 'Table 7 - Full data'!$A$2:$C$217, 2, FALSE)</f>
        <v>330</v>
      </c>
      <c r="C12" s="22">
        <f>VLOOKUP(CONCATENATE($A12, " ", $B$6), 'Table 7 - Full data'!$A$2:$C$217, 3, FALSE)</f>
        <v>629830</v>
      </c>
    </row>
    <row r="13" spans="1:3" x14ac:dyDescent="0.35">
      <c r="A13" s="2" t="s">
        <v>186</v>
      </c>
      <c r="B13" s="11">
        <f>VLOOKUP(CONCATENATE($A13, " ", $B$6), 'Table 7 - Full data'!$A$2:$C$217, 2, FALSE)</f>
        <v>300</v>
      </c>
      <c r="C13" s="22">
        <f>VLOOKUP(CONCATENATE($A13, " ", $B$6), 'Table 7 - Full data'!$A$2:$C$217, 3, FALSE)</f>
        <v>554001</v>
      </c>
    </row>
    <row r="14" spans="1:3" x14ac:dyDescent="0.35">
      <c r="A14" s="2" t="s">
        <v>187</v>
      </c>
      <c r="B14" s="11">
        <f>VLOOKUP(CONCATENATE($A14, " ", $B$6), 'Table 7 - Full data'!$A$2:$C$217, 2, FALSE)</f>
        <v>600</v>
      </c>
      <c r="C14" s="22">
        <f>VLOOKUP(CONCATENATE($A14, " ", $B$6), 'Table 7 - Full data'!$A$2:$C$217, 3, FALSE)</f>
        <v>1123442</v>
      </c>
    </row>
    <row r="15" spans="1:3" x14ac:dyDescent="0.35">
      <c r="A15" s="2" t="s">
        <v>188</v>
      </c>
      <c r="B15" s="11">
        <f>VLOOKUP(CONCATENATE($A15, " ", $B$6), 'Table 7 - Full data'!$A$2:$C$217, 2, FALSE)</f>
        <v>1060</v>
      </c>
      <c r="C15" s="22">
        <f>VLOOKUP(CONCATENATE($A15, " ", $B$6), 'Table 7 - Full data'!$A$2:$C$217, 3, FALSE)</f>
        <v>2092039</v>
      </c>
    </row>
    <row r="16" spans="1:3" x14ac:dyDescent="0.35">
      <c r="A16" s="2" t="s">
        <v>189</v>
      </c>
      <c r="B16" s="11">
        <f>VLOOKUP(CONCATENATE($A16, " ", $B$6), 'Table 7 - Full data'!$A$2:$C$217, 2, FALSE)</f>
        <v>795</v>
      </c>
      <c r="C16" s="22">
        <f>VLOOKUP(CONCATENATE($A16, " ", $B$6), 'Table 7 - Full data'!$A$2:$C$217, 3, FALSE)</f>
        <v>1400566</v>
      </c>
    </row>
    <row r="17" spans="1:3" x14ac:dyDescent="0.35">
      <c r="A17" s="2" t="s">
        <v>190</v>
      </c>
      <c r="B17" s="11">
        <f>VLOOKUP(CONCATENATE($A17, " ", $B$6), 'Table 7 - Full data'!$A$2:$C$217, 2, FALSE)</f>
        <v>245</v>
      </c>
      <c r="C17" s="22">
        <f>VLOOKUP(CONCATENATE($A17, " ", $B$6), 'Table 7 - Full data'!$A$2:$C$217, 3, FALSE)</f>
        <v>456449</v>
      </c>
    </row>
    <row r="18" spans="1:3" x14ac:dyDescent="0.35">
      <c r="A18" s="2" t="s">
        <v>191</v>
      </c>
      <c r="B18" s="11">
        <f>VLOOKUP(CONCATENATE($A18, " ", $B$6), 'Table 7 - Full data'!$A$2:$C$217, 2, FALSE)</f>
        <v>315</v>
      </c>
      <c r="C18" s="22">
        <f>VLOOKUP(CONCATENATE($A18, " ", $B$6), 'Table 7 - Full data'!$A$2:$C$217, 3, FALSE)</f>
        <v>594506</v>
      </c>
    </row>
    <row r="19" spans="1:3" x14ac:dyDescent="0.35">
      <c r="A19" s="2" t="s">
        <v>192</v>
      </c>
      <c r="B19" s="11">
        <f>VLOOKUP(CONCATENATE($A19, " ", $B$6), 'Table 7 - Full data'!$A$2:$C$217, 2, FALSE)</f>
        <v>245</v>
      </c>
      <c r="C19" s="22">
        <f>VLOOKUP(CONCATENATE($A19, " ", $B$6), 'Table 7 - Full data'!$A$2:$C$217, 3, FALSE)</f>
        <v>465857</v>
      </c>
    </row>
    <row r="20" spans="1:3" x14ac:dyDescent="0.35">
      <c r="A20" s="2" t="s">
        <v>193</v>
      </c>
      <c r="B20" s="11">
        <f>VLOOKUP(CONCATENATE($A20, " ", $B$6), 'Table 7 - Full data'!$A$2:$C$217, 2, FALSE)</f>
        <v>1390</v>
      </c>
      <c r="C20" s="22">
        <f>VLOOKUP(CONCATENATE($A20, " ", $B$6), 'Table 7 - Full data'!$A$2:$C$217, 3, FALSE)</f>
        <v>2596475</v>
      </c>
    </row>
    <row r="21" spans="1:3" x14ac:dyDescent="0.35">
      <c r="A21" s="2" t="s">
        <v>194</v>
      </c>
      <c r="B21" s="11">
        <f>VLOOKUP(CONCATENATE($A21, " ", $B$6), 'Table 7 - Full data'!$A$2:$C$217, 2, FALSE)</f>
        <v>740</v>
      </c>
      <c r="C21" s="22">
        <f>VLOOKUP(CONCATENATE($A21, " ", $B$6), 'Table 7 - Full data'!$A$2:$C$217, 3, FALSE)</f>
        <v>1284573</v>
      </c>
    </row>
    <row r="22" spans="1:3" x14ac:dyDescent="0.35">
      <c r="A22" s="2" t="s">
        <v>195</v>
      </c>
      <c r="B22" s="11">
        <f>VLOOKUP(CONCATENATE($A22, " ", $B$6), 'Table 7 - Full data'!$A$2:$C$217, 2, FALSE)</f>
        <v>1355</v>
      </c>
      <c r="C22" s="22">
        <f>VLOOKUP(CONCATENATE($A22, " ", $B$6), 'Table 7 - Full data'!$A$2:$C$217, 3, FALSE)</f>
        <v>2363054</v>
      </c>
    </row>
    <row r="23" spans="1:3" x14ac:dyDescent="0.35">
      <c r="A23" s="2" t="s">
        <v>196</v>
      </c>
      <c r="B23" s="11">
        <f>VLOOKUP(CONCATENATE($A23, " ", $B$6), 'Table 7 - Full data'!$A$2:$C$217, 2, FALSE)</f>
        <v>5855</v>
      </c>
      <c r="C23" s="22">
        <f>VLOOKUP(CONCATENATE($A23, " ", $B$6), 'Table 7 - Full data'!$A$2:$C$217, 3, FALSE)</f>
        <v>10469113</v>
      </c>
    </row>
    <row r="24" spans="1:3" x14ac:dyDescent="0.35">
      <c r="A24" s="2" t="s">
        <v>197</v>
      </c>
      <c r="B24" s="11">
        <f>VLOOKUP(CONCATENATE($A24, " ", $B$6), 'Table 7 - Full data'!$A$2:$C$217, 2, FALSE)</f>
        <v>755</v>
      </c>
      <c r="C24" s="22">
        <f>VLOOKUP(CONCATENATE($A24, " ", $B$6), 'Table 7 - Full data'!$A$2:$C$217, 3, FALSE)</f>
        <v>1446664</v>
      </c>
    </row>
    <row r="25" spans="1:3" x14ac:dyDescent="0.35">
      <c r="A25" s="2" t="s">
        <v>198</v>
      </c>
      <c r="B25" s="11">
        <f>VLOOKUP(CONCATENATE($A25, " ", $B$6), 'Table 7 - Full data'!$A$2:$C$217, 2, FALSE)</f>
        <v>600</v>
      </c>
      <c r="C25" s="22">
        <f>VLOOKUP(CONCATENATE($A25, " ", $B$6), 'Table 7 - Full data'!$A$2:$C$217, 3, FALSE)</f>
        <v>1016802</v>
      </c>
    </row>
    <row r="26" spans="1:3" x14ac:dyDescent="0.35">
      <c r="A26" s="2" t="s">
        <v>199</v>
      </c>
      <c r="B26" s="11">
        <f>VLOOKUP(CONCATENATE($A26, " ", $B$6), 'Table 7 - Full data'!$A$2:$C$217, 2, FALSE)</f>
        <v>315</v>
      </c>
      <c r="C26" s="22">
        <f>VLOOKUP(CONCATENATE($A26, " ", $B$6), 'Table 7 - Full data'!$A$2:$C$217, 3, FALSE)</f>
        <v>556145</v>
      </c>
    </row>
    <row r="27" spans="1:3" x14ac:dyDescent="0.35">
      <c r="A27" s="2" t="s">
        <v>200</v>
      </c>
      <c r="B27" s="11">
        <f>VLOOKUP(CONCATENATE($A27, " ", $B$6), 'Table 7 - Full data'!$A$2:$C$217, 2, FALSE)</f>
        <v>245</v>
      </c>
      <c r="C27" s="22">
        <f>VLOOKUP(CONCATENATE($A27, " ", $B$6), 'Table 7 - Full data'!$A$2:$C$217, 3, FALSE)</f>
        <v>451736</v>
      </c>
    </row>
    <row r="28" spans="1:3" x14ac:dyDescent="0.35">
      <c r="A28" s="2" t="s">
        <v>201</v>
      </c>
      <c r="B28" s="11">
        <f>VLOOKUP(CONCATENATE($A28, " ", $B$6), 'Table 7 - Full data'!$A$2:$C$217, 2, FALSE)</f>
        <v>70</v>
      </c>
      <c r="C28" s="22">
        <f>VLOOKUP(CONCATENATE($A28, " ", $B$6), 'Table 7 - Full data'!$A$2:$C$217, 3, FALSE)</f>
        <v>118159</v>
      </c>
    </row>
    <row r="29" spans="1:3" x14ac:dyDescent="0.35">
      <c r="A29" s="2" t="s">
        <v>202</v>
      </c>
      <c r="B29" s="11">
        <f>VLOOKUP(CONCATENATE($A29, " ", $B$6), 'Table 7 - Full data'!$A$2:$C$217, 2, FALSE)</f>
        <v>975</v>
      </c>
      <c r="C29" s="22">
        <f>VLOOKUP(CONCATENATE($A29, " ", $B$6), 'Table 7 - Full data'!$A$2:$C$217, 3, FALSE)</f>
        <v>1860384</v>
      </c>
    </row>
    <row r="30" spans="1:3" x14ac:dyDescent="0.35">
      <c r="A30" s="2" t="s">
        <v>203</v>
      </c>
      <c r="B30" s="11">
        <f>VLOOKUP(CONCATENATE($A30, " ", $B$6), 'Table 7 - Full data'!$A$2:$C$217, 2, FALSE)</f>
        <v>2545</v>
      </c>
      <c r="C30" s="22">
        <f>VLOOKUP(CONCATENATE($A30, " ", $B$6), 'Table 7 - Full data'!$A$2:$C$217, 3, FALSE)</f>
        <v>4918904</v>
      </c>
    </row>
    <row r="31" spans="1:3" x14ac:dyDescent="0.35">
      <c r="A31" s="2" t="s">
        <v>204</v>
      </c>
      <c r="B31" s="11">
        <f>VLOOKUP(CONCATENATE($A31, " ", $B$6), 'Table 7 - Full data'!$A$2:$C$217, 2, FALSE)</f>
        <v>30</v>
      </c>
      <c r="C31" s="22">
        <f>VLOOKUP(CONCATENATE($A31, " ", $B$6), 'Table 7 - Full data'!$A$2:$C$217, 3, FALSE)</f>
        <v>47338</v>
      </c>
    </row>
    <row r="32" spans="1:3" x14ac:dyDescent="0.35">
      <c r="A32" s="2" t="s">
        <v>205</v>
      </c>
      <c r="B32" s="11">
        <f>VLOOKUP(CONCATENATE($A32, " ", $B$6), 'Table 7 - Full data'!$A$2:$C$217, 2, FALSE)</f>
        <v>375</v>
      </c>
      <c r="C32" s="22">
        <f>VLOOKUP(CONCATENATE($A32, " ", $B$6), 'Table 7 - Full data'!$A$2:$C$217, 3, FALSE)</f>
        <v>724943</v>
      </c>
    </row>
    <row r="33" spans="1:3" x14ac:dyDescent="0.35">
      <c r="A33" s="2" t="s">
        <v>206</v>
      </c>
      <c r="B33" s="11">
        <f>VLOOKUP(CONCATENATE($A33, " ", $B$6), 'Table 7 - Full data'!$A$2:$C$217, 2, FALSE)</f>
        <v>920</v>
      </c>
      <c r="C33" s="22">
        <f>VLOOKUP(CONCATENATE($A33, " ", $B$6), 'Table 7 - Full data'!$A$2:$C$217, 3, FALSE)</f>
        <v>1636083</v>
      </c>
    </row>
    <row r="34" spans="1:3" x14ac:dyDescent="0.35">
      <c r="A34" s="2" t="s">
        <v>207</v>
      </c>
      <c r="B34" s="11">
        <f>VLOOKUP(CONCATENATE($A34, " ", $B$6), 'Table 7 - Full data'!$A$2:$C$217, 2, FALSE)</f>
        <v>330</v>
      </c>
      <c r="C34" s="22">
        <f>VLOOKUP(CONCATENATE($A34, " ", $B$6), 'Table 7 - Full data'!$A$2:$C$217, 3, FALSE)</f>
        <v>603325</v>
      </c>
    </row>
    <row r="35" spans="1:3" x14ac:dyDescent="0.35">
      <c r="A35" s="2" t="s">
        <v>208</v>
      </c>
      <c r="B35" s="11">
        <f>VLOOKUP(CONCATENATE($A35, " ", $B$6), 'Table 7 - Full data'!$A$2:$C$217, 2, FALSE)</f>
        <v>30</v>
      </c>
      <c r="C35" s="22">
        <f>VLOOKUP(CONCATENATE($A35, " ", $B$6), 'Table 7 - Full data'!$A$2:$C$217, 3, FALSE)</f>
        <v>54740</v>
      </c>
    </row>
    <row r="36" spans="1:3" x14ac:dyDescent="0.35">
      <c r="A36" s="2" t="s">
        <v>209</v>
      </c>
      <c r="B36" s="11">
        <f>VLOOKUP(CONCATENATE($A36, " ", $B$6), 'Table 7 - Full data'!$A$2:$C$217, 2, FALSE)</f>
        <v>530</v>
      </c>
      <c r="C36" s="22">
        <f>VLOOKUP(CONCATENATE($A36, " ", $B$6), 'Table 7 - Full data'!$A$2:$C$217, 3, FALSE)</f>
        <v>942270</v>
      </c>
    </row>
    <row r="37" spans="1:3" x14ac:dyDescent="0.35">
      <c r="A37" s="2" t="s">
        <v>210</v>
      </c>
      <c r="B37" s="11">
        <f>VLOOKUP(CONCATENATE($A37, " ", $B$6), 'Table 7 - Full data'!$A$2:$C$217, 2, FALSE)</f>
        <v>2000</v>
      </c>
      <c r="C37" s="22">
        <f>VLOOKUP(CONCATENATE($A37, " ", $B$6), 'Table 7 - Full data'!$A$2:$C$217, 3, FALSE)</f>
        <v>3593605</v>
      </c>
    </row>
    <row r="38" spans="1:3" x14ac:dyDescent="0.35">
      <c r="A38" s="2" t="s">
        <v>211</v>
      </c>
      <c r="B38" s="11">
        <f>VLOOKUP(CONCATENATE($A38, " ", $B$6), 'Table 7 - Full data'!$A$2:$C$217, 2, FALSE)</f>
        <v>320</v>
      </c>
      <c r="C38" s="22">
        <f>VLOOKUP(CONCATENATE($A38, " ", $B$6), 'Table 7 - Full data'!$A$2:$C$217, 3, FALSE)</f>
        <v>626970</v>
      </c>
    </row>
    <row r="39" spans="1:3" x14ac:dyDescent="0.35">
      <c r="A39" s="2" t="s">
        <v>212</v>
      </c>
      <c r="B39" s="11">
        <f>VLOOKUP(CONCATENATE($A39, " ", $B$6), 'Table 7 - Full data'!$A$2:$C$217, 2, FALSE)</f>
        <v>665</v>
      </c>
      <c r="C39" s="22">
        <f>VLOOKUP(CONCATENATE($A39, " ", $B$6), 'Table 7 - Full data'!$A$2:$C$217, 3, FALSE)</f>
        <v>1194270</v>
      </c>
    </row>
    <row r="40" spans="1:3" x14ac:dyDescent="0.35">
      <c r="A40" s="2" t="s">
        <v>213</v>
      </c>
      <c r="B40" s="11">
        <f>VLOOKUP(CONCATENATE($A40, " ", $B$6), 'Table 7 - Full data'!$A$2:$C$217, 2, FALSE)</f>
        <v>775</v>
      </c>
      <c r="C40" s="22">
        <f>VLOOKUP(CONCATENATE($A40, " ", $B$6), 'Table 7 - Full data'!$A$2:$C$217, 3, FALSE)</f>
        <v>1351697</v>
      </c>
    </row>
    <row r="41" spans="1:3" x14ac:dyDescent="0.35">
      <c r="A41" s="2" t="s">
        <v>214</v>
      </c>
      <c r="B41" s="11">
        <f>VLOOKUP(CONCATENATE($A41, " ", $B$6), 'Table 7 - Full data'!$A$2:$C$217, 2, FALSE)</f>
        <v>5</v>
      </c>
      <c r="C41" s="22">
        <f>VLOOKUP(CONCATENATE($A41, " ", $B$6), 'Table 7 - Full data'!$A$2:$C$217, 3, FALSE)</f>
        <v>6279</v>
      </c>
    </row>
    <row r="42" spans="1:3" x14ac:dyDescent="0.35">
      <c r="A42" s="2" t="s">
        <v>215</v>
      </c>
      <c r="B42" s="11">
        <f>VLOOKUP(CONCATENATE($A42, " ", $B$6), 'Table 7 - Full data'!$A$2:$C$217, 2, FALSE)</f>
        <v>30</v>
      </c>
      <c r="C42" s="22">
        <f>VLOOKUP(CONCATENATE($A42, " ", $B$6), 'Table 7 - Full data'!$A$2:$C$217, 3, FALSE)</f>
        <v>58268</v>
      </c>
    </row>
    <row r="43" spans="1:3" x14ac:dyDescent="0.35">
      <c r="A43" s="2" t="s">
        <v>216</v>
      </c>
      <c r="B43" s="11">
        <f>VLOOKUP(CONCATENATE($A43, " ", $B$6), 'Table 7 - Full data'!$A$2:$C$217, 2, FALSE)</f>
        <v>5</v>
      </c>
      <c r="C43" s="22">
        <f>VLOOKUP(CONCATENATE($A43, " ", $B$6), 'Table 7 - Full data'!$A$2:$C$217, 3, FALSE)</f>
        <v>8834</v>
      </c>
    </row>
    <row r="44" spans="1:3" x14ac:dyDescent="0.35">
      <c r="A44" s="2" t="s">
        <v>72</v>
      </c>
      <c r="B44" s="2"/>
      <c r="C44" s="2"/>
    </row>
    <row r="45" spans="1:3" ht="155" x14ac:dyDescent="0.35">
      <c r="A45" s="19" t="s">
        <v>52</v>
      </c>
      <c r="B45" s="2"/>
      <c r="C45" s="2"/>
    </row>
    <row r="46" spans="1:3" ht="155" x14ac:dyDescent="0.35">
      <c r="A46" s="19" t="s">
        <v>73</v>
      </c>
      <c r="B46" s="2"/>
      <c r="C46" s="2"/>
    </row>
    <row r="47" spans="1:3" x14ac:dyDescent="0.35">
      <c r="A47" s="2" t="s">
        <v>54</v>
      </c>
      <c r="B47" s="2"/>
      <c r="C47" s="2"/>
    </row>
    <row r="48" spans="1:3" x14ac:dyDescent="0.35">
      <c r="A48" s="2" t="s">
        <v>74</v>
      </c>
      <c r="B48" s="2"/>
      <c r="C48" s="2"/>
    </row>
    <row r="49" spans="1:3" x14ac:dyDescent="0.35">
      <c r="A49" s="2" t="s">
        <v>75</v>
      </c>
      <c r="B49" s="2"/>
      <c r="C49" s="2"/>
    </row>
    <row r="50" spans="1:3" x14ac:dyDescent="0.35">
      <c r="A50" s="2" t="s">
        <v>56</v>
      </c>
      <c r="B50" s="2"/>
      <c r="C50" s="2"/>
    </row>
  </sheetData>
  <conditionalFormatting sqref="A1">
    <cfRule type="dataBar" priority="1">
      <dataBar>
        <cfvo type="num" val="0"/>
        <cfvo type="num" val="1"/>
        <color rgb="FFB4A9D4"/>
      </dataBar>
      <extLst>
        <ext xmlns:x14="http://schemas.microsoft.com/office/spreadsheetml/2009/9/main" uri="{B025F937-C7B1-47D3-B67F-A62EFF666E3E}">
          <x14:id>{D15EFA44-B176-4DC0-BED2-0774A0F50879}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15EFA44-B176-4DC0-BED2-0774A0F50879}">
            <x14:dataBar minLength="0" maxLength="100" gradient="0">
              <x14:cfvo type="num">
                <xm:f>0</xm:f>
              </x14:cfvo>
              <x14:cfvo type="num">
                <xm:f>1</xm:f>
              </x14:cfvo>
              <x14:negativeFillColor rgb="FFB4A9D4"/>
              <x14:axisColor rgb="FF000000"/>
            </x14:dataBar>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lookup'!A3:A8</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of Contents</vt:lpstr>
      <vt:lpstr>Table 1 Applications by Month</vt:lpstr>
      <vt:lpstr>Table 2 Applications by Channel</vt:lpstr>
      <vt:lpstr>Table 3 Applications by LA</vt:lpstr>
      <vt:lpstr>Table 4 Processing Times</vt:lpstr>
      <vt:lpstr>Table 5a Payments by Age</vt:lpstr>
      <vt:lpstr>Table 5b Mean Value of Payments</vt:lpstr>
      <vt:lpstr>Table 6 Payments by Month</vt:lpstr>
      <vt:lpstr>Table 7 Payments by LA</vt:lpstr>
      <vt:lpstr>Table 8 Clients paid</vt:lpstr>
      <vt:lpstr>Table 9a Re-determinations</vt:lpstr>
      <vt:lpstr>Table 9b Appeals</vt:lpstr>
      <vt:lpstr>Chart 1 Applications by Month</vt:lpstr>
      <vt:lpstr>Chart 2 Payments to Recipients</vt:lpstr>
      <vt:lpstr>Table 3 - Full data</vt:lpstr>
      <vt:lpstr>Table 5b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U442461</dc:creator>
  <cp:lastModifiedBy>Johnston H (Hannah)</cp:lastModifiedBy>
  <dcterms:created xsi:type="dcterms:W3CDTF">2024-05-17T09:56:40Z</dcterms:created>
  <dcterms:modified xsi:type="dcterms:W3CDTF">2024-05-31T10:47:38Z</dcterms:modified>
</cp:coreProperties>
</file>