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s0177a\datashare\Social_Security_Scotland\Statistics\FSP\FSP official statistics publication\FSP_Publication_2024_September\Final Docs\"/>
    </mc:Choice>
  </mc:AlternateContent>
  <xr:revisionPtr revIDLastSave="0" documentId="13_ncr:1_{D4AC597A-128A-4E3E-8DF2-654AF73588C1}" xr6:coauthVersionLast="47" xr6:coauthVersionMax="47" xr10:uidLastSave="{00000000-0000-0000-0000-000000000000}"/>
  <bookViews>
    <workbookView xWindow="28680" yWindow="-120" windowWidth="29040" windowHeight="15840" tabRatio="870" xr2:uid="{00000000-000D-0000-FFFF-FFFF00000000}"/>
  </bookViews>
  <sheets>
    <sheet name="Table of Contents" sheetId="1" r:id="rId1"/>
    <sheet name="Table 1 Applications by Month" sheetId="2" r:id="rId2"/>
    <sheet name="Table 2 Applications by Channel" sheetId="3" r:id="rId3"/>
    <sheet name="Table 3 Applications by LA" sheetId="4" r:id="rId4"/>
    <sheet name="Table 4 Processing Times" sheetId="5" r:id="rId5"/>
    <sheet name="Table 5 Payments by Age" sheetId="6" r:id="rId6"/>
    <sheet name="Table 6 Mean Value of Payments" sheetId="7" r:id="rId7"/>
    <sheet name="Table 7 Payments by Month" sheetId="8" r:id="rId8"/>
    <sheet name="Table 8 Payments by LA" sheetId="9" r:id="rId9"/>
    <sheet name="Table 9 Clients paid" sheetId="10" r:id="rId10"/>
    <sheet name="Table 10 Re-determinations" sheetId="11" r:id="rId11"/>
    <sheet name="Table 11 Appeals" sheetId="12" r:id="rId12"/>
    <sheet name="Chart 1 Applications by Month" sheetId="13" r:id="rId13"/>
    <sheet name="Chart 2 Payments to Recipients" sheetId="14" r:id="rId14"/>
    <sheet name="Table 3 - Full data" sheetId="15" r:id="rId15"/>
    <sheet name="Table 6 - Full data" sheetId="16" r:id="rId16"/>
    <sheet name="Table 8 - Full data" sheetId="17" r:id="rId17"/>
    <sheet name="Financial year lookup" sheetId="18" r:id="rId18"/>
  </sheets>
  <definedNames>
    <definedName name="_xlnm._FilterDatabase" localSheetId="14" hidden="1">'Table 3 - Full data'!$H$1:$L$253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1" l="1"/>
  <c r="A18" i="1"/>
  <c r="A12" i="1" l="1"/>
  <c r="A11" i="1"/>
  <c r="A10" i="1"/>
  <c r="A9" i="1"/>
  <c r="A8" i="1"/>
  <c r="A14" i="1"/>
  <c r="A13" i="1"/>
  <c r="B41" i="4" l="1"/>
  <c r="B42" i="4"/>
  <c r="B43" i="4"/>
  <c r="C41" i="4"/>
  <c r="C42" i="4"/>
  <c r="C43" i="4"/>
  <c r="D41" i="4"/>
  <c r="E41" i="4"/>
  <c r="E42" i="4"/>
  <c r="E43" i="4"/>
  <c r="F41" i="4"/>
  <c r="F42" i="4"/>
  <c r="F43" i="4"/>
  <c r="F35" i="4"/>
  <c r="E35" i="4"/>
  <c r="D35" i="4"/>
  <c r="C35" i="4"/>
  <c r="B35" i="4"/>
  <c r="B34" i="4"/>
  <c r="C40" i="9"/>
  <c r="C41" i="9"/>
  <c r="C42" i="9"/>
  <c r="C43" i="9"/>
  <c r="B41" i="9"/>
  <c r="B42" i="9"/>
  <c r="B43" i="9"/>
  <c r="B35" i="9"/>
  <c r="C35" i="9"/>
  <c r="C31" i="9"/>
  <c r="B31" i="9"/>
  <c r="B30" i="9"/>
  <c r="B40" i="9"/>
  <c r="C39" i="9"/>
  <c r="B39" i="9"/>
  <c r="C38" i="9"/>
  <c r="B38" i="9"/>
  <c r="C37" i="9"/>
  <c r="B37" i="9"/>
  <c r="C36" i="9"/>
  <c r="B36" i="9"/>
  <c r="C34" i="9"/>
  <c r="B34" i="9"/>
  <c r="C33" i="9"/>
  <c r="B33" i="9"/>
  <c r="C32" i="9"/>
  <c r="B32" i="9"/>
  <c r="C30" i="9"/>
  <c r="C29" i="9"/>
  <c r="B29" i="9"/>
  <c r="C28" i="9"/>
  <c r="B28" i="9"/>
  <c r="C27" i="9"/>
  <c r="B27" i="9"/>
  <c r="C26" i="9"/>
  <c r="B26" i="9"/>
  <c r="C25" i="9"/>
  <c r="B25" i="9"/>
  <c r="C24" i="9"/>
  <c r="B24" i="9"/>
  <c r="C23" i="9"/>
  <c r="B23" i="9"/>
  <c r="C22" i="9"/>
  <c r="B22" i="9"/>
  <c r="C21" i="9"/>
  <c r="B21" i="9"/>
  <c r="C20" i="9"/>
  <c r="B20" i="9"/>
  <c r="C19" i="9"/>
  <c r="B19" i="9"/>
  <c r="C18" i="9"/>
  <c r="B18" i="9"/>
  <c r="C17" i="9"/>
  <c r="B17" i="9"/>
  <c r="C16" i="9"/>
  <c r="B16" i="9"/>
  <c r="C15" i="9"/>
  <c r="B15" i="9"/>
  <c r="C14" i="9"/>
  <c r="B14" i="9"/>
  <c r="C13" i="9"/>
  <c r="B13" i="9"/>
  <c r="C12" i="9"/>
  <c r="B12" i="9"/>
  <c r="C11" i="9"/>
  <c r="B11" i="9"/>
  <c r="C10" i="9"/>
  <c r="B10" i="9"/>
  <c r="C9" i="9"/>
  <c r="B9" i="9"/>
  <c r="C8" i="9"/>
  <c r="B8" i="9"/>
  <c r="C10" i="7"/>
  <c r="B10" i="7"/>
  <c r="C9" i="7"/>
  <c r="B9" i="7"/>
  <c r="C8" i="7"/>
  <c r="B8" i="7"/>
  <c r="D43" i="4"/>
  <c r="D42" i="4"/>
  <c r="F40" i="4"/>
  <c r="E40" i="4"/>
  <c r="D40" i="4"/>
  <c r="C40" i="4"/>
  <c r="B40" i="4"/>
  <c r="F39" i="4"/>
  <c r="E39" i="4"/>
  <c r="D39" i="4"/>
  <c r="C39" i="4"/>
  <c r="B39" i="4"/>
  <c r="F38" i="4"/>
  <c r="E38" i="4"/>
  <c r="D38" i="4"/>
  <c r="C38" i="4"/>
  <c r="B38" i="4"/>
  <c r="F37" i="4"/>
  <c r="E37" i="4"/>
  <c r="D37" i="4"/>
  <c r="C37" i="4"/>
  <c r="B37" i="4"/>
  <c r="F36" i="4"/>
  <c r="E36" i="4"/>
  <c r="D36" i="4"/>
  <c r="C36" i="4"/>
  <c r="B36" i="4"/>
  <c r="F34" i="4"/>
  <c r="E34" i="4"/>
  <c r="D34" i="4"/>
  <c r="C34" i="4"/>
  <c r="F33" i="4"/>
  <c r="E33" i="4"/>
  <c r="D33" i="4"/>
  <c r="C33" i="4"/>
  <c r="B33" i="4"/>
  <c r="F32" i="4"/>
  <c r="E32" i="4"/>
  <c r="D32" i="4"/>
  <c r="C32" i="4"/>
  <c r="B32" i="4"/>
  <c r="F31" i="4"/>
  <c r="E31" i="4"/>
  <c r="D31" i="4"/>
  <c r="C31" i="4"/>
  <c r="B31" i="4"/>
  <c r="F30" i="4"/>
  <c r="E30" i="4"/>
  <c r="D30" i="4"/>
  <c r="C30" i="4"/>
  <c r="B30" i="4"/>
  <c r="F29" i="4"/>
  <c r="E29" i="4"/>
  <c r="D29" i="4"/>
  <c r="C29" i="4"/>
  <c r="B29" i="4"/>
  <c r="F28" i="4"/>
  <c r="E28" i="4"/>
  <c r="D28" i="4"/>
  <c r="C28" i="4"/>
  <c r="B28" i="4"/>
  <c r="F27" i="4"/>
  <c r="E27" i="4"/>
  <c r="D27" i="4"/>
  <c r="C27" i="4"/>
  <c r="B27" i="4"/>
  <c r="F26" i="4"/>
  <c r="E26" i="4"/>
  <c r="D26" i="4"/>
  <c r="C26" i="4"/>
  <c r="B26" i="4"/>
  <c r="F25" i="4"/>
  <c r="E25" i="4"/>
  <c r="D25" i="4"/>
  <c r="C25" i="4"/>
  <c r="B25" i="4"/>
  <c r="F24" i="4"/>
  <c r="E24" i="4"/>
  <c r="D24" i="4"/>
  <c r="C24" i="4"/>
  <c r="B24" i="4"/>
  <c r="F23" i="4"/>
  <c r="E23" i="4"/>
  <c r="D23" i="4"/>
  <c r="C23" i="4"/>
  <c r="B23" i="4"/>
  <c r="F22" i="4"/>
  <c r="E22" i="4"/>
  <c r="D22" i="4"/>
  <c r="C22" i="4"/>
  <c r="B22" i="4"/>
  <c r="F21" i="4"/>
  <c r="E21" i="4"/>
  <c r="D21" i="4"/>
  <c r="C21" i="4"/>
  <c r="B21" i="4"/>
  <c r="F20" i="4"/>
  <c r="E20" i="4"/>
  <c r="D20" i="4"/>
  <c r="C20" i="4"/>
  <c r="B20" i="4"/>
  <c r="F19" i="4"/>
  <c r="E19" i="4"/>
  <c r="D19" i="4"/>
  <c r="C19" i="4"/>
  <c r="B19" i="4"/>
  <c r="F18" i="4"/>
  <c r="E18" i="4"/>
  <c r="D18" i="4"/>
  <c r="C18" i="4"/>
  <c r="B18" i="4"/>
  <c r="F17" i="4"/>
  <c r="E17" i="4"/>
  <c r="D17" i="4"/>
  <c r="C17" i="4"/>
  <c r="B17" i="4"/>
  <c r="F16" i="4"/>
  <c r="E16" i="4"/>
  <c r="D16" i="4"/>
  <c r="C16" i="4"/>
  <c r="B16" i="4"/>
  <c r="F15" i="4"/>
  <c r="E15" i="4"/>
  <c r="D15" i="4"/>
  <c r="C15" i="4"/>
  <c r="B15" i="4"/>
  <c r="F14" i="4"/>
  <c r="E14" i="4"/>
  <c r="D14" i="4"/>
  <c r="C14" i="4"/>
  <c r="B14" i="4"/>
  <c r="F13" i="4"/>
  <c r="E13" i="4"/>
  <c r="D13" i="4"/>
  <c r="C13" i="4"/>
  <c r="B13" i="4"/>
  <c r="F12" i="4"/>
  <c r="E12" i="4"/>
  <c r="D12" i="4"/>
  <c r="C12" i="4"/>
  <c r="B12" i="4"/>
  <c r="F11" i="4"/>
  <c r="E11" i="4"/>
  <c r="D11" i="4"/>
  <c r="C11" i="4"/>
  <c r="B11" i="4"/>
  <c r="F10" i="4"/>
  <c r="E10" i="4"/>
  <c r="D10" i="4"/>
  <c r="C10" i="4"/>
  <c r="B10" i="4"/>
  <c r="F9" i="4"/>
  <c r="E9" i="4"/>
  <c r="D9" i="4"/>
  <c r="C9" i="4"/>
  <c r="B9" i="4"/>
  <c r="F8" i="4"/>
  <c r="E8" i="4"/>
  <c r="D8" i="4"/>
  <c r="C8" i="4"/>
  <c r="B8" i="4"/>
  <c r="A20" i="1"/>
  <c r="A17" i="1"/>
  <c r="A16" i="1"/>
  <c r="A15" i="1"/>
  <c r="A7" i="1"/>
  <c r="A6" i="1"/>
  <c r="A5" i="1"/>
  <c r="A4" i="1"/>
</calcChain>
</file>

<file path=xl/sharedStrings.xml><?xml version="1.0" encoding="utf-8"?>
<sst xmlns="http://schemas.openxmlformats.org/spreadsheetml/2006/main" count="1472" uniqueCount="567">
  <si>
    <t>Funeral Support Payment from 16 September 2019 to 30 September 2024</t>
  </si>
  <si>
    <t>Table 1: Applications for Funeral Support Payment by month</t>
  </si>
  <si>
    <t>Table 2: Applications for Funeral Support Payment by channel</t>
  </si>
  <si>
    <t>Table 3: Applications for Funeral Support Payment by Local Authority</t>
  </si>
  <si>
    <t>Table 4: Processing Times for Funeral Support Payment by month</t>
  </si>
  <si>
    <t>Chart 1: Applications for Funeral Support Payment by month</t>
  </si>
  <si>
    <t>Chart 2: Number of Funeral Support Payments issued to recipients</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</si>
  <si>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</si>
  <si>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</si>
  <si>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</si>
  <si>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</si>
  <si>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Notes are located below this table and begin in cell A75.</t>
  </si>
  <si>
    <t>This worksheet contains one table. Applications are summarised by month and application channel.</t>
  </si>
  <si>
    <t>To view the full data behind this table please see the worksheet titled Table 3 - Full data.</t>
  </si>
  <si>
    <t>This worksheet contains one table on processing times. Applications are summarised by month. Percentages of total processed applications are located at the bottom of the table.</t>
  </si>
  <si>
    <t>This worksheet contains one table which summarises the all time number of payments and all time value of payments by age of deceased.</t>
  </si>
  <si>
    <t>Notes are located below this table and begin in cell A9.</t>
  </si>
  <si>
    <t>To view the full data behind this table please see the worksheet titled Table 5b - Full data.</t>
  </si>
  <si>
    <t>Notes are located below this table and begin in cell A11.</t>
  </si>
  <si>
    <t>This worksheet contains one table which summarises payments by month. Financial year totals are located at the bottom of the table.</t>
  </si>
  <si>
    <t>This worksheet contains one table which uses a drop down menu to present the statistics by financial year. To select the financial year, navigate to cell B6 and either click the down arrow on screen or use the keyboard shortcut alt plus the down arrow.</t>
  </si>
  <si>
    <t>To view the full data behind this table please see the worksheet titled Table 7 - Full data.</t>
  </si>
  <si>
    <t>Notes are located below this table and begin in cell A44.</t>
  </si>
  <si>
    <t>This worksheet contains one table which summarises number of individual clients helped by financial year. All time total is located at the bottom of the table.</t>
  </si>
  <si>
    <t>Notes are located below this table and begin in cell A13.</t>
  </si>
  <si>
    <t>This worksheet contains one table which summarises re-determinations by month.</t>
  </si>
  <si>
    <t>This worksheet contains one table which summarises appeals by month.</t>
  </si>
  <si>
    <t>Notes are located below this table and begin in cell A74.</t>
  </si>
  <si>
    <t>This worksheet contains one chart. Alternative text for this chart is located in cell A3.</t>
  </si>
  <si>
    <t>Alternative Text: This chart summarises the number of applications received since the benefit launched on 16 September 2019. Vertical bars are used to show the number of applications for each month. The figures used in this chart are located in Table 1 of this document.</t>
  </si>
  <si>
    <t>Figures are rounded for disclosure control and may not sum due to rounding.</t>
  </si>
  <si>
    <t>[note 1] Financial Year 2019 - 2020 includes the months from September 2019 to March 2020. Financial Year 2024 - 2025 includes the months from April 2024 to September 2024. All other financial year categories cover the entire financial year.</t>
  </si>
  <si>
    <t>[note 2] Funeral Support Payment was launched on the 16 September 2019 so figures for September 2019 are for the period 16 to 30 September only.</t>
  </si>
  <si>
    <t>[note 3] Applications are processed once a decision has been made to authorise or deny, or once an application is withdrawn by the applicant. Data is presented by the month of decision rather than month the application was received.</t>
  </si>
  <si>
    <t>[note 1] Funeral Support Payment was launched on the 16 September 2019 so figures are for the period 16 to 30 September only.</t>
  </si>
  <si>
    <t>[note 2] Changes were made in March 2020 in response to the Covid-19 pandemic meaning the full telephony service was not available from 24th March 2020 onwards. On 3rd July 2020, a limited inbound telephony service was re-introduced. The full telephony service resumed on 2nd November 2020.</t>
  </si>
  <si>
    <t>[c] Figures suppressed for disclosure control.</t>
  </si>
  <si>
    <t>See the data quality section of the publication for further information about how postcodes are matched to local authorities and country.</t>
  </si>
  <si>
    <t>[note 2] Data is presented by the month of decision rather than month the application was received.</t>
  </si>
  <si>
    <t>[note 3]  Financial Year 2019 - 2020 includes the months from September 2019 to March 2020. Financial Year 2024 - 2025 includes the months from April 2024 to September 2024. All other financial year categories cover the entire financial year.</t>
  </si>
  <si>
    <t>[note 4] The Funeral Support Payment benefit was launched on the 16 September 2019 so figures are for the period 16 to 30 September only, leaving 11 working days in the month of September during which decisions could be made.</t>
  </si>
  <si>
    <t>[note 5] Within 10 days measure reflects the time between an application being received and a decision. It is not a measure of the time from all supporting evidence being received to decision.</t>
  </si>
  <si>
    <t>[note 6] The median is the middle value of an ordered dataset, or the point at which half of the values are higher and half of the values are lower.</t>
  </si>
  <si>
    <t>[note 1] Payments are issued once applications are processed and a decision is made to authorise the application.</t>
  </si>
  <si>
    <t>[note 1] Payments are issued once applications are processed and a decision is made to authorise the application. Data is presented by the month of a payment being issued rather than the month the application was received or the month of decision.</t>
  </si>
  <si>
    <t>[note 2] The Funeral Support Payment benefit was launched on the 16 September 2019, so figures are for the period 16 to 30 September 2019 only.</t>
  </si>
  <si>
    <t>[note 3] Financial Year 2019 - 2020 includes the months from September 2019 to March 2020. Financial Year 2024 - 2025 includes the months from April 2024 to September 2024. All other financial year categories cover the entire financial year.</t>
  </si>
  <si>
    <t>[c] Figures are suppressed where they would disclose a small cohort or allow for the calculation of a small cohort.</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</si>
  <si>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</si>
  <si>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</si>
  <si>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2] Financial Year 2019 - 2020 includes the months from September 2019 to March 2020. Financial Year 2024 - 2025 includes the months from April 2024 to September 2024. All other financial year categories cover the entire financial year.</t>
  </si>
  <si>
    <t>[note 3] Includes payments that are a result of re-determinations and appeals.</t>
  </si>
  <si>
    <t>[note 4] A client refers to a person who has applied for the benefit, regardless of the payment being made to them or to the funeral directors. A client may be included in multiple financial years if they have successfully applied and received payment for different applications.</t>
  </si>
  <si>
    <t>[c] Figures suppressed for disclosure control</t>
  </si>
  <si>
    <t>[note 2] Number of appeals received and completed excludes withdrawn and invalid appeals.</t>
  </si>
  <si>
    <t>[note 3] Appeals completed is based on the date that the client receives the decision.</t>
  </si>
  <si>
    <t>[note 4] Upheld means upheld in the client's favour.</t>
  </si>
  <si>
    <t>Table Number</t>
  </si>
  <si>
    <t>Table or Chart Description</t>
  </si>
  <si>
    <t>Applications for Funeral Support Payment by month</t>
  </si>
  <si>
    <t>Applications for Funeral Support Payment by application channel</t>
  </si>
  <si>
    <t>Applications for Funeral Support Payment by local authority</t>
  </si>
  <si>
    <t>Processing times for Funeral Support Payment, by month</t>
  </si>
  <si>
    <t>Number and value of Funeral Support Payments issued, by age of deceased</t>
  </si>
  <si>
    <t>Mean average value of Funeral Support Payments, by age of deceased</t>
  </si>
  <si>
    <t>Number and value of Funeral Support Payments, by recipient and month</t>
  </si>
  <si>
    <t>Number and value of Funeral Support Payments issued, by local authority</t>
  </si>
  <si>
    <t>Number of individual Funeral Support Payment clients paid by financial year</t>
  </si>
  <si>
    <t>Re-determinations for Funeral Support Payment management information</t>
  </si>
  <si>
    <t>Appeals for Funeral Support Payment management information</t>
  </si>
  <si>
    <t>Applications for Funeral Support Payment by month - Chart</t>
  </si>
  <si>
    <t>Number of Funeral Support Payments issued to recipients - Chart</t>
  </si>
  <si>
    <t xml:space="preserve">Applications for Funeral Support Payment by local authority - Full data </t>
  </si>
  <si>
    <t>Mean average value of Funeral Support Payments, by age of deceased - Full data</t>
  </si>
  <si>
    <t>Value of Funeral Support Payments issued, by local authority - Full data</t>
  </si>
  <si>
    <t>Month
[note 1][note 2]</t>
  </si>
  <si>
    <t>Total applications received</t>
  </si>
  <si>
    <t xml:space="preserve">Percentage of total applications received </t>
  </si>
  <si>
    <t>Total applications processed
[note 3]</t>
  </si>
  <si>
    <t>Authorised applications</t>
  </si>
  <si>
    <t xml:space="preserve">Denied Applications </t>
  </si>
  <si>
    <t xml:space="preserve">Withdrawn applications </t>
  </si>
  <si>
    <t>Percentage of processed applications authorised</t>
  </si>
  <si>
    <t>Percentage of processed applications denied</t>
  </si>
  <si>
    <t xml:space="preserve">Percentage of processed applications withdrawn </t>
  </si>
  <si>
    <t>Total</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</si>
  <si>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</si>
  <si>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</si>
  <si>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</si>
  <si>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</si>
  <si>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</si>
  <si>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</si>
  <si>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</si>
  <si>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</si>
  <si>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</si>
  <si>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</si>
  <si>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</si>
  <si>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</si>
  <si>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</si>
  <si>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</si>
  <si>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</si>
  <si>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</si>
  <si>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</si>
  <si>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</si>
  <si>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</si>
  <si>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</si>
  <si>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</si>
  <si>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</si>
  <si>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</si>
  <si>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</si>
  <si>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</si>
  <si>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</si>
  <si>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</si>
  <si>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</si>
  <si>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</si>
  <si>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</si>
  <si>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</si>
  <si>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</si>
  <si>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</si>
  <si>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</si>
  <si>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</si>
  <si>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</si>
  <si>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</si>
  <si>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</si>
  <si>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</si>
  <si>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</si>
  <si>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</si>
  <si>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</si>
  <si>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</si>
  <si>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</si>
  <si>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</si>
  <si>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</si>
  <si>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</si>
  <si>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</si>
  <si>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</si>
  <si>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</si>
  <si>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</si>
  <si>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</si>
  <si>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</si>
  <si>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</si>
  <si>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</si>
  <si>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</si>
  <si>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</si>
  <si>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</si>
  <si>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</si>
  <si>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</si>
  <si>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</si>
  <si>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Financial Year 2019-2020</t>
  </si>
  <si>
    <t>Financial Year 2020-2021</t>
  </si>
  <si>
    <t>Financial Year 2021-2022</t>
  </si>
  <si>
    <t>Financial Year 2022-2023</t>
  </si>
  <si>
    <t>Financial Year 2023-2024</t>
  </si>
  <si>
    <t>Financial Year 2024-2025</t>
  </si>
  <si>
    <t>Applications Received by month
[note 1]</t>
  </si>
  <si>
    <t>Online Applications</t>
  </si>
  <si>
    <t>Paper Applications</t>
  </si>
  <si>
    <t>Phone Applications
[note 2]</t>
  </si>
  <si>
    <t>Percentage of Online Applications</t>
  </si>
  <si>
    <t>Percentage of Paper Applications</t>
  </si>
  <si>
    <t>Percentage of Phone Applications</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</si>
  <si>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</si>
  <si>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</si>
  <si>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</si>
  <si>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</si>
  <si>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</si>
  <si>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</si>
  <si>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</si>
  <si>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</si>
  <si>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</si>
  <si>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</si>
  <si>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</si>
  <si>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</si>
  <si>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</si>
  <si>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</si>
  <si>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</si>
  <si>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</si>
  <si>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</si>
  <si>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</si>
  <si>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</si>
  <si>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</si>
  <si>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</si>
  <si>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</si>
  <si>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</si>
  <si>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</si>
  <si>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</si>
  <si>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</si>
  <si>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</si>
  <si>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</si>
  <si>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</si>
  <si>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</si>
  <si>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</si>
  <si>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</si>
  <si>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</si>
  <si>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Non-Scottish</t>
  </si>
  <si>
    <t>No address</t>
  </si>
  <si>
    <t>Total applications processed excluding re-determinations</t>
  </si>
  <si>
    <t>Applications processed in the same day</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</si>
  <si>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</si>
  <si>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</si>
  <si>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</si>
  <si>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</si>
  <si>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</si>
  <si>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</si>
  <si>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</si>
  <si>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</si>
  <si>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Applications processed in 41 or more days</t>
  </si>
  <si>
    <t>Applications processed within 10 days</t>
  </si>
  <si>
    <t>Percentage of applications processed within 10 days
[note 4][note 5]</t>
  </si>
  <si>
    <t>Median average processing time in working days
[note 6]</t>
  </si>
  <si>
    <t>Percentage of Total Applications Processed</t>
  </si>
  <si>
    <t>Age of Deceased</t>
  </si>
  <si>
    <t>Number of issued payments
[note 1]</t>
  </si>
  <si>
    <t>Total value of issued payments
[note 1]</t>
  </si>
  <si>
    <t>17 and under</t>
  </si>
  <si>
    <t>18 and over</t>
  </si>
  <si>
    <t>Month of payment issue
[note 1][note 2][note 3]</t>
  </si>
  <si>
    <t>Total payments issued</t>
  </si>
  <si>
    <t>Total Value of payments</t>
  </si>
  <si>
    <t>Payments issued to client</t>
  </si>
  <si>
    <t>Paid to funeral director</t>
  </si>
  <si>
    <t>Percentage paid to client</t>
  </si>
  <si>
    <t>Percentage paid to funeral director</t>
  </si>
  <si>
    <t>Year of Payment
[note 1][note 2]</t>
  </si>
  <si>
    <t>Number of individual clients paid
[note 3][note 4]</t>
  </si>
  <si>
    <t>All time</t>
  </si>
  <si>
    <t>Financial year 2019-2020</t>
  </si>
  <si>
    <t>Financial year 2020-2021</t>
  </si>
  <si>
    <t>Financial year 2021-2022</t>
  </si>
  <si>
    <t>Financial year 2022-2023</t>
  </si>
  <si>
    <t>Financial year 2023-2024</t>
  </si>
  <si>
    <t>Financial year 2024-2025</t>
  </si>
  <si>
    <t>Re-determinations as a percentage of decisions processed</t>
  </si>
  <si>
    <t>Re-determinations completed
[note 4]</t>
  </si>
  <si>
    <t>Completed re-determinations which are disallowed
[note 4]</t>
  </si>
  <si>
    <t>Completed re-determinations which are allowed or partially allowed
[note 4]</t>
  </si>
  <si>
    <t>Completed re-determinations which are withdrawn
[note 4]</t>
  </si>
  <si>
    <t>Month
[note 1]</t>
  </si>
  <si>
    <t>Number of appeals received
[note 2]</t>
  </si>
  <si>
    <t>Number of appeals completed
[note 2][note 3]</t>
  </si>
  <si>
    <t>Completed appeals upheld
[note 4]</t>
  </si>
  <si>
    <t>Completed appeals not upheld
[note 4]</t>
  </si>
  <si>
    <t>Percentage of appeals upheld
[note 4]</t>
  </si>
  <si>
    <t>Percentage of appeals not upheld
[note 4]</t>
  </si>
  <si>
    <t>Local Authority</t>
  </si>
  <si>
    <t>Percentage of total applications received</t>
  </si>
  <si>
    <t>Total applications processed</t>
  </si>
  <si>
    <t>Aberdeen City 2019-2020</t>
  </si>
  <si>
    <t>Aberdeen City 2020-2021</t>
  </si>
  <si>
    <t>Aberdeen City 2021-2022</t>
  </si>
  <si>
    <t>Aberdeen City 2022-2023</t>
  </si>
  <si>
    <t>Aberdeen City 2023-2024</t>
  </si>
  <si>
    <t>Aberdeen City 2024-2025</t>
  </si>
  <si>
    <t>Aberdeen City All time</t>
  </si>
  <si>
    <t>Aberdeenshire 2019-2020</t>
  </si>
  <si>
    <t>Aberdeenshire 2020-2021</t>
  </si>
  <si>
    <t>Aberdeenshire 2021-2022</t>
  </si>
  <si>
    <t>Aberdeenshire 2022-2023</t>
  </si>
  <si>
    <t>Aberdeenshire 2023-2024</t>
  </si>
  <si>
    <t>Aberdeenshire 2024-2025</t>
  </si>
  <si>
    <t>Aberdeenshire All time</t>
  </si>
  <si>
    <t>Angus 2019-2020</t>
  </si>
  <si>
    <t>Angus 2020-2021</t>
  </si>
  <si>
    <t>Angus 2021-2022</t>
  </si>
  <si>
    <t>Angus 2022-2023</t>
  </si>
  <si>
    <t>Angus 2023-2024</t>
  </si>
  <si>
    <t>Angus 2024-2025</t>
  </si>
  <si>
    <t>Angus All time</t>
  </si>
  <si>
    <t>Argyll and Bute 2019-2020</t>
  </si>
  <si>
    <t>Argyll and Bute 2020-2021</t>
  </si>
  <si>
    <t>Argyll and Bute 2021-2022</t>
  </si>
  <si>
    <t>Argyll and Bute 2022-2023</t>
  </si>
  <si>
    <t>Argyll and Bute 2023-2024</t>
  </si>
  <si>
    <t>Argyll and Bute 2024-2025</t>
  </si>
  <si>
    <t>Argyll and Bute All time</t>
  </si>
  <si>
    <t>Clackmannanshire 2019-2020</t>
  </si>
  <si>
    <t>Clackmannanshire 2020-2021</t>
  </si>
  <si>
    <t>Clackmannanshire 2021-2022</t>
  </si>
  <si>
    <t>Clackmannanshire 2022-2023</t>
  </si>
  <si>
    <t>Clackmannanshire 2023-2024</t>
  </si>
  <si>
    <t>Clackmannanshire 2024-2025</t>
  </si>
  <si>
    <t>Clackmannanshire All time</t>
  </si>
  <si>
    <t>Dumfries and Galloway 2019-2020</t>
  </si>
  <si>
    <t>Dumfries and Galloway 2020-2021</t>
  </si>
  <si>
    <t>Dumfries and Galloway 2021-2022</t>
  </si>
  <si>
    <t>Dumfries and Galloway 2022-2023</t>
  </si>
  <si>
    <t>Dumfries and Galloway 2023-2024</t>
  </si>
  <si>
    <t>Dumfries and Galloway 2024-2025</t>
  </si>
  <si>
    <t>Dumfries and Galloway All time</t>
  </si>
  <si>
    <t>Dundee City 2019-2020</t>
  </si>
  <si>
    <t>Dundee City 2020-2021</t>
  </si>
  <si>
    <t>Dundee City 2021-2022</t>
  </si>
  <si>
    <t>Dundee City 2022-2023</t>
  </si>
  <si>
    <t>Dundee City 2023-2024</t>
  </si>
  <si>
    <t>Dundee City 2024-2025</t>
  </si>
  <si>
    <t>Dundee City All time</t>
  </si>
  <si>
    <t>East Ayrshire 2019-2020</t>
  </si>
  <si>
    <t>East Ayrshire 2020-2021</t>
  </si>
  <si>
    <t>East Ayrshire 2021-2022</t>
  </si>
  <si>
    <t>East Ayrshire 2022-2023</t>
  </si>
  <si>
    <t>East Ayrshire 2023-2024</t>
  </si>
  <si>
    <t>East Ayrshire 2024-2025</t>
  </si>
  <si>
    <t>East Ayrshire All time</t>
  </si>
  <si>
    <t>East Dunbartonshire 2019-2020</t>
  </si>
  <si>
    <t>East Dunbartonshire 2020-2021</t>
  </si>
  <si>
    <t>East Dunbartonshire 2021-2022</t>
  </si>
  <si>
    <t>East Dunbartonshire 2022-2023</t>
  </si>
  <si>
    <t>East Dunbartonshire 2023-2024</t>
  </si>
  <si>
    <t>East Dunbartonshire 2024-2025</t>
  </si>
  <si>
    <t>East Dunbartonshire All time</t>
  </si>
  <si>
    <t>East Lothian 2019-2020</t>
  </si>
  <si>
    <t>East Lothian 2020-2021</t>
  </si>
  <si>
    <t>East Lothian 2021-2022</t>
  </si>
  <si>
    <t>East Lothian 2022-2023</t>
  </si>
  <si>
    <t>East Lothian 2023-2024</t>
  </si>
  <si>
    <t>East Lothian 2024-2025</t>
  </si>
  <si>
    <t>East Lothian All time</t>
  </si>
  <si>
    <t>East Renfrewshire 2019-2020</t>
  </si>
  <si>
    <t>East Renfrewshire 2020-2021</t>
  </si>
  <si>
    <t>East Renfrewshire 2021-2022</t>
  </si>
  <si>
    <t>East Renfrewshire 2022-2023</t>
  </si>
  <si>
    <t>East Renfrewshire 2023-2024</t>
  </si>
  <si>
    <t>East Renfrewshire 2024-2025</t>
  </si>
  <si>
    <t>East Renfrewshire All time</t>
  </si>
  <si>
    <t>Edinburgh, City of 2019-2020</t>
  </si>
  <si>
    <t>Edinburgh, City of 2020-2021</t>
  </si>
  <si>
    <t>Edinburgh, City of 2021-2022</t>
  </si>
  <si>
    <t>Edinburgh, City of 2022-2023</t>
  </si>
  <si>
    <t>Edinburgh, City of 2023-2024</t>
  </si>
  <si>
    <t>Edinburgh, City of 2024-2025</t>
  </si>
  <si>
    <t>Edinburgh, City of All time</t>
  </si>
  <si>
    <t>Falkirk 2019-2020</t>
  </si>
  <si>
    <t>Falkirk 2020-2021</t>
  </si>
  <si>
    <t>Falkirk 2021-2022</t>
  </si>
  <si>
    <t>Falkirk 2022-2023</t>
  </si>
  <si>
    <t>Falkirk 2023-2024</t>
  </si>
  <si>
    <t>Falkirk 2024-2025</t>
  </si>
  <si>
    <t>Falkirk All time</t>
  </si>
  <si>
    <t>Fife 2019-2020</t>
  </si>
  <si>
    <t>Fife 2020-2021</t>
  </si>
  <si>
    <t>Fife 2021-2022</t>
  </si>
  <si>
    <t>Fife 2022-2023</t>
  </si>
  <si>
    <t>Fife 2023-2024</t>
  </si>
  <si>
    <t>Fife 2024-2025</t>
  </si>
  <si>
    <t>Fife All time</t>
  </si>
  <si>
    <t>Glasgow City 2019-2020</t>
  </si>
  <si>
    <t>Glasgow City 2020-2021</t>
  </si>
  <si>
    <t>Glasgow City 2021-2022</t>
  </si>
  <si>
    <t>Glasgow City 2022-2023</t>
  </si>
  <si>
    <t>Glasgow City 2023-2024</t>
  </si>
  <si>
    <t>Glasgow City 2024-2025</t>
  </si>
  <si>
    <t>Glasgow City All time</t>
  </si>
  <si>
    <t>Highland 2019-2020</t>
  </si>
  <si>
    <t>Highland 2020-2021</t>
  </si>
  <si>
    <t>Highland 2021-2022</t>
  </si>
  <si>
    <t>Highland 2022-2023</t>
  </si>
  <si>
    <t>Highland 2023-2024</t>
  </si>
  <si>
    <t>Highland 2024-2025</t>
  </si>
  <si>
    <t>Highland All time</t>
  </si>
  <si>
    <t>Inverclyde 2019-2020</t>
  </si>
  <si>
    <t>Inverclyde 2020-2021</t>
  </si>
  <si>
    <t>Inverclyde 2021-2022</t>
  </si>
  <si>
    <t>Inverclyde 2022-2023</t>
  </si>
  <si>
    <t>Inverclyde 2023-2024</t>
  </si>
  <si>
    <t>Inverclyde 2024-2025</t>
  </si>
  <si>
    <t>Inverclyde All time</t>
  </si>
  <si>
    <t>Midlothian 2019-2020</t>
  </si>
  <si>
    <t>Midlothian 2020-2021</t>
  </si>
  <si>
    <t>Midlothian 2021-2022</t>
  </si>
  <si>
    <t>Midlothian 2022-2023</t>
  </si>
  <si>
    <t>Midlothian 2023-2024</t>
  </si>
  <si>
    <t>Midlothian 2024-2025</t>
  </si>
  <si>
    <t>Midlothian All time</t>
  </si>
  <si>
    <t>Moray 2019-2020</t>
  </si>
  <si>
    <t>Moray 2020-2021</t>
  </si>
  <si>
    <t>Moray 2021-2022</t>
  </si>
  <si>
    <t>Moray 2022-2023</t>
  </si>
  <si>
    <t>Moray 2023-2024</t>
  </si>
  <si>
    <t>Moray 2024-2025</t>
  </si>
  <si>
    <t>Moray All time</t>
  </si>
  <si>
    <t>Na h-Eileanan Siar 2019-2020</t>
  </si>
  <si>
    <t>Na h-Eileanan Siar 2020-2021</t>
  </si>
  <si>
    <t>Na h-Eileanan Siar 2021-2022</t>
  </si>
  <si>
    <t>Na h-Eileanan Siar 2022-2023</t>
  </si>
  <si>
    <t>Na h-Eileanan Siar 2023-2024</t>
  </si>
  <si>
    <t>Na h-Eileanan Siar 2024-2025</t>
  </si>
  <si>
    <t>Na h-Eileanan Siar All time</t>
  </si>
  <si>
    <t>No address 2019-2020</t>
  </si>
  <si>
    <t>No address 2020-2021</t>
  </si>
  <si>
    <t>No address 2021-2022</t>
  </si>
  <si>
    <t>No address 2022-2023</t>
  </si>
  <si>
    <t>No address 2023-2024</t>
  </si>
  <si>
    <t>No address 2024-2025</t>
  </si>
  <si>
    <t>No address All time</t>
  </si>
  <si>
    <t>Non-Scottish 2019-2020</t>
  </si>
  <si>
    <t>Non-Scottish 2020-2021</t>
  </si>
  <si>
    <t>Non-Scottish 2021-2022</t>
  </si>
  <si>
    <t>Non-Scottish 2022-2023</t>
  </si>
  <si>
    <t>Non-Scottish 2023-2024</t>
  </si>
  <si>
    <t>Non-Scottish 2024-2025</t>
  </si>
  <si>
    <t>Non-Scottish All time</t>
  </si>
  <si>
    <t>North Ayrshire 2019-2020</t>
  </si>
  <si>
    <t>North Ayrshire 2020-2021</t>
  </si>
  <si>
    <t>North Ayrshire 2021-2022</t>
  </si>
  <si>
    <t>North Ayrshire 2022-2023</t>
  </si>
  <si>
    <t>North Ayrshire 2023-2024</t>
  </si>
  <si>
    <t>North Ayrshire 2024-2025</t>
  </si>
  <si>
    <t>North Ayrshire All time</t>
  </si>
  <si>
    <t>North Lanarkshire 2019-2020</t>
  </si>
  <si>
    <t>North Lanarkshire 2020-2021</t>
  </si>
  <si>
    <t>North Lanarkshire 2021-2022</t>
  </si>
  <si>
    <t>North Lanarkshire 2022-2023</t>
  </si>
  <si>
    <t>North Lanarkshire 2023-2024</t>
  </si>
  <si>
    <t>North Lanarkshire 2024-2025</t>
  </si>
  <si>
    <t>North Lanarkshire All time</t>
  </si>
  <si>
    <t>Orkney Islands 2019-2020</t>
  </si>
  <si>
    <t>Orkney Islands 2020-2021</t>
  </si>
  <si>
    <t>Orkney Islands 2021-2022</t>
  </si>
  <si>
    <t>Orkney Islands 2022-2023</t>
  </si>
  <si>
    <t>Orkney Islands 2023-2024</t>
  </si>
  <si>
    <t>Orkney Islands 2024-2025</t>
  </si>
  <si>
    <t>Orkney Islands All time</t>
  </si>
  <si>
    <t>Perth and Kinross 2019-2020</t>
  </si>
  <si>
    <t>Perth and Kinross 2020-2021</t>
  </si>
  <si>
    <t>Perth and Kinross 2021-2022</t>
  </si>
  <si>
    <t>Perth and Kinross 2022-2023</t>
  </si>
  <si>
    <t>Perth and Kinross 2023-2024</t>
  </si>
  <si>
    <t>Perth and Kinross 2024-2025</t>
  </si>
  <si>
    <t>Perth and Kinross All time</t>
  </si>
  <si>
    <t>Renfrewshire 2019-2020</t>
  </si>
  <si>
    <t>Renfrewshire 2020-2021</t>
  </si>
  <si>
    <t>Renfrewshire 2021-2022</t>
  </si>
  <si>
    <t>Renfrewshire 2022-2023</t>
  </si>
  <si>
    <t>Renfrewshire 2023-2024</t>
  </si>
  <si>
    <t>Renfrewshire 2024-2025</t>
  </si>
  <si>
    <t>Renfrewshire All time</t>
  </si>
  <si>
    <t>Scottish Borders 2019-2020</t>
  </si>
  <si>
    <t>Scottish Borders 2020-2021</t>
  </si>
  <si>
    <t>Scottish Borders 2021-2022</t>
  </si>
  <si>
    <t>Scottish Borders 2022-2023</t>
  </si>
  <si>
    <t>Scottish Borders 2023-2024</t>
  </si>
  <si>
    <t>Scottish Borders 2024-2025</t>
  </si>
  <si>
    <t>Scottish Borders All time</t>
  </si>
  <si>
    <t>Shetland Islands 2019-2020</t>
  </si>
  <si>
    <t>Shetland Islands 2020-2021</t>
  </si>
  <si>
    <t>Shetland Islands 2021-2022</t>
  </si>
  <si>
    <t>Shetland Islands 2022-2023</t>
  </si>
  <si>
    <t>Shetland Islands 2023-2024</t>
  </si>
  <si>
    <t>Shetland Islands 2024-2025</t>
  </si>
  <si>
    <t>Shetland Islands All time</t>
  </si>
  <si>
    <t>South Ayrshire 2019-2020</t>
  </si>
  <si>
    <t>South Ayrshire 2020-2021</t>
  </si>
  <si>
    <t>South Ayrshire 2021-2022</t>
  </si>
  <si>
    <t>South Ayrshire 2022-2023</t>
  </si>
  <si>
    <t>South Ayrshire 2023-2024</t>
  </si>
  <si>
    <t>South Ayrshire 2024-2025</t>
  </si>
  <si>
    <t>South Ayrshire All time</t>
  </si>
  <si>
    <t>South Lanarkshire 2019-2020</t>
  </si>
  <si>
    <t>South Lanarkshire 2020-2021</t>
  </si>
  <si>
    <t>South Lanarkshire 2021-2022</t>
  </si>
  <si>
    <t>South Lanarkshire 2022-2023</t>
  </si>
  <si>
    <t>South Lanarkshire 2023-2024</t>
  </si>
  <si>
    <t>South Lanarkshire 2024-2025</t>
  </si>
  <si>
    <t>South Lanarkshire All time</t>
  </si>
  <si>
    <t>Stirling 2019-2020</t>
  </si>
  <si>
    <t>Stirling 2020-2021</t>
  </si>
  <si>
    <t>Stirling 2021-2022</t>
  </si>
  <si>
    <t>Stirling 2022-2023</t>
  </si>
  <si>
    <t>Stirling 2023-2024</t>
  </si>
  <si>
    <t>Stirling 2024-2025</t>
  </si>
  <si>
    <t>Stirling All time</t>
  </si>
  <si>
    <t>Total 2019-2020</t>
  </si>
  <si>
    <t>Total 2020-2021</t>
  </si>
  <si>
    <t>Total 2021-2022</t>
  </si>
  <si>
    <t>Total 2022-2023</t>
  </si>
  <si>
    <t>Total 2023-2024</t>
  </si>
  <si>
    <t>Total 2024-2025</t>
  </si>
  <si>
    <t>Total All time</t>
  </si>
  <si>
    <t>Unknown 2019-2020</t>
  </si>
  <si>
    <t>Unknown 2020-2021</t>
  </si>
  <si>
    <t>Unknown 2021-2022</t>
  </si>
  <si>
    <t>Unknown 2022-2023</t>
  </si>
  <si>
    <t>Unknown 2023-2024</t>
  </si>
  <si>
    <t>Unknown 2024-2025</t>
  </si>
  <si>
    <t>Unknown All time</t>
  </si>
  <si>
    <t>West Dunbartonshire 2019-2020</t>
  </si>
  <si>
    <t>West Dunbartonshire 2020-2021</t>
  </si>
  <si>
    <t>West Dunbartonshire 2021-2022</t>
  </si>
  <si>
    <t>West Dunbartonshire 2022-2023</t>
  </si>
  <si>
    <t>West Dunbartonshire 2023-2024</t>
  </si>
  <si>
    <t>West Dunbartonshire 2024-2025</t>
  </si>
  <si>
    <t>West Dunbartonshire All time</t>
  </si>
  <si>
    <t>West Lothian 2019-2020</t>
  </si>
  <si>
    <t>West Lothian 2020-2021</t>
  </si>
  <si>
    <t>West Lothian 2021-2022</t>
  </si>
  <si>
    <t>West Lothian 2022-2023</t>
  </si>
  <si>
    <t>West Lothian 2023-2024</t>
  </si>
  <si>
    <t>West Lothian 2024-2025</t>
  </si>
  <si>
    <t>West Lothian All time</t>
  </si>
  <si>
    <t>Payment by date of issue Mean average value issued in Financial Year</t>
  </si>
  <si>
    <t>Payment by date of application Mean average value for application received in Financial Year</t>
  </si>
  <si>
    <t>17 and under 2019-2020</t>
  </si>
  <si>
    <t>17 and under 2020-2021</t>
  </si>
  <si>
    <t>17 and under 2021-2022</t>
  </si>
  <si>
    <t>17 and under 2022-2023</t>
  </si>
  <si>
    <t>17 and under 2023-2024</t>
  </si>
  <si>
    <t>17 and under 2024-2025</t>
  </si>
  <si>
    <t>18 and over 2019-2020</t>
  </si>
  <si>
    <t>18 and over 2020-2021</t>
  </si>
  <si>
    <t>18 and over 2021-2022</t>
  </si>
  <si>
    <t>18 and over 2022-2023</t>
  </si>
  <si>
    <t>18 and over 2023-2024</t>
  </si>
  <si>
    <t>18 and over 2024-2025</t>
  </si>
  <si>
    <t>Number of payments</t>
  </si>
  <si>
    <t>Value of payments</t>
  </si>
  <si>
    <t>Financial year</t>
  </si>
  <si>
    <t>2019-2020</t>
  </si>
  <si>
    <t>2020-2021</t>
  </si>
  <si>
    <t>2021-2022</t>
  </si>
  <si>
    <t>2022-2023</t>
  </si>
  <si>
    <t>2023-2024</t>
  </si>
  <si>
    <t>2024-2025</t>
  </si>
  <si>
    <t>[c]</t>
  </si>
  <si>
    <t>Notes are located below this table and begin in cell A68.</t>
  </si>
  <si>
    <t>Notes are located below this table and begin in cell A74</t>
  </si>
  <si>
    <t>Financial Year selection
[note 1]</t>
  </si>
  <si>
    <t>Local Authority
[note 2][note 3][note 4]</t>
  </si>
  <si>
    <t>Total applications processed
[note 5]</t>
  </si>
  <si>
    <t>[note 2]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</si>
  <si>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3] Applications have been assigned as being non-Scottish if they do not appear on the lookup file used to match postcodes to Scottish local authorities, and if the applications are from a non-Scottish postcode area.</t>
  </si>
  <si>
    <t>[note 4] Some applications did not have a postcode and therefore cannot be matched to local authority or country.</t>
  </si>
  <si>
    <t>[note 5] Applications are processed once a decision has been made to authorise or deny, or once an application is withdrawn by the applicant. Data is presented by the month of decision rather than month the application was received.</t>
  </si>
  <si>
    <t>[note 2] Payments are issued once applications are processed and a decision is made to authorise the application.</t>
  </si>
  <si>
    <t>[note 7] The mean value of payments for each financial year have been calculated using the date of application in order to separate applications that were received before and after the payment increase for applications received on or after 1 April 2020, 1 April 2021 and 1 April 2022.</t>
  </si>
  <si>
    <t>[note 6] For payments made by date of application, data is presented according to the month the application was received.</t>
  </si>
  <si>
    <t>[note 5] The mean value of payments issued for each financial year have been calculated using the date of payment issue. Where payment rates have increased, payment values are based on the finanical year the application was received rather than the financial year the payment was issued.</t>
  </si>
  <si>
    <t>[note 4] For payments by date of  payment issue, data is presented by the financial year of payment, according to the month the payment was issued, rather than the financial year the application was received.</t>
  </si>
  <si>
    <t>[note 3] The standard flat rate paid to clients increased from £700 to £1,000 for applications received on or after 1 April 2020. This increased to £1,010 from April 2021 , £1,070.60 from April 2022, £1,178.75 from April 2023 and £1,257.75 from April 2024.</t>
  </si>
  <si>
    <t>Number of payments
[note 5][note 6]</t>
  </si>
  <si>
    <t>Value of payments
[note 5][note 6]</t>
  </si>
  <si>
    <t>[note 3] Applications have been assigned as being non-Scottish if they do not appear on the lookup file used to match postcodes to Scottish local authorities, and if the applications are from a non-Scottish postcode area. Non-Scottish postcode applications that have been authorised or received payments did reflect a Scottish postcode at the time of application.</t>
  </si>
  <si>
    <t>[note 5] Payments are issued once applications are processed and a decision is made to authorise the application. Data is presented by the date a payment is issued rather than date the application was received or the date of decision.</t>
  </si>
  <si>
    <t>[note 6] Includes payments that are a result of re-determinations and appeals.</t>
  </si>
  <si>
    <t xml:space="preserve">[note 1] Processing time is calculated in working days, and public holidays are excluded, even if applications were processed by staff working overtime on these days. Processing time is only calculated for applications that were decided by 30 September 2024 and does not include any applications that are flagged as having had a re-determination request. The number of applications processed in this table is therefore lower than the number of decisions shown in other tables. </t>
  </si>
  <si>
    <t>not applicable</t>
  </si>
  <si>
    <t>Payment by date of issue
Mean average value issued in Financial Year
[note 2][note 3][note 4]
[note 5]</t>
  </si>
  <si>
    <t>Payment by date of application
Mean average value for application received in Financial Year
[note 2][note 3][note 6]
[note 7]</t>
  </si>
  <si>
    <t>Table 5: Number and value of Funeral Support Payments issued, by age of deceased</t>
  </si>
  <si>
    <t>Table 6: Mean average value of Funeral Support Payments, by age of deceased</t>
  </si>
  <si>
    <t>Alternative Text: This chart summarises the number of payments received since the benefit launched on 16 September 2019. Vertical bars are used to show the number of payments for each month. The bars are also split by payment recipient, showing the proportion of payments made to clients and the proportion made to funeral directors. The figures used in this chart are located in Table 7 of this document.</t>
  </si>
  <si>
    <t>Table 11: Appeals for Funeral Support Payment Management Information</t>
  </si>
  <si>
    <t>Table 10: Re-determinations for Funeral Support Payment Management Information</t>
  </si>
  <si>
    <t>Table 9: Number of individual Funeral Support Payment clients paid by financial year</t>
  </si>
  <si>
    <t>Table 8: Number and Value of Funeral Support Payments issued, by Local Authority</t>
  </si>
  <si>
    <t>Table 7: Number and value of Funeral Support Payments, by recipient and month</t>
  </si>
  <si>
    <t>[note 1] Until March 2022, re-determinations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</si>
  <si>
    <t>[note 5] Median has been used to calculate the average number of days to respond. The median is the middle value of an ordered dataset, or the point at which half of the values are higher and half of the values are lower.</t>
  </si>
  <si>
    <t>[note 2] The Funeral Support Payment benefit was launched on the 16 September 2019 so figures are for the period 16 to 30 September only, leaving 11 working days in the month of September during which decisions could be made and any re-determinations completed.</t>
  </si>
  <si>
    <t>[note 4] Data is presented by the month of decision rather than month the re-determination was received. Data presented does not include invalid re-determinations.</t>
  </si>
  <si>
    <t>[note 6] Average days to respond and percentage closed within 16 working days are only calculated for re-determinations that were disallowed, allowed, or partially allowed - this figure excludes re-determinations that were withdrawn.</t>
  </si>
  <si>
    <t>Month
[note 1][note 2][note 3]</t>
  </si>
  <si>
    <t xml:space="preserve">Percentage of re-determinations disallowed
</t>
  </si>
  <si>
    <t xml:space="preserve">Percentage of re-determinations allowed or partially allowed
</t>
  </si>
  <si>
    <t xml:space="preserve">Number of re-determinations received
</t>
  </si>
  <si>
    <t xml:space="preserve">Percentage of re-determinations withdrawn
</t>
  </si>
  <si>
    <t>Median response time in working days
[note 5][note 6]</t>
  </si>
  <si>
    <t>Re-determinations closed within 16 working days
[note 6]</t>
  </si>
  <si>
    <t>Processing Time by month
[note 1][note 2][note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</si>
</sst>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9" x14ac:knownFonts="1">
    <font>
      <sz val="12"/>
      <color rgb="FF000000"/>
      <name val="Calibri"/>
    </font>
    <font>
      <b/>
      <sz val="16"/>
      <color rgb="FF000000"/>
      <name val="Calibri"/>
      <family val="2"/>
    </font>
    <font>
      <b/>
      <sz val="12"/>
      <color rgb="FF000000"/>
      <name val="Calibri"/>
      <family val="2"/>
    </font>
    <font>
      <b/>
      <sz val="14"/>
      <color rgb="FF000000"/>
      <name val="Calibri"/>
      <family val="2"/>
    </font>
    <font>
      <u/>
      <sz val="12"/>
      <color theme="10"/>
      <name val="Calibri"/>
      <family val="2"/>
    </font>
    <font>
      <b/>
      <sz val="12"/>
      <name val="Calibri"/>
      <family val="2"/>
    </font>
    <font>
      <u/>
      <sz val="12"/>
      <name val="Calibri"/>
      <family val="2"/>
    </font>
    <font>
      <sz val="12"/>
      <color rgb="FF000000"/>
      <name val="Calibri"/>
      <family val="2"/>
    </font>
    <font>
      <sz val="12"/>
      <name val="Calibri"/>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bottom/>
      <diagonal/>
    </border>
    <border>
      <left style="thin">
        <color rgb="FF000000"/>
      </left>
      <right style="thin">
        <color indexed="64"/>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1" fillId="0" borderId="0" xfId="0" applyFont="1"/>
    <xf numFmtId="0" fontId="2" fillId="0" borderId="1" xfId="0" applyFont="1" applyBorder="1" applyAlignment="1">
      <alignment horizontal="center" vertical="center" wrapText="1"/>
    </xf>
    <xf numFmtId="0" fontId="3" fillId="0" borderId="0" xfId="0" applyFont="1"/>
    <xf numFmtId="0" fontId="0" fillId="0" borderId="2" xfId="0" applyBorder="1"/>
    <xf numFmtId="0" fontId="2" fillId="0" borderId="1" xfId="0" applyFont="1" applyBorder="1" applyAlignment="1">
      <alignment horizontal="left"/>
    </xf>
    <xf numFmtId="0" fontId="2" fillId="0" borderId="3" xfId="0" applyFont="1" applyBorder="1" applyAlignment="1">
      <alignment horizontal="left"/>
    </xf>
    <xf numFmtId="0" fontId="2" fillId="0" borderId="2" xfId="0" applyFont="1" applyBorder="1"/>
    <xf numFmtId="3" fontId="2" fillId="0" borderId="1" xfId="0" applyNumberFormat="1" applyFont="1" applyBorder="1" applyAlignment="1">
      <alignment horizontal="right"/>
    </xf>
    <xf numFmtId="3" fontId="0" fillId="0" borderId="2" xfId="0" applyNumberFormat="1" applyBorder="1" applyAlignment="1">
      <alignment horizontal="right"/>
    </xf>
    <xf numFmtId="3" fontId="2" fillId="0" borderId="3" xfId="0" applyNumberFormat="1" applyFont="1" applyBorder="1" applyAlignment="1">
      <alignment horizontal="right"/>
    </xf>
    <xf numFmtId="3" fontId="2" fillId="0" borderId="2" xfId="0" applyNumberFormat="1" applyFont="1" applyBorder="1" applyAlignment="1">
      <alignment horizontal="right"/>
    </xf>
    <xf numFmtId="9" fontId="2" fillId="0" borderId="1" xfId="0" applyNumberFormat="1" applyFont="1" applyBorder="1" applyAlignment="1">
      <alignment horizontal="right"/>
    </xf>
    <xf numFmtId="9" fontId="0" fillId="0" borderId="2" xfId="0" applyNumberFormat="1" applyBorder="1" applyAlignment="1">
      <alignment horizontal="right"/>
    </xf>
    <xf numFmtId="9" fontId="2" fillId="0" borderId="3" xfId="0" applyNumberFormat="1" applyFont="1" applyBorder="1" applyAlignment="1">
      <alignment horizontal="right"/>
    </xf>
    <xf numFmtId="9" fontId="2" fillId="0" borderId="2" xfId="0" applyNumberFormat="1" applyFont="1" applyBorder="1" applyAlignment="1">
      <alignment horizontal="right"/>
    </xf>
    <xf numFmtId="0" fontId="0" fillId="0" borderId="0" xfId="0" applyAlignment="1">
      <alignment wrapText="1"/>
    </xf>
    <xf numFmtId="164" fontId="2" fillId="0" borderId="1" xfId="0" applyNumberFormat="1" applyFont="1" applyBorder="1" applyAlignment="1">
      <alignment horizontal="right"/>
    </xf>
    <xf numFmtId="164" fontId="0" fillId="0" borderId="2" xfId="0" applyNumberForma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0" fontId="2" fillId="0" borderId="1" xfId="0" applyFont="1" applyBorder="1" applyAlignment="1">
      <alignment horizontal="center" vertical="center"/>
    </xf>
    <xf numFmtId="165" fontId="2" fillId="0" borderId="1" xfId="0" applyNumberFormat="1" applyFont="1" applyBorder="1" applyAlignment="1">
      <alignment horizontal="right"/>
    </xf>
    <xf numFmtId="165" fontId="0" fillId="0" borderId="2" xfId="0" applyNumberFormat="1" applyBorder="1" applyAlignment="1">
      <alignment horizontal="right"/>
    </xf>
    <xf numFmtId="165" fontId="2" fillId="0" borderId="3" xfId="0" applyNumberFormat="1" applyFont="1" applyBorder="1" applyAlignment="1">
      <alignment horizontal="right"/>
    </xf>
    <xf numFmtId="165" fontId="2" fillId="0" borderId="2" xfId="0" applyNumberFormat="1" applyFont="1" applyBorder="1" applyAlignment="1">
      <alignment horizontal="right"/>
    </xf>
    <xf numFmtId="0" fontId="5" fillId="0" borderId="1" xfId="0" applyFont="1" applyBorder="1" applyAlignment="1">
      <alignment horizontal="center" vertical="center" wrapText="1"/>
    </xf>
    <xf numFmtId="0" fontId="6" fillId="0" borderId="2" xfId="0" applyFont="1" applyBorder="1"/>
    <xf numFmtId="0" fontId="6" fillId="0" borderId="2" xfId="1" applyFont="1" applyBorder="1"/>
    <xf numFmtId="0" fontId="7" fillId="0" borderId="0" xfId="0" applyFont="1" applyAlignment="1">
      <alignment wrapText="1"/>
    </xf>
    <xf numFmtId="164" fontId="0" fillId="0" borderId="0" xfId="0" applyNumberFormat="1" applyAlignment="1">
      <alignment horizontal="right"/>
    </xf>
    <xf numFmtId="9" fontId="2" fillId="0" borderId="0" xfId="0" applyNumberFormat="1" applyFont="1" applyAlignment="1">
      <alignment horizontal="right"/>
    </xf>
    <xf numFmtId="3" fontId="2" fillId="0" borderId="4" xfId="0" applyNumberFormat="1" applyFont="1" applyBorder="1" applyAlignment="1">
      <alignment horizontal="right"/>
    </xf>
    <xf numFmtId="9" fontId="2" fillId="0" borderId="5" xfId="0" applyNumberFormat="1" applyFont="1" applyBorder="1" applyAlignment="1">
      <alignment horizontal="right"/>
    </xf>
    <xf numFmtId="3" fontId="7" fillId="0" borderId="2" xfId="0" applyNumberFormat="1" applyFont="1" applyBorder="1" applyAlignment="1">
      <alignment horizontal="right"/>
    </xf>
    <xf numFmtId="0" fontId="8" fillId="0" borderId="0" xfId="0" applyFont="1"/>
  </cellXfs>
  <cellStyles count="2">
    <cellStyle name="Hyperlink" xfId="1" builtinId="8"/>
    <cellStyle name="Normal" xfId="0" builtinId="0"/>
  </cellStyles>
  <dxfs count="3">
    <dxf>
      <numFmt numFmtId="165" formatCode="0.0%"/>
    </dxf>
    <dxf>
      <border outline="0">
        <left style="thin">
          <color rgb="FF000000"/>
        </left>
      </border>
    </dxf>
    <dxf>
      <font>
        <strike val="0"/>
        <outline val="0"/>
        <shadow val="0"/>
        <vertAlign val="baseline"/>
        <sz val="12"/>
        <color auto="1"/>
        <name val="Calibri"/>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4</xdr:row>
      <xdr:rowOff>33148</xdr:rowOff>
    </xdr:from>
    <xdr:ext cx="11880000" cy="6733653"/>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1290448"/>
          <a:ext cx="11880000" cy="6733653"/>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0" totalsRowShown="0">
  <tableColumns count="2">
    <tableColumn id="1" xr3:uid="{00000000-0010-0000-0000-000001000000}" name="Table Number" dataDxfId="2"/>
    <tableColumn id="2" xr3:uid="{00000000-0010-0000-0000-000002000000}" name="Table or Chart Description" dataDxfId="1"/>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8" displayName="table8" ref="A5:B12" totalsRowShown="0">
  <tableColumns count="2">
    <tableColumn id="1" xr3:uid="{00000000-0010-0000-0900-000001000000}" name="Year of Payment_x000a_[note 1][note 2]"/>
    <tableColumn id="2" xr3:uid="{00000000-0010-0000-0900-000002000000}" name="Number of individual clients paid_x000a_[note 3][note 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9a" displayName="table9a" ref="A5:L73" totalsRowShown="0">
  <tableColumns count="12">
    <tableColumn id="1" xr3:uid="{00000000-0010-0000-0A00-000001000000}" name="Month_x000a_[note 1][note 2][note 3]"/>
    <tableColumn id="2" xr3:uid="{00000000-0010-0000-0A00-000002000000}" name="Number of re-determinations received_x000a_"/>
    <tableColumn id="3" xr3:uid="{00000000-0010-0000-0A00-000003000000}" name="Re-determinations as a percentage of decisions processed" dataDxfId="0"/>
    <tableColumn id="4" xr3:uid="{00000000-0010-0000-0A00-000004000000}" name="Re-determinations completed_x000a_[note 4]"/>
    <tableColumn id="5" xr3:uid="{00000000-0010-0000-0A00-000005000000}" name="Completed re-determinations which are disallowed_x000a_[note 4]"/>
    <tableColumn id="6" xr3:uid="{00000000-0010-0000-0A00-000006000000}" name="Completed re-determinations which are allowed or partially allowed_x000a_[note 4]"/>
    <tableColumn id="7" xr3:uid="{00000000-0010-0000-0A00-000007000000}" name="Completed re-determinations which are withdrawn_x000a_[note 4]"/>
    <tableColumn id="8" xr3:uid="{00000000-0010-0000-0A00-000008000000}" name="Percentage of re-determinations disallowed_x000a_"/>
    <tableColumn id="9" xr3:uid="{00000000-0010-0000-0A00-000009000000}" name="Percentage of re-determinations allowed or partially allowed_x000a_"/>
    <tableColumn id="10" xr3:uid="{00000000-0010-0000-0A00-00000A000000}" name="Percentage of re-determinations withdrawn_x000a_"/>
    <tableColumn id="11" xr3:uid="{00000000-0010-0000-0A00-00000B000000}" name="Median response time in working days_x000a_[note 5][note 6]"/>
    <tableColumn id="12" xr3:uid="{00000000-0010-0000-0A00-00000C000000}" name="Re-determinations closed within 16 working days_x000a_[note 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9b" displayName="table9b" ref="A5:G73" totalsRowShown="0">
  <tableColumns count="7">
    <tableColumn id="1" xr3:uid="{00000000-0010-0000-0B00-000001000000}" name="Month_x000a_[note 1]"/>
    <tableColumn id="2" xr3:uid="{00000000-0010-0000-0B00-000002000000}" name="Number of appeals received_x000a_[note 2]"/>
    <tableColumn id="3" xr3:uid="{00000000-0010-0000-0B00-000003000000}" name="Number of appeals completed_x000a_[note 2][note 3]"/>
    <tableColumn id="4" xr3:uid="{00000000-0010-0000-0B00-000004000000}" name="Completed appeals upheld_x000a_[note 4]"/>
    <tableColumn id="5" xr3:uid="{00000000-0010-0000-0B00-000005000000}" name="Completed appeals not upheld_x000a_[note 4]"/>
    <tableColumn id="6" xr3:uid="{00000000-0010-0000-0B00-000006000000}" name="Percentage of appeals upheld_x000a_[note 4]"/>
    <tableColumn id="7" xr3:uid="{00000000-0010-0000-0B00-000007000000}" name="Percentage of appeals not upheld_x000a_[note 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full" displayName="table3full" ref="A1:F253" totalsRowShown="0">
  <tableColumns count="6">
    <tableColumn id="1" xr3:uid="{00000000-0010-0000-0C00-000001000000}" name="Local Authority"/>
    <tableColumn id="2" xr3:uid="{00000000-0010-0000-0C00-000002000000}" name="Total applications received"/>
    <tableColumn id="3" xr3:uid="{00000000-0010-0000-0C00-000003000000}" name="Percentage of total applications received"/>
    <tableColumn id="4" xr3:uid="{00000000-0010-0000-0C00-000004000000}" name="Total applications processed"/>
    <tableColumn id="5" xr3:uid="{00000000-0010-0000-0C00-000005000000}" name="Authorised applications"/>
    <tableColumn id="6" xr3:uid="{00000000-0010-0000-0C00-000006000000}" name="Percentage of processed applications authorised"/>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5bfull" displayName="table5bfull" ref="A1:C19" totalsRowShown="0">
  <tableColumns count="3">
    <tableColumn id="1" xr3:uid="{00000000-0010-0000-0D00-000001000000}" name="Age of Deceased"/>
    <tableColumn id="2" xr3:uid="{00000000-0010-0000-0D00-000002000000}" name="Payment by date of issue Mean average value issued in Financial Year"/>
    <tableColumn id="3" xr3:uid="{00000000-0010-0000-0D00-000003000000}" name="Payment by date of application Mean average value for application received in Financial Year"/>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7full" displayName="table7full" ref="A1:C253" totalsRowShown="0">
  <tableColumns count="3">
    <tableColumn id="1" xr3:uid="{00000000-0010-0000-0E00-000001000000}" name="Local Authority"/>
    <tableColumn id="2" xr3:uid="{00000000-0010-0000-0E00-000002000000}" name="Number of payments"/>
    <tableColumn id="3" xr3:uid="{00000000-0010-0000-0E00-000003000000}" name="Value of payments"/>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finyearlookup" displayName="tablefinyearlookup" ref="A2:A9" totalsRowShown="0">
  <tableColumns count="1">
    <tableColumn id="1" xr3:uid="{00000000-0010-0000-0F00-000001000000}" name="Financial year"/>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5:J73" totalsRowShown="0">
  <tableColumns count="10">
    <tableColumn id="1" xr3:uid="{00000000-0010-0000-0100-000001000000}" name="Month_x000a_[note 1][note 2]"/>
    <tableColumn id="2" xr3:uid="{00000000-0010-0000-0100-000002000000}" name="Total applications received"/>
    <tableColumn id="3" xr3:uid="{00000000-0010-0000-0100-000003000000}" name="Percentage of total applications received "/>
    <tableColumn id="4" xr3:uid="{00000000-0010-0000-0100-000004000000}" name="Total applications processed_x000a_[note 3]"/>
    <tableColumn id="5" xr3:uid="{00000000-0010-0000-0100-000005000000}" name="Authorised applications"/>
    <tableColumn id="6" xr3:uid="{00000000-0010-0000-0100-000006000000}" name="Denied Applications "/>
    <tableColumn id="7" xr3:uid="{00000000-0010-0000-0100-000007000000}" name="Withdrawn applications "/>
    <tableColumn id="8" xr3:uid="{00000000-0010-0000-0100-000008000000}" name="Percentage of processed applications authorised"/>
    <tableColumn id="9" xr3:uid="{00000000-0010-0000-0100-000009000000}" name="Percentage of processed applications denied"/>
    <tableColumn id="10" xr3:uid="{00000000-0010-0000-0100-00000A000000}" name="Percentage of processed applications withdrawn "/>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5:H67" totalsRowShown="0">
  <tableColumns count="8">
    <tableColumn id="1" xr3:uid="{00000000-0010-0000-0200-000001000000}" name="Applications Received by month_x000a_[note 1]"/>
    <tableColumn id="2" xr3:uid="{00000000-0010-0000-0200-000002000000}" name="Total"/>
    <tableColumn id="3" xr3:uid="{00000000-0010-0000-0200-000003000000}" name="Online Applications"/>
    <tableColumn id="4" xr3:uid="{00000000-0010-0000-0200-000004000000}" name="Paper Applications"/>
    <tableColumn id="5" xr3:uid="{00000000-0010-0000-0200-000005000000}" name="Phone Applications_x000a_[note 2]"/>
    <tableColumn id="6" xr3:uid="{00000000-0010-0000-0200-000006000000}" name="Percentage of Online Applications"/>
    <tableColumn id="7" xr3:uid="{00000000-0010-0000-0200-000007000000}" name="Percentage of Paper Applications"/>
    <tableColumn id="8" xr3:uid="{00000000-0010-0000-0200-000008000000}" name="Percentage of Phone Applications"/>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7:F43" totalsRowShown="0">
  <tableColumns count="6">
    <tableColumn id="1" xr3:uid="{00000000-0010-0000-0300-000001000000}" name="Local Authority_x000a_[note 2][note 3][note 4]"/>
    <tableColumn id="2" xr3:uid="{00000000-0010-0000-0300-000002000000}" name="Total applications received"/>
    <tableColumn id="3" xr3:uid="{00000000-0010-0000-0300-000003000000}" name="Percentage of total applications received "/>
    <tableColumn id="4" xr3:uid="{00000000-0010-0000-0300-000004000000}" name="Total applications processed_x000a_[note 5]"/>
    <tableColumn id="5" xr3:uid="{00000000-0010-0000-0300-000005000000}" name="Authorised applications"/>
    <tableColumn id="6" xr3:uid="{00000000-0010-0000-0300-000006000000}" name="Percentage of processed applications authorised"/>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5:O74" totalsRowShown="0">
  <tableColumns count="15">
    <tableColumn id="1" xr3:uid="{00000000-0010-0000-0400-000001000000}" name="Processing Time by month_x000a_[note 1][note 2][note 3]"/>
    <tableColumn id="2" xr3:uid="{00000000-0010-0000-0400-000002000000}" name="Total applications processed excluding re-determinations"/>
    <tableColumn id="3" xr3:uid="{00000000-0010-0000-0400-000003000000}" name="Applications processed in the same day"/>
    <tableColumn id="4" xr3:uid="{00000000-0010-0000-0400-000004000000}" name="Applications processed in 1-5 days"/>
    <tableColumn id="5" xr3:uid="{00000000-0010-0000-0400-000005000000}" name="Applications processed in 6-10 days"/>
    <tableColumn id="6" xr3:uid="{00000000-0010-0000-0400-000006000000}" name="Applications processed in 11-15 days"/>
    <tableColumn id="7" xr3:uid="{00000000-0010-0000-0400-000007000000}" name="Applications processed in 16-20 days"/>
    <tableColumn id="8" xr3:uid="{00000000-0010-0000-0400-000008000000}" name="Applications processed in 21-25 days"/>
    <tableColumn id="9" xr3:uid="{00000000-0010-0000-0400-000009000000}" name="Applications processed in 26-30 days"/>
    <tableColumn id="10" xr3:uid="{00000000-0010-0000-0400-00000A000000}" name="Applications processed in 31-35 days"/>
    <tableColumn id="11" xr3:uid="{00000000-0010-0000-0400-00000B000000}" name="Applications processed in 36-40 days"/>
    <tableColumn id="12" xr3:uid="{00000000-0010-0000-0400-00000C000000}" name="Applications processed in 41 or more days"/>
    <tableColumn id="13" xr3:uid="{00000000-0010-0000-0400-00000D000000}" name="Applications processed within 10 days"/>
    <tableColumn id="14" xr3:uid="{00000000-0010-0000-0400-00000E000000}" name="Percentage of applications processed within 10 days_x000a_[note 4][note 5]"/>
    <tableColumn id="15" xr3:uid="{00000000-0010-0000-0400-00000F000000}" name="Median average processing time in working days_x000a_[note 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a" displayName="table5a" ref="A5:C8" totalsRowShown="0">
  <tableColumns count="3">
    <tableColumn id="1" xr3:uid="{00000000-0010-0000-0500-000001000000}" name="Age of Deceased"/>
    <tableColumn id="2" xr3:uid="{00000000-0010-0000-0500-000002000000}" name="Number of issued payments_x000a_[note 1]"/>
    <tableColumn id="3" xr3:uid="{00000000-0010-0000-0500-000003000000}" name="Total value of issued payments_x000a_[note 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5b" displayName="table5b" ref="A7:C10" totalsRowShown="0">
  <tableColumns count="3">
    <tableColumn id="1" xr3:uid="{00000000-0010-0000-0600-000001000000}" name="Age of Deceased"/>
    <tableColumn id="2" xr3:uid="{00000000-0010-0000-0600-000002000000}" name="Payment by date of issue_x000a__x000a_Mean average value issued in Financial Year_x000a_[note 2][note 3][note 4]_x000a_[note 5]"/>
    <tableColumn id="3" xr3:uid="{00000000-0010-0000-0600-000003000000}" name="Payment by date of application_x000a__x000a_Mean average value for application received in Financial Year_x000a_[note 2][note 3][note 6]_x000a_[note 7]"/>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5:G73" totalsRowShown="0">
  <tableColumns count="7">
    <tableColumn id="1" xr3:uid="{00000000-0010-0000-0700-000001000000}" name="Month of payment issue_x000a_[note 1][note 2][note 3]"/>
    <tableColumn id="2" xr3:uid="{00000000-0010-0000-0700-000002000000}" name="Total payments issued"/>
    <tableColumn id="3" xr3:uid="{00000000-0010-0000-0700-000003000000}" name="Total Value of payments"/>
    <tableColumn id="4" xr3:uid="{00000000-0010-0000-0700-000004000000}" name="Payments issued to client"/>
    <tableColumn id="5" xr3:uid="{00000000-0010-0000-0700-000005000000}" name="Paid to funeral director"/>
    <tableColumn id="6" xr3:uid="{00000000-0010-0000-0700-000006000000}" name="Percentage paid to client"/>
    <tableColumn id="7" xr3:uid="{00000000-0010-0000-0700-000007000000}" name="Percentage paid to funeral director"/>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7" displayName="table7" ref="A7:C43" totalsRowShown="0">
  <tableColumns count="3">
    <tableColumn id="1" xr3:uid="{00000000-0010-0000-0800-000001000000}" name="Local Authority_x000a_[note 2][note 3][note 4]"/>
    <tableColumn id="2" xr3:uid="{00000000-0010-0000-0800-000002000000}" name="Number of payments_x000a_[note 5][note 6]"/>
    <tableColumn id="3" xr3:uid="{00000000-0010-0000-0800-000003000000}" name="Value of payments_x000a_[note 5][note 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tabSelected="1" workbookViewId="0"/>
  </sheetViews>
  <sheetFormatPr defaultColWidth="10.6640625" defaultRowHeight="15.5" x14ac:dyDescent="0.35"/>
  <cols>
    <col min="1" max="1" width="20.6640625" customWidth="1"/>
    <col min="2" max="2" width="85.6640625" customWidth="1"/>
  </cols>
  <sheetData>
    <row r="1" spans="1:2" ht="21" x14ac:dyDescent="0.5">
      <c r="A1" s="1" t="s">
        <v>0</v>
      </c>
    </row>
    <row r="2" spans="1:2" ht="18.5" x14ac:dyDescent="0.45">
      <c r="A2" s="3" t="s">
        <v>8</v>
      </c>
    </row>
    <row r="3" spans="1:2" x14ac:dyDescent="0.35">
      <c r="A3" s="26" t="s">
        <v>57</v>
      </c>
      <c r="B3" s="2" t="s">
        <v>58</v>
      </c>
    </row>
    <row r="4" spans="1:2" x14ac:dyDescent="0.35">
      <c r="A4" s="27" t="str">
        <f>HYPERLINK("#'Table 1 Applications by Month'!A1", "Table 1")</f>
        <v>Table 1</v>
      </c>
      <c r="B4" s="4" t="s">
        <v>59</v>
      </c>
    </row>
    <row r="5" spans="1:2" x14ac:dyDescent="0.35">
      <c r="A5" s="27" t="str">
        <f>HYPERLINK("#'Table 2 Applications by Channel'!A1", "Table 2")</f>
        <v>Table 2</v>
      </c>
      <c r="B5" s="4" t="s">
        <v>60</v>
      </c>
    </row>
    <row r="6" spans="1:2" x14ac:dyDescent="0.35">
      <c r="A6" s="27" t="str">
        <f>HYPERLINK("#'Table 3 Applications by LA'!A1", "Table 3")</f>
        <v>Table 3</v>
      </c>
      <c r="B6" s="4" t="s">
        <v>61</v>
      </c>
    </row>
    <row r="7" spans="1:2" x14ac:dyDescent="0.35">
      <c r="A7" s="27" t="str">
        <f>HYPERLINK("#'Table 4 Processing Times'!A1", "Table 4")</f>
        <v>Table 4</v>
      </c>
      <c r="B7" s="4" t="s">
        <v>62</v>
      </c>
    </row>
    <row r="8" spans="1:2" x14ac:dyDescent="0.35">
      <c r="A8" s="28" t="str">
        <f>HYPERLINK("#'Table 5 Payments by Age'!A1", "Table 5")</f>
        <v>Table 5</v>
      </c>
      <c r="B8" s="4" t="s">
        <v>63</v>
      </c>
    </row>
    <row r="9" spans="1:2" x14ac:dyDescent="0.35">
      <c r="A9" s="28" t="str">
        <f>HYPERLINK("#'Table 6 Mean Value of Payments'!A1", "Table 6")</f>
        <v>Table 6</v>
      </c>
      <c r="B9" s="4" t="s">
        <v>64</v>
      </c>
    </row>
    <row r="10" spans="1:2" x14ac:dyDescent="0.35">
      <c r="A10" s="28" t="str">
        <f>HYPERLINK("#'Table 7 Payments by Month'!A1", "Table 7")</f>
        <v>Table 7</v>
      </c>
      <c r="B10" s="4" t="s">
        <v>65</v>
      </c>
    </row>
    <row r="11" spans="1:2" x14ac:dyDescent="0.35">
      <c r="A11" s="28" t="str">
        <f>HYPERLINK("#'Table 8 Payments by LA'!A1", "Table 8")</f>
        <v>Table 8</v>
      </c>
      <c r="B11" s="4" t="s">
        <v>66</v>
      </c>
    </row>
    <row r="12" spans="1:2" x14ac:dyDescent="0.35">
      <c r="A12" s="28" t="str">
        <f>HYPERLINK("#'Table 9 Clients paid'!A1", "Table 9")</f>
        <v>Table 9</v>
      </c>
      <c r="B12" s="4" t="s">
        <v>67</v>
      </c>
    </row>
    <row r="13" spans="1:2" x14ac:dyDescent="0.35">
      <c r="A13" s="28" t="str">
        <f>HYPERLINK("#'Table 10 Re-determinations'!A1", "Table 10")</f>
        <v>Table 10</v>
      </c>
      <c r="B13" s="4" t="s">
        <v>68</v>
      </c>
    </row>
    <row r="14" spans="1:2" x14ac:dyDescent="0.35">
      <c r="A14" s="28" t="str">
        <f>HYPERLINK("#'Table 11 Appeals'!A1", "Table 11")</f>
        <v>Table 11</v>
      </c>
      <c r="B14" s="4" t="s">
        <v>69</v>
      </c>
    </row>
    <row r="15" spans="1:2" x14ac:dyDescent="0.35">
      <c r="A15" s="27" t="str">
        <f>HYPERLINK("#'Chart 1 Applications by Month'!A1", "Chart 1")</f>
        <v>Chart 1</v>
      </c>
      <c r="B15" s="4" t="s">
        <v>70</v>
      </c>
    </row>
    <row r="16" spans="1:2" x14ac:dyDescent="0.35">
      <c r="A16" s="27" t="str">
        <f>HYPERLINK("#'Chart 2 Payments to Recipients'!A1", "Chart 2")</f>
        <v>Chart 2</v>
      </c>
      <c r="B16" s="4" t="s">
        <v>71</v>
      </c>
    </row>
    <row r="17" spans="1:2" x14ac:dyDescent="0.35">
      <c r="A17" s="27" t="str">
        <f>HYPERLINK("#'Table 3 - Full data'!A1", "Table 3 - Full Data")</f>
        <v>Table 3 - Full Data</v>
      </c>
      <c r="B17" s="4" t="s">
        <v>72</v>
      </c>
    </row>
    <row r="18" spans="1:2" x14ac:dyDescent="0.35">
      <c r="A18" s="28" t="str">
        <f>HYPERLINK("#'Table 6 - Full data'!A1", "Table 6 - Full Data")</f>
        <v>Table 6 - Full Data</v>
      </c>
      <c r="B18" s="4" t="s">
        <v>73</v>
      </c>
    </row>
    <row r="19" spans="1:2" x14ac:dyDescent="0.35">
      <c r="A19" s="28" t="str">
        <f>HYPERLINK("#'Table 8 - Full data'!A1", "Table 8 - Full Data")</f>
        <v>Table 8 - Full Data</v>
      </c>
      <c r="B19" s="4" t="s">
        <v>74</v>
      </c>
    </row>
    <row r="20" spans="1:2" x14ac:dyDescent="0.35">
      <c r="A20" s="27" t="str">
        <f>HYPERLINK("#'Financial year lookup'!A1", "Financial year lookup")</f>
        <v>Financial year lookup</v>
      </c>
      <c r="B20" s="4" t="s">
        <v>7</v>
      </c>
    </row>
    <row r="21" spans="1:2" x14ac:dyDescent="0.35">
      <c r="A21" s="35"/>
    </row>
  </sheetData>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7"/>
  <sheetViews>
    <sheetView workbookViewId="0"/>
  </sheetViews>
  <sheetFormatPr defaultColWidth="10.6640625" defaultRowHeight="15.5" x14ac:dyDescent="0.35"/>
  <cols>
    <col min="1" max="1" width="35.6640625" customWidth="1"/>
    <col min="2" max="2" width="16.6640625" customWidth="1"/>
  </cols>
  <sheetData>
    <row r="1" spans="1:2" ht="21" x14ac:dyDescent="0.5">
      <c r="A1" s="1" t="s">
        <v>551</v>
      </c>
    </row>
    <row r="2" spans="1:2" x14ac:dyDescent="0.35">
      <c r="A2" t="s">
        <v>23</v>
      </c>
    </row>
    <row r="3" spans="1:2" x14ac:dyDescent="0.35">
      <c r="A3" t="s">
        <v>10</v>
      </c>
    </row>
    <row r="4" spans="1:2" x14ac:dyDescent="0.35">
      <c r="A4" t="s">
        <v>24</v>
      </c>
    </row>
    <row r="5" spans="1:2" ht="80" customHeight="1" x14ac:dyDescent="0.35">
      <c r="A5" s="2" t="s">
        <v>222</v>
      </c>
      <c r="B5" s="2" t="s">
        <v>223</v>
      </c>
    </row>
    <row r="6" spans="1:2" x14ac:dyDescent="0.35">
      <c r="A6" s="5" t="s">
        <v>224</v>
      </c>
      <c r="B6" s="8">
        <v>28240</v>
      </c>
    </row>
    <row r="7" spans="1:2" x14ac:dyDescent="0.35">
      <c r="A7" t="s">
        <v>225</v>
      </c>
      <c r="B7" s="9">
        <v>2300</v>
      </c>
    </row>
    <row r="8" spans="1:2" x14ac:dyDescent="0.35">
      <c r="A8" t="s">
        <v>226</v>
      </c>
      <c r="B8" s="9">
        <v>6050</v>
      </c>
    </row>
    <row r="9" spans="1:2" x14ac:dyDescent="0.35">
      <c r="A9" t="s">
        <v>227</v>
      </c>
      <c r="B9" s="9">
        <v>6035</v>
      </c>
    </row>
    <row r="10" spans="1:2" x14ac:dyDescent="0.35">
      <c r="A10" t="s">
        <v>228</v>
      </c>
      <c r="B10" s="9">
        <v>4965</v>
      </c>
    </row>
    <row r="11" spans="1:2" x14ac:dyDescent="0.35">
      <c r="A11" t="s">
        <v>229</v>
      </c>
      <c r="B11" s="9">
        <v>6670</v>
      </c>
    </row>
    <row r="12" spans="1:2" x14ac:dyDescent="0.35">
      <c r="A12" t="s">
        <v>230</v>
      </c>
      <c r="B12" s="9">
        <v>2980</v>
      </c>
    </row>
    <row r="13" spans="1:2" x14ac:dyDescent="0.35">
      <c r="A13" t="s">
        <v>48</v>
      </c>
    </row>
    <row r="14" spans="1:2" ht="93" x14ac:dyDescent="0.35">
      <c r="A14" s="16" t="s">
        <v>49</v>
      </c>
    </row>
    <row r="15" spans="1:2" ht="108.5" x14ac:dyDescent="0.35">
      <c r="A15" s="16" t="s">
        <v>50</v>
      </c>
    </row>
    <row r="16" spans="1:2" x14ac:dyDescent="0.35">
      <c r="A16" t="s">
        <v>51</v>
      </c>
    </row>
    <row r="17" spans="1:1" ht="108.5" x14ac:dyDescent="0.35">
      <c r="A17" s="16" t="s">
        <v>52</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82"/>
  <sheetViews>
    <sheetView workbookViewId="0"/>
  </sheetViews>
  <sheetFormatPr defaultColWidth="10.6640625" defaultRowHeight="15.5" x14ac:dyDescent="0.35"/>
  <cols>
    <col min="1" max="1" width="35.6640625" customWidth="1"/>
    <col min="2" max="12" width="16.6640625" customWidth="1"/>
  </cols>
  <sheetData>
    <row r="1" spans="1:12" ht="21" x14ac:dyDescent="0.5">
      <c r="A1" s="1" t="s">
        <v>550</v>
      </c>
    </row>
    <row r="2" spans="1:12" x14ac:dyDescent="0.35">
      <c r="A2" t="s">
        <v>25</v>
      </c>
    </row>
    <row r="3" spans="1:12" x14ac:dyDescent="0.35">
      <c r="A3" t="s">
        <v>10</v>
      </c>
    </row>
    <row r="4" spans="1:12" x14ac:dyDescent="0.35">
      <c r="A4" t="s">
        <v>27</v>
      </c>
    </row>
    <row r="5" spans="1:12" ht="100" customHeight="1" x14ac:dyDescent="0.35">
      <c r="A5" s="2" t="s">
        <v>559</v>
      </c>
      <c r="B5" s="2" t="s">
        <v>562</v>
      </c>
      <c r="C5" s="2" t="s">
        <v>231</v>
      </c>
      <c r="D5" s="2" t="s">
        <v>232</v>
      </c>
      <c r="E5" s="2" t="s">
        <v>233</v>
      </c>
      <c r="F5" s="2" t="s">
        <v>234</v>
      </c>
      <c r="G5" s="2" t="s">
        <v>235</v>
      </c>
      <c r="H5" s="2" t="s">
        <v>560</v>
      </c>
      <c r="I5" s="2" t="s">
        <v>561</v>
      </c>
      <c r="J5" s="2" t="s">
        <v>563</v>
      </c>
      <c r="K5" s="2" t="s">
        <v>564</v>
      </c>
      <c r="L5" s="2" t="s">
        <v>565</v>
      </c>
    </row>
    <row r="6" spans="1:12" x14ac:dyDescent="0.35">
      <c r="A6" s="5" t="s">
        <v>85</v>
      </c>
      <c r="B6" s="8">
        <v>1270</v>
      </c>
      <c r="C6" s="22">
        <v>2.9000000000000001E-2</v>
      </c>
      <c r="D6" s="8">
        <v>1250</v>
      </c>
      <c r="E6" s="8">
        <v>665</v>
      </c>
      <c r="F6" s="8">
        <v>530</v>
      </c>
      <c r="G6" s="8">
        <v>60</v>
      </c>
      <c r="H6" s="12">
        <v>0.53</v>
      </c>
      <c r="I6" s="12">
        <v>0.42</v>
      </c>
      <c r="J6" s="12">
        <v>0.05</v>
      </c>
      <c r="K6" s="8">
        <v>12</v>
      </c>
      <c r="L6" s="12">
        <v>0.87</v>
      </c>
    </row>
    <row r="7" spans="1:12" x14ac:dyDescent="0.35">
      <c r="A7" t="s">
        <v>86</v>
      </c>
      <c r="B7" s="9" t="s">
        <v>521</v>
      </c>
      <c r="C7" s="9" t="s">
        <v>521</v>
      </c>
      <c r="D7" s="9">
        <v>0</v>
      </c>
      <c r="E7" s="9">
        <v>0</v>
      </c>
      <c r="F7" s="9">
        <v>0</v>
      </c>
      <c r="G7" s="9">
        <v>0</v>
      </c>
      <c r="H7" s="13">
        <v>0</v>
      </c>
      <c r="I7" s="13">
        <v>0</v>
      </c>
      <c r="J7" s="13">
        <v>0</v>
      </c>
      <c r="K7" s="9" t="s">
        <v>543</v>
      </c>
      <c r="L7" s="13" t="s">
        <v>543</v>
      </c>
    </row>
    <row r="8" spans="1:12" x14ac:dyDescent="0.35">
      <c r="A8" t="s">
        <v>87</v>
      </c>
      <c r="B8" s="9">
        <v>10</v>
      </c>
      <c r="C8" s="23">
        <v>2.3E-2</v>
      </c>
      <c r="D8" s="9">
        <v>5</v>
      </c>
      <c r="E8" s="9">
        <v>5</v>
      </c>
      <c r="F8" s="9" t="s">
        <v>521</v>
      </c>
      <c r="G8" s="9">
        <v>0</v>
      </c>
      <c r="H8" s="13" t="s">
        <v>521</v>
      </c>
      <c r="I8" s="13" t="s">
        <v>521</v>
      </c>
      <c r="J8" s="13">
        <v>0</v>
      </c>
      <c r="K8" s="9">
        <v>16</v>
      </c>
      <c r="L8" s="13">
        <v>0.75</v>
      </c>
    </row>
    <row r="9" spans="1:12" x14ac:dyDescent="0.35">
      <c r="A9" t="s">
        <v>88</v>
      </c>
      <c r="B9" s="9">
        <v>10</v>
      </c>
      <c r="C9" s="23">
        <v>2.5000000000000001E-2</v>
      </c>
      <c r="D9" s="9">
        <v>10</v>
      </c>
      <c r="E9" s="9">
        <v>5</v>
      </c>
      <c r="F9" s="9">
        <v>5</v>
      </c>
      <c r="G9" s="9">
        <v>0</v>
      </c>
      <c r="H9" s="13">
        <v>0.6</v>
      </c>
      <c r="I9" s="13">
        <v>0.4</v>
      </c>
      <c r="J9" s="13">
        <v>0</v>
      </c>
      <c r="K9" s="9">
        <v>16</v>
      </c>
      <c r="L9" s="13">
        <v>1</v>
      </c>
    </row>
    <row r="10" spans="1:12" x14ac:dyDescent="0.35">
      <c r="A10" t="s">
        <v>89</v>
      </c>
      <c r="B10" s="9">
        <v>20</v>
      </c>
      <c r="C10" s="23">
        <v>3.5999999999999997E-2</v>
      </c>
      <c r="D10" s="9">
        <v>20</v>
      </c>
      <c r="E10" s="9">
        <v>15</v>
      </c>
      <c r="F10" s="9">
        <v>10</v>
      </c>
      <c r="G10" s="9" t="s">
        <v>521</v>
      </c>
      <c r="H10" s="13">
        <v>0.59</v>
      </c>
      <c r="I10" s="13" t="s">
        <v>521</v>
      </c>
      <c r="J10" s="13" t="s">
        <v>521</v>
      </c>
      <c r="K10" s="9">
        <v>13</v>
      </c>
      <c r="L10" s="13">
        <v>1</v>
      </c>
    </row>
    <row r="11" spans="1:12" x14ac:dyDescent="0.35">
      <c r="A11" t="s">
        <v>90</v>
      </c>
      <c r="B11" s="9">
        <v>30</v>
      </c>
      <c r="C11" s="23">
        <v>4.3999999999999997E-2</v>
      </c>
      <c r="D11" s="9">
        <v>20</v>
      </c>
      <c r="E11" s="9">
        <v>5</v>
      </c>
      <c r="F11" s="9">
        <v>10</v>
      </c>
      <c r="G11" s="9">
        <v>5</v>
      </c>
      <c r="H11" s="13">
        <v>0.37</v>
      </c>
      <c r="I11" s="13">
        <v>0.47</v>
      </c>
      <c r="J11" s="13">
        <v>0.16</v>
      </c>
      <c r="K11" s="9">
        <v>12</v>
      </c>
      <c r="L11" s="13">
        <v>0.94</v>
      </c>
    </row>
    <row r="12" spans="1:12" x14ac:dyDescent="0.35">
      <c r="A12" t="s">
        <v>91</v>
      </c>
      <c r="B12" s="9">
        <v>35</v>
      </c>
      <c r="C12" s="23">
        <v>6.7000000000000004E-2</v>
      </c>
      <c r="D12" s="9">
        <v>35</v>
      </c>
      <c r="E12" s="9">
        <v>20</v>
      </c>
      <c r="F12" s="9">
        <v>15</v>
      </c>
      <c r="G12" s="9" t="s">
        <v>521</v>
      </c>
      <c r="H12" s="13">
        <v>0.53</v>
      </c>
      <c r="I12" s="13" t="s">
        <v>521</v>
      </c>
      <c r="J12" s="13" t="s">
        <v>521</v>
      </c>
      <c r="K12" s="9">
        <v>14</v>
      </c>
      <c r="L12" s="13">
        <v>0.97</v>
      </c>
    </row>
    <row r="13" spans="1:12" x14ac:dyDescent="0.35">
      <c r="A13" t="s">
        <v>92</v>
      </c>
      <c r="B13" s="9">
        <v>30</v>
      </c>
      <c r="C13" s="23">
        <v>5.2999999999999999E-2</v>
      </c>
      <c r="D13" s="9">
        <v>40</v>
      </c>
      <c r="E13" s="9">
        <v>15</v>
      </c>
      <c r="F13" s="9">
        <v>20</v>
      </c>
      <c r="G13" s="9" t="s">
        <v>521</v>
      </c>
      <c r="H13" s="13" t="s">
        <v>521</v>
      </c>
      <c r="I13" s="13">
        <v>0.55000000000000004</v>
      </c>
      <c r="J13" s="13" t="s">
        <v>521</v>
      </c>
      <c r="K13" s="9">
        <v>14</v>
      </c>
      <c r="L13" s="13">
        <v>0.92</v>
      </c>
    </row>
    <row r="14" spans="1:12" x14ac:dyDescent="0.35">
      <c r="A14" t="s">
        <v>93</v>
      </c>
      <c r="B14" s="9">
        <v>25</v>
      </c>
      <c r="C14" s="23">
        <v>3.7999999999999999E-2</v>
      </c>
      <c r="D14" s="9">
        <v>25</v>
      </c>
      <c r="E14" s="9">
        <v>10</v>
      </c>
      <c r="F14" s="9">
        <v>10</v>
      </c>
      <c r="G14" s="9">
        <v>5</v>
      </c>
      <c r="H14" s="13">
        <v>0.4</v>
      </c>
      <c r="I14" s="13">
        <v>0.44</v>
      </c>
      <c r="J14" s="13">
        <v>0.16</v>
      </c>
      <c r="K14" s="9">
        <v>13</v>
      </c>
      <c r="L14" s="13">
        <v>0.81</v>
      </c>
    </row>
    <row r="15" spans="1:12" x14ac:dyDescent="0.35">
      <c r="A15" t="s">
        <v>94</v>
      </c>
      <c r="B15" s="9">
        <v>20</v>
      </c>
      <c r="C15" s="23">
        <v>3.4000000000000002E-2</v>
      </c>
      <c r="D15" s="9">
        <v>20</v>
      </c>
      <c r="E15" s="9">
        <v>10</v>
      </c>
      <c r="F15" s="9">
        <v>10</v>
      </c>
      <c r="G15" s="9">
        <v>5</v>
      </c>
      <c r="H15" s="13">
        <v>0.45</v>
      </c>
      <c r="I15" s="13">
        <v>0.4</v>
      </c>
      <c r="J15" s="13">
        <v>0.15</v>
      </c>
      <c r="K15" s="9">
        <v>13</v>
      </c>
      <c r="L15" s="13">
        <v>0.94</v>
      </c>
    </row>
    <row r="16" spans="1:12" x14ac:dyDescent="0.35">
      <c r="A16" t="s">
        <v>95</v>
      </c>
      <c r="B16" s="9">
        <v>20</v>
      </c>
      <c r="C16" s="23">
        <v>1.9E-2</v>
      </c>
      <c r="D16" s="9">
        <v>20</v>
      </c>
      <c r="E16" s="9">
        <v>10</v>
      </c>
      <c r="F16" s="9">
        <v>10</v>
      </c>
      <c r="G16" s="9" t="s">
        <v>521</v>
      </c>
      <c r="H16" s="13" t="s">
        <v>521</v>
      </c>
      <c r="I16" s="13">
        <v>0.52</v>
      </c>
      <c r="J16" s="13" t="s">
        <v>521</v>
      </c>
      <c r="K16" s="9">
        <v>14</v>
      </c>
      <c r="L16" s="13">
        <v>0.84</v>
      </c>
    </row>
    <row r="17" spans="1:12" x14ac:dyDescent="0.35">
      <c r="A17" t="s">
        <v>96</v>
      </c>
      <c r="B17" s="9">
        <v>25</v>
      </c>
      <c r="C17" s="23">
        <v>3.3000000000000002E-2</v>
      </c>
      <c r="D17" s="9">
        <v>20</v>
      </c>
      <c r="E17" s="9">
        <v>10</v>
      </c>
      <c r="F17" s="9">
        <v>5</v>
      </c>
      <c r="G17" s="9" t="s">
        <v>521</v>
      </c>
      <c r="H17" s="13">
        <v>0.63</v>
      </c>
      <c r="I17" s="13" t="s">
        <v>521</v>
      </c>
      <c r="J17" s="13" t="s">
        <v>521</v>
      </c>
      <c r="K17" s="9">
        <v>15</v>
      </c>
      <c r="L17" s="13">
        <v>0.78</v>
      </c>
    </row>
    <row r="18" spans="1:12" x14ac:dyDescent="0.35">
      <c r="A18" t="s">
        <v>97</v>
      </c>
      <c r="B18" s="9">
        <v>25</v>
      </c>
      <c r="C18" s="23">
        <v>3.5999999999999997E-2</v>
      </c>
      <c r="D18" s="9">
        <v>25</v>
      </c>
      <c r="E18" s="9">
        <v>15</v>
      </c>
      <c r="F18" s="9">
        <v>10</v>
      </c>
      <c r="G18" s="9">
        <v>5</v>
      </c>
      <c r="H18" s="13">
        <v>0.56000000000000005</v>
      </c>
      <c r="I18" s="13">
        <v>0.32</v>
      </c>
      <c r="J18" s="13">
        <v>0.12</v>
      </c>
      <c r="K18" s="9">
        <v>15</v>
      </c>
      <c r="L18" s="13">
        <v>0.73</v>
      </c>
    </row>
    <row r="19" spans="1:12" x14ac:dyDescent="0.35">
      <c r="A19" t="s">
        <v>98</v>
      </c>
      <c r="B19" s="9">
        <v>20</v>
      </c>
      <c r="C19" s="23">
        <v>3.3000000000000002E-2</v>
      </c>
      <c r="D19" s="9">
        <v>20</v>
      </c>
      <c r="E19" s="9">
        <v>5</v>
      </c>
      <c r="F19" s="9">
        <v>10</v>
      </c>
      <c r="G19" s="9">
        <v>5</v>
      </c>
      <c r="H19" s="13">
        <v>0.27</v>
      </c>
      <c r="I19" s="13">
        <v>0.45</v>
      </c>
      <c r="J19" s="13">
        <v>0.27</v>
      </c>
      <c r="K19" s="9">
        <v>16</v>
      </c>
      <c r="L19" s="13">
        <v>0.69</v>
      </c>
    </row>
    <row r="20" spans="1:12" x14ac:dyDescent="0.35">
      <c r="A20" t="s">
        <v>99</v>
      </c>
      <c r="B20" s="9">
        <v>25</v>
      </c>
      <c r="C20" s="23">
        <v>4.1000000000000002E-2</v>
      </c>
      <c r="D20" s="9">
        <v>25</v>
      </c>
      <c r="E20" s="9">
        <v>10</v>
      </c>
      <c r="F20" s="9">
        <v>10</v>
      </c>
      <c r="G20" s="9">
        <v>5</v>
      </c>
      <c r="H20" s="13">
        <v>0.42</v>
      </c>
      <c r="I20" s="13">
        <v>0.38</v>
      </c>
      <c r="J20" s="13">
        <v>0.21</v>
      </c>
      <c r="K20" s="9">
        <v>15</v>
      </c>
      <c r="L20" s="13">
        <v>0.68</v>
      </c>
    </row>
    <row r="21" spans="1:12" x14ac:dyDescent="0.35">
      <c r="A21" t="s">
        <v>100</v>
      </c>
      <c r="B21" s="9">
        <v>15</v>
      </c>
      <c r="C21" s="23">
        <v>2.5000000000000001E-2</v>
      </c>
      <c r="D21" s="9">
        <v>25</v>
      </c>
      <c r="E21" s="9">
        <v>10</v>
      </c>
      <c r="F21" s="9">
        <v>10</v>
      </c>
      <c r="G21" s="9" t="s">
        <v>521</v>
      </c>
      <c r="H21" s="13" t="s">
        <v>521</v>
      </c>
      <c r="I21" s="13">
        <v>0.48</v>
      </c>
      <c r="J21" s="13" t="s">
        <v>521</v>
      </c>
      <c r="K21" s="9">
        <v>14</v>
      </c>
      <c r="L21" s="13">
        <v>0.95</v>
      </c>
    </row>
    <row r="22" spans="1:12" x14ac:dyDescent="0.35">
      <c r="A22" t="s">
        <v>101</v>
      </c>
      <c r="B22" s="9">
        <v>15</v>
      </c>
      <c r="C22" s="23">
        <v>2.3E-2</v>
      </c>
      <c r="D22" s="9">
        <v>15</v>
      </c>
      <c r="E22" s="9">
        <v>10</v>
      </c>
      <c r="F22" s="9">
        <v>5</v>
      </c>
      <c r="G22" s="9">
        <v>0</v>
      </c>
      <c r="H22" s="13">
        <v>0.65</v>
      </c>
      <c r="I22" s="13">
        <v>0.35</v>
      </c>
      <c r="J22" s="13">
        <v>0</v>
      </c>
      <c r="K22" s="9">
        <v>10</v>
      </c>
      <c r="L22" s="13">
        <v>0.94</v>
      </c>
    </row>
    <row r="23" spans="1:12" x14ac:dyDescent="0.35">
      <c r="A23" t="s">
        <v>102</v>
      </c>
      <c r="B23" s="9">
        <v>20</v>
      </c>
      <c r="C23" s="23">
        <v>2.4E-2</v>
      </c>
      <c r="D23" s="9">
        <v>10</v>
      </c>
      <c r="E23" s="9">
        <v>5</v>
      </c>
      <c r="F23" s="9">
        <v>5</v>
      </c>
      <c r="G23" s="9">
        <v>5</v>
      </c>
      <c r="H23" s="13">
        <v>0.36</v>
      </c>
      <c r="I23" s="13">
        <v>0.36</v>
      </c>
      <c r="J23" s="13">
        <v>0.27</v>
      </c>
      <c r="K23" s="9">
        <v>15</v>
      </c>
      <c r="L23" s="13">
        <v>0.88</v>
      </c>
    </row>
    <row r="24" spans="1:12" x14ac:dyDescent="0.35">
      <c r="A24" t="s">
        <v>103</v>
      </c>
      <c r="B24" s="9">
        <v>15</v>
      </c>
      <c r="C24" s="23">
        <v>0.02</v>
      </c>
      <c r="D24" s="9">
        <v>20</v>
      </c>
      <c r="E24" s="9">
        <v>5</v>
      </c>
      <c r="F24" s="9">
        <v>15</v>
      </c>
      <c r="G24" s="9" t="s">
        <v>521</v>
      </c>
      <c r="H24" s="13" t="s">
        <v>521</v>
      </c>
      <c r="I24" s="13">
        <v>0.67</v>
      </c>
      <c r="J24" s="13" t="s">
        <v>521</v>
      </c>
      <c r="K24" s="9">
        <v>12</v>
      </c>
      <c r="L24" s="13">
        <v>0.74</v>
      </c>
    </row>
    <row r="25" spans="1:12" x14ac:dyDescent="0.35">
      <c r="A25" t="s">
        <v>104</v>
      </c>
      <c r="B25" s="9">
        <v>15</v>
      </c>
      <c r="C25" s="23">
        <v>1.4999999999999999E-2</v>
      </c>
      <c r="D25" s="9">
        <v>20</v>
      </c>
      <c r="E25" s="9">
        <v>10</v>
      </c>
      <c r="F25" s="9">
        <v>10</v>
      </c>
      <c r="G25" s="9" t="s">
        <v>521</v>
      </c>
      <c r="H25" s="13">
        <v>0.5</v>
      </c>
      <c r="I25" s="13" t="s">
        <v>521</v>
      </c>
      <c r="J25" s="13" t="s">
        <v>521</v>
      </c>
      <c r="K25" s="9">
        <v>10</v>
      </c>
      <c r="L25" s="13">
        <v>1</v>
      </c>
    </row>
    <row r="26" spans="1:12" x14ac:dyDescent="0.35">
      <c r="A26" t="s">
        <v>105</v>
      </c>
      <c r="B26" s="9">
        <v>15</v>
      </c>
      <c r="C26" s="23">
        <v>2.1000000000000001E-2</v>
      </c>
      <c r="D26" s="9">
        <v>10</v>
      </c>
      <c r="E26" s="9">
        <v>10</v>
      </c>
      <c r="F26" s="9" t="s">
        <v>521</v>
      </c>
      <c r="G26" s="9">
        <v>5</v>
      </c>
      <c r="H26" s="13">
        <v>0.67</v>
      </c>
      <c r="I26" s="13" t="s">
        <v>521</v>
      </c>
      <c r="J26" s="13" t="s">
        <v>521</v>
      </c>
      <c r="K26" s="9">
        <v>5</v>
      </c>
      <c r="L26" s="13">
        <v>0.89</v>
      </c>
    </row>
    <row r="27" spans="1:12" x14ac:dyDescent="0.35">
      <c r="A27" t="s">
        <v>106</v>
      </c>
      <c r="B27" s="9">
        <v>10</v>
      </c>
      <c r="C27" s="23">
        <v>2.1000000000000001E-2</v>
      </c>
      <c r="D27" s="9">
        <v>15</v>
      </c>
      <c r="E27" s="9">
        <v>10</v>
      </c>
      <c r="F27" s="9">
        <v>5</v>
      </c>
      <c r="G27" s="9">
        <v>5</v>
      </c>
      <c r="H27" s="13">
        <v>0.6</v>
      </c>
      <c r="I27" s="13">
        <v>0.2</v>
      </c>
      <c r="J27" s="13">
        <v>0.2</v>
      </c>
      <c r="K27" s="9">
        <v>8</v>
      </c>
      <c r="L27" s="13">
        <v>1</v>
      </c>
    </row>
    <row r="28" spans="1:12" x14ac:dyDescent="0.35">
      <c r="A28" t="s">
        <v>107</v>
      </c>
      <c r="B28" s="9">
        <v>15</v>
      </c>
      <c r="C28" s="23">
        <v>2.3E-2</v>
      </c>
      <c r="D28" s="9">
        <v>10</v>
      </c>
      <c r="E28" s="9" t="s">
        <v>521</v>
      </c>
      <c r="F28" s="9">
        <v>5</v>
      </c>
      <c r="G28" s="9">
        <v>5</v>
      </c>
      <c r="H28" s="13" t="s">
        <v>521</v>
      </c>
      <c r="I28" s="13">
        <v>0.55000000000000004</v>
      </c>
      <c r="J28" s="13" t="s">
        <v>521</v>
      </c>
      <c r="K28" s="9">
        <v>12</v>
      </c>
      <c r="L28" s="13">
        <v>0.75</v>
      </c>
    </row>
    <row r="29" spans="1:12" x14ac:dyDescent="0.35">
      <c r="A29" t="s">
        <v>108</v>
      </c>
      <c r="B29" s="9">
        <v>15</v>
      </c>
      <c r="C29" s="23">
        <v>0.02</v>
      </c>
      <c r="D29" s="9">
        <v>20</v>
      </c>
      <c r="E29" s="9">
        <v>10</v>
      </c>
      <c r="F29" s="9">
        <v>5</v>
      </c>
      <c r="G29" s="9">
        <v>5</v>
      </c>
      <c r="H29" s="13">
        <v>0.5</v>
      </c>
      <c r="I29" s="13">
        <v>0.28000000000000003</v>
      </c>
      <c r="J29" s="13">
        <v>0.22</v>
      </c>
      <c r="K29" s="9">
        <v>6</v>
      </c>
      <c r="L29" s="13">
        <v>1</v>
      </c>
    </row>
    <row r="30" spans="1:12" x14ac:dyDescent="0.35">
      <c r="A30" t="s">
        <v>109</v>
      </c>
      <c r="B30" s="9">
        <v>20</v>
      </c>
      <c r="C30" s="23">
        <v>2.7E-2</v>
      </c>
      <c r="D30" s="9">
        <v>20</v>
      </c>
      <c r="E30" s="9">
        <v>10</v>
      </c>
      <c r="F30" s="9">
        <v>5</v>
      </c>
      <c r="G30" s="9" t="s">
        <v>521</v>
      </c>
      <c r="H30" s="13">
        <v>0.56000000000000005</v>
      </c>
      <c r="I30" s="13" t="s">
        <v>521</v>
      </c>
      <c r="J30" s="13" t="s">
        <v>521</v>
      </c>
      <c r="K30" s="9">
        <v>6</v>
      </c>
      <c r="L30" s="13">
        <v>1</v>
      </c>
    </row>
    <row r="31" spans="1:12" x14ac:dyDescent="0.35">
      <c r="A31" t="s">
        <v>110</v>
      </c>
      <c r="B31" s="9">
        <v>20</v>
      </c>
      <c r="C31" s="23">
        <v>2.8000000000000001E-2</v>
      </c>
      <c r="D31" s="9">
        <v>25</v>
      </c>
      <c r="E31" s="9">
        <v>10</v>
      </c>
      <c r="F31" s="9">
        <v>10</v>
      </c>
      <c r="G31" s="9" t="s">
        <v>521</v>
      </c>
      <c r="H31" s="13">
        <v>0.48</v>
      </c>
      <c r="I31" s="13" t="s">
        <v>521</v>
      </c>
      <c r="J31" s="13" t="s">
        <v>521</v>
      </c>
      <c r="K31" s="9">
        <v>9</v>
      </c>
      <c r="L31" s="13">
        <v>0.86</v>
      </c>
    </row>
    <row r="32" spans="1:12" x14ac:dyDescent="0.35">
      <c r="A32" t="s">
        <v>111</v>
      </c>
      <c r="B32" s="9">
        <v>20</v>
      </c>
      <c r="C32" s="23">
        <v>3.9E-2</v>
      </c>
      <c r="D32" s="9">
        <v>25</v>
      </c>
      <c r="E32" s="9">
        <v>10</v>
      </c>
      <c r="F32" s="9">
        <v>10</v>
      </c>
      <c r="G32" s="9">
        <v>0</v>
      </c>
      <c r="H32" s="13">
        <v>0.48</v>
      </c>
      <c r="I32" s="13">
        <v>0.52</v>
      </c>
      <c r="J32" s="13">
        <v>0</v>
      </c>
      <c r="K32" s="9">
        <v>5</v>
      </c>
      <c r="L32" s="13">
        <v>0.96</v>
      </c>
    </row>
    <row r="33" spans="1:12" x14ac:dyDescent="0.35">
      <c r="A33" t="s">
        <v>112</v>
      </c>
      <c r="B33" s="9">
        <v>20</v>
      </c>
      <c r="C33" s="23">
        <v>3.4000000000000002E-2</v>
      </c>
      <c r="D33" s="9">
        <v>20</v>
      </c>
      <c r="E33" s="9">
        <v>10</v>
      </c>
      <c r="F33" s="9">
        <v>10</v>
      </c>
      <c r="G33" s="9">
        <v>0</v>
      </c>
      <c r="H33" s="13">
        <v>0.6</v>
      </c>
      <c r="I33" s="13">
        <v>0.4</v>
      </c>
      <c r="J33" s="13">
        <v>0</v>
      </c>
      <c r="K33" s="9">
        <v>6</v>
      </c>
      <c r="L33" s="13">
        <v>0.95</v>
      </c>
    </row>
    <row r="34" spans="1:12" x14ac:dyDescent="0.35">
      <c r="A34" t="s">
        <v>113</v>
      </c>
      <c r="B34" s="9">
        <v>15</v>
      </c>
      <c r="C34" s="23">
        <v>2.1000000000000001E-2</v>
      </c>
      <c r="D34" s="9">
        <v>10</v>
      </c>
      <c r="E34" s="9">
        <v>5</v>
      </c>
      <c r="F34" s="9" t="s">
        <v>521</v>
      </c>
      <c r="G34" s="9" t="s">
        <v>521</v>
      </c>
      <c r="H34" s="13">
        <v>0.67</v>
      </c>
      <c r="I34" s="13" t="s">
        <v>521</v>
      </c>
      <c r="J34" s="13" t="s">
        <v>521</v>
      </c>
      <c r="K34" s="9">
        <v>10</v>
      </c>
      <c r="L34" s="13">
        <v>0.75</v>
      </c>
    </row>
    <row r="35" spans="1:12" x14ac:dyDescent="0.35">
      <c r="A35" t="s">
        <v>114</v>
      </c>
      <c r="B35" s="9">
        <v>10</v>
      </c>
      <c r="C35" s="23">
        <v>1.4999999999999999E-2</v>
      </c>
      <c r="D35" s="9">
        <v>15</v>
      </c>
      <c r="E35" s="9">
        <v>10</v>
      </c>
      <c r="F35" s="9" t="s">
        <v>521</v>
      </c>
      <c r="G35" s="9">
        <v>0</v>
      </c>
      <c r="H35" s="13" t="s">
        <v>521</v>
      </c>
      <c r="I35" s="13" t="s">
        <v>521</v>
      </c>
      <c r="J35" s="13">
        <v>0</v>
      </c>
      <c r="K35" s="9">
        <v>8</v>
      </c>
      <c r="L35" s="13">
        <v>0.92</v>
      </c>
    </row>
    <row r="36" spans="1:12" x14ac:dyDescent="0.35">
      <c r="A36" t="s">
        <v>115</v>
      </c>
      <c r="B36" s="9">
        <v>10</v>
      </c>
      <c r="C36" s="23">
        <v>1.4E-2</v>
      </c>
      <c r="D36" s="9">
        <v>15</v>
      </c>
      <c r="E36" s="9">
        <v>10</v>
      </c>
      <c r="F36" s="9">
        <v>5</v>
      </c>
      <c r="G36" s="9">
        <v>0</v>
      </c>
      <c r="H36" s="13">
        <v>0.69</v>
      </c>
      <c r="I36" s="13">
        <v>0.31</v>
      </c>
      <c r="J36" s="13">
        <v>0</v>
      </c>
      <c r="K36" s="9">
        <v>7</v>
      </c>
      <c r="L36" s="13">
        <v>0.92</v>
      </c>
    </row>
    <row r="37" spans="1:12" x14ac:dyDescent="0.35">
      <c r="A37" t="s">
        <v>116</v>
      </c>
      <c r="B37" s="9">
        <v>20</v>
      </c>
      <c r="C37" s="23">
        <v>2.1999999999999999E-2</v>
      </c>
      <c r="D37" s="9">
        <v>15</v>
      </c>
      <c r="E37" s="9">
        <v>10</v>
      </c>
      <c r="F37" s="9">
        <v>5</v>
      </c>
      <c r="G37" s="9">
        <v>0</v>
      </c>
      <c r="H37" s="13">
        <v>0.59</v>
      </c>
      <c r="I37" s="13">
        <v>0.41</v>
      </c>
      <c r="J37" s="13">
        <v>0</v>
      </c>
      <c r="K37" s="9">
        <v>6</v>
      </c>
      <c r="L37" s="13">
        <v>0.94</v>
      </c>
    </row>
    <row r="38" spans="1:12" x14ac:dyDescent="0.35">
      <c r="A38" t="s">
        <v>117</v>
      </c>
      <c r="B38" s="9">
        <v>10</v>
      </c>
      <c r="C38" s="23">
        <v>1.7999999999999999E-2</v>
      </c>
      <c r="D38" s="9">
        <v>10</v>
      </c>
      <c r="E38" s="9">
        <v>5</v>
      </c>
      <c r="F38" s="9">
        <v>5</v>
      </c>
      <c r="G38" s="9">
        <v>0</v>
      </c>
      <c r="H38" s="13">
        <v>0.6</v>
      </c>
      <c r="I38" s="13">
        <v>0.4</v>
      </c>
      <c r="J38" s="13">
        <v>0</v>
      </c>
      <c r="K38" s="9">
        <v>11</v>
      </c>
      <c r="L38" s="13">
        <v>0.9</v>
      </c>
    </row>
    <row r="39" spans="1:12" x14ac:dyDescent="0.35">
      <c r="A39" t="s">
        <v>118</v>
      </c>
      <c r="B39" s="9">
        <v>15</v>
      </c>
      <c r="C39" s="23">
        <v>2.8000000000000001E-2</v>
      </c>
      <c r="D39" s="9">
        <v>10</v>
      </c>
      <c r="E39" s="9">
        <v>5</v>
      </c>
      <c r="F39" s="9">
        <v>5</v>
      </c>
      <c r="G39" s="9">
        <v>0</v>
      </c>
      <c r="H39" s="13">
        <v>0.5</v>
      </c>
      <c r="I39" s="13">
        <v>0.5</v>
      </c>
      <c r="J39" s="13">
        <v>0</v>
      </c>
      <c r="K39" s="9">
        <v>6</v>
      </c>
      <c r="L39" s="13">
        <v>0.92</v>
      </c>
    </row>
    <row r="40" spans="1:12" x14ac:dyDescent="0.35">
      <c r="A40" t="s">
        <v>119</v>
      </c>
      <c r="B40" s="9">
        <v>15</v>
      </c>
      <c r="C40" s="23">
        <v>2.5000000000000001E-2</v>
      </c>
      <c r="D40" s="9">
        <v>20</v>
      </c>
      <c r="E40" s="9">
        <v>15</v>
      </c>
      <c r="F40" s="9">
        <v>5</v>
      </c>
      <c r="G40" s="9">
        <v>0</v>
      </c>
      <c r="H40" s="13">
        <v>0.74</v>
      </c>
      <c r="I40" s="13">
        <v>0.26</v>
      </c>
      <c r="J40" s="13">
        <v>0</v>
      </c>
      <c r="K40" s="9">
        <v>12</v>
      </c>
      <c r="L40" s="13">
        <v>0.79</v>
      </c>
    </row>
    <row r="41" spans="1:12" x14ac:dyDescent="0.35">
      <c r="A41" t="s">
        <v>120</v>
      </c>
      <c r="B41" s="9">
        <v>20</v>
      </c>
      <c r="C41" s="23">
        <v>3.4000000000000002E-2</v>
      </c>
      <c r="D41" s="9">
        <v>15</v>
      </c>
      <c r="E41" s="9">
        <v>10</v>
      </c>
      <c r="F41" s="9">
        <v>5</v>
      </c>
      <c r="G41" s="9">
        <v>0</v>
      </c>
      <c r="H41" s="13">
        <v>0.71</v>
      </c>
      <c r="I41" s="13">
        <v>0.28999999999999998</v>
      </c>
      <c r="J41" s="13">
        <v>0</v>
      </c>
      <c r="K41" s="9">
        <v>11</v>
      </c>
      <c r="L41" s="13">
        <v>0.86</v>
      </c>
    </row>
    <row r="42" spans="1:12" x14ac:dyDescent="0.35">
      <c r="A42" t="s">
        <v>121</v>
      </c>
      <c r="B42" s="9">
        <v>15</v>
      </c>
      <c r="C42" s="23">
        <v>2.1999999999999999E-2</v>
      </c>
      <c r="D42" s="9">
        <v>15</v>
      </c>
      <c r="E42" s="9">
        <v>10</v>
      </c>
      <c r="F42" s="9">
        <v>10</v>
      </c>
      <c r="G42" s="9">
        <v>0</v>
      </c>
      <c r="H42" s="13">
        <v>0.5</v>
      </c>
      <c r="I42" s="13">
        <v>0.5</v>
      </c>
      <c r="J42" s="13">
        <v>0</v>
      </c>
      <c r="K42" s="9">
        <v>12</v>
      </c>
      <c r="L42" s="13">
        <v>0.81</v>
      </c>
    </row>
    <row r="43" spans="1:12" x14ac:dyDescent="0.35">
      <c r="A43" t="s">
        <v>122</v>
      </c>
      <c r="B43" s="9">
        <v>20</v>
      </c>
      <c r="C43" s="23">
        <v>2.7E-2</v>
      </c>
      <c r="D43" s="9">
        <v>15</v>
      </c>
      <c r="E43" s="9">
        <v>10</v>
      </c>
      <c r="F43" s="9">
        <v>5</v>
      </c>
      <c r="G43" s="9">
        <v>0</v>
      </c>
      <c r="H43" s="13">
        <v>0.63</v>
      </c>
      <c r="I43" s="13">
        <v>0.38</v>
      </c>
      <c r="J43" s="13">
        <v>0</v>
      </c>
      <c r="K43" s="9">
        <v>10</v>
      </c>
      <c r="L43" s="13">
        <v>1</v>
      </c>
    </row>
    <row r="44" spans="1:12" x14ac:dyDescent="0.35">
      <c r="A44" t="s">
        <v>123</v>
      </c>
      <c r="B44" s="9">
        <v>15</v>
      </c>
      <c r="C44" s="23">
        <v>2.1000000000000001E-2</v>
      </c>
      <c r="D44" s="9">
        <v>25</v>
      </c>
      <c r="E44" s="9">
        <v>15</v>
      </c>
      <c r="F44" s="9">
        <v>10</v>
      </c>
      <c r="G44" s="9">
        <v>0</v>
      </c>
      <c r="H44" s="13">
        <v>0.56999999999999995</v>
      </c>
      <c r="I44" s="13">
        <v>0.43</v>
      </c>
      <c r="J44" s="13">
        <v>0</v>
      </c>
      <c r="K44" s="9">
        <v>7</v>
      </c>
      <c r="L44" s="13">
        <v>0.96</v>
      </c>
    </row>
    <row r="45" spans="1:12" x14ac:dyDescent="0.35">
      <c r="A45" t="s">
        <v>124</v>
      </c>
      <c r="B45" s="9">
        <v>15</v>
      </c>
      <c r="C45" s="23">
        <v>2.4E-2</v>
      </c>
      <c r="D45" s="9">
        <v>15</v>
      </c>
      <c r="E45" s="9">
        <v>5</v>
      </c>
      <c r="F45" s="9">
        <v>10</v>
      </c>
      <c r="G45" s="9">
        <v>0</v>
      </c>
      <c r="H45" s="13">
        <v>0.44</v>
      </c>
      <c r="I45" s="13">
        <v>0.56000000000000005</v>
      </c>
      <c r="J45" s="13">
        <v>0</v>
      </c>
      <c r="K45" s="9">
        <v>11</v>
      </c>
      <c r="L45" s="13">
        <v>1</v>
      </c>
    </row>
    <row r="46" spans="1:12" x14ac:dyDescent="0.35">
      <c r="A46" t="s">
        <v>125</v>
      </c>
      <c r="B46" s="9">
        <v>15</v>
      </c>
      <c r="C46" s="23">
        <v>0.03</v>
      </c>
      <c r="D46" s="9">
        <v>10</v>
      </c>
      <c r="E46" s="9">
        <v>5</v>
      </c>
      <c r="F46" s="9">
        <v>5</v>
      </c>
      <c r="G46" s="9">
        <v>0</v>
      </c>
      <c r="H46" s="13">
        <v>0.5</v>
      </c>
      <c r="I46" s="13">
        <v>0.5</v>
      </c>
      <c r="J46" s="13">
        <v>0</v>
      </c>
      <c r="K46" s="9">
        <v>12</v>
      </c>
      <c r="L46" s="13">
        <v>0.88</v>
      </c>
    </row>
    <row r="47" spans="1:12" x14ac:dyDescent="0.35">
      <c r="A47" t="s">
        <v>126</v>
      </c>
      <c r="B47" s="9">
        <v>15</v>
      </c>
      <c r="C47" s="23">
        <v>2.5999999999999999E-2</v>
      </c>
      <c r="D47" s="9">
        <v>20</v>
      </c>
      <c r="E47" s="9">
        <v>5</v>
      </c>
      <c r="F47" s="9">
        <v>10</v>
      </c>
      <c r="G47" s="9">
        <v>0</v>
      </c>
      <c r="H47" s="13">
        <v>0.37</v>
      </c>
      <c r="I47" s="13">
        <v>0.63</v>
      </c>
      <c r="J47" s="13">
        <v>0</v>
      </c>
      <c r="K47" s="9">
        <v>13</v>
      </c>
      <c r="L47" s="13">
        <v>0.95</v>
      </c>
    </row>
    <row r="48" spans="1:12" x14ac:dyDescent="0.35">
      <c r="A48" t="s">
        <v>127</v>
      </c>
      <c r="B48" s="9">
        <v>20</v>
      </c>
      <c r="C48" s="23">
        <v>2.7E-2</v>
      </c>
      <c r="D48" s="9">
        <v>15</v>
      </c>
      <c r="E48" s="9">
        <v>10</v>
      </c>
      <c r="F48" s="9">
        <v>5</v>
      </c>
      <c r="G48" s="9">
        <v>0</v>
      </c>
      <c r="H48" s="13">
        <v>0.67</v>
      </c>
      <c r="I48" s="13">
        <v>0.33</v>
      </c>
      <c r="J48" s="13">
        <v>0</v>
      </c>
      <c r="K48" s="9">
        <v>8</v>
      </c>
      <c r="L48" s="13">
        <v>0.93</v>
      </c>
    </row>
    <row r="49" spans="1:12" x14ac:dyDescent="0.35">
      <c r="A49" t="s">
        <v>128</v>
      </c>
      <c r="B49" s="9">
        <v>25</v>
      </c>
      <c r="C49" s="23">
        <v>3.1E-2</v>
      </c>
      <c r="D49" s="9">
        <v>25</v>
      </c>
      <c r="E49" s="9">
        <v>10</v>
      </c>
      <c r="F49" s="9">
        <v>15</v>
      </c>
      <c r="G49" s="9">
        <v>0</v>
      </c>
      <c r="H49" s="13">
        <v>0.4</v>
      </c>
      <c r="I49" s="13">
        <v>0.6</v>
      </c>
      <c r="J49" s="13">
        <v>0</v>
      </c>
      <c r="K49" s="9">
        <v>11</v>
      </c>
      <c r="L49" s="13">
        <v>0.96</v>
      </c>
    </row>
    <row r="50" spans="1:12" x14ac:dyDescent="0.35">
      <c r="A50" t="s">
        <v>129</v>
      </c>
      <c r="B50" s="9">
        <v>10</v>
      </c>
      <c r="C50" s="23">
        <v>0.02</v>
      </c>
      <c r="D50" s="9">
        <v>15</v>
      </c>
      <c r="E50" s="9">
        <v>10</v>
      </c>
      <c r="F50" s="9">
        <v>10</v>
      </c>
      <c r="G50" s="9">
        <v>0</v>
      </c>
      <c r="H50" s="13">
        <v>0.5</v>
      </c>
      <c r="I50" s="13">
        <v>0.5</v>
      </c>
      <c r="J50" s="13">
        <v>0</v>
      </c>
      <c r="K50" s="9">
        <v>12</v>
      </c>
      <c r="L50" s="13">
        <v>0.88</v>
      </c>
    </row>
    <row r="51" spans="1:12" x14ac:dyDescent="0.35">
      <c r="A51" t="s">
        <v>130</v>
      </c>
      <c r="B51" s="9">
        <v>25</v>
      </c>
      <c r="C51" s="23">
        <v>2.5000000000000001E-2</v>
      </c>
      <c r="D51" s="9">
        <v>20</v>
      </c>
      <c r="E51" s="9">
        <v>10</v>
      </c>
      <c r="F51" s="9">
        <v>10</v>
      </c>
      <c r="G51" s="9">
        <v>0</v>
      </c>
      <c r="H51" s="13">
        <v>0.43</v>
      </c>
      <c r="I51" s="13">
        <v>0.56999999999999995</v>
      </c>
      <c r="J51" s="13">
        <v>0</v>
      </c>
      <c r="K51" s="9">
        <v>8</v>
      </c>
      <c r="L51" s="13">
        <v>0.86</v>
      </c>
    </row>
    <row r="52" spans="1:12" x14ac:dyDescent="0.35">
      <c r="A52" t="s">
        <v>131</v>
      </c>
      <c r="B52" s="9">
        <v>30</v>
      </c>
      <c r="C52" s="23">
        <v>2.4E-2</v>
      </c>
      <c r="D52" s="9">
        <v>30</v>
      </c>
      <c r="E52" s="9">
        <v>15</v>
      </c>
      <c r="F52" s="9">
        <v>15</v>
      </c>
      <c r="G52" s="9">
        <v>0</v>
      </c>
      <c r="H52" s="13">
        <v>0.54</v>
      </c>
      <c r="I52" s="13">
        <v>0.46</v>
      </c>
      <c r="J52" s="13">
        <v>0</v>
      </c>
      <c r="K52" s="9">
        <v>7</v>
      </c>
      <c r="L52" s="13">
        <v>0.93</v>
      </c>
    </row>
    <row r="53" spans="1:12" x14ac:dyDescent="0.35">
      <c r="A53" t="s">
        <v>132</v>
      </c>
      <c r="B53" s="9">
        <v>25</v>
      </c>
      <c r="C53" s="23">
        <v>2.4E-2</v>
      </c>
      <c r="D53" s="9">
        <v>25</v>
      </c>
      <c r="E53" s="9">
        <v>10</v>
      </c>
      <c r="F53" s="9">
        <v>15</v>
      </c>
      <c r="G53" s="9">
        <v>0</v>
      </c>
      <c r="H53" s="13">
        <v>0.46</v>
      </c>
      <c r="I53" s="13">
        <v>0.54</v>
      </c>
      <c r="J53" s="13">
        <v>0</v>
      </c>
      <c r="K53" s="9">
        <v>9</v>
      </c>
      <c r="L53" s="13">
        <v>0.96</v>
      </c>
    </row>
    <row r="54" spans="1:12" x14ac:dyDescent="0.35">
      <c r="A54" t="s">
        <v>133</v>
      </c>
      <c r="B54" s="9">
        <v>35</v>
      </c>
      <c r="C54" s="23">
        <v>3.5999999999999997E-2</v>
      </c>
      <c r="D54" s="9">
        <v>35</v>
      </c>
      <c r="E54" s="9">
        <v>20</v>
      </c>
      <c r="F54" s="9">
        <v>15</v>
      </c>
      <c r="G54" s="9">
        <v>0</v>
      </c>
      <c r="H54" s="13">
        <v>0.55000000000000004</v>
      </c>
      <c r="I54" s="13">
        <v>0.45</v>
      </c>
      <c r="J54" s="13">
        <v>0</v>
      </c>
      <c r="K54" s="9">
        <v>10</v>
      </c>
      <c r="L54" s="13">
        <v>0.94</v>
      </c>
    </row>
    <row r="55" spans="1:12" x14ac:dyDescent="0.35">
      <c r="A55" t="s">
        <v>134</v>
      </c>
      <c r="B55" s="9">
        <v>25</v>
      </c>
      <c r="C55" s="23">
        <v>2.9000000000000001E-2</v>
      </c>
      <c r="D55" s="9">
        <v>25</v>
      </c>
      <c r="E55" s="9">
        <v>15</v>
      </c>
      <c r="F55" s="9">
        <v>10</v>
      </c>
      <c r="G55" s="9">
        <v>0</v>
      </c>
      <c r="H55" s="13">
        <v>0.6</v>
      </c>
      <c r="I55" s="13">
        <v>0.4</v>
      </c>
      <c r="J55" s="13">
        <v>0</v>
      </c>
      <c r="K55" s="9">
        <v>11</v>
      </c>
      <c r="L55" s="13">
        <v>0.68</v>
      </c>
    </row>
    <row r="56" spans="1:12" x14ac:dyDescent="0.35">
      <c r="A56" t="s">
        <v>135</v>
      </c>
      <c r="B56" s="9">
        <v>35</v>
      </c>
      <c r="C56" s="23">
        <v>4.2999999999999997E-2</v>
      </c>
      <c r="D56" s="9">
        <v>40</v>
      </c>
      <c r="E56" s="9">
        <v>20</v>
      </c>
      <c r="F56" s="9">
        <v>15</v>
      </c>
      <c r="G56" s="9">
        <v>0</v>
      </c>
      <c r="H56" s="13">
        <v>0.57999999999999996</v>
      </c>
      <c r="I56" s="13">
        <v>0.42</v>
      </c>
      <c r="J56" s="13">
        <v>0</v>
      </c>
      <c r="K56" s="9">
        <v>12</v>
      </c>
      <c r="L56" s="13">
        <v>0.89</v>
      </c>
    </row>
    <row r="57" spans="1:12" x14ac:dyDescent="0.35">
      <c r="A57" t="s">
        <v>136</v>
      </c>
      <c r="B57" s="9">
        <v>20</v>
      </c>
      <c r="C57" s="23">
        <v>2.4E-2</v>
      </c>
      <c r="D57" s="9">
        <v>25</v>
      </c>
      <c r="E57" s="9">
        <v>10</v>
      </c>
      <c r="F57" s="9">
        <v>10</v>
      </c>
      <c r="G57" s="9">
        <v>0</v>
      </c>
      <c r="H57" s="13">
        <v>0.48</v>
      </c>
      <c r="I57" s="13">
        <v>0.52</v>
      </c>
      <c r="J57" s="13">
        <v>0</v>
      </c>
      <c r="K57" s="9">
        <v>9</v>
      </c>
      <c r="L57" s="13">
        <v>0.96</v>
      </c>
    </row>
    <row r="58" spans="1:12" x14ac:dyDescent="0.35">
      <c r="A58" t="s">
        <v>137</v>
      </c>
      <c r="B58" s="9">
        <v>25</v>
      </c>
      <c r="C58" s="23">
        <v>4.8000000000000001E-2</v>
      </c>
      <c r="D58" s="9">
        <v>10</v>
      </c>
      <c r="E58" s="9">
        <v>10</v>
      </c>
      <c r="F58" s="9">
        <v>5</v>
      </c>
      <c r="G58" s="9">
        <v>0</v>
      </c>
      <c r="H58" s="13">
        <v>0.73</v>
      </c>
      <c r="I58" s="13">
        <v>0.27</v>
      </c>
      <c r="J58" s="13">
        <v>0</v>
      </c>
      <c r="K58" s="9">
        <v>10</v>
      </c>
      <c r="L58" s="13">
        <v>1</v>
      </c>
    </row>
    <row r="59" spans="1:12" x14ac:dyDescent="0.35">
      <c r="A59" t="s">
        <v>138</v>
      </c>
      <c r="B59" s="9">
        <v>30</v>
      </c>
      <c r="C59" s="23">
        <v>3.5000000000000003E-2</v>
      </c>
      <c r="D59" s="9">
        <v>40</v>
      </c>
      <c r="E59" s="9">
        <v>15</v>
      </c>
      <c r="F59" s="9">
        <v>20</v>
      </c>
      <c r="G59" s="9">
        <v>0</v>
      </c>
      <c r="H59" s="13">
        <v>0.44</v>
      </c>
      <c r="I59" s="13">
        <v>0.56000000000000005</v>
      </c>
      <c r="J59" s="13">
        <v>0</v>
      </c>
      <c r="K59" s="9">
        <v>12</v>
      </c>
      <c r="L59" s="13">
        <v>0.74</v>
      </c>
    </row>
    <row r="60" spans="1:12" x14ac:dyDescent="0.35">
      <c r="A60" t="s">
        <v>139</v>
      </c>
      <c r="B60" s="9">
        <v>30</v>
      </c>
      <c r="C60" s="23">
        <v>3.4000000000000002E-2</v>
      </c>
      <c r="D60" s="9">
        <v>25</v>
      </c>
      <c r="E60" s="9">
        <v>15</v>
      </c>
      <c r="F60" s="9">
        <v>15</v>
      </c>
      <c r="G60" s="9">
        <v>0</v>
      </c>
      <c r="H60" s="13">
        <v>0.5</v>
      </c>
      <c r="I60" s="13">
        <v>0.5</v>
      </c>
      <c r="J60" s="13">
        <v>0</v>
      </c>
      <c r="K60" s="9">
        <v>12</v>
      </c>
      <c r="L60" s="13">
        <v>0.96</v>
      </c>
    </row>
    <row r="61" spans="1:12" x14ac:dyDescent="0.35">
      <c r="A61" t="s">
        <v>140</v>
      </c>
      <c r="B61" s="9">
        <v>20</v>
      </c>
      <c r="C61" s="23">
        <v>2.5999999999999999E-2</v>
      </c>
      <c r="D61" s="9">
        <v>20</v>
      </c>
      <c r="E61" s="9">
        <v>15</v>
      </c>
      <c r="F61" s="9">
        <v>5</v>
      </c>
      <c r="G61" s="9">
        <v>0</v>
      </c>
      <c r="H61" s="13">
        <v>0.67</v>
      </c>
      <c r="I61" s="13">
        <v>0.33</v>
      </c>
      <c r="J61" s="13">
        <v>0</v>
      </c>
      <c r="K61" s="9">
        <v>14</v>
      </c>
      <c r="L61" s="13">
        <v>0.71</v>
      </c>
    </row>
    <row r="62" spans="1:12" x14ac:dyDescent="0.35">
      <c r="A62" t="s">
        <v>141</v>
      </c>
      <c r="B62" s="9">
        <v>35</v>
      </c>
      <c r="C62" s="23">
        <v>4.7E-2</v>
      </c>
      <c r="D62" s="9">
        <v>30</v>
      </c>
      <c r="E62" s="9">
        <v>20</v>
      </c>
      <c r="F62" s="9">
        <v>10</v>
      </c>
      <c r="G62" s="9">
        <v>0</v>
      </c>
      <c r="H62" s="13">
        <v>0.66</v>
      </c>
      <c r="I62" s="13">
        <v>0.34</v>
      </c>
      <c r="J62" s="13">
        <v>0</v>
      </c>
      <c r="K62" s="9">
        <v>16</v>
      </c>
      <c r="L62" s="13">
        <v>0.69</v>
      </c>
    </row>
    <row r="63" spans="1:12" x14ac:dyDescent="0.35">
      <c r="A63" t="s">
        <v>142</v>
      </c>
      <c r="B63" s="9">
        <v>30</v>
      </c>
      <c r="C63" s="23">
        <v>3.5999999999999997E-2</v>
      </c>
      <c r="D63" s="9">
        <v>35</v>
      </c>
      <c r="E63" s="9">
        <v>25</v>
      </c>
      <c r="F63" s="9">
        <v>10</v>
      </c>
      <c r="G63" s="9">
        <v>0</v>
      </c>
      <c r="H63" s="13">
        <v>0.69</v>
      </c>
      <c r="I63" s="13">
        <v>0.31</v>
      </c>
      <c r="J63" s="13">
        <v>0</v>
      </c>
      <c r="K63" s="9">
        <v>11</v>
      </c>
      <c r="L63" s="13">
        <v>0.71</v>
      </c>
    </row>
    <row r="64" spans="1:12" x14ac:dyDescent="0.35">
      <c r="A64" t="s">
        <v>143</v>
      </c>
      <c r="B64" s="9">
        <v>25</v>
      </c>
      <c r="C64" s="23">
        <v>3.2000000000000001E-2</v>
      </c>
      <c r="D64" s="9">
        <v>30</v>
      </c>
      <c r="E64" s="9">
        <v>15</v>
      </c>
      <c r="F64" s="9">
        <v>15</v>
      </c>
      <c r="G64" s="9">
        <v>0</v>
      </c>
      <c r="H64" s="13">
        <v>0.54</v>
      </c>
      <c r="I64" s="13">
        <v>0.46</v>
      </c>
      <c r="J64" s="13">
        <v>0</v>
      </c>
      <c r="K64" s="9">
        <v>9</v>
      </c>
      <c r="L64" s="13">
        <v>0.82</v>
      </c>
    </row>
    <row r="65" spans="1:12" x14ac:dyDescent="0.35">
      <c r="A65" t="s">
        <v>144</v>
      </c>
      <c r="B65" s="9">
        <v>40</v>
      </c>
      <c r="C65" s="23">
        <v>0.05</v>
      </c>
      <c r="D65" s="9">
        <v>35</v>
      </c>
      <c r="E65" s="9">
        <v>20</v>
      </c>
      <c r="F65" s="9">
        <v>10</v>
      </c>
      <c r="G65" s="9">
        <v>0</v>
      </c>
      <c r="H65" s="13">
        <v>0.67</v>
      </c>
      <c r="I65" s="13">
        <v>0.33</v>
      </c>
      <c r="J65" s="13">
        <v>0</v>
      </c>
      <c r="K65" s="9">
        <v>9</v>
      </c>
      <c r="L65" s="13">
        <v>0.85</v>
      </c>
    </row>
    <row r="66" spans="1:12" x14ac:dyDescent="0.35">
      <c r="A66" t="s">
        <v>145</v>
      </c>
      <c r="B66" s="9">
        <v>25</v>
      </c>
      <c r="C66" s="23">
        <v>3.4000000000000002E-2</v>
      </c>
      <c r="D66" s="9">
        <v>20</v>
      </c>
      <c r="E66" s="9">
        <v>15</v>
      </c>
      <c r="F66" s="9">
        <v>10</v>
      </c>
      <c r="G66" s="9">
        <v>0</v>
      </c>
      <c r="H66" s="13">
        <v>0.59</v>
      </c>
      <c r="I66" s="13">
        <v>0.41</v>
      </c>
      <c r="J66" s="13">
        <v>0</v>
      </c>
      <c r="K66" s="9">
        <v>16</v>
      </c>
      <c r="L66" s="13">
        <v>0.77</v>
      </c>
    </row>
    <row r="67" spans="1:12" x14ac:dyDescent="0.35">
      <c r="A67" t="s">
        <v>146</v>
      </c>
      <c r="B67" s="9">
        <v>25</v>
      </c>
      <c r="C67" s="23">
        <v>0.04</v>
      </c>
      <c r="D67" s="9">
        <v>35</v>
      </c>
      <c r="E67" s="9">
        <v>25</v>
      </c>
      <c r="F67" s="9">
        <v>10</v>
      </c>
      <c r="G67" s="9">
        <v>0</v>
      </c>
      <c r="H67" s="13">
        <v>0.69</v>
      </c>
      <c r="I67" s="13">
        <v>0.31</v>
      </c>
      <c r="J67" s="13">
        <v>0</v>
      </c>
      <c r="K67" s="9">
        <v>13</v>
      </c>
      <c r="L67" s="13">
        <v>0.77</v>
      </c>
    </row>
    <row r="68" spans="1:12" x14ac:dyDescent="0.35">
      <c r="A68" s="6" t="s">
        <v>147</v>
      </c>
      <c r="B68" s="10">
        <v>140</v>
      </c>
      <c r="C68" s="24">
        <v>4.1000000000000002E-2</v>
      </c>
      <c r="D68" s="10">
        <v>130</v>
      </c>
      <c r="E68" s="10">
        <v>65</v>
      </c>
      <c r="F68" s="10">
        <v>60</v>
      </c>
      <c r="G68" s="10">
        <v>5</v>
      </c>
      <c r="H68" s="14">
        <v>0.5</v>
      </c>
      <c r="I68" s="14">
        <v>0.45</v>
      </c>
      <c r="J68" s="14">
        <v>0.05</v>
      </c>
      <c r="K68" s="10">
        <v>14</v>
      </c>
      <c r="L68" s="14">
        <v>0.95</v>
      </c>
    </row>
    <row r="69" spans="1:12" x14ac:dyDescent="0.35">
      <c r="A69" s="7" t="s">
        <v>148</v>
      </c>
      <c r="B69" s="11">
        <v>240</v>
      </c>
      <c r="C69" s="25">
        <v>2.7E-2</v>
      </c>
      <c r="D69" s="11">
        <v>250</v>
      </c>
      <c r="E69" s="11">
        <v>110</v>
      </c>
      <c r="F69" s="11">
        <v>105</v>
      </c>
      <c r="G69" s="11">
        <v>35</v>
      </c>
      <c r="H69" s="15">
        <v>0.44</v>
      </c>
      <c r="I69" s="15">
        <v>0.43</v>
      </c>
      <c r="J69" s="15">
        <v>0.13</v>
      </c>
      <c r="K69" s="11">
        <v>14</v>
      </c>
      <c r="L69" s="15">
        <v>0.83</v>
      </c>
    </row>
    <row r="70" spans="1:12" x14ac:dyDescent="0.35">
      <c r="A70" s="7" t="s">
        <v>149</v>
      </c>
      <c r="B70" s="11">
        <v>200</v>
      </c>
      <c r="C70" s="25">
        <v>2.3E-2</v>
      </c>
      <c r="D70" s="11">
        <v>190</v>
      </c>
      <c r="E70" s="11">
        <v>110</v>
      </c>
      <c r="F70" s="11">
        <v>65</v>
      </c>
      <c r="G70" s="11">
        <v>20</v>
      </c>
      <c r="H70" s="15">
        <v>0.56000000000000005</v>
      </c>
      <c r="I70" s="15">
        <v>0.34</v>
      </c>
      <c r="J70" s="15">
        <v>0.09</v>
      </c>
      <c r="K70" s="11">
        <v>6</v>
      </c>
      <c r="L70" s="15">
        <v>0.93</v>
      </c>
    </row>
    <row r="71" spans="1:12" x14ac:dyDescent="0.35">
      <c r="A71" s="7" t="s">
        <v>150</v>
      </c>
      <c r="B71" s="11">
        <v>205</v>
      </c>
      <c r="C71" s="25">
        <v>2.5999999999999999E-2</v>
      </c>
      <c r="D71" s="11">
        <v>195</v>
      </c>
      <c r="E71" s="11">
        <v>105</v>
      </c>
      <c r="F71" s="11">
        <v>90</v>
      </c>
      <c r="G71" s="11">
        <v>0</v>
      </c>
      <c r="H71" s="15">
        <v>0.54</v>
      </c>
      <c r="I71" s="15">
        <v>0.46</v>
      </c>
      <c r="J71" s="15">
        <v>0</v>
      </c>
      <c r="K71" s="11">
        <v>10</v>
      </c>
      <c r="L71" s="15">
        <v>0.92</v>
      </c>
    </row>
    <row r="72" spans="1:12" x14ac:dyDescent="0.35">
      <c r="A72" s="7" t="s">
        <v>151</v>
      </c>
      <c r="B72" s="11">
        <v>315</v>
      </c>
      <c r="C72" s="25">
        <v>0.03</v>
      </c>
      <c r="D72" s="11">
        <v>305</v>
      </c>
      <c r="E72" s="11">
        <v>160</v>
      </c>
      <c r="F72" s="11">
        <v>145</v>
      </c>
      <c r="G72" s="11">
        <v>0</v>
      </c>
      <c r="H72" s="15">
        <v>0.53</v>
      </c>
      <c r="I72" s="15">
        <v>0.47</v>
      </c>
      <c r="J72" s="15">
        <v>0</v>
      </c>
      <c r="K72" s="11">
        <v>11</v>
      </c>
      <c r="L72" s="15">
        <v>0.87</v>
      </c>
    </row>
    <row r="73" spans="1:12" x14ac:dyDescent="0.35">
      <c r="A73" s="7" t="s">
        <v>152</v>
      </c>
      <c r="B73" s="11">
        <v>175</v>
      </c>
      <c r="C73" s="25">
        <v>0.04</v>
      </c>
      <c r="D73" s="11">
        <v>185</v>
      </c>
      <c r="E73" s="11">
        <v>120</v>
      </c>
      <c r="F73" s="11">
        <v>65</v>
      </c>
      <c r="G73" s="11">
        <v>0</v>
      </c>
      <c r="H73" s="15">
        <v>0.64</v>
      </c>
      <c r="I73" s="15">
        <v>0.36</v>
      </c>
      <c r="J73" s="15">
        <v>0</v>
      </c>
      <c r="K73" s="11">
        <v>14</v>
      </c>
      <c r="L73" s="15">
        <v>0.77</v>
      </c>
    </row>
    <row r="74" spans="1:12" x14ac:dyDescent="0.35">
      <c r="A74" t="s">
        <v>30</v>
      </c>
    </row>
    <row r="75" spans="1:12" x14ac:dyDescent="0.35">
      <c r="A75" t="s">
        <v>53</v>
      </c>
    </row>
    <row r="76" spans="1:12" ht="170.5" x14ac:dyDescent="0.35">
      <c r="A76" s="16" t="s">
        <v>554</v>
      </c>
      <c r="C76" s="16"/>
      <c r="D76" s="16"/>
    </row>
    <row r="77" spans="1:12" ht="124" x14ac:dyDescent="0.35">
      <c r="A77" s="16" t="s">
        <v>556</v>
      </c>
      <c r="C77" s="16"/>
      <c r="D77" s="16"/>
    </row>
    <row r="78" spans="1:12" ht="108.5" x14ac:dyDescent="0.35">
      <c r="A78" s="16" t="s">
        <v>46</v>
      </c>
      <c r="C78" s="16"/>
      <c r="D78" s="16"/>
    </row>
    <row r="79" spans="1:12" ht="77.5" x14ac:dyDescent="0.35">
      <c r="A79" s="16" t="s">
        <v>557</v>
      </c>
      <c r="C79" s="16"/>
      <c r="D79" s="16"/>
    </row>
    <row r="80" spans="1:12" ht="93" x14ac:dyDescent="0.35">
      <c r="A80" s="16" t="s">
        <v>555</v>
      </c>
      <c r="C80" s="16"/>
      <c r="D80" s="16"/>
    </row>
    <row r="81" spans="1:4" ht="93" x14ac:dyDescent="0.35">
      <c r="A81" s="16" t="s">
        <v>558</v>
      </c>
      <c r="C81" s="16"/>
      <c r="D81" s="16"/>
    </row>
    <row r="82" spans="1:4" x14ac:dyDescent="0.35">
      <c r="C82" s="16"/>
      <c r="D82" s="16"/>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79"/>
  <sheetViews>
    <sheetView workbookViewId="0"/>
  </sheetViews>
  <sheetFormatPr defaultColWidth="10.6640625" defaultRowHeight="15.5" x14ac:dyDescent="0.35"/>
  <cols>
    <col min="1" max="1" width="35.6640625" customWidth="1"/>
    <col min="2" max="7" width="16.6640625" customWidth="1"/>
  </cols>
  <sheetData>
    <row r="1" spans="1:7" ht="21" x14ac:dyDescent="0.5">
      <c r="A1" s="1" t="s">
        <v>549</v>
      </c>
    </row>
    <row r="2" spans="1:7" x14ac:dyDescent="0.35">
      <c r="A2" t="s">
        <v>26</v>
      </c>
    </row>
    <row r="3" spans="1:7" x14ac:dyDescent="0.35">
      <c r="A3" t="s">
        <v>10</v>
      </c>
    </row>
    <row r="4" spans="1:7" x14ac:dyDescent="0.35">
      <c r="A4" t="s">
        <v>27</v>
      </c>
    </row>
    <row r="5" spans="1:7" ht="100" customHeight="1" x14ac:dyDescent="0.35">
      <c r="A5" s="2" t="s">
        <v>236</v>
      </c>
      <c r="B5" s="2" t="s">
        <v>237</v>
      </c>
      <c r="C5" s="2" t="s">
        <v>238</v>
      </c>
      <c r="D5" s="2" t="s">
        <v>239</v>
      </c>
      <c r="E5" s="2" t="s">
        <v>240</v>
      </c>
      <c r="F5" s="2" t="s">
        <v>241</v>
      </c>
      <c r="G5" s="2" t="s">
        <v>242</v>
      </c>
    </row>
    <row r="6" spans="1:7" x14ac:dyDescent="0.35">
      <c r="A6" s="5" t="s">
        <v>85</v>
      </c>
      <c r="B6" s="8">
        <v>105</v>
      </c>
      <c r="C6" s="8">
        <v>75</v>
      </c>
      <c r="D6" s="8">
        <v>25</v>
      </c>
      <c r="E6" s="8">
        <v>45</v>
      </c>
      <c r="F6" s="12">
        <v>0.37</v>
      </c>
      <c r="G6" s="12">
        <v>0.63</v>
      </c>
    </row>
    <row r="7" spans="1:7" x14ac:dyDescent="0.35">
      <c r="A7" t="s">
        <v>86</v>
      </c>
      <c r="B7" s="9">
        <v>0</v>
      </c>
      <c r="C7" s="9">
        <v>0</v>
      </c>
      <c r="D7" s="9">
        <v>0</v>
      </c>
      <c r="E7" s="9">
        <v>0</v>
      </c>
      <c r="F7" s="13">
        <v>0</v>
      </c>
      <c r="G7" s="13">
        <v>0</v>
      </c>
    </row>
    <row r="8" spans="1:7" x14ac:dyDescent="0.35">
      <c r="A8" t="s">
        <v>87</v>
      </c>
      <c r="B8" s="9">
        <v>0</v>
      </c>
      <c r="C8" s="9">
        <v>0</v>
      </c>
      <c r="D8" s="9">
        <v>0</v>
      </c>
      <c r="E8" s="9">
        <v>0</v>
      </c>
      <c r="F8" s="13">
        <v>0</v>
      </c>
      <c r="G8" s="13">
        <v>0</v>
      </c>
    </row>
    <row r="9" spans="1:7" x14ac:dyDescent="0.35">
      <c r="A9" t="s">
        <v>88</v>
      </c>
      <c r="B9" s="9" t="s">
        <v>521</v>
      </c>
      <c r="C9" s="9">
        <v>0</v>
      </c>
      <c r="D9" s="9">
        <v>0</v>
      </c>
      <c r="E9" s="9">
        <v>0</v>
      </c>
      <c r="F9" s="13">
        <v>0</v>
      </c>
      <c r="G9" s="13">
        <v>0</v>
      </c>
    </row>
    <row r="10" spans="1:7" x14ac:dyDescent="0.35">
      <c r="A10" t="s">
        <v>89</v>
      </c>
      <c r="B10" s="9">
        <v>0</v>
      </c>
      <c r="C10" s="9">
        <v>0</v>
      </c>
      <c r="D10" s="9">
        <v>0</v>
      </c>
      <c r="E10" s="9">
        <v>0</v>
      </c>
      <c r="F10" s="13">
        <v>0</v>
      </c>
      <c r="G10" s="13">
        <v>0</v>
      </c>
    </row>
    <row r="11" spans="1:7" x14ac:dyDescent="0.35">
      <c r="A11" t="s">
        <v>90</v>
      </c>
      <c r="B11" s="9">
        <v>0</v>
      </c>
      <c r="C11" s="9">
        <v>0</v>
      </c>
      <c r="D11" s="9">
        <v>0</v>
      </c>
      <c r="E11" s="9">
        <v>0</v>
      </c>
      <c r="F11" s="13">
        <v>0</v>
      </c>
      <c r="G11" s="13">
        <v>0</v>
      </c>
    </row>
    <row r="12" spans="1:7" x14ac:dyDescent="0.35">
      <c r="A12" t="s">
        <v>91</v>
      </c>
      <c r="B12" s="9" t="s">
        <v>521</v>
      </c>
      <c r="C12" s="9">
        <v>0</v>
      </c>
      <c r="D12" s="9">
        <v>0</v>
      </c>
      <c r="E12" s="9">
        <v>0</v>
      </c>
      <c r="F12" s="13">
        <v>0</v>
      </c>
      <c r="G12" s="13">
        <v>0</v>
      </c>
    </row>
    <row r="13" spans="1:7" x14ac:dyDescent="0.35">
      <c r="A13" t="s">
        <v>92</v>
      </c>
      <c r="B13" s="9" t="s">
        <v>521</v>
      </c>
      <c r="C13" s="9">
        <v>0</v>
      </c>
      <c r="D13" s="9">
        <v>0</v>
      </c>
      <c r="E13" s="9">
        <v>0</v>
      </c>
      <c r="F13" s="13">
        <v>0</v>
      </c>
      <c r="G13" s="13">
        <v>0</v>
      </c>
    </row>
    <row r="14" spans="1:7" x14ac:dyDescent="0.35">
      <c r="A14" t="s">
        <v>93</v>
      </c>
      <c r="B14" s="9" t="s">
        <v>521</v>
      </c>
      <c r="C14" s="9" t="s">
        <v>521</v>
      </c>
      <c r="D14" s="9" t="s">
        <v>521</v>
      </c>
      <c r="E14" s="9">
        <v>0</v>
      </c>
      <c r="F14" s="13">
        <v>1</v>
      </c>
      <c r="G14" s="13">
        <v>0</v>
      </c>
    </row>
    <row r="15" spans="1:7" x14ac:dyDescent="0.35">
      <c r="A15" t="s">
        <v>94</v>
      </c>
      <c r="B15" s="9" t="s">
        <v>521</v>
      </c>
      <c r="C15" s="9">
        <v>0</v>
      </c>
      <c r="D15" s="9">
        <v>0</v>
      </c>
      <c r="E15" s="9">
        <v>0</v>
      </c>
      <c r="F15" s="13">
        <v>0</v>
      </c>
      <c r="G15" s="13">
        <v>0</v>
      </c>
    </row>
    <row r="16" spans="1:7" x14ac:dyDescent="0.35">
      <c r="A16" t="s">
        <v>95</v>
      </c>
      <c r="B16" s="9">
        <v>5</v>
      </c>
      <c r="C16" s="9" t="s">
        <v>521</v>
      </c>
      <c r="D16" s="9" t="s">
        <v>521</v>
      </c>
      <c r="E16" s="9" t="s">
        <v>521</v>
      </c>
      <c r="F16" s="13">
        <v>0.5</v>
      </c>
      <c r="G16" s="13">
        <v>0.5</v>
      </c>
    </row>
    <row r="17" spans="1:7" x14ac:dyDescent="0.35">
      <c r="A17" t="s">
        <v>96</v>
      </c>
      <c r="B17" s="9">
        <v>0</v>
      </c>
      <c r="C17" s="9">
        <v>5</v>
      </c>
      <c r="D17" s="9" t="s">
        <v>521</v>
      </c>
      <c r="E17" s="9">
        <v>5</v>
      </c>
      <c r="F17" s="9" t="s">
        <v>521</v>
      </c>
      <c r="G17" s="9" t="s">
        <v>521</v>
      </c>
    </row>
    <row r="18" spans="1:7" x14ac:dyDescent="0.35">
      <c r="A18" t="s">
        <v>97</v>
      </c>
      <c r="B18" s="9">
        <v>0</v>
      </c>
      <c r="C18" s="9">
        <v>0</v>
      </c>
      <c r="D18" s="9">
        <v>0</v>
      </c>
      <c r="E18" s="9">
        <v>0</v>
      </c>
      <c r="F18" s="13">
        <v>0</v>
      </c>
      <c r="G18" s="13">
        <v>0</v>
      </c>
    </row>
    <row r="19" spans="1:7" x14ac:dyDescent="0.35">
      <c r="A19" t="s">
        <v>98</v>
      </c>
      <c r="B19" s="9" t="s">
        <v>521</v>
      </c>
      <c r="C19" s="9">
        <v>5</v>
      </c>
      <c r="D19" s="9" t="s">
        <v>521</v>
      </c>
      <c r="E19" s="9">
        <v>5</v>
      </c>
      <c r="F19" s="9" t="s">
        <v>521</v>
      </c>
      <c r="G19" s="9" t="s">
        <v>521</v>
      </c>
    </row>
    <row r="20" spans="1:7" x14ac:dyDescent="0.35">
      <c r="A20" t="s">
        <v>99</v>
      </c>
      <c r="B20" s="9" t="s">
        <v>521</v>
      </c>
      <c r="C20" s="9" t="s">
        <v>521</v>
      </c>
      <c r="D20" s="9">
        <v>0</v>
      </c>
      <c r="E20" s="9" t="s">
        <v>521</v>
      </c>
      <c r="F20" s="13">
        <v>0</v>
      </c>
      <c r="G20" s="13">
        <v>1</v>
      </c>
    </row>
    <row r="21" spans="1:7" x14ac:dyDescent="0.35">
      <c r="A21" t="s">
        <v>100</v>
      </c>
      <c r="B21" s="9" t="s">
        <v>521</v>
      </c>
      <c r="C21" s="9">
        <v>0</v>
      </c>
      <c r="D21" s="9">
        <v>0</v>
      </c>
      <c r="E21" s="9">
        <v>0</v>
      </c>
      <c r="F21" s="13">
        <v>0</v>
      </c>
      <c r="G21" s="13">
        <v>0</v>
      </c>
    </row>
    <row r="22" spans="1:7" x14ac:dyDescent="0.35">
      <c r="A22" t="s">
        <v>101</v>
      </c>
      <c r="B22" s="9" t="s">
        <v>521</v>
      </c>
      <c r="C22" s="9">
        <v>0</v>
      </c>
      <c r="D22" s="9">
        <v>0</v>
      </c>
      <c r="E22" s="9">
        <v>0</v>
      </c>
      <c r="F22" s="13">
        <v>0</v>
      </c>
      <c r="G22" s="13">
        <v>0</v>
      </c>
    </row>
    <row r="23" spans="1:7" x14ac:dyDescent="0.35">
      <c r="A23" t="s">
        <v>102</v>
      </c>
      <c r="B23" s="9">
        <v>0</v>
      </c>
      <c r="C23" s="9" t="s">
        <v>521</v>
      </c>
      <c r="D23" s="9" t="s">
        <v>521</v>
      </c>
      <c r="E23" s="9">
        <v>0</v>
      </c>
      <c r="F23" s="13">
        <v>1</v>
      </c>
      <c r="G23" s="13">
        <v>0</v>
      </c>
    </row>
    <row r="24" spans="1:7" x14ac:dyDescent="0.35">
      <c r="A24" t="s">
        <v>103</v>
      </c>
      <c r="B24" s="9">
        <v>0</v>
      </c>
      <c r="C24" s="9">
        <v>5</v>
      </c>
      <c r="D24" s="9" t="s">
        <v>521</v>
      </c>
      <c r="E24" s="9">
        <v>5</v>
      </c>
      <c r="F24" s="9" t="s">
        <v>521</v>
      </c>
      <c r="G24" s="9" t="s">
        <v>521</v>
      </c>
    </row>
    <row r="25" spans="1:7" x14ac:dyDescent="0.35">
      <c r="A25" t="s">
        <v>104</v>
      </c>
      <c r="B25" s="9">
        <v>0</v>
      </c>
      <c r="C25" s="9">
        <v>0</v>
      </c>
      <c r="D25" s="9">
        <v>0</v>
      </c>
      <c r="E25" s="9">
        <v>0</v>
      </c>
      <c r="F25" s="13">
        <v>0</v>
      </c>
      <c r="G25" s="13">
        <v>0</v>
      </c>
    </row>
    <row r="26" spans="1:7" x14ac:dyDescent="0.35">
      <c r="A26" t="s">
        <v>105</v>
      </c>
      <c r="B26" s="9">
        <v>0</v>
      </c>
      <c r="C26" s="9">
        <v>0</v>
      </c>
      <c r="D26" s="9">
        <v>0</v>
      </c>
      <c r="E26" s="9">
        <v>0</v>
      </c>
      <c r="F26" s="13">
        <v>0</v>
      </c>
      <c r="G26" s="13">
        <v>0</v>
      </c>
    </row>
    <row r="27" spans="1:7" x14ac:dyDescent="0.35">
      <c r="A27" t="s">
        <v>106</v>
      </c>
      <c r="B27" s="9">
        <v>0</v>
      </c>
      <c r="C27" s="9">
        <v>0</v>
      </c>
      <c r="D27" s="9">
        <v>0</v>
      </c>
      <c r="E27" s="9">
        <v>0</v>
      </c>
      <c r="F27" s="13">
        <v>0</v>
      </c>
      <c r="G27" s="13">
        <v>0</v>
      </c>
    </row>
    <row r="28" spans="1:7" x14ac:dyDescent="0.35">
      <c r="A28" t="s">
        <v>107</v>
      </c>
      <c r="B28" s="9">
        <v>0</v>
      </c>
      <c r="C28" s="9">
        <v>0</v>
      </c>
      <c r="D28" s="9">
        <v>0</v>
      </c>
      <c r="E28" s="9">
        <v>0</v>
      </c>
      <c r="F28" s="13">
        <v>0</v>
      </c>
      <c r="G28" s="13">
        <v>0</v>
      </c>
    </row>
    <row r="29" spans="1:7" x14ac:dyDescent="0.35">
      <c r="A29" t="s">
        <v>108</v>
      </c>
      <c r="B29" s="9">
        <v>0</v>
      </c>
      <c r="C29" s="9">
        <v>0</v>
      </c>
      <c r="D29" s="9">
        <v>0</v>
      </c>
      <c r="E29" s="9">
        <v>0</v>
      </c>
      <c r="F29" s="13">
        <v>0</v>
      </c>
      <c r="G29" s="13">
        <v>0</v>
      </c>
    </row>
    <row r="30" spans="1:7" x14ac:dyDescent="0.35">
      <c r="A30" t="s">
        <v>109</v>
      </c>
      <c r="B30" s="9" t="s">
        <v>521</v>
      </c>
      <c r="C30" s="9">
        <v>0</v>
      </c>
      <c r="D30" s="9">
        <v>0</v>
      </c>
      <c r="E30" s="9">
        <v>0</v>
      </c>
      <c r="F30" s="13">
        <v>0</v>
      </c>
      <c r="G30" s="13">
        <v>0</v>
      </c>
    </row>
    <row r="31" spans="1:7" x14ac:dyDescent="0.35">
      <c r="A31" t="s">
        <v>110</v>
      </c>
      <c r="B31" s="9" t="s">
        <v>521</v>
      </c>
      <c r="C31" s="9">
        <v>0</v>
      </c>
      <c r="D31" s="9">
        <v>0</v>
      </c>
      <c r="E31" s="9">
        <v>0</v>
      </c>
      <c r="F31" s="13">
        <v>0</v>
      </c>
      <c r="G31" s="13">
        <v>0</v>
      </c>
    </row>
    <row r="32" spans="1:7" x14ac:dyDescent="0.35">
      <c r="A32" t="s">
        <v>111</v>
      </c>
      <c r="B32" s="9" t="s">
        <v>521</v>
      </c>
      <c r="C32" s="9">
        <v>0</v>
      </c>
      <c r="D32" s="9">
        <v>0</v>
      </c>
      <c r="E32" s="9">
        <v>0</v>
      </c>
      <c r="F32" s="13">
        <v>0</v>
      </c>
      <c r="G32" s="13">
        <v>0</v>
      </c>
    </row>
    <row r="33" spans="1:7" x14ac:dyDescent="0.35">
      <c r="A33" t="s">
        <v>112</v>
      </c>
      <c r="B33" s="9" t="s">
        <v>521</v>
      </c>
      <c r="C33" s="9" t="s">
        <v>521</v>
      </c>
      <c r="D33" s="9">
        <v>0</v>
      </c>
      <c r="E33" s="9" t="s">
        <v>521</v>
      </c>
      <c r="F33" s="13">
        <v>0</v>
      </c>
      <c r="G33" s="13">
        <v>1</v>
      </c>
    </row>
    <row r="34" spans="1:7" x14ac:dyDescent="0.35">
      <c r="A34" t="s">
        <v>113</v>
      </c>
      <c r="B34" s="9">
        <v>0</v>
      </c>
      <c r="C34" s="9">
        <v>5</v>
      </c>
      <c r="D34" s="9">
        <v>0</v>
      </c>
      <c r="E34" s="9">
        <v>5</v>
      </c>
      <c r="F34" s="13">
        <v>0</v>
      </c>
      <c r="G34" s="13">
        <v>1</v>
      </c>
    </row>
    <row r="35" spans="1:7" x14ac:dyDescent="0.35">
      <c r="A35" t="s">
        <v>114</v>
      </c>
      <c r="B35" s="9" t="s">
        <v>521</v>
      </c>
      <c r="C35" s="9">
        <v>0</v>
      </c>
      <c r="D35" s="9">
        <v>0</v>
      </c>
      <c r="E35" s="9">
        <v>0</v>
      </c>
      <c r="F35" s="13">
        <v>0</v>
      </c>
      <c r="G35" s="13">
        <v>0</v>
      </c>
    </row>
    <row r="36" spans="1:7" x14ac:dyDescent="0.35">
      <c r="A36" t="s">
        <v>115</v>
      </c>
      <c r="B36" s="9" t="s">
        <v>521</v>
      </c>
      <c r="C36" s="9" t="s">
        <v>521</v>
      </c>
      <c r="D36" s="9">
        <v>0</v>
      </c>
      <c r="E36" s="9" t="s">
        <v>521</v>
      </c>
      <c r="F36" s="13">
        <v>0</v>
      </c>
      <c r="G36" s="13">
        <v>1</v>
      </c>
    </row>
    <row r="37" spans="1:7" x14ac:dyDescent="0.35">
      <c r="A37" t="s">
        <v>116</v>
      </c>
      <c r="B37" s="9">
        <v>5</v>
      </c>
      <c r="C37" s="9">
        <v>0</v>
      </c>
      <c r="D37" s="9">
        <v>0</v>
      </c>
      <c r="E37" s="9">
        <v>0</v>
      </c>
      <c r="F37" s="13">
        <v>0</v>
      </c>
      <c r="G37" s="13">
        <v>0</v>
      </c>
    </row>
    <row r="38" spans="1:7" x14ac:dyDescent="0.35">
      <c r="A38" t="s">
        <v>117</v>
      </c>
      <c r="B38" s="9">
        <v>0</v>
      </c>
      <c r="C38" s="9">
        <v>0</v>
      </c>
      <c r="D38" s="9">
        <v>0</v>
      </c>
      <c r="E38" s="9">
        <v>0</v>
      </c>
      <c r="F38" s="13">
        <v>0</v>
      </c>
      <c r="G38" s="13">
        <v>0</v>
      </c>
    </row>
    <row r="39" spans="1:7" x14ac:dyDescent="0.35">
      <c r="A39" t="s">
        <v>118</v>
      </c>
      <c r="B39" s="9" t="s">
        <v>521</v>
      </c>
      <c r="C39" s="9" t="s">
        <v>521</v>
      </c>
      <c r="D39" s="9">
        <v>0</v>
      </c>
      <c r="E39" s="9" t="s">
        <v>521</v>
      </c>
      <c r="F39" s="13">
        <v>0</v>
      </c>
      <c r="G39" s="13">
        <v>1</v>
      </c>
    </row>
    <row r="40" spans="1:7" x14ac:dyDescent="0.35">
      <c r="A40" t="s">
        <v>119</v>
      </c>
      <c r="B40" s="9" t="s">
        <v>521</v>
      </c>
      <c r="C40" s="9" t="s">
        <v>521</v>
      </c>
      <c r="D40" s="9" t="s">
        <v>521</v>
      </c>
      <c r="E40" s="9" t="s">
        <v>521</v>
      </c>
      <c r="F40" s="13">
        <v>0.5</v>
      </c>
      <c r="G40" s="13">
        <v>0.5</v>
      </c>
    </row>
    <row r="41" spans="1:7" x14ac:dyDescent="0.35">
      <c r="A41" t="s">
        <v>120</v>
      </c>
      <c r="B41" s="9" t="s">
        <v>521</v>
      </c>
      <c r="C41" s="9">
        <v>0</v>
      </c>
      <c r="D41" s="9">
        <v>0</v>
      </c>
      <c r="E41" s="9">
        <v>0</v>
      </c>
      <c r="F41" s="13">
        <v>0</v>
      </c>
      <c r="G41" s="13">
        <v>0</v>
      </c>
    </row>
    <row r="42" spans="1:7" x14ac:dyDescent="0.35">
      <c r="A42" t="s">
        <v>121</v>
      </c>
      <c r="B42" s="9" t="s">
        <v>521</v>
      </c>
      <c r="C42" s="9">
        <v>0</v>
      </c>
      <c r="D42" s="9">
        <v>0</v>
      </c>
      <c r="E42" s="9">
        <v>0</v>
      </c>
      <c r="F42" s="13">
        <v>0</v>
      </c>
      <c r="G42" s="13">
        <v>0</v>
      </c>
    </row>
    <row r="43" spans="1:7" x14ac:dyDescent="0.35">
      <c r="A43" t="s">
        <v>122</v>
      </c>
      <c r="B43" s="9">
        <v>0</v>
      </c>
      <c r="C43" s="9">
        <v>0</v>
      </c>
      <c r="D43" s="9">
        <v>0</v>
      </c>
      <c r="E43" s="9">
        <v>0</v>
      </c>
      <c r="F43" s="13">
        <v>0</v>
      </c>
      <c r="G43" s="13">
        <v>0</v>
      </c>
    </row>
    <row r="44" spans="1:7" x14ac:dyDescent="0.35">
      <c r="A44" t="s">
        <v>123</v>
      </c>
      <c r="B44" s="9" t="s">
        <v>521</v>
      </c>
      <c r="C44" s="9">
        <v>5</v>
      </c>
      <c r="D44" s="9">
        <v>0</v>
      </c>
      <c r="E44" s="9">
        <v>5</v>
      </c>
      <c r="F44" s="13">
        <v>0</v>
      </c>
      <c r="G44" s="13">
        <v>1</v>
      </c>
    </row>
    <row r="45" spans="1:7" x14ac:dyDescent="0.35">
      <c r="A45" t="s">
        <v>124</v>
      </c>
      <c r="B45" s="9">
        <v>0</v>
      </c>
      <c r="C45" s="9" t="s">
        <v>521</v>
      </c>
      <c r="D45" s="9">
        <v>0</v>
      </c>
      <c r="E45" s="9" t="s">
        <v>521</v>
      </c>
      <c r="F45" s="13">
        <v>0</v>
      </c>
      <c r="G45" s="13">
        <v>1</v>
      </c>
    </row>
    <row r="46" spans="1:7" x14ac:dyDescent="0.35">
      <c r="A46" t="s">
        <v>125</v>
      </c>
      <c r="B46" s="9" t="s">
        <v>521</v>
      </c>
      <c r="C46" s="9" t="s">
        <v>521</v>
      </c>
      <c r="D46" s="9" t="s">
        <v>521</v>
      </c>
      <c r="E46" s="9">
        <v>0</v>
      </c>
      <c r="F46" s="13">
        <v>1</v>
      </c>
      <c r="G46" s="13">
        <v>0</v>
      </c>
    </row>
    <row r="47" spans="1:7" x14ac:dyDescent="0.35">
      <c r="A47" t="s">
        <v>126</v>
      </c>
      <c r="B47" s="9">
        <v>5</v>
      </c>
      <c r="C47" s="9">
        <v>0</v>
      </c>
      <c r="D47" s="9">
        <v>0</v>
      </c>
      <c r="E47" s="9">
        <v>0</v>
      </c>
      <c r="F47" s="13">
        <v>0</v>
      </c>
      <c r="G47" s="13">
        <v>0</v>
      </c>
    </row>
    <row r="48" spans="1:7" x14ac:dyDescent="0.35">
      <c r="A48" t="s">
        <v>127</v>
      </c>
      <c r="B48" s="9" t="s">
        <v>521</v>
      </c>
      <c r="C48" s="9" t="s">
        <v>521</v>
      </c>
      <c r="D48" s="9">
        <v>0</v>
      </c>
      <c r="E48" s="9" t="s">
        <v>521</v>
      </c>
      <c r="F48" s="13">
        <v>0</v>
      </c>
      <c r="G48" s="13">
        <v>1</v>
      </c>
    </row>
    <row r="49" spans="1:7" x14ac:dyDescent="0.35">
      <c r="A49" t="s">
        <v>128</v>
      </c>
      <c r="B49" s="9" t="s">
        <v>521</v>
      </c>
      <c r="C49" s="9">
        <v>5</v>
      </c>
      <c r="D49" s="9" t="s">
        <v>521</v>
      </c>
      <c r="E49" s="34" t="s">
        <v>521</v>
      </c>
      <c r="F49" s="9" t="s">
        <v>521</v>
      </c>
      <c r="G49" s="9" t="s">
        <v>521</v>
      </c>
    </row>
    <row r="50" spans="1:7" x14ac:dyDescent="0.35">
      <c r="A50" t="s">
        <v>129</v>
      </c>
      <c r="B50" s="9">
        <v>5</v>
      </c>
      <c r="C50" s="9">
        <v>0</v>
      </c>
      <c r="D50" s="9">
        <v>0</v>
      </c>
      <c r="E50" s="9">
        <v>0</v>
      </c>
      <c r="F50" s="13">
        <v>0</v>
      </c>
      <c r="G50" s="13">
        <v>0</v>
      </c>
    </row>
    <row r="51" spans="1:7" x14ac:dyDescent="0.35">
      <c r="A51" t="s">
        <v>130</v>
      </c>
      <c r="B51" s="9">
        <v>5</v>
      </c>
      <c r="C51" s="9" t="s">
        <v>521</v>
      </c>
      <c r="D51" s="9" t="s">
        <v>521</v>
      </c>
      <c r="E51" s="9" t="s">
        <v>521</v>
      </c>
      <c r="F51" s="13">
        <v>0.5</v>
      </c>
      <c r="G51" s="13">
        <v>0.5</v>
      </c>
    </row>
    <row r="52" spans="1:7" x14ac:dyDescent="0.35">
      <c r="A52" t="s">
        <v>131</v>
      </c>
      <c r="B52" s="9">
        <v>5</v>
      </c>
      <c r="C52" s="9">
        <v>5</v>
      </c>
      <c r="D52" s="9" t="s">
        <v>521</v>
      </c>
      <c r="E52" s="9" t="s">
        <v>521</v>
      </c>
      <c r="F52" s="9" t="s">
        <v>521</v>
      </c>
      <c r="G52" s="9" t="s">
        <v>521</v>
      </c>
    </row>
    <row r="53" spans="1:7" x14ac:dyDescent="0.35">
      <c r="A53" t="s">
        <v>132</v>
      </c>
      <c r="B53" s="9">
        <v>5</v>
      </c>
      <c r="C53" s="9">
        <v>0</v>
      </c>
      <c r="D53" s="9">
        <v>0</v>
      </c>
      <c r="E53" s="9">
        <v>0</v>
      </c>
      <c r="F53" s="13">
        <v>0</v>
      </c>
      <c r="G53" s="13">
        <v>0</v>
      </c>
    </row>
    <row r="54" spans="1:7" x14ac:dyDescent="0.35">
      <c r="A54" t="s">
        <v>133</v>
      </c>
      <c r="B54" s="9" t="s">
        <v>521</v>
      </c>
      <c r="C54" s="9" t="s">
        <v>521</v>
      </c>
      <c r="D54" s="9">
        <v>0</v>
      </c>
      <c r="E54" s="9" t="s">
        <v>521</v>
      </c>
      <c r="F54" s="13">
        <v>0</v>
      </c>
      <c r="G54" s="13">
        <v>1</v>
      </c>
    </row>
    <row r="55" spans="1:7" x14ac:dyDescent="0.35">
      <c r="A55" t="s">
        <v>134</v>
      </c>
      <c r="B55" s="9" t="s">
        <v>521</v>
      </c>
      <c r="C55" s="9">
        <v>5</v>
      </c>
      <c r="D55" s="9">
        <v>0</v>
      </c>
      <c r="E55" s="9">
        <v>5</v>
      </c>
      <c r="F55" s="13">
        <v>0</v>
      </c>
      <c r="G55" s="13">
        <v>1</v>
      </c>
    </row>
    <row r="56" spans="1:7" x14ac:dyDescent="0.35">
      <c r="A56" t="s">
        <v>135</v>
      </c>
      <c r="B56" s="9">
        <v>5</v>
      </c>
      <c r="C56" s="9" t="s">
        <v>521</v>
      </c>
      <c r="D56" s="9">
        <v>0</v>
      </c>
      <c r="E56" s="9" t="s">
        <v>521</v>
      </c>
      <c r="F56" s="13">
        <v>0</v>
      </c>
      <c r="G56" s="13">
        <v>1</v>
      </c>
    </row>
    <row r="57" spans="1:7" x14ac:dyDescent="0.35">
      <c r="A57" t="s">
        <v>136</v>
      </c>
      <c r="B57" s="9" t="s">
        <v>521</v>
      </c>
      <c r="C57" s="9" t="s">
        <v>521</v>
      </c>
      <c r="D57" s="9" t="s">
        <v>521</v>
      </c>
      <c r="E57" s="9">
        <v>0</v>
      </c>
      <c r="F57" s="13">
        <v>1</v>
      </c>
      <c r="G57" s="13">
        <v>0</v>
      </c>
    </row>
    <row r="58" spans="1:7" x14ac:dyDescent="0.35">
      <c r="A58" t="s">
        <v>137</v>
      </c>
      <c r="B58" s="9" t="s">
        <v>521</v>
      </c>
      <c r="C58" s="9" t="s">
        <v>521</v>
      </c>
      <c r="D58" s="9" t="s">
        <v>521</v>
      </c>
      <c r="E58" s="9">
        <v>0</v>
      </c>
      <c r="F58" s="13">
        <v>1</v>
      </c>
      <c r="G58" s="13">
        <v>0</v>
      </c>
    </row>
    <row r="59" spans="1:7" x14ac:dyDescent="0.35">
      <c r="A59" t="s">
        <v>138</v>
      </c>
      <c r="B59" s="9" t="s">
        <v>521</v>
      </c>
      <c r="C59" s="9">
        <v>5</v>
      </c>
      <c r="D59" s="9" t="s">
        <v>521</v>
      </c>
      <c r="E59" s="9">
        <v>5</v>
      </c>
      <c r="F59" s="9" t="s">
        <v>521</v>
      </c>
      <c r="G59" s="9" t="s">
        <v>521</v>
      </c>
    </row>
    <row r="60" spans="1:7" x14ac:dyDescent="0.35">
      <c r="A60" t="s">
        <v>139</v>
      </c>
      <c r="B60" s="9">
        <v>5</v>
      </c>
      <c r="C60" s="9">
        <v>0</v>
      </c>
      <c r="D60" s="9">
        <v>0</v>
      </c>
      <c r="E60" s="9">
        <v>0</v>
      </c>
      <c r="F60" s="13">
        <v>0</v>
      </c>
      <c r="G60" s="13">
        <v>0</v>
      </c>
    </row>
    <row r="61" spans="1:7" x14ac:dyDescent="0.35">
      <c r="A61" t="s">
        <v>140</v>
      </c>
      <c r="B61" s="9">
        <v>5</v>
      </c>
      <c r="C61" s="9" t="s">
        <v>521</v>
      </c>
      <c r="D61" s="9" t="s">
        <v>521</v>
      </c>
      <c r="E61" s="9">
        <v>0</v>
      </c>
      <c r="F61" s="13">
        <v>1</v>
      </c>
      <c r="G61" s="13">
        <v>0</v>
      </c>
    </row>
    <row r="62" spans="1:7" x14ac:dyDescent="0.35">
      <c r="A62" t="s">
        <v>141</v>
      </c>
      <c r="B62" s="9">
        <v>5</v>
      </c>
      <c r="C62" s="9" t="s">
        <v>521</v>
      </c>
      <c r="D62" s="9" t="s">
        <v>521</v>
      </c>
      <c r="E62" s="9">
        <v>0</v>
      </c>
      <c r="F62" s="13">
        <v>1</v>
      </c>
      <c r="G62" s="13">
        <v>0</v>
      </c>
    </row>
    <row r="63" spans="1:7" x14ac:dyDescent="0.35">
      <c r="A63" t="s">
        <v>142</v>
      </c>
      <c r="B63" s="9" t="s">
        <v>521</v>
      </c>
      <c r="C63" s="9" t="s">
        <v>521</v>
      </c>
      <c r="D63" s="9" t="s">
        <v>521</v>
      </c>
      <c r="E63" s="9">
        <v>0</v>
      </c>
      <c r="F63" s="13">
        <v>1</v>
      </c>
      <c r="G63" s="13">
        <v>0</v>
      </c>
    </row>
    <row r="64" spans="1:7" x14ac:dyDescent="0.35">
      <c r="A64" t="s">
        <v>143</v>
      </c>
      <c r="B64" s="9" t="s">
        <v>521</v>
      </c>
      <c r="C64" s="9" t="s">
        <v>521</v>
      </c>
      <c r="D64" s="9">
        <v>0</v>
      </c>
      <c r="E64" s="9" t="s">
        <v>521</v>
      </c>
      <c r="F64" s="13">
        <v>0</v>
      </c>
      <c r="G64" s="13">
        <v>1</v>
      </c>
    </row>
    <row r="65" spans="1:7" x14ac:dyDescent="0.35">
      <c r="A65" t="s">
        <v>144</v>
      </c>
      <c r="B65" s="9">
        <v>5</v>
      </c>
      <c r="C65" s="9" t="s">
        <v>521</v>
      </c>
      <c r="D65" s="9">
        <v>0</v>
      </c>
      <c r="E65" s="9" t="s">
        <v>521</v>
      </c>
      <c r="F65" s="13">
        <v>0</v>
      </c>
      <c r="G65" s="13">
        <v>1</v>
      </c>
    </row>
    <row r="66" spans="1:7" x14ac:dyDescent="0.35">
      <c r="A66" t="s">
        <v>145</v>
      </c>
      <c r="B66" s="9">
        <v>10</v>
      </c>
      <c r="C66" s="9">
        <v>5</v>
      </c>
      <c r="D66" s="9" t="s">
        <v>521</v>
      </c>
      <c r="E66" s="9" t="s">
        <v>521</v>
      </c>
      <c r="F66" s="13">
        <v>0.5</v>
      </c>
      <c r="G66" s="13">
        <v>0.5</v>
      </c>
    </row>
    <row r="67" spans="1:7" x14ac:dyDescent="0.35">
      <c r="A67" t="s">
        <v>146</v>
      </c>
      <c r="B67" s="9">
        <v>5</v>
      </c>
      <c r="C67" s="9">
        <v>5</v>
      </c>
      <c r="D67" s="9">
        <v>5</v>
      </c>
      <c r="E67" s="9">
        <v>5</v>
      </c>
      <c r="F67" s="13">
        <v>0.43</v>
      </c>
      <c r="G67" s="13">
        <v>0.56999999999999995</v>
      </c>
    </row>
    <row r="68" spans="1:7" x14ac:dyDescent="0.35">
      <c r="A68" s="6" t="s">
        <v>147</v>
      </c>
      <c r="B68" s="10">
        <v>5</v>
      </c>
      <c r="C68" s="10">
        <v>0</v>
      </c>
      <c r="D68" s="10">
        <v>0</v>
      </c>
      <c r="E68" s="10">
        <v>0</v>
      </c>
      <c r="F68" s="14">
        <v>0</v>
      </c>
      <c r="G68" s="14">
        <v>0</v>
      </c>
    </row>
    <row r="69" spans="1:7" x14ac:dyDescent="0.35">
      <c r="A69" s="7" t="s">
        <v>148</v>
      </c>
      <c r="B69" s="11">
        <v>15</v>
      </c>
      <c r="C69" s="11">
        <v>20</v>
      </c>
      <c r="D69" s="11">
        <v>5</v>
      </c>
      <c r="E69" s="11">
        <v>10</v>
      </c>
      <c r="F69" s="15">
        <v>0.39</v>
      </c>
      <c r="G69" s="15">
        <v>0.61</v>
      </c>
    </row>
    <row r="70" spans="1:7" x14ac:dyDescent="0.35">
      <c r="A70" s="7" t="s">
        <v>149</v>
      </c>
      <c r="B70" s="11">
        <v>10</v>
      </c>
      <c r="C70" s="11">
        <v>5</v>
      </c>
      <c r="D70" s="11">
        <v>0</v>
      </c>
      <c r="E70" s="11">
        <v>5</v>
      </c>
      <c r="F70" s="15">
        <v>0</v>
      </c>
      <c r="G70" s="15">
        <v>1</v>
      </c>
    </row>
    <row r="71" spans="1:7" x14ac:dyDescent="0.35">
      <c r="A71" s="7" t="s">
        <v>150</v>
      </c>
      <c r="B71" s="11">
        <v>15</v>
      </c>
      <c r="C71" s="11">
        <v>15</v>
      </c>
      <c r="D71" s="11">
        <v>5</v>
      </c>
      <c r="E71" s="11">
        <v>10</v>
      </c>
      <c r="F71" s="15">
        <v>0.23</v>
      </c>
      <c r="G71" s="15">
        <v>0.77</v>
      </c>
    </row>
    <row r="72" spans="1:7" x14ac:dyDescent="0.35">
      <c r="A72" s="7" t="s">
        <v>151</v>
      </c>
      <c r="B72" s="11">
        <v>35</v>
      </c>
      <c r="C72" s="11">
        <v>20</v>
      </c>
      <c r="D72" s="11">
        <v>10</v>
      </c>
      <c r="E72" s="11">
        <v>10</v>
      </c>
      <c r="F72" s="15">
        <v>0.44</v>
      </c>
      <c r="G72" s="15">
        <v>0.55000000000000004</v>
      </c>
    </row>
    <row r="73" spans="1:7" x14ac:dyDescent="0.35">
      <c r="A73" s="7" t="s">
        <v>152</v>
      </c>
      <c r="B73" s="11">
        <v>25</v>
      </c>
      <c r="C73" s="11">
        <v>20</v>
      </c>
      <c r="D73" s="11">
        <v>10</v>
      </c>
      <c r="E73" s="11">
        <v>10</v>
      </c>
      <c r="F73" s="15">
        <v>0.5</v>
      </c>
      <c r="G73" s="15">
        <v>0.5</v>
      </c>
    </row>
    <row r="74" spans="1:7" x14ac:dyDescent="0.35">
      <c r="A74" t="s">
        <v>30</v>
      </c>
    </row>
    <row r="75" spans="1:7" x14ac:dyDescent="0.35">
      <c r="A75" t="s">
        <v>53</v>
      </c>
    </row>
    <row r="76" spans="1:7" ht="101.5" customHeight="1" x14ac:dyDescent="0.35">
      <c r="A76" s="16" t="s">
        <v>31</v>
      </c>
    </row>
    <row r="77" spans="1:7" x14ac:dyDescent="0.35">
      <c r="A77" t="s">
        <v>54</v>
      </c>
    </row>
    <row r="78" spans="1:7" x14ac:dyDescent="0.35">
      <c r="A78" t="s">
        <v>55</v>
      </c>
    </row>
    <row r="79" spans="1:7" x14ac:dyDescent="0.35">
      <c r="A79" t="s">
        <v>56</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defaultColWidth="10.6640625" defaultRowHeight="15.5" x14ac:dyDescent="0.35"/>
  <cols>
    <col min="1" max="1" width="150.6640625" customWidth="1"/>
  </cols>
  <sheetData>
    <row r="1" spans="1:1" ht="21" x14ac:dyDescent="0.5">
      <c r="A1" s="1" t="s">
        <v>5</v>
      </c>
    </row>
    <row r="2" spans="1:1" x14ac:dyDescent="0.35">
      <c r="A2" t="s">
        <v>28</v>
      </c>
    </row>
    <row r="3" spans="1:1" ht="31" x14ac:dyDescent="0.35">
      <c r="A3" s="16" t="s">
        <v>29</v>
      </c>
    </row>
  </sheetData>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heetViews>
  <sheetFormatPr defaultColWidth="10.6640625" defaultRowHeight="15.5" x14ac:dyDescent="0.35"/>
  <cols>
    <col min="1" max="1" width="150.6640625" customWidth="1"/>
  </cols>
  <sheetData>
    <row r="1" spans="1:1" ht="21" x14ac:dyDescent="0.5">
      <c r="A1" s="1" t="s">
        <v>6</v>
      </c>
    </row>
    <row r="2" spans="1:1" x14ac:dyDescent="0.35">
      <c r="A2" t="s">
        <v>28</v>
      </c>
    </row>
    <row r="3" spans="1:1" ht="46.5" x14ac:dyDescent="0.35">
      <c r="A3" s="29" t="s">
        <v>548</v>
      </c>
    </row>
  </sheetData>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53"/>
  <sheetViews>
    <sheetView workbookViewId="0"/>
  </sheetViews>
  <sheetFormatPr defaultColWidth="10.6640625" defaultRowHeight="15.5" x14ac:dyDescent="0.35"/>
  <cols>
    <col min="1" max="1" width="35.6640625" customWidth="1"/>
    <col min="2" max="15" width="16.6640625" customWidth="1"/>
  </cols>
  <sheetData>
    <row r="1" spans="1:6" ht="62" x14ac:dyDescent="0.35">
      <c r="A1" s="2" t="s">
        <v>243</v>
      </c>
      <c r="B1" s="2" t="s">
        <v>76</v>
      </c>
      <c r="C1" s="2" t="s">
        <v>244</v>
      </c>
      <c r="D1" s="2" t="s">
        <v>245</v>
      </c>
      <c r="E1" s="2" t="s">
        <v>79</v>
      </c>
      <c r="F1" s="2" t="s">
        <v>82</v>
      </c>
    </row>
    <row r="2" spans="1:6" x14ac:dyDescent="0.35">
      <c r="A2" t="s">
        <v>246</v>
      </c>
      <c r="B2" s="9">
        <v>80</v>
      </c>
      <c r="C2" s="13">
        <v>0.02</v>
      </c>
      <c r="D2" s="9">
        <v>75</v>
      </c>
      <c r="E2" s="9">
        <v>55</v>
      </c>
      <c r="F2" s="13">
        <v>0.73</v>
      </c>
    </row>
    <row r="3" spans="1:6" x14ac:dyDescent="0.35">
      <c r="A3" t="s">
        <v>247</v>
      </c>
      <c r="B3" s="9">
        <v>210</v>
      </c>
      <c r="C3" s="13">
        <v>0.02</v>
      </c>
      <c r="D3" s="9">
        <v>205</v>
      </c>
      <c r="E3" s="9">
        <v>155</v>
      </c>
      <c r="F3" s="13">
        <v>0.74</v>
      </c>
    </row>
    <row r="4" spans="1:6" x14ac:dyDescent="0.35">
      <c r="A4" t="s">
        <v>248</v>
      </c>
      <c r="B4" s="9">
        <v>200</v>
      </c>
      <c r="C4" s="13">
        <v>0.02</v>
      </c>
      <c r="D4" s="9">
        <v>200</v>
      </c>
      <c r="E4" s="9">
        <v>155</v>
      </c>
      <c r="F4" s="13">
        <v>0.78</v>
      </c>
    </row>
    <row r="5" spans="1:6" x14ac:dyDescent="0.35">
      <c r="A5" t="s">
        <v>249</v>
      </c>
      <c r="B5" s="9">
        <v>200</v>
      </c>
      <c r="C5" s="13">
        <v>0.02</v>
      </c>
      <c r="D5" s="9">
        <v>175</v>
      </c>
      <c r="E5" s="9">
        <v>125</v>
      </c>
      <c r="F5" s="13">
        <v>0.71</v>
      </c>
    </row>
    <row r="6" spans="1:6" x14ac:dyDescent="0.35">
      <c r="A6" t="s">
        <v>250</v>
      </c>
      <c r="B6" s="9">
        <v>240</v>
      </c>
      <c r="C6" s="13">
        <v>0.03</v>
      </c>
      <c r="D6" s="9">
        <v>265</v>
      </c>
      <c r="E6" s="9">
        <v>180</v>
      </c>
      <c r="F6" s="13">
        <v>0.69</v>
      </c>
    </row>
    <row r="7" spans="1:6" x14ac:dyDescent="0.35">
      <c r="A7" t="s">
        <v>251</v>
      </c>
      <c r="B7" s="9">
        <v>105</v>
      </c>
      <c r="C7" s="13">
        <v>0.02</v>
      </c>
      <c r="D7" s="9">
        <v>105</v>
      </c>
      <c r="E7" s="9">
        <v>70</v>
      </c>
      <c r="F7" s="13">
        <v>0.66</v>
      </c>
    </row>
    <row r="8" spans="1:6" x14ac:dyDescent="0.35">
      <c r="A8" t="s">
        <v>252</v>
      </c>
      <c r="B8" s="9">
        <v>1040</v>
      </c>
      <c r="C8" s="13">
        <v>0.02</v>
      </c>
      <c r="D8" s="9">
        <v>1025</v>
      </c>
      <c r="E8" s="9">
        <v>740</v>
      </c>
      <c r="F8" s="13">
        <v>0.72</v>
      </c>
    </row>
    <row r="9" spans="1:6" x14ac:dyDescent="0.35">
      <c r="A9" t="s">
        <v>253</v>
      </c>
      <c r="B9" s="9">
        <v>85</v>
      </c>
      <c r="C9" s="13">
        <v>0.02</v>
      </c>
      <c r="D9" s="9">
        <v>70</v>
      </c>
      <c r="E9" s="9">
        <v>55</v>
      </c>
      <c r="F9" s="13">
        <v>0.78</v>
      </c>
    </row>
    <row r="10" spans="1:6" x14ac:dyDescent="0.35">
      <c r="A10" t="s">
        <v>254</v>
      </c>
      <c r="B10" s="9">
        <v>160</v>
      </c>
      <c r="C10" s="13">
        <v>0.02</v>
      </c>
      <c r="D10" s="9">
        <v>155</v>
      </c>
      <c r="E10" s="9">
        <v>110</v>
      </c>
      <c r="F10" s="13">
        <v>0.72</v>
      </c>
    </row>
    <row r="11" spans="1:6" x14ac:dyDescent="0.35">
      <c r="A11" t="s">
        <v>255</v>
      </c>
      <c r="B11" s="9">
        <v>160</v>
      </c>
      <c r="C11" s="13">
        <v>0.02</v>
      </c>
      <c r="D11" s="9">
        <v>160</v>
      </c>
      <c r="E11" s="9">
        <v>125</v>
      </c>
      <c r="F11" s="13">
        <v>0.77</v>
      </c>
    </row>
    <row r="12" spans="1:6" x14ac:dyDescent="0.35">
      <c r="A12" t="s">
        <v>256</v>
      </c>
      <c r="B12" s="9">
        <v>195</v>
      </c>
      <c r="C12" s="13">
        <v>0.02</v>
      </c>
      <c r="D12" s="9">
        <v>175</v>
      </c>
      <c r="E12" s="9">
        <v>120</v>
      </c>
      <c r="F12" s="13">
        <v>0.69</v>
      </c>
    </row>
    <row r="13" spans="1:6" x14ac:dyDescent="0.35">
      <c r="A13" t="s">
        <v>257</v>
      </c>
      <c r="B13" s="9">
        <v>215</v>
      </c>
      <c r="C13" s="13">
        <v>0.02</v>
      </c>
      <c r="D13" s="9">
        <v>235</v>
      </c>
      <c r="E13" s="9">
        <v>155</v>
      </c>
      <c r="F13" s="13">
        <v>0.67</v>
      </c>
    </row>
    <row r="14" spans="1:6" x14ac:dyDescent="0.35">
      <c r="A14" t="s">
        <v>258</v>
      </c>
      <c r="B14" s="9">
        <v>95</v>
      </c>
      <c r="C14" s="13">
        <v>0.02</v>
      </c>
      <c r="D14" s="9">
        <v>95</v>
      </c>
      <c r="E14" s="9">
        <v>65</v>
      </c>
      <c r="F14" s="13">
        <v>0.67</v>
      </c>
    </row>
    <row r="15" spans="1:6" x14ac:dyDescent="0.35">
      <c r="A15" t="s">
        <v>259</v>
      </c>
      <c r="B15" s="9">
        <v>910</v>
      </c>
      <c r="C15" s="13">
        <v>0.02</v>
      </c>
      <c r="D15" s="9">
        <v>900</v>
      </c>
      <c r="E15" s="9">
        <v>635</v>
      </c>
      <c r="F15" s="13">
        <v>0.71</v>
      </c>
    </row>
    <row r="16" spans="1:6" x14ac:dyDescent="0.35">
      <c r="A16" t="s">
        <v>260</v>
      </c>
      <c r="B16" s="9">
        <v>50</v>
      </c>
      <c r="C16" s="13">
        <v>0.01</v>
      </c>
      <c r="D16" s="9">
        <v>50</v>
      </c>
      <c r="E16" s="9">
        <v>40</v>
      </c>
      <c r="F16" s="13">
        <v>0.79</v>
      </c>
    </row>
    <row r="17" spans="1:6" x14ac:dyDescent="0.35">
      <c r="A17" t="s">
        <v>261</v>
      </c>
      <c r="B17" s="9">
        <v>140</v>
      </c>
      <c r="C17" s="13">
        <v>0.02</v>
      </c>
      <c r="D17" s="9">
        <v>140</v>
      </c>
      <c r="E17" s="9">
        <v>100</v>
      </c>
      <c r="F17" s="13">
        <v>0.71</v>
      </c>
    </row>
    <row r="18" spans="1:6" x14ac:dyDescent="0.35">
      <c r="A18" t="s">
        <v>262</v>
      </c>
      <c r="B18" s="9">
        <v>120</v>
      </c>
      <c r="C18" s="13">
        <v>0.01</v>
      </c>
      <c r="D18" s="9">
        <v>115</v>
      </c>
      <c r="E18" s="9">
        <v>85</v>
      </c>
      <c r="F18" s="13">
        <v>0.75</v>
      </c>
    </row>
    <row r="19" spans="1:6" x14ac:dyDescent="0.35">
      <c r="A19" t="s">
        <v>263</v>
      </c>
      <c r="B19" s="9">
        <v>150</v>
      </c>
      <c r="C19" s="13">
        <v>0.02</v>
      </c>
      <c r="D19" s="9">
        <v>125</v>
      </c>
      <c r="E19" s="9">
        <v>80</v>
      </c>
      <c r="F19" s="13">
        <v>0.65</v>
      </c>
    </row>
    <row r="20" spans="1:6" x14ac:dyDescent="0.35">
      <c r="A20" t="s">
        <v>264</v>
      </c>
      <c r="B20" s="9">
        <v>145</v>
      </c>
      <c r="C20" s="13">
        <v>0.02</v>
      </c>
      <c r="D20" s="9">
        <v>180</v>
      </c>
      <c r="E20" s="9">
        <v>115</v>
      </c>
      <c r="F20" s="13">
        <v>0.66</v>
      </c>
    </row>
    <row r="21" spans="1:6" x14ac:dyDescent="0.35">
      <c r="A21" t="s">
        <v>265</v>
      </c>
      <c r="B21" s="9">
        <v>55</v>
      </c>
      <c r="C21" s="13">
        <v>0.01</v>
      </c>
      <c r="D21" s="9">
        <v>55</v>
      </c>
      <c r="E21" s="9">
        <v>35</v>
      </c>
      <c r="F21" s="13">
        <v>0.66</v>
      </c>
    </row>
    <row r="22" spans="1:6" x14ac:dyDescent="0.35">
      <c r="A22" t="s">
        <v>266</v>
      </c>
      <c r="B22" s="9">
        <v>665</v>
      </c>
      <c r="C22" s="13">
        <v>0.02</v>
      </c>
      <c r="D22" s="9">
        <v>660</v>
      </c>
      <c r="E22" s="9">
        <v>455</v>
      </c>
      <c r="F22" s="13">
        <v>0.69</v>
      </c>
    </row>
    <row r="23" spans="1:6" x14ac:dyDescent="0.35">
      <c r="A23" t="s">
        <v>267</v>
      </c>
      <c r="B23" s="9">
        <v>55</v>
      </c>
      <c r="C23" s="13">
        <v>0.01</v>
      </c>
      <c r="D23" s="9">
        <v>50</v>
      </c>
      <c r="E23" s="9">
        <v>40</v>
      </c>
      <c r="F23" s="13">
        <v>0.82</v>
      </c>
    </row>
    <row r="24" spans="1:6" x14ac:dyDescent="0.35">
      <c r="A24" t="s">
        <v>268</v>
      </c>
      <c r="B24" s="9">
        <v>85</v>
      </c>
      <c r="C24" s="13">
        <v>0.01</v>
      </c>
      <c r="D24" s="9">
        <v>85</v>
      </c>
      <c r="E24" s="9">
        <v>65</v>
      </c>
      <c r="F24" s="13">
        <v>0.72</v>
      </c>
    </row>
    <row r="25" spans="1:6" x14ac:dyDescent="0.35">
      <c r="A25" t="s">
        <v>269</v>
      </c>
      <c r="B25" s="9">
        <v>90</v>
      </c>
      <c r="C25" s="13">
        <v>0.01</v>
      </c>
      <c r="D25" s="9">
        <v>85</v>
      </c>
      <c r="E25" s="9">
        <v>75</v>
      </c>
      <c r="F25" s="13">
        <v>0.85</v>
      </c>
    </row>
    <row r="26" spans="1:6" x14ac:dyDescent="0.35">
      <c r="A26" t="s">
        <v>270</v>
      </c>
      <c r="B26" s="9">
        <v>120</v>
      </c>
      <c r="C26" s="13">
        <v>0.01</v>
      </c>
      <c r="D26" s="9">
        <v>105</v>
      </c>
      <c r="E26" s="9">
        <v>75</v>
      </c>
      <c r="F26" s="13">
        <v>0.73</v>
      </c>
    </row>
    <row r="27" spans="1:6" x14ac:dyDescent="0.35">
      <c r="A27" t="s">
        <v>271</v>
      </c>
      <c r="B27" s="9">
        <v>125</v>
      </c>
      <c r="C27" s="13">
        <v>0.01</v>
      </c>
      <c r="D27" s="9">
        <v>145</v>
      </c>
      <c r="E27" s="9">
        <v>105</v>
      </c>
      <c r="F27" s="13">
        <v>0.71</v>
      </c>
    </row>
    <row r="28" spans="1:6" x14ac:dyDescent="0.35">
      <c r="A28" t="s">
        <v>272</v>
      </c>
      <c r="B28" s="9">
        <v>50</v>
      </c>
      <c r="C28" s="13">
        <v>0.01</v>
      </c>
      <c r="D28" s="9">
        <v>50</v>
      </c>
      <c r="E28" s="9">
        <v>40</v>
      </c>
      <c r="F28" s="13">
        <v>0.76</v>
      </c>
    </row>
    <row r="29" spans="1:6" x14ac:dyDescent="0.35">
      <c r="A29" t="s">
        <v>273</v>
      </c>
      <c r="B29" s="9">
        <v>535</v>
      </c>
      <c r="C29" s="13">
        <v>0.01</v>
      </c>
      <c r="D29" s="9">
        <v>525</v>
      </c>
      <c r="E29" s="9">
        <v>395</v>
      </c>
      <c r="F29" s="13">
        <v>0.75</v>
      </c>
    </row>
    <row r="30" spans="1:6" x14ac:dyDescent="0.35">
      <c r="A30" t="s">
        <v>274</v>
      </c>
      <c r="B30" s="9">
        <v>50</v>
      </c>
      <c r="C30" s="13">
        <v>0.01</v>
      </c>
      <c r="D30" s="9">
        <v>40</v>
      </c>
      <c r="E30" s="9">
        <v>35</v>
      </c>
      <c r="F30" s="13">
        <v>0.8</v>
      </c>
    </row>
    <row r="31" spans="1:6" x14ac:dyDescent="0.35">
      <c r="A31" t="s">
        <v>275</v>
      </c>
      <c r="B31" s="9">
        <v>110</v>
      </c>
      <c r="C31" s="13">
        <v>0.01</v>
      </c>
      <c r="D31" s="9">
        <v>115</v>
      </c>
      <c r="E31" s="9">
        <v>90</v>
      </c>
      <c r="F31" s="13">
        <v>0.79</v>
      </c>
    </row>
    <row r="32" spans="1:6" x14ac:dyDescent="0.35">
      <c r="A32" t="s">
        <v>276</v>
      </c>
      <c r="B32" s="9">
        <v>95</v>
      </c>
      <c r="C32" s="13">
        <v>0.01</v>
      </c>
      <c r="D32" s="9">
        <v>100</v>
      </c>
      <c r="E32" s="9">
        <v>75</v>
      </c>
      <c r="F32" s="13">
        <v>0.76</v>
      </c>
    </row>
    <row r="33" spans="1:6" x14ac:dyDescent="0.35">
      <c r="A33" t="s">
        <v>277</v>
      </c>
      <c r="B33" s="9">
        <v>110</v>
      </c>
      <c r="C33" s="13">
        <v>0.01</v>
      </c>
      <c r="D33" s="9">
        <v>85</v>
      </c>
      <c r="E33" s="9">
        <v>50</v>
      </c>
      <c r="F33" s="13">
        <v>0.61</v>
      </c>
    </row>
    <row r="34" spans="1:6" x14ac:dyDescent="0.35">
      <c r="A34" t="s">
        <v>278</v>
      </c>
      <c r="B34" s="9">
        <v>110</v>
      </c>
      <c r="C34" s="13">
        <v>0.01</v>
      </c>
      <c r="D34" s="9">
        <v>125</v>
      </c>
      <c r="E34" s="9">
        <v>80</v>
      </c>
      <c r="F34" s="13">
        <v>0.66</v>
      </c>
    </row>
    <row r="35" spans="1:6" x14ac:dyDescent="0.35">
      <c r="A35" t="s">
        <v>279</v>
      </c>
      <c r="B35" s="9">
        <v>50</v>
      </c>
      <c r="C35" s="13">
        <v>0.01</v>
      </c>
      <c r="D35" s="9">
        <v>60</v>
      </c>
      <c r="E35" s="9">
        <v>50</v>
      </c>
      <c r="F35" s="13">
        <v>0.83</v>
      </c>
    </row>
    <row r="36" spans="1:6" x14ac:dyDescent="0.35">
      <c r="A36" t="s">
        <v>280</v>
      </c>
      <c r="B36" s="9">
        <v>525</v>
      </c>
      <c r="C36" s="13">
        <v>0.01</v>
      </c>
      <c r="D36" s="9">
        <v>520</v>
      </c>
      <c r="E36" s="9">
        <v>380</v>
      </c>
      <c r="F36" s="13">
        <v>0.73</v>
      </c>
    </row>
    <row r="37" spans="1:6" x14ac:dyDescent="0.35">
      <c r="A37" t="s">
        <v>281</v>
      </c>
      <c r="B37" s="9">
        <v>100</v>
      </c>
      <c r="C37" s="13">
        <v>0.03</v>
      </c>
      <c r="D37" s="9">
        <v>85</v>
      </c>
      <c r="E37" s="9">
        <v>75</v>
      </c>
      <c r="F37" s="13">
        <v>0.85</v>
      </c>
    </row>
    <row r="38" spans="1:6" x14ac:dyDescent="0.35">
      <c r="A38" t="s">
        <v>282</v>
      </c>
      <c r="B38" s="9">
        <v>210</v>
      </c>
      <c r="C38" s="13">
        <v>0.02</v>
      </c>
      <c r="D38" s="9">
        <v>210</v>
      </c>
      <c r="E38" s="9">
        <v>155</v>
      </c>
      <c r="F38" s="13">
        <v>0.75</v>
      </c>
    </row>
    <row r="39" spans="1:6" x14ac:dyDescent="0.35">
      <c r="A39" t="s">
        <v>283</v>
      </c>
      <c r="B39" s="9">
        <v>185</v>
      </c>
      <c r="C39" s="13">
        <v>0.02</v>
      </c>
      <c r="D39" s="9">
        <v>180</v>
      </c>
      <c r="E39" s="9">
        <v>140</v>
      </c>
      <c r="F39" s="13">
        <v>0.76</v>
      </c>
    </row>
    <row r="40" spans="1:6" x14ac:dyDescent="0.35">
      <c r="A40" t="s">
        <v>284</v>
      </c>
      <c r="B40" s="9">
        <v>220</v>
      </c>
      <c r="C40" s="13">
        <v>0.02</v>
      </c>
      <c r="D40" s="9">
        <v>200</v>
      </c>
      <c r="E40" s="9">
        <v>135</v>
      </c>
      <c r="F40" s="13">
        <v>0.68</v>
      </c>
    </row>
    <row r="41" spans="1:6" x14ac:dyDescent="0.35">
      <c r="A41" t="s">
        <v>285</v>
      </c>
      <c r="B41" s="9">
        <v>200</v>
      </c>
      <c r="C41" s="13">
        <v>0.02</v>
      </c>
      <c r="D41" s="9">
        <v>225</v>
      </c>
      <c r="E41" s="9">
        <v>155</v>
      </c>
      <c r="F41" s="13">
        <v>0.69</v>
      </c>
    </row>
    <row r="42" spans="1:6" x14ac:dyDescent="0.35">
      <c r="A42" t="s">
        <v>286</v>
      </c>
      <c r="B42" s="9">
        <v>100</v>
      </c>
      <c r="C42" s="13">
        <v>0.02</v>
      </c>
      <c r="D42" s="9">
        <v>110</v>
      </c>
      <c r="E42" s="9">
        <v>70</v>
      </c>
      <c r="F42" s="13">
        <v>0.64</v>
      </c>
    </row>
    <row r="43" spans="1:6" x14ac:dyDescent="0.35">
      <c r="A43" t="s">
        <v>287</v>
      </c>
      <c r="B43" s="9">
        <v>1020</v>
      </c>
      <c r="C43" s="13">
        <v>0.02</v>
      </c>
      <c r="D43" s="9">
        <v>1010</v>
      </c>
      <c r="E43" s="9">
        <v>730</v>
      </c>
      <c r="F43" s="13">
        <v>0.72</v>
      </c>
    </row>
    <row r="44" spans="1:6" x14ac:dyDescent="0.35">
      <c r="A44" t="s">
        <v>288</v>
      </c>
      <c r="B44" s="9">
        <v>170</v>
      </c>
      <c r="C44" s="13">
        <v>0.04</v>
      </c>
      <c r="D44" s="9">
        <v>150</v>
      </c>
      <c r="E44" s="9">
        <v>125</v>
      </c>
      <c r="F44" s="13">
        <v>0.83</v>
      </c>
    </row>
    <row r="45" spans="1:6" x14ac:dyDescent="0.35">
      <c r="A45" t="s">
        <v>289</v>
      </c>
      <c r="B45" s="9">
        <v>355</v>
      </c>
      <c r="C45" s="13">
        <v>0.04</v>
      </c>
      <c r="D45" s="9">
        <v>360</v>
      </c>
      <c r="E45" s="9">
        <v>290</v>
      </c>
      <c r="F45" s="13">
        <v>0.81</v>
      </c>
    </row>
    <row r="46" spans="1:6" x14ac:dyDescent="0.35">
      <c r="A46" t="s">
        <v>290</v>
      </c>
      <c r="B46" s="9">
        <v>310</v>
      </c>
      <c r="C46" s="13">
        <v>0.04</v>
      </c>
      <c r="D46" s="9">
        <v>290</v>
      </c>
      <c r="E46" s="9">
        <v>240</v>
      </c>
      <c r="F46" s="13">
        <v>0.83</v>
      </c>
    </row>
    <row r="47" spans="1:6" x14ac:dyDescent="0.35">
      <c r="A47" t="s">
        <v>291</v>
      </c>
      <c r="B47" s="9">
        <v>315</v>
      </c>
      <c r="C47" s="13">
        <v>0.04</v>
      </c>
      <c r="D47" s="9">
        <v>280</v>
      </c>
      <c r="E47" s="9">
        <v>210</v>
      </c>
      <c r="F47" s="13">
        <v>0.75</v>
      </c>
    </row>
    <row r="48" spans="1:6" x14ac:dyDescent="0.35">
      <c r="A48" t="s">
        <v>292</v>
      </c>
      <c r="B48" s="9">
        <v>340</v>
      </c>
      <c r="C48" s="13">
        <v>0.04</v>
      </c>
      <c r="D48" s="9">
        <v>375</v>
      </c>
      <c r="E48" s="9">
        <v>255</v>
      </c>
      <c r="F48" s="13">
        <v>0.68</v>
      </c>
    </row>
    <row r="49" spans="1:6" x14ac:dyDescent="0.35">
      <c r="A49" t="s">
        <v>293</v>
      </c>
      <c r="B49" s="9">
        <v>145</v>
      </c>
      <c r="C49" s="13">
        <v>0.03</v>
      </c>
      <c r="D49" s="9">
        <v>160</v>
      </c>
      <c r="E49" s="9">
        <v>120</v>
      </c>
      <c r="F49" s="13">
        <v>0.76</v>
      </c>
    </row>
    <row r="50" spans="1:6" x14ac:dyDescent="0.35">
      <c r="A50" t="s">
        <v>294</v>
      </c>
      <c r="B50" s="9">
        <v>1635</v>
      </c>
      <c r="C50" s="13">
        <v>0.04</v>
      </c>
      <c r="D50" s="9">
        <v>1615</v>
      </c>
      <c r="E50" s="9">
        <v>1240</v>
      </c>
      <c r="F50" s="13">
        <v>0.77</v>
      </c>
    </row>
    <row r="51" spans="1:6" x14ac:dyDescent="0.35">
      <c r="A51" t="s">
        <v>295</v>
      </c>
      <c r="B51" s="9">
        <v>135</v>
      </c>
      <c r="C51" s="13">
        <v>0.03</v>
      </c>
      <c r="D51" s="9">
        <v>115</v>
      </c>
      <c r="E51" s="9">
        <v>85</v>
      </c>
      <c r="F51" s="13">
        <v>0.73</v>
      </c>
    </row>
    <row r="52" spans="1:6" x14ac:dyDescent="0.35">
      <c r="A52" t="s">
        <v>296</v>
      </c>
      <c r="B52" s="9">
        <v>255</v>
      </c>
      <c r="C52" s="13">
        <v>0.03</v>
      </c>
      <c r="D52" s="9">
        <v>260</v>
      </c>
      <c r="E52" s="9">
        <v>200</v>
      </c>
      <c r="F52" s="13">
        <v>0.77</v>
      </c>
    </row>
    <row r="53" spans="1:6" x14ac:dyDescent="0.35">
      <c r="A53" t="s">
        <v>297</v>
      </c>
      <c r="B53" s="9">
        <v>285</v>
      </c>
      <c r="C53" s="13">
        <v>0.03</v>
      </c>
      <c r="D53" s="9">
        <v>270</v>
      </c>
      <c r="E53" s="9">
        <v>210</v>
      </c>
      <c r="F53" s="13">
        <v>0.77</v>
      </c>
    </row>
    <row r="54" spans="1:6" x14ac:dyDescent="0.35">
      <c r="A54" t="s">
        <v>298</v>
      </c>
      <c r="B54" s="9">
        <v>285</v>
      </c>
      <c r="C54" s="13">
        <v>0.03</v>
      </c>
      <c r="D54" s="9">
        <v>245</v>
      </c>
      <c r="E54" s="9">
        <v>165</v>
      </c>
      <c r="F54" s="13">
        <v>0.66</v>
      </c>
    </row>
    <row r="55" spans="1:6" x14ac:dyDescent="0.35">
      <c r="A55" t="s">
        <v>299</v>
      </c>
      <c r="B55" s="9">
        <v>305</v>
      </c>
      <c r="C55" s="13">
        <v>0.03</v>
      </c>
      <c r="D55" s="9">
        <v>345</v>
      </c>
      <c r="E55" s="9">
        <v>230</v>
      </c>
      <c r="F55" s="13">
        <v>0.67</v>
      </c>
    </row>
    <row r="56" spans="1:6" x14ac:dyDescent="0.35">
      <c r="A56" t="s">
        <v>300</v>
      </c>
      <c r="B56" s="9">
        <v>120</v>
      </c>
      <c r="C56" s="13">
        <v>0.03</v>
      </c>
      <c r="D56" s="9">
        <v>125</v>
      </c>
      <c r="E56" s="9">
        <v>85</v>
      </c>
      <c r="F56" s="13">
        <v>0.71</v>
      </c>
    </row>
    <row r="57" spans="1:6" x14ac:dyDescent="0.35">
      <c r="A57" t="s">
        <v>301</v>
      </c>
      <c r="B57" s="9">
        <v>1385</v>
      </c>
      <c r="C57" s="13">
        <v>0.03</v>
      </c>
      <c r="D57" s="9">
        <v>1365</v>
      </c>
      <c r="E57" s="9">
        <v>975</v>
      </c>
      <c r="F57" s="13">
        <v>0.72</v>
      </c>
    </row>
    <row r="58" spans="1:6" x14ac:dyDescent="0.35">
      <c r="A58" t="s">
        <v>302</v>
      </c>
      <c r="B58" s="9">
        <v>40</v>
      </c>
      <c r="C58" s="13">
        <v>0.01</v>
      </c>
      <c r="D58" s="9">
        <v>30</v>
      </c>
      <c r="E58" s="9">
        <v>25</v>
      </c>
      <c r="F58" s="13">
        <v>0.83</v>
      </c>
    </row>
    <row r="59" spans="1:6" x14ac:dyDescent="0.35">
      <c r="A59" t="s">
        <v>303</v>
      </c>
      <c r="B59" s="9">
        <v>105</v>
      </c>
      <c r="C59" s="13">
        <v>0.01</v>
      </c>
      <c r="D59" s="9">
        <v>105</v>
      </c>
      <c r="E59" s="9">
        <v>80</v>
      </c>
      <c r="F59" s="13">
        <v>0.75</v>
      </c>
    </row>
    <row r="60" spans="1:6" x14ac:dyDescent="0.35">
      <c r="A60" t="s">
        <v>304</v>
      </c>
      <c r="B60" s="9">
        <v>75</v>
      </c>
      <c r="C60" s="13">
        <v>0.01</v>
      </c>
      <c r="D60" s="9">
        <v>80</v>
      </c>
      <c r="E60" s="9">
        <v>55</v>
      </c>
      <c r="F60" s="13">
        <v>0.72</v>
      </c>
    </row>
    <row r="61" spans="1:6" x14ac:dyDescent="0.35">
      <c r="A61" t="s">
        <v>305</v>
      </c>
      <c r="B61" s="9">
        <v>95</v>
      </c>
      <c r="C61" s="13">
        <v>0.01</v>
      </c>
      <c r="D61" s="9">
        <v>75</v>
      </c>
      <c r="E61" s="9">
        <v>50</v>
      </c>
      <c r="F61" s="13">
        <v>0.71</v>
      </c>
    </row>
    <row r="62" spans="1:6" x14ac:dyDescent="0.35">
      <c r="A62" t="s">
        <v>306</v>
      </c>
      <c r="B62" s="9">
        <v>90</v>
      </c>
      <c r="C62" s="13">
        <v>0.01</v>
      </c>
      <c r="D62" s="9">
        <v>110</v>
      </c>
      <c r="E62" s="9">
        <v>65</v>
      </c>
      <c r="F62" s="13">
        <v>0.61</v>
      </c>
    </row>
    <row r="63" spans="1:6" x14ac:dyDescent="0.35">
      <c r="A63" t="s">
        <v>307</v>
      </c>
      <c r="B63" s="9">
        <v>45</v>
      </c>
      <c r="C63" s="13">
        <v>0.01</v>
      </c>
      <c r="D63" s="9">
        <v>50</v>
      </c>
      <c r="E63" s="9">
        <v>30</v>
      </c>
      <c r="F63" s="13">
        <v>0.61</v>
      </c>
    </row>
    <row r="64" spans="1:6" x14ac:dyDescent="0.35">
      <c r="A64" t="s">
        <v>308</v>
      </c>
      <c r="B64" s="9">
        <v>450</v>
      </c>
      <c r="C64" s="13">
        <v>0.01</v>
      </c>
      <c r="D64" s="9">
        <v>445</v>
      </c>
      <c r="E64" s="9">
        <v>310</v>
      </c>
      <c r="F64" s="13">
        <v>0.7</v>
      </c>
    </row>
    <row r="65" spans="1:6" x14ac:dyDescent="0.35">
      <c r="A65" t="s">
        <v>309</v>
      </c>
      <c r="B65" s="9">
        <v>40</v>
      </c>
      <c r="C65" s="13">
        <v>0.01</v>
      </c>
      <c r="D65" s="9">
        <v>35</v>
      </c>
      <c r="E65" s="9">
        <v>25</v>
      </c>
      <c r="F65" s="13">
        <v>0.71</v>
      </c>
    </row>
    <row r="66" spans="1:6" x14ac:dyDescent="0.35">
      <c r="A66" t="s">
        <v>310</v>
      </c>
      <c r="B66" s="9">
        <v>110</v>
      </c>
      <c r="C66" s="13">
        <v>0.01</v>
      </c>
      <c r="D66" s="9">
        <v>110</v>
      </c>
      <c r="E66" s="9">
        <v>75</v>
      </c>
      <c r="F66" s="13">
        <v>0.7</v>
      </c>
    </row>
    <row r="67" spans="1:6" x14ac:dyDescent="0.35">
      <c r="A67" t="s">
        <v>311</v>
      </c>
      <c r="B67" s="9">
        <v>105</v>
      </c>
      <c r="C67" s="13">
        <v>0.01</v>
      </c>
      <c r="D67" s="9">
        <v>100</v>
      </c>
      <c r="E67" s="9">
        <v>75</v>
      </c>
      <c r="F67" s="13">
        <v>0.76</v>
      </c>
    </row>
    <row r="68" spans="1:6" x14ac:dyDescent="0.35">
      <c r="A68" t="s">
        <v>312</v>
      </c>
      <c r="B68" s="9">
        <v>120</v>
      </c>
      <c r="C68" s="13">
        <v>0.01</v>
      </c>
      <c r="D68" s="9">
        <v>100</v>
      </c>
      <c r="E68" s="9">
        <v>60</v>
      </c>
      <c r="F68" s="13">
        <v>0.61</v>
      </c>
    </row>
    <row r="69" spans="1:6" x14ac:dyDescent="0.35">
      <c r="A69" t="s">
        <v>313</v>
      </c>
      <c r="B69" s="9">
        <v>160</v>
      </c>
      <c r="C69" s="13">
        <v>0.02</v>
      </c>
      <c r="D69" s="9">
        <v>180</v>
      </c>
      <c r="E69" s="9">
        <v>110</v>
      </c>
      <c r="F69" s="13">
        <v>0.62</v>
      </c>
    </row>
    <row r="70" spans="1:6" x14ac:dyDescent="0.35">
      <c r="A70" t="s">
        <v>314</v>
      </c>
      <c r="B70" s="9">
        <v>55</v>
      </c>
      <c r="C70" s="13">
        <v>0.01</v>
      </c>
      <c r="D70" s="9">
        <v>60</v>
      </c>
      <c r="E70" s="9">
        <v>40</v>
      </c>
      <c r="F70" s="13">
        <v>0.68</v>
      </c>
    </row>
    <row r="71" spans="1:6" x14ac:dyDescent="0.35">
      <c r="A71" t="s">
        <v>315</v>
      </c>
      <c r="B71" s="9">
        <v>590</v>
      </c>
      <c r="C71" s="13">
        <v>0.01</v>
      </c>
      <c r="D71" s="9">
        <v>580</v>
      </c>
      <c r="E71" s="9">
        <v>390</v>
      </c>
      <c r="F71" s="13">
        <v>0.67</v>
      </c>
    </row>
    <row r="72" spans="1:6" x14ac:dyDescent="0.35">
      <c r="A72" t="s">
        <v>316</v>
      </c>
      <c r="B72" s="9">
        <v>55</v>
      </c>
      <c r="C72" s="13">
        <v>0.01</v>
      </c>
      <c r="D72" s="9">
        <v>45</v>
      </c>
      <c r="E72" s="9">
        <v>35</v>
      </c>
      <c r="F72" s="13">
        <v>0.78</v>
      </c>
    </row>
    <row r="73" spans="1:6" x14ac:dyDescent="0.35">
      <c r="A73" t="s">
        <v>317</v>
      </c>
      <c r="B73" s="9">
        <v>80</v>
      </c>
      <c r="C73" s="13">
        <v>0.01</v>
      </c>
      <c r="D73" s="9">
        <v>80</v>
      </c>
      <c r="E73" s="9">
        <v>60</v>
      </c>
      <c r="F73" s="13">
        <v>0.75</v>
      </c>
    </row>
    <row r="74" spans="1:6" x14ac:dyDescent="0.35">
      <c r="A74" t="s">
        <v>318</v>
      </c>
      <c r="B74" s="9">
        <v>65</v>
      </c>
      <c r="C74" s="13">
        <v>0.01</v>
      </c>
      <c r="D74" s="9">
        <v>70</v>
      </c>
      <c r="E74" s="9">
        <v>60</v>
      </c>
      <c r="F74" s="13">
        <v>0.82</v>
      </c>
    </row>
    <row r="75" spans="1:6" x14ac:dyDescent="0.35">
      <c r="A75" t="s">
        <v>319</v>
      </c>
      <c r="B75" s="9">
        <v>105</v>
      </c>
      <c r="C75" s="13">
        <v>0.01</v>
      </c>
      <c r="D75" s="9">
        <v>85</v>
      </c>
      <c r="E75" s="9">
        <v>55</v>
      </c>
      <c r="F75" s="13">
        <v>0.66</v>
      </c>
    </row>
    <row r="76" spans="1:6" x14ac:dyDescent="0.35">
      <c r="A76" t="s">
        <v>320</v>
      </c>
      <c r="B76" s="9">
        <v>85</v>
      </c>
      <c r="C76" s="13">
        <v>0.01</v>
      </c>
      <c r="D76" s="9">
        <v>100</v>
      </c>
      <c r="E76" s="9">
        <v>60</v>
      </c>
      <c r="F76" s="13">
        <v>0.61</v>
      </c>
    </row>
    <row r="77" spans="1:6" x14ac:dyDescent="0.35">
      <c r="A77" t="s">
        <v>321</v>
      </c>
      <c r="B77" s="9">
        <v>40</v>
      </c>
      <c r="C77" s="13">
        <v>0.01</v>
      </c>
      <c r="D77" s="9">
        <v>40</v>
      </c>
      <c r="E77" s="9">
        <v>30</v>
      </c>
      <c r="F77" s="13">
        <v>0.72</v>
      </c>
    </row>
    <row r="78" spans="1:6" x14ac:dyDescent="0.35">
      <c r="A78" t="s">
        <v>322</v>
      </c>
      <c r="B78" s="9">
        <v>430</v>
      </c>
      <c r="C78" s="13">
        <v>0.01</v>
      </c>
      <c r="D78" s="9">
        <v>425</v>
      </c>
      <c r="E78" s="9">
        <v>305</v>
      </c>
      <c r="F78" s="13">
        <v>0.71</v>
      </c>
    </row>
    <row r="79" spans="1:6" x14ac:dyDescent="0.35">
      <c r="A79" t="s">
        <v>323</v>
      </c>
      <c r="B79" s="9">
        <v>180</v>
      </c>
      <c r="C79" s="13">
        <v>0.05</v>
      </c>
      <c r="D79" s="9">
        <v>155</v>
      </c>
      <c r="E79" s="9">
        <v>115</v>
      </c>
      <c r="F79" s="13">
        <v>0.73</v>
      </c>
    </row>
    <row r="80" spans="1:6" x14ac:dyDescent="0.35">
      <c r="A80" t="s">
        <v>324</v>
      </c>
      <c r="B80" s="9">
        <v>440</v>
      </c>
      <c r="C80" s="13">
        <v>0.05</v>
      </c>
      <c r="D80" s="9">
        <v>435</v>
      </c>
      <c r="E80" s="9">
        <v>350</v>
      </c>
      <c r="F80" s="13">
        <v>0.8</v>
      </c>
    </row>
    <row r="81" spans="1:6" x14ac:dyDescent="0.35">
      <c r="A81" t="s">
        <v>325</v>
      </c>
      <c r="B81" s="9">
        <v>460</v>
      </c>
      <c r="C81" s="13">
        <v>0.05</v>
      </c>
      <c r="D81" s="9">
        <v>445</v>
      </c>
      <c r="E81" s="9">
        <v>350</v>
      </c>
      <c r="F81" s="13">
        <v>0.79</v>
      </c>
    </row>
    <row r="82" spans="1:6" x14ac:dyDescent="0.35">
      <c r="A82" t="s">
        <v>326</v>
      </c>
      <c r="B82" s="9">
        <v>490</v>
      </c>
      <c r="C82" s="13">
        <v>0.06</v>
      </c>
      <c r="D82" s="9">
        <v>450</v>
      </c>
      <c r="E82" s="9">
        <v>310</v>
      </c>
      <c r="F82" s="13">
        <v>0.68</v>
      </c>
    </row>
    <row r="83" spans="1:6" x14ac:dyDescent="0.35">
      <c r="A83" t="s">
        <v>327</v>
      </c>
      <c r="B83" s="9">
        <v>510</v>
      </c>
      <c r="C83" s="13">
        <v>0.05</v>
      </c>
      <c r="D83" s="9">
        <v>565</v>
      </c>
      <c r="E83" s="9">
        <v>380</v>
      </c>
      <c r="F83" s="13">
        <v>0.67</v>
      </c>
    </row>
    <row r="84" spans="1:6" x14ac:dyDescent="0.35">
      <c r="A84" t="s">
        <v>328</v>
      </c>
      <c r="B84" s="9">
        <v>210</v>
      </c>
      <c r="C84" s="13">
        <v>0.05</v>
      </c>
      <c r="D84" s="9">
        <v>210</v>
      </c>
      <c r="E84" s="9">
        <v>155</v>
      </c>
      <c r="F84" s="13">
        <v>0.73</v>
      </c>
    </row>
    <row r="85" spans="1:6" x14ac:dyDescent="0.35">
      <c r="A85" t="s">
        <v>329</v>
      </c>
      <c r="B85" s="9">
        <v>2295</v>
      </c>
      <c r="C85" s="13">
        <v>0.05</v>
      </c>
      <c r="D85" s="9">
        <v>2260</v>
      </c>
      <c r="E85" s="9">
        <v>1655</v>
      </c>
      <c r="F85" s="13">
        <v>0.73</v>
      </c>
    </row>
    <row r="86" spans="1:6" x14ac:dyDescent="0.35">
      <c r="A86" t="s">
        <v>330</v>
      </c>
      <c r="B86" s="9">
        <v>100</v>
      </c>
      <c r="C86" s="13">
        <v>0.02</v>
      </c>
      <c r="D86" s="9">
        <v>95</v>
      </c>
      <c r="E86" s="9">
        <v>75</v>
      </c>
      <c r="F86" s="13">
        <v>0.79</v>
      </c>
    </row>
    <row r="87" spans="1:6" x14ac:dyDescent="0.35">
      <c r="A87" t="s">
        <v>331</v>
      </c>
      <c r="B87" s="9">
        <v>240</v>
      </c>
      <c r="C87" s="13">
        <v>0.03</v>
      </c>
      <c r="D87" s="9">
        <v>235</v>
      </c>
      <c r="E87" s="9">
        <v>185</v>
      </c>
      <c r="F87" s="13">
        <v>0.78</v>
      </c>
    </row>
    <row r="88" spans="1:6" x14ac:dyDescent="0.35">
      <c r="A88" t="s">
        <v>332</v>
      </c>
      <c r="B88" s="9">
        <v>250</v>
      </c>
      <c r="C88" s="13">
        <v>0.03</v>
      </c>
      <c r="D88" s="9">
        <v>240</v>
      </c>
      <c r="E88" s="9">
        <v>180</v>
      </c>
      <c r="F88" s="13">
        <v>0.75</v>
      </c>
    </row>
    <row r="89" spans="1:6" x14ac:dyDescent="0.35">
      <c r="A89" t="s">
        <v>333</v>
      </c>
      <c r="B89" s="9">
        <v>270</v>
      </c>
      <c r="C89" s="13">
        <v>0.03</v>
      </c>
      <c r="D89" s="9">
        <v>245</v>
      </c>
      <c r="E89" s="9">
        <v>160</v>
      </c>
      <c r="F89" s="13">
        <v>0.65</v>
      </c>
    </row>
    <row r="90" spans="1:6" x14ac:dyDescent="0.35">
      <c r="A90" t="s">
        <v>334</v>
      </c>
      <c r="B90" s="9">
        <v>295</v>
      </c>
      <c r="C90" s="13">
        <v>0.03</v>
      </c>
      <c r="D90" s="9">
        <v>315</v>
      </c>
      <c r="E90" s="9">
        <v>225</v>
      </c>
      <c r="F90" s="13">
        <v>0.72</v>
      </c>
    </row>
    <row r="91" spans="1:6" x14ac:dyDescent="0.35">
      <c r="A91" t="s">
        <v>335</v>
      </c>
      <c r="B91" s="9">
        <v>115</v>
      </c>
      <c r="C91" s="13">
        <v>0.03</v>
      </c>
      <c r="D91" s="9">
        <v>120</v>
      </c>
      <c r="E91" s="9">
        <v>90</v>
      </c>
      <c r="F91" s="13">
        <v>0.75</v>
      </c>
    </row>
    <row r="92" spans="1:6" x14ac:dyDescent="0.35">
      <c r="A92" t="s">
        <v>336</v>
      </c>
      <c r="B92" s="9">
        <v>1265</v>
      </c>
      <c r="C92" s="13">
        <v>0.03</v>
      </c>
      <c r="D92" s="9">
        <v>1250</v>
      </c>
      <c r="E92" s="9">
        <v>915</v>
      </c>
      <c r="F92" s="13">
        <v>0.73</v>
      </c>
    </row>
    <row r="93" spans="1:6" x14ac:dyDescent="0.35">
      <c r="A93" t="s">
        <v>337</v>
      </c>
      <c r="B93" s="9">
        <v>195</v>
      </c>
      <c r="C93" s="13">
        <v>0.05</v>
      </c>
      <c r="D93" s="9">
        <v>170</v>
      </c>
      <c r="E93" s="9">
        <v>125</v>
      </c>
      <c r="F93" s="13">
        <v>0.73</v>
      </c>
    </row>
    <row r="94" spans="1:6" x14ac:dyDescent="0.35">
      <c r="A94" t="s">
        <v>338</v>
      </c>
      <c r="B94" s="9">
        <v>425</v>
      </c>
      <c r="C94" s="13">
        <v>0.05</v>
      </c>
      <c r="D94" s="9">
        <v>430</v>
      </c>
      <c r="E94" s="9">
        <v>335</v>
      </c>
      <c r="F94" s="13">
        <v>0.78</v>
      </c>
    </row>
    <row r="95" spans="1:6" x14ac:dyDescent="0.35">
      <c r="A95" t="s">
        <v>339</v>
      </c>
      <c r="B95" s="9">
        <v>460</v>
      </c>
      <c r="C95" s="13">
        <v>0.05</v>
      </c>
      <c r="D95" s="9">
        <v>450</v>
      </c>
      <c r="E95" s="9">
        <v>335</v>
      </c>
      <c r="F95" s="13">
        <v>0.75</v>
      </c>
    </row>
    <row r="96" spans="1:6" x14ac:dyDescent="0.35">
      <c r="A96" t="s">
        <v>340</v>
      </c>
      <c r="B96" s="9">
        <v>505</v>
      </c>
      <c r="C96" s="13">
        <v>0.06</v>
      </c>
      <c r="D96" s="9">
        <v>445</v>
      </c>
      <c r="E96" s="9">
        <v>300</v>
      </c>
      <c r="F96" s="13">
        <v>0.68</v>
      </c>
    </row>
    <row r="97" spans="1:6" x14ac:dyDescent="0.35">
      <c r="A97" t="s">
        <v>341</v>
      </c>
      <c r="B97" s="9">
        <v>505</v>
      </c>
      <c r="C97" s="13">
        <v>0.05</v>
      </c>
      <c r="D97" s="9">
        <v>570</v>
      </c>
      <c r="E97" s="9">
        <v>380</v>
      </c>
      <c r="F97" s="13">
        <v>0.67</v>
      </c>
    </row>
    <row r="98" spans="1:6" x14ac:dyDescent="0.35">
      <c r="A98" t="s">
        <v>342</v>
      </c>
      <c r="B98" s="9">
        <v>230</v>
      </c>
      <c r="C98" s="13">
        <v>0.05</v>
      </c>
      <c r="D98" s="9">
        <v>230</v>
      </c>
      <c r="E98" s="9">
        <v>165</v>
      </c>
      <c r="F98" s="13">
        <v>0.72</v>
      </c>
    </row>
    <row r="99" spans="1:6" x14ac:dyDescent="0.35">
      <c r="A99" t="s">
        <v>343</v>
      </c>
      <c r="B99" s="9">
        <v>2315</v>
      </c>
      <c r="C99" s="13">
        <v>0.05</v>
      </c>
      <c r="D99" s="9">
        <v>2290</v>
      </c>
      <c r="E99" s="9">
        <v>1640</v>
      </c>
      <c r="F99" s="13">
        <v>0.72</v>
      </c>
    </row>
    <row r="100" spans="1:6" x14ac:dyDescent="0.35">
      <c r="A100" t="s">
        <v>344</v>
      </c>
      <c r="B100" s="9">
        <v>830</v>
      </c>
      <c r="C100" s="13">
        <v>0.21</v>
      </c>
      <c r="D100" s="9">
        <v>710</v>
      </c>
      <c r="E100" s="9">
        <v>605</v>
      </c>
      <c r="F100" s="13">
        <v>0.85</v>
      </c>
    </row>
    <row r="101" spans="1:6" x14ac:dyDescent="0.35">
      <c r="A101" t="s">
        <v>345</v>
      </c>
      <c r="B101" s="9">
        <v>1785</v>
      </c>
      <c r="C101" s="13">
        <v>0.21</v>
      </c>
      <c r="D101" s="9">
        <v>1800</v>
      </c>
      <c r="E101" s="9">
        <v>1490</v>
      </c>
      <c r="F101" s="13">
        <v>0.83</v>
      </c>
    </row>
    <row r="102" spans="1:6" x14ac:dyDescent="0.35">
      <c r="A102" t="s">
        <v>346</v>
      </c>
      <c r="B102" s="9">
        <v>1780</v>
      </c>
      <c r="C102" s="13">
        <v>0.2</v>
      </c>
      <c r="D102" s="9">
        <v>1750</v>
      </c>
      <c r="E102" s="9">
        <v>1445</v>
      </c>
      <c r="F102" s="13">
        <v>0.83</v>
      </c>
    </row>
    <row r="103" spans="1:6" x14ac:dyDescent="0.35">
      <c r="A103" t="s">
        <v>347</v>
      </c>
      <c r="B103" s="9">
        <v>1675</v>
      </c>
      <c r="C103" s="13">
        <v>0.19</v>
      </c>
      <c r="D103" s="9">
        <v>1475</v>
      </c>
      <c r="E103" s="9">
        <v>1120</v>
      </c>
      <c r="F103" s="13">
        <v>0.76</v>
      </c>
    </row>
    <row r="104" spans="1:6" x14ac:dyDescent="0.35">
      <c r="A104" t="s">
        <v>348</v>
      </c>
      <c r="B104" s="9">
        <v>1815</v>
      </c>
      <c r="C104" s="13">
        <v>0.19</v>
      </c>
      <c r="D104" s="9">
        <v>2035</v>
      </c>
      <c r="E104" s="9">
        <v>1485</v>
      </c>
      <c r="F104" s="13">
        <v>0.73</v>
      </c>
    </row>
    <row r="105" spans="1:6" x14ac:dyDescent="0.35">
      <c r="A105" t="s">
        <v>349</v>
      </c>
      <c r="B105" s="9">
        <v>865</v>
      </c>
      <c r="C105" s="13">
        <v>0.21</v>
      </c>
      <c r="D105" s="9">
        <v>880</v>
      </c>
      <c r="E105" s="9">
        <v>660</v>
      </c>
      <c r="F105" s="13">
        <v>0.75</v>
      </c>
    </row>
    <row r="106" spans="1:6" x14ac:dyDescent="0.35">
      <c r="A106" t="s">
        <v>350</v>
      </c>
      <c r="B106" s="9">
        <v>8750</v>
      </c>
      <c r="C106" s="13">
        <v>0.2</v>
      </c>
      <c r="D106" s="9">
        <v>8650</v>
      </c>
      <c r="E106" s="9">
        <v>6805</v>
      </c>
      <c r="F106" s="13">
        <v>0.79</v>
      </c>
    </row>
    <row r="107" spans="1:6" x14ac:dyDescent="0.35">
      <c r="A107" t="s">
        <v>351</v>
      </c>
      <c r="B107" s="9">
        <v>120</v>
      </c>
      <c r="C107" s="13">
        <v>0.03</v>
      </c>
      <c r="D107" s="9">
        <v>105</v>
      </c>
      <c r="E107" s="9">
        <v>75</v>
      </c>
      <c r="F107" s="13">
        <v>0.75</v>
      </c>
    </row>
    <row r="108" spans="1:6" x14ac:dyDescent="0.35">
      <c r="A108" t="s">
        <v>352</v>
      </c>
      <c r="B108" s="9">
        <v>250</v>
      </c>
      <c r="C108" s="13">
        <v>0.03</v>
      </c>
      <c r="D108" s="9">
        <v>250</v>
      </c>
      <c r="E108" s="9">
        <v>185</v>
      </c>
      <c r="F108" s="13">
        <v>0.75</v>
      </c>
    </row>
    <row r="109" spans="1:6" x14ac:dyDescent="0.35">
      <c r="A109" t="s">
        <v>353</v>
      </c>
      <c r="B109" s="9">
        <v>270</v>
      </c>
      <c r="C109" s="13">
        <v>0.03</v>
      </c>
      <c r="D109" s="9">
        <v>260</v>
      </c>
      <c r="E109" s="9">
        <v>200</v>
      </c>
      <c r="F109" s="13">
        <v>0.77</v>
      </c>
    </row>
    <row r="110" spans="1:6" x14ac:dyDescent="0.35">
      <c r="A110" t="s">
        <v>354</v>
      </c>
      <c r="B110" s="9">
        <v>260</v>
      </c>
      <c r="C110" s="13">
        <v>0.03</v>
      </c>
      <c r="D110" s="9">
        <v>225</v>
      </c>
      <c r="E110" s="9">
        <v>160</v>
      </c>
      <c r="F110" s="13">
        <v>0.71</v>
      </c>
    </row>
    <row r="111" spans="1:6" x14ac:dyDescent="0.35">
      <c r="A111" t="s">
        <v>355</v>
      </c>
      <c r="B111" s="9">
        <v>285</v>
      </c>
      <c r="C111" s="13">
        <v>0.03</v>
      </c>
      <c r="D111" s="9">
        <v>325</v>
      </c>
      <c r="E111" s="9">
        <v>215</v>
      </c>
      <c r="F111" s="13">
        <v>0.67</v>
      </c>
    </row>
    <row r="112" spans="1:6" x14ac:dyDescent="0.35">
      <c r="A112" t="s">
        <v>356</v>
      </c>
      <c r="B112" s="9">
        <v>120</v>
      </c>
      <c r="C112" s="13">
        <v>0.03</v>
      </c>
      <c r="D112" s="9">
        <v>135</v>
      </c>
      <c r="E112" s="9">
        <v>90</v>
      </c>
      <c r="F112" s="13">
        <v>0.69</v>
      </c>
    </row>
    <row r="113" spans="1:6" x14ac:dyDescent="0.35">
      <c r="A113" t="s">
        <v>357</v>
      </c>
      <c r="B113" s="9">
        <v>1305</v>
      </c>
      <c r="C113" s="13">
        <v>0.03</v>
      </c>
      <c r="D113" s="9">
        <v>1295</v>
      </c>
      <c r="E113" s="9">
        <v>935</v>
      </c>
      <c r="F113" s="13">
        <v>0.72</v>
      </c>
    </row>
    <row r="114" spans="1:6" x14ac:dyDescent="0.35">
      <c r="A114" t="s">
        <v>358</v>
      </c>
      <c r="B114" s="9">
        <v>95</v>
      </c>
      <c r="C114" s="13">
        <v>0.02</v>
      </c>
      <c r="D114" s="9">
        <v>85</v>
      </c>
      <c r="E114" s="9">
        <v>65</v>
      </c>
      <c r="F114" s="13">
        <v>0.78</v>
      </c>
    </row>
    <row r="115" spans="1:6" x14ac:dyDescent="0.35">
      <c r="A115" t="s">
        <v>359</v>
      </c>
      <c r="B115" s="9">
        <v>210</v>
      </c>
      <c r="C115" s="13">
        <v>0.02</v>
      </c>
      <c r="D115" s="9">
        <v>210</v>
      </c>
      <c r="E115" s="9">
        <v>160</v>
      </c>
      <c r="F115" s="13">
        <v>0.75</v>
      </c>
    </row>
    <row r="116" spans="1:6" x14ac:dyDescent="0.35">
      <c r="A116" t="s">
        <v>360</v>
      </c>
      <c r="B116" s="9">
        <v>190</v>
      </c>
      <c r="C116" s="13">
        <v>0.02</v>
      </c>
      <c r="D116" s="9">
        <v>185</v>
      </c>
      <c r="E116" s="9">
        <v>145</v>
      </c>
      <c r="F116" s="13">
        <v>0.79</v>
      </c>
    </row>
    <row r="117" spans="1:6" x14ac:dyDescent="0.35">
      <c r="A117" t="s">
        <v>361</v>
      </c>
      <c r="B117" s="9">
        <v>195</v>
      </c>
      <c r="C117" s="13">
        <v>0.02</v>
      </c>
      <c r="D117" s="9">
        <v>170</v>
      </c>
      <c r="E117" s="9">
        <v>125</v>
      </c>
      <c r="F117" s="13">
        <v>0.72</v>
      </c>
    </row>
    <row r="118" spans="1:6" x14ac:dyDescent="0.35">
      <c r="A118" t="s">
        <v>362</v>
      </c>
      <c r="B118" s="9">
        <v>215</v>
      </c>
      <c r="C118" s="13">
        <v>0.02</v>
      </c>
      <c r="D118" s="9">
        <v>245</v>
      </c>
      <c r="E118" s="9">
        <v>160</v>
      </c>
      <c r="F118" s="13">
        <v>0.67</v>
      </c>
    </row>
    <row r="119" spans="1:6" x14ac:dyDescent="0.35">
      <c r="A119" t="s">
        <v>363</v>
      </c>
      <c r="B119" s="9">
        <v>110</v>
      </c>
      <c r="C119" s="13">
        <v>0.03</v>
      </c>
      <c r="D119" s="9">
        <v>110</v>
      </c>
      <c r="E119" s="9">
        <v>80</v>
      </c>
      <c r="F119" s="13">
        <v>0.73</v>
      </c>
    </row>
    <row r="120" spans="1:6" x14ac:dyDescent="0.35">
      <c r="A120" t="s">
        <v>364</v>
      </c>
      <c r="B120" s="9">
        <v>1015</v>
      </c>
      <c r="C120" s="13">
        <v>0.02</v>
      </c>
      <c r="D120" s="9">
        <v>1005</v>
      </c>
      <c r="E120" s="9">
        <v>735</v>
      </c>
      <c r="F120" s="13">
        <v>0.73</v>
      </c>
    </row>
    <row r="121" spans="1:6" x14ac:dyDescent="0.35">
      <c r="A121" t="s">
        <v>365</v>
      </c>
      <c r="B121" s="9">
        <v>40</v>
      </c>
      <c r="C121" s="13">
        <v>0.01</v>
      </c>
      <c r="D121" s="9">
        <v>35</v>
      </c>
      <c r="E121" s="9">
        <v>30</v>
      </c>
      <c r="F121" s="13">
        <v>0.78</v>
      </c>
    </row>
    <row r="122" spans="1:6" x14ac:dyDescent="0.35">
      <c r="A122" t="s">
        <v>366</v>
      </c>
      <c r="B122" s="9">
        <v>125</v>
      </c>
      <c r="C122" s="13">
        <v>0.01</v>
      </c>
      <c r="D122" s="9">
        <v>120</v>
      </c>
      <c r="E122" s="9">
        <v>85</v>
      </c>
      <c r="F122" s="13">
        <v>0.72</v>
      </c>
    </row>
    <row r="123" spans="1:6" x14ac:dyDescent="0.35">
      <c r="A123" t="s">
        <v>367</v>
      </c>
      <c r="B123" s="9">
        <v>115</v>
      </c>
      <c r="C123" s="13">
        <v>0.01</v>
      </c>
      <c r="D123" s="9">
        <v>115</v>
      </c>
      <c r="E123" s="9">
        <v>85</v>
      </c>
      <c r="F123" s="13">
        <v>0.76</v>
      </c>
    </row>
    <row r="124" spans="1:6" x14ac:dyDescent="0.35">
      <c r="A124" t="s">
        <v>368</v>
      </c>
      <c r="B124" s="9">
        <v>120</v>
      </c>
      <c r="C124" s="13">
        <v>0.01</v>
      </c>
      <c r="D124" s="9">
        <v>105</v>
      </c>
      <c r="E124" s="9">
        <v>60</v>
      </c>
      <c r="F124" s="13">
        <v>0.56999999999999995</v>
      </c>
    </row>
    <row r="125" spans="1:6" x14ac:dyDescent="0.35">
      <c r="A125" t="s">
        <v>369</v>
      </c>
      <c r="B125" s="9">
        <v>130</v>
      </c>
      <c r="C125" s="13">
        <v>0.01</v>
      </c>
      <c r="D125" s="9">
        <v>140</v>
      </c>
      <c r="E125" s="9">
        <v>85</v>
      </c>
      <c r="F125" s="13">
        <v>0.61</v>
      </c>
    </row>
    <row r="126" spans="1:6" x14ac:dyDescent="0.35">
      <c r="A126" t="s">
        <v>370</v>
      </c>
      <c r="B126" s="9">
        <v>55</v>
      </c>
      <c r="C126" s="13">
        <v>0.01</v>
      </c>
      <c r="D126" s="9">
        <v>60</v>
      </c>
      <c r="E126" s="9">
        <v>40</v>
      </c>
      <c r="F126" s="13">
        <v>0.63</v>
      </c>
    </row>
    <row r="127" spans="1:6" x14ac:dyDescent="0.35">
      <c r="A127" t="s">
        <v>371</v>
      </c>
      <c r="B127" s="9">
        <v>580</v>
      </c>
      <c r="C127" s="13">
        <v>0.01</v>
      </c>
      <c r="D127" s="9">
        <v>575</v>
      </c>
      <c r="E127" s="9">
        <v>385</v>
      </c>
      <c r="F127" s="13">
        <v>0.67</v>
      </c>
    </row>
    <row r="128" spans="1:6" x14ac:dyDescent="0.35">
      <c r="A128" t="s">
        <v>372</v>
      </c>
      <c r="B128" s="9">
        <v>35</v>
      </c>
      <c r="C128" s="13">
        <v>0.01</v>
      </c>
      <c r="D128" s="9">
        <v>25</v>
      </c>
      <c r="E128" s="9">
        <v>20</v>
      </c>
      <c r="F128" s="13">
        <v>0.74</v>
      </c>
    </row>
    <row r="129" spans="1:6" x14ac:dyDescent="0.35">
      <c r="A129" t="s">
        <v>373</v>
      </c>
      <c r="B129" s="9">
        <v>85</v>
      </c>
      <c r="C129" s="13">
        <v>0.01</v>
      </c>
      <c r="D129" s="9">
        <v>85</v>
      </c>
      <c r="E129" s="9">
        <v>65</v>
      </c>
      <c r="F129" s="13">
        <v>0.78</v>
      </c>
    </row>
    <row r="130" spans="1:6" x14ac:dyDescent="0.35">
      <c r="A130" t="s">
        <v>374</v>
      </c>
      <c r="B130" s="9">
        <v>100</v>
      </c>
      <c r="C130" s="13">
        <v>0.01</v>
      </c>
      <c r="D130" s="9">
        <v>100</v>
      </c>
      <c r="E130" s="9">
        <v>70</v>
      </c>
      <c r="F130" s="13">
        <v>0.69</v>
      </c>
    </row>
    <row r="131" spans="1:6" x14ac:dyDescent="0.35">
      <c r="A131" t="s">
        <v>375</v>
      </c>
      <c r="B131" s="9">
        <v>75</v>
      </c>
      <c r="C131" s="13">
        <v>0.01</v>
      </c>
      <c r="D131" s="9">
        <v>60</v>
      </c>
      <c r="E131" s="9">
        <v>40</v>
      </c>
      <c r="F131" s="13">
        <v>0.68</v>
      </c>
    </row>
    <row r="132" spans="1:6" x14ac:dyDescent="0.35">
      <c r="A132" t="s">
        <v>376</v>
      </c>
      <c r="B132" s="9">
        <v>110</v>
      </c>
      <c r="C132" s="13">
        <v>0.01</v>
      </c>
      <c r="D132" s="9">
        <v>125</v>
      </c>
      <c r="E132" s="9">
        <v>75</v>
      </c>
      <c r="F132" s="13">
        <v>0.6</v>
      </c>
    </row>
    <row r="133" spans="1:6" x14ac:dyDescent="0.35">
      <c r="A133" t="s">
        <v>377</v>
      </c>
      <c r="B133" s="9">
        <v>40</v>
      </c>
      <c r="C133" s="13">
        <v>0.01</v>
      </c>
      <c r="D133" s="9">
        <v>45</v>
      </c>
      <c r="E133" s="9">
        <v>30</v>
      </c>
      <c r="F133" s="13">
        <v>0.68</v>
      </c>
    </row>
    <row r="134" spans="1:6" x14ac:dyDescent="0.35">
      <c r="A134" t="s">
        <v>378</v>
      </c>
      <c r="B134" s="9">
        <v>445</v>
      </c>
      <c r="C134" s="13">
        <v>0.01</v>
      </c>
      <c r="D134" s="9">
        <v>445</v>
      </c>
      <c r="E134" s="9">
        <v>305</v>
      </c>
      <c r="F134" s="13">
        <v>0.68</v>
      </c>
    </row>
    <row r="135" spans="1:6" x14ac:dyDescent="0.35">
      <c r="A135" t="s">
        <v>379</v>
      </c>
      <c r="B135" s="9">
        <v>10</v>
      </c>
      <c r="C135" s="13">
        <v>0</v>
      </c>
      <c r="D135" s="9">
        <v>5</v>
      </c>
      <c r="E135" s="9">
        <v>5</v>
      </c>
      <c r="F135" s="13">
        <v>0.71</v>
      </c>
    </row>
    <row r="136" spans="1:6" x14ac:dyDescent="0.35">
      <c r="A136" t="s">
        <v>380</v>
      </c>
      <c r="B136" s="9">
        <v>20</v>
      </c>
      <c r="C136" s="13">
        <v>0</v>
      </c>
      <c r="D136" s="9">
        <v>20</v>
      </c>
      <c r="E136" s="9">
        <v>15</v>
      </c>
      <c r="F136" s="13">
        <v>0.77</v>
      </c>
    </row>
    <row r="137" spans="1:6" x14ac:dyDescent="0.35">
      <c r="A137" t="s">
        <v>381</v>
      </c>
      <c r="B137" s="9">
        <v>20</v>
      </c>
      <c r="C137" s="13">
        <v>0</v>
      </c>
      <c r="D137" s="9">
        <v>20</v>
      </c>
      <c r="E137" s="9">
        <v>15</v>
      </c>
      <c r="F137" s="13">
        <v>0.7</v>
      </c>
    </row>
    <row r="138" spans="1:6" x14ac:dyDescent="0.35">
      <c r="A138" t="s">
        <v>382</v>
      </c>
      <c r="B138" s="9">
        <v>35</v>
      </c>
      <c r="C138" s="13">
        <v>0</v>
      </c>
      <c r="D138" s="9">
        <v>30</v>
      </c>
      <c r="E138" s="9">
        <v>15</v>
      </c>
      <c r="F138" s="13">
        <v>0.52</v>
      </c>
    </row>
    <row r="139" spans="1:6" x14ac:dyDescent="0.35">
      <c r="A139" t="s">
        <v>383</v>
      </c>
      <c r="B139" s="9">
        <v>35</v>
      </c>
      <c r="C139" s="13">
        <v>0</v>
      </c>
      <c r="D139" s="9">
        <v>40</v>
      </c>
      <c r="E139" s="9">
        <v>30</v>
      </c>
      <c r="F139" s="13">
        <v>0.68</v>
      </c>
    </row>
    <row r="140" spans="1:6" x14ac:dyDescent="0.35">
      <c r="A140" t="s">
        <v>384</v>
      </c>
      <c r="B140" s="9">
        <v>5</v>
      </c>
      <c r="C140" s="13">
        <v>0</v>
      </c>
      <c r="D140" s="9">
        <v>5</v>
      </c>
      <c r="E140" s="9">
        <v>5</v>
      </c>
      <c r="F140" s="13">
        <v>0.83</v>
      </c>
    </row>
    <row r="141" spans="1:6" x14ac:dyDescent="0.35">
      <c r="A141" t="s">
        <v>385</v>
      </c>
      <c r="B141" s="9">
        <v>130</v>
      </c>
      <c r="C141" s="13">
        <v>0</v>
      </c>
      <c r="D141" s="9">
        <v>125</v>
      </c>
      <c r="E141" s="9">
        <v>85</v>
      </c>
      <c r="F141" s="13">
        <v>0.67</v>
      </c>
    </row>
    <row r="142" spans="1:6" x14ac:dyDescent="0.35">
      <c r="A142" t="s">
        <v>386</v>
      </c>
      <c r="B142" s="9">
        <v>15</v>
      </c>
      <c r="C142" s="13">
        <v>0</v>
      </c>
      <c r="D142" s="9">
        <v>10</v>
      </c>
      <c r="E142" s="9" t="s">
        <v>521</v>
      </c>
      <c r="F142" s="9" t="s">
        <v>521</v>
      </c>
    </row>
    <row r="143" spans="1:6" x14ac:dyDescent="0.35">
      <c r="A143" t="s">
        <v>387</v>
      </c>
      <c r="B143" s="9">
        <v>15</v>
      </c>
      <c r="C143" s="13">
        <v>0</v>
      </c>
      <c r="D143" s="9">
        <v>15</v>
      </c>
      <c r="E143" s="9" t="s">
        <v>521</v>
      </c>
      <c r="F143" s="9" t="s">
        <v>521</v>
      </c>
    </row>
    <row r="144" spans="1:6" x14ac:dyDescent="0.35">
      <c r="A144" t="s">
        <v>388</v>
      </c>
      <c r="B144" s="9">
        <v>10</v>
      </c>
      <c r="C144" s="13">
        <v>0</v>
      </c>
      <c r="D144" s="9">
        <v>10</v>
      </c>
      <c r="E144" s="9" t="s">
        <v>521</v>
      </c>
      <c r="F144" s="9" t="s">
        <v>521</v>
      </c>
    </row>
    <row r="145" spans="1:6" x14ac:dyDescent="0.35">
      <c r="A145" t="s">
        <v>389</v>
      </c>
      <c r="B145" s="9">
        <v>20</v>
      </c>
      <c r="C145" s="13">
        <v>0</v>
      </c>
      <c r="D145" s="9">
        <v>15</v>
      </c>
      <c r="E145" s="9">
        <v>0</v>
      </c>
      <c r="F145" s="13">
        <v>0</v>
      </c>
    </row>
    <row r="146" spans="1:6" x14ac:dyDescent="0.35">
      <c r="A146" t="s">
        <v>390</v>
      </c>
      <c r="B146" s="9">
        <v>30</v>
      </c>
      <c r="C146" s="13">
        <v>0</v>
      </c>
      <c r="D146" s="9">
        <v>35</v>
      </c>
      <c r="E146" s="9" t="s">
        <v>521</v>
      </c>
      <c r="F146" s="9" t="s">
        <v>521</v>
      </c>
    </row>
    <row r="147" spans="1:6" x14ac:dyDescent="0.35">
      <c r="A147" t="s">
        <v>391</v>
      </c>
      <c r="B147" s="9">
        <v>10</v>
      </c>
      <c r="C147" s="13">
        <v>0</v>
      </c>
      <c r="D147" s="9">
        <v>10</v>
      </c>
      <c r="E147" s="9">
        <v>0</v>
      </c>
      <c r="F147" s="13">
        <v>0</v>
      </c>
    </row>
    <row r="148" spans="1:6" x14ac:dyDescent="0.35">
      <c r="A148" t="s">
        <v>392</v>
      </c>
      <c r="B148" s="9">
        <v>95</v>
      </c>
      <c r="C148" s="13">
        <v>0</v>
      </c>
      <c r="D148" s="9">
        <v>90</v>
      </c>
      <c r="E148" s="9">
        <v>5</v>
      </c>
      <c r="F148" s="13">
        <v>0.06</v>
      </c>
    </row>
    <row r="149" spans="1:6" x14ac:dyDescent="0.35">
      <c r="A149" t="s">
        <v>393</v>
      </c>
      <c r="B149" s="9">
        <v>55</v>
      </c>
      <c r="C149" s="13">
        <v>0.01</v>
      </c>
      <c r="D149" s="9">
        <v>50</v>
      </c>
      <c r="E149" s="9">
        <v>5</v>
      </c>
      <c r="F149" s="13">
        <v>0.06</v>
      </c>
    </row>
    <row r="150" spans="1:6" x14ac:dyDescent="0.35">
      <c r="A150" t="s">
        <v>394</v>
      </c>
      <c r="B150" s="9">
        <v>160</v>
      </c>
      <c r="C150" s="13">
        <v>0.02</v>
      </c>
      <c r="D150" s="9">
        <v>160</v>
      </c>
      <c r="E150" s="9">
        <v>10</v>
      </c>
      <c r="F150" s="13">
        <v>0.06</v>
      </c>
    </row>
    <row r="151" spans="1:6" x14ac:dyDescent="0.35">
      <c r="A151" t="s">
        <v>395</v>
      </c>
      <c r="B151" s="9">
        <v>175</v>
      </c>
      <c r="C151" s="13">
        <v>0.02</v>
      </c>
      <c r="D151" s="9">
        <v>160</v>
      </c>
      <c r="E151" s="9">
        <v>15</v>
      </c>
      <c r="F151" s="13">
        <v>0.09</v>
      </c>
    </row>
    <row r="152" spans="1:6" x14ac:dyDescent="0.35">
      <c r="A152" t="s">
        <v>396</v>
      </c>
      <c r="B152" s="9">
        <v>195</v>
      </c>
      <c r="C152" s="13">
        <v>0.02</v>
      </c>
      <c r="D152" s="9">
        <v>190</v>
      </c>
      <c r="E152" s="9">
        <v>5</v>
      </c>
      <c r="F152" s="13">
        <v>0.03</v>
      </c>
    </row>
    <row r="153" spans="1:6" x14ac:dyDescent="0.35">
      <c r="A153" t="s">
        <v>397</v>
      </c>
      <c r="B153" s="9">
        <v>155</v>
      </c>
      <c r="C153" s="13">
        <v>0.02</v>
      </c>
      <c r="D153" s="9">
        <v>175</v>
      </c>
      <c r="E153" s="9">
        <v>10</v>
      </c>
      <c r="F153" s="13">
        <v>0.05</v>
      </c>
    </row>
    <row r="154" spans="1:6" x14ac:dyDescent="0.35">
      <c r="A154" t="s">
        <v>398</v>
      </c>
      <c r="B154" s="9">
        <v>60</v>
      </c>
      <c r="C154" s="13">
        <v>0.01</v>
      </c>
      <c r="D154" s="9">
        <v>60</v>
      </c>
      <c r="E154" s="9" t="s">
        <v>521</v>
      </c>
      <c r="F154" s="9" t="s">
        <v>521</v>
      </c>
    </row>
    <row r="155" spans="1:6" x14ac:dyDescent="0.35">
      <c r="A155" t="s">
        <v>399</v>
      </c>
      <c r="B155" s="9">
        <v>800</v>
      </c>
      <c r="C155" s="13">
        <v>0.02</v>
      </c>
      <c r="D155" s="9">
        <v>795</v>
      </c>
      <c r="E155" s="9">
        <v>40</v>
      </c>
      <c r="F155" s="13">
        <v>0.05</v>
      </c>
    </row>
    <row r="156" spans="1:6" x14ac:dyDescent="0.35">
      <c r="A156" t="s">
        <v>400</v>
      </c>
      <c r="B156" s="9">
        <v>165</v>
      </c>
      <c r="C156" s="13">
        <v>0.04</v>
      </c>
      <c r="D156" s="9">
        <v>150</v>
      </c>
      <c r="E156" s="9">
        <v>115</v>
      </c>
      <c r="F156" s="13">
        <v>0.79</v>
      </c>
    </row>
    <row r="157" spans="1:6" x14ac:dyDescent="0.35">
      <c r="A157" t="s">
        <v>401</v>
      </c>
      <c r="B157" s="9">
        <v>315</v>
      </c>
      <c r="C157" s="13">
        <v>0.04</v>
      </c>
      <c r="D157" s="9">
        <v>310</v>
      </c>
      <c r="E157" s="9">
        <v>245</v>
      </c>
      <c r="F157" s="13">
        <v>0.78</v>
      </c>
    </row>
    <row r="158" spans="1:6" x14ac:dyDescent="0.35">
      <c r="A158" t="s">
        <v>402</v>
      </c>
      <c r="B158" s="9">
        <v>320</v>
      </c>
      <c r="C158" s="13">
        <v>0.04</v>
      </c>
      <c r="D158" s="9">
        <v>325</v>
      </c>
      <c r="E158" s="9">
        <v>265</v>
      </c>
      <c r="F158" s="13">
        <v>0.81</v>
      </c>
    </row>
    <row r="159" spans="1:6" x14ac:dyDescent="0.35">
      <c r="A159" t="s">
        <v>403</v>
      </c>
      <c r="B159" s="9">
        <v>315</v>
      </c>
      <c r="C159" s="13">
        <v>0.04</v>
      </c>
      <c r="D159" s="9">
        <v>275</v>
      </c>
      <c r="E159" s="9">
        <v>210</v>
      </c>
      <c r="F159" s="13">
        <v>0.77</v>
      </c>
    </row>
    <row r="160" spans="1:6" x14ac:dyDescent="0.35">
      <c r="A160" t="s">
        <v>404</v>
      </c>
      <c r="B160" s="9">
        <v>305</v>
      </c>
      <c r="C160" s="13">
        <v>0.03</v>
      </c>
      <c r="D160" s="9">
        <v>345</v>
      </c>
      <c r="E160" s="9">
        <v>250</v>
      </c>
      <c r="F160" s="13">
        <v>0.72</v>
      </c>
    </row>
    <row r="161" spans="1:6" x14ac:dyDescent="0.35">
      <c r="A161" t="s">
        <v>405</v>
      </c>
      <c r="B161" s="9">
        <v>155</v>
      </c>
      <c r="C161" s="13">
        <v>0.04</v>
      </c>
      <c r="D161" s="9">
        <v>160</v>
      </c>
      <c r="E161" s="9">
        <v>120</v>
      </c>
      <c r="F161" s="13">
        <v>0.77</v>
      </c>
    </row>
    <row r="162" spans="1:6" x14ac:dyDescent="0.35">
      <c r="A162" t="s">
        <v>406</v>
      </c>
      <c r="B162" s="9">
        <v>1575</v>
      </c>
      <c r="C162" s="13">
        <v>0.04</v>
      </c>
      <c r="D162" s="9">
        <v>1560</v>
      </c>
      <c r="E162" s="9">
        <v>1205</v>
      </c>
      <c r="F162" s="13">
        <v>0.77</v>
      </c>
    </row>
    <row r="163" spans="1:6" x14ac:dyDescent="0.35">
      <c r="A163" t="s">
        <v>407</v>
      </c>
      <c r="B163" s="9">
        <v>380</v>
      </c>
      <c r="C163" s="13">
        <v>0.1</v>
      </c>
      <c r="D163" s="9">
        <v>325</v>
      </c>
      <c r="E163" s="9">
        <v>250</v>
      </c>
      <c r="F163" s="13">
        <v>0.77</v>
      </c>
    </row>
    <row r="164" spans="1:6" x14ac:dyDescent="0.35">
      <c r="A164" t="s">
        <v>408</v>
      </c>
      <c r="B164" s="9">
        <v>840</v>
      </c>
      <c r="C164" s="13">
        <v>0.1</v>
      </c>
      <c r="D164" s="9">
        <v>830</v>
      </c>
      <c r="E164" s="9">
        <v>680</v>
      </c>
      <c r="F164" s="13">
        <v>0.82</v>
      </c>
    </row>
    <row r="165" spans="1:6" x14ac:dyDescent="0.35">
      <c r="A165" t="s">
        <v>409</v>
      </c>
      <c r="B165" s="9">
        <v>825</v>
      </c>
      <c r="C165" s="13">
        <v>0.09</v>
      </c>
      <c r="D165" s="9">
        <v>830</v>
      </c>
      <c r="E165" s="9">
        <v>640</v>
      </c>
      <c r="F165" s="13">
        <v>0.77</v>
      </c>
    </row>
    <row r="166" spans="1:6" x14ac:dyDescent="0.35">
      <c r="A166" t="s">
        <v>410</v>
      </c>
      <c r="B166" s="9">
        <v>815</v>
      </c>
      <c r="C166" s="13">
        <v>0.09</v>
      </c>
      <c r="D166" s="9">
        <v>680</v>
      </c>
      <c r="E166" s="9">
        <v>490</v>
      </c>
      <c r="F166" s="13">
        <v>0.72</v>
      </c>
    </row>
    <row r="167" spans="1:6" x14ac:dyDescent="0.35">
      <c r="A167" t="s">
        <v>411</v>
      </c>
      <c r="B167" s="9">
        <v>870</v>
      </c>
      <c r="C167" s="13">
        <v>0.09</v>
      </c>
      <c r="D167" s="9">
        <v>985</v>
      </c>
      <c r="E167" s="9">
        <v>715</v>
      </c>
      <c r="F167" s="13">
        <v>0.73</v>
      </c>
    </row>
    <row r="168" spans="1:6" x14ac:dyDescent="0.35">
      <c r="A168" t="s">
        <v>412</v>
      </c>
      <c r="B168" s="9">
        <v>415</v>
      </c>
      <c r="C168" s="13">
        <v>0.1</v>
      </c>
      <c r="D168" s="9">
        <v>450</v>
      </c>
      <c r="E168" s="9">
        <v>340</v>
      </c>
      <c r="F168" s="13">
        <v>0.75</v>
      </c>
    </row>
    <row r="169" spans="1:6" x14ac:dyDescent="0.35">
      <c r="A169" t="s">
        <v>413</v>
      </c>
      <c r="B169" s="9">
        <v>4145</v>
      </c>
      <c r="C169" s="13">
        <v>0.09</v>
      </c>
      <c r="D169" s="9">
        <v>4105</v>
      </c>
      <c r="E169" s="9">
        <v>3115</v>
      </c>
      <c r="F169" s="13">
        <v>0.76</v>
      </c>
    </row>
    <row r="170" spans="1:6" x14ac:dyDescent="0.35">
      <c r="A170" t="s">
        <v>414</v>
      </c>
      <c r="B170" s="9">
        <v>5</v>
      </c>
      <c r="C170" s="13">
        <v>0</v>
      </c>
      <c r="D170" s="9">
        <v>5</v>
      </c>
      <c r="E170" s="9">
        <v>5</v>
      </c>
      <c r="F170" s="13">
        <v>0.56999999999999995</v>
      </c>
    </row>
    <row r="171" spans="1:6" x14ac:dyDescent="0.35">
      <c r="A171" t="s">
        <v>415</v>
      </c>
      <c r="B171" s="9">
        <v>5</v>
      </c>
      <c r="C171" s="13">
        <v>0</v>
      </c>
      <c r="D171" s="9">
        <v>5</v>
      </c>
      <c r="E171" s="9">
        <v>5</v>
      </c>
      <c r="F171" s="13">
        <v>0.8</v>
      </c>
    </row>
    <row r="172" spans="1:6" x14ac:dyDescent="0.35">
      <c r="A172" t="s">
        <v>416</v>
      </c>
      <c r="B172" s="9">
        <v>20</v>
      </c>
      <c r="C172" s="13">
        <v>0</v>
      </c>
      <c r="D172" s="9">
        <v>20</v>
      </c>
      <c r="E172" s="9">
        <v>15</v>
      </c>
      <c r="F172" s="13">
        <v>0.83</v>
      </c>
    </row>
    <row r="173" spans="1:6" x14ac:dyDescent="0.35">
      <c r="A173" t="s">
        <v>417</v>
      </c>
      <c r="B173" s="9">
        <v>10</v>
      </c>
      <c r="C173" s="13">
        <v>0</v>
      </c>
      <c r="D173" s="9">
        <v>10</v>
      </c>
      <c r="E173" s="9">
        <v>10</v>
      </c>
      <c r="F173" s="13">
        <v>0.67</v>
      </c>
    </row>
    <row r="174" spans="1:6" x14ac:dyDescent="0.35">
      <c r="A174" t="s">
        <v>418</v>
      </c>
      <c r="B174" s="9">
        <v>10</v>
      </c>
      <c r="C174" s="13">
        <v>0</v>
      </c>
      <c r="D174" s="9">
        <v>15</v>
      </c>
      <c r="E174" s="9">
        <v>10</v>
      </c>
      <c r="F174" s="13">
        <v>0.56999999999999995</v>
      </c>
    </row>
    <row r="175" spans="1:6" x14ac:dyDescent="0.35">
      <c r="A175" t="s">
        <v>419</v>
      </c>
      <c r="B175" s="9">
        <v>10</v>
      </c>
      <c r="C175" s="13">
        <v>0</v>
      </c>
      <c r="D175" s="9">
        <v>10</v>
      </c>
      <c r="E175" s="9">
        <v>5</v>
      </c>
      <c r="F175" s="13">
        <v>0.38</v>
      </c>
    </row>
    <row r="176" spans="1:6" x14ac:dyDescent="0.35">
      <c r="A176" t="s">
        <v>420</v>
      </c>
      <c r="B176" s="9">
        <v>65</v>
      </c>
      <c r="C176" s="13">
        <v>0</v>
      </c>
      <c r="D176" s="9">
        <v>65</v>
      </c>
      <c r="E176" s="9">
        <v>40</v>
      </c>
      <c r="F176" s="13">
        <v>0.66</v>
      </c>
    </row>
    <row r="177" spans="1:6" x14ac:dyDescent="0.35">
      <c r="A177" t="s">
        <v>421</v>
      </c>
      <c r="B177" s="9">
        <v>60</v>
      </c>
      <c r="C177" s="13">
        <v>0.01</v>
      </c>
      <c r="D177" s="9">
        <v>55</v>
      </c>
      <c r="E177" s="9">
        <v>40</v>
      </c>
      <c r="F177" s="13">
        <v>0.74</v>
      </c>
    </row>
    <row r="178" spans="1:6" x14ac:dyDescent="0.35">
      <c r="A178" t="s">
        <v>422</v>
      </c>
      <c r="B178" s="9">
        <v>140</v>
      </c>
      <c r="C178" s="13">
        <v>0.02</v>
      </c>
      <c r="D178" s="9">
        <v>135</v>
      </c>
      <c r="E178" s="9">
        <v>105</v>
      </c>
      <c r="F178" s="13">
        <v>0.78</v>
      </c>
    </row>
    <row r="179" spans="1:6" x14ac:dyDescent="0.35">
      <c r="A179" t="s">
        <v>423</v>
      </c>
      <c r="B179" s="9">
        <v>120</v>
      </c>
      <c r="C179" s="13">
        <v>0.01</v>
      </c>
      <c r="D179" s="9">
        <v>125</v>
      </c>
      <c r="E179" s="9">
        <v>95</v>
      </c>
      <c r="F179" s="13">
        <v>0.76</v>
      </c>
    </row>
    <row r="180" spans="1:6" x14ac:dyDescent="0.35">
      <c r="A180" t="s">
        <v>424</v>
      </c>
      <c r="B180" s="9">
        <v>160</v>
      </c>
      <c r="C180" s="13">
        <v>0.02</v>
      </c>
      <c r="D180" s="9">
        <v>140</v>
      </c>
      <c r="E180" s="9">
        <v>100</v>
      </c>
      <c r="F180" s="13">
        <v>0.69</v>
      </c>
    </row>
    <row r="181" spans="1:6" x14ac:dyDescent="0.35">
      <c r="A181" t="s">
        <v>425</v>
      </c>
      <c r="B181" s="9">
        <v>150</v>
      </c>
      <c r="C181" s="13">
        <v>0.02</v>
      </c>
      <c r="D181" s="9">
        <v>160</v>
      </c>
      <c r="E181" s="9">
        <v>95</v>
      </c>
      <c r="F181" s="13">
        <v>0.6</v>
      </c>
    </row>
    <row r="182" spans="1:6" x14ac:dyDescent="0.35">
      <c r="A182" t="s">
        <v>426</v>
      </c>
      <c r="B182" s="9">
        <v>55</v>
      </c>
      <c r="C182" s="13">
        <v>0.01</v>
      </c>
      <c r="D182" s="9">
        <v>55</v>
      </c>
      <c r="E182" s="9">
        <v>40</v>
      </c>
      <c r="F182" s="13">
        <v>0.72</v>
      </c>
    </row>
    <row r="183" spans="1:6" x14ac:dyDescent="0.35">
      <c r="A183" t="s">
        <v>427</v>
      </c>
      <c r="B183" s="9">
        <v>680</v>
      </c>
      <c r="C183" s="13">
        <v>0.02</v>
      </c>
      <c r="D183" s="9">
        <v>670</v>
      </c>
      <c r="E183" s="9">
        <v>475</v>
      </c>
      <c r="F183" s="13">
        <v>0.71</v>
      </c>
    </row>
    <row r="184" spans="1:6" x14ac:dyDescent="0.35">
      <c r="A184" t="s">
        <v>428</v>
      </c>
      <c r="B184" s="9">
        <v>115</v>
      </c>
      <c r="C184" s="13">
        <v>0.03</v>
      </c>
      <c r="D184" s="9">
        <v>95</v>
      </c>
      <c r="E184" s="9">
        <v>70</v>
      </c>
      <c r="F184" s="13">
        <v>0.72</v>
      </c>
    </row>
    <row r="185" spans="1:6" x14ac:dyDescent="0.35">
      <c r="A185" t="s">
        <v>429</v>
      </c>
      <c r="B185" s="9">
        <v>290</v>
      </c>
      <c r="C185" s="13">
        <v>0.03</v>
      </c>
      <c r="D185" s="9">
        <v>290</v>
      </c>
      <c r="E185" s="9">
        <v>230</v>
      </c>
      <c r="F185" s="13">
        <v>0.79</v>
      </c>
    </row>
    <row r="186" spans="1:6" x14ac:dyDescent="0.35">
      <c r="A186" t="s">
        <v>430</v>
      </c>
      <c r="B186" s="9">
        <v>320</v>
      </c>
      <c r="C186" s="13">
        <v>0.04</v>
      </c>
      <c r="D186" s="9">
        <v>310</v>
      </c>
      <c r="E186" s="9">
        <v>240</v>
      </c>
      <c r="F186" s="13">
        <v>0.78</v>
      </c>
    </row>
    <row r="187" spans="1:6" x14ac:dyDescent="0.35">
      <c r="A187" t="s">
        <v>431</v>
      </c>
      <c r="B187" s="9">
        <v>300</v>
      </c>
      <c r="C187" s="13">
        <v>0.03</v>
      </c>
      <c r="D187" s="9">
        <v>265</v>
      </c>
      <c r="E187" s="9">
        <v>185</v>
      </c>
      <c r="F187" s="13">
        <v>0.7</v>
      </c>
    </row>
    <row r="188" spans="1:6" x14ac:dyDescent="0.35">
      <c r="A188" t="s">
        <v>432</v>
      </c>
      <c r="B188" s="9">
        <v>345</v>
      </c>
      <c r="C188" s="13">
        <v>0.04</v>
      </c>
      <c r="D188" s="9">
        <v>380</v>
      </c>
      <c r="E188" s="9">
        <v>270</v>
      </c>
      <c r="F188" s="13">
        <v>0.71</v>
      </c>
    </row>
    <row r="189" spans="1:6" x14ac:dyDescent="0.35">
      <c r="A189" t="s">
        <v>433</v>
      </c>
      <c r="B189" s="9">
        <v>150</v>
      </c>
      <c r="C189" s="13">
        <v>0.04</v>
      </c>
      <c r="D189" s="9">
        <v>160</v>
      </c>
      <c r="E189" s="9">
        <v>110</v>
      </c>
      <c r="F189" s="13">
        <v>0.69</v>
      </c>
    </row>
    <row r="190" spans="1:6" x14ac:dyDescent="0.35">
      <c r="A190" t="s">
        <v>434</v>
      </c>
      <c r="B190" s="9">
        <v>1520</v>
      </c>
      <c r="C190" s="13">
        <v>0.03</v>
      </c>
      <c r="D190" s="9">
        <v>1505</v>
      </c>
      <c r="E190" s="9">
        <v>1110</v>
      </c>
      <c r="F190" s="13">
        <v>0.74</v>
      </c>
    </row>
    <row r="191" spans="1:6" x14ac:dyDescent="0.35">
      <c r="A191" t="s">
        <v>435</v>
      </c>
      <c r="B191" s="9">
        <v>55</v>
      </c>
      <c r="C191" s="13">
        <v>0.01</v>
      </c>
      <c r="D191" s="9">
        <v>45</v>
      </c>
      <c r="E191" s="9">
        <v>30</v>
      </c>
      <c r="F191" s="13">
        <v>0.71</v>
      </c>
    </row>
    <row r="192" spans="1:6" x14ac:dyDescent="0.35">
      <c r="A192" t="s">
        <v>436</v>
      </c>
      <c r="B192" s="9">
        <v>110</v>
      </c>
      <c r="C192" s="13">
        <v>0.01</v>
      </c>
      <c r="D192" s="9">
        <v>115</v>
      </c>
      <c r="E192" s="9">
        <v>80</v>
      </c>
      <c r="F192" s="13">
        <v>0.71</v>
      </c>
    </row>
    <row r="193" spans="1:6" x14ac:dyDescent="0.35">
      <c r="A193" t="s">
        <v>437</v>
      </c>
      <c r="B193" s="9">
        <v>125</v>
      </c>
      <c r="C193" s="13">
        <v>0.01</v>
      </c>
      <c r="D193" s="9">
        <v>120</v>
      </c>
      <c r="E193" s="9">
        <v>90</v>
      </c>
      <c r="F193" s="13">
        <v>0.72</v>
      </c>
    </row>
    <row r="194" spans="1:6" x14ac:dyDescent="0.35">
      <c r="A194" t="s">
        <v>438</v>
      </c>
      <c r="B194" s="9">
        <v>115</v>
      </c>
      <c r="C194" s="13">
        <v>0.01</v>
      </c>
      <c r="D194" s="9">
        <v>105</v>
      </c>
      <c r="E194" s="9">
        <v>70</v>
      </c>
      <c r="F194" s="13">
        <v>0.66</v>
      </c>
    </row>
    <row r="195" spans="1:6" x14ac:dyDescent="0.35">
      <c r="A195" t="s">
        <v>439</v>
      </c>
      <c r="B195" s="9">
        <v>135</v>
      </c>
      <c r="C195" s="13">
        <v>0.01</v>
      </c>
      <c r="D195" s="9">
        <v>145</v>
      </c>
      <c r="E195" s="9">
        <v>95</v>
      </c>
      <c r="F195" s="13">
        <v>0.66</v>
      </c>
    </row>
    <row r="196" spans="1:6" x14ac:dyDescent="0.35">
      <c r="A196" t="s">
        <v>440</v>
      </c>
      <c r="B196" s="9">
        <v>50</v>
      </c>
      <c r="C196" s="13">
        <v>0.01</v>
      </c>
      <c r="D196" s="9">
        <v>60</v>
      </c>
      <c r="E196" s="9">
        <v>40</v>
      </c>
      <c r="F196" s="13">
        <v>0.71</v>
      </c>
    </row>
    <row r="197" spans="1:6" x14ac:dyDescent="0.35">
      <c r="A197" t="s">
        <v>441</v>
      </c>
      <c r="B197" s="9">
        <v>595</v>
      </c>
      <c r="C197" s="13">
        <v>0.01</v>
      </c>
      <c r="D197" s="9">
        <v>590</v>
      </c>
      <c r="E197" s="9">
        <v>410</v>
      </c>
      <c r="F197" s="13">
        <v>0.69</v>
      </c>
    </row>
    <row r="198" spans="1:6" x14ac:dyDescent="0.35">
      <c r="A198" t="s">
        <v>442</v>
      </c>
      <c r="B198" s="9">
        <v>10</v>
      </c>
      <c r="C198" s="13">
        <v>0</v>
      </c>
      <c r="D198" s="9">
        <v>10</v>
      </c>
      <c r="E198" s="9">
        <v>10</v>
      </c>
      <c r="F198" s="13">
        <v>1</v>
      </c>
    </row>
    <row r="199" spans="1:6" x14ac:dyDescent="0.35">
      <c r="A199" t="s">
        <v>443</v>
      </c>
      <c r="B199" s="9">
        <v>10</v>
      </c>
      <c r="C199" s="13">
        <v>0</v>
      </c>
      <c r="D199" s="9">
        <v>15</v>
      </c>
      <c r="E199" s="9">
        <v>10</v>
      </c>
      <c r="F199" s="13">
        <v>0.69</v>
      </c>
    </row>
    <row r="200" spans="1:6" x14ac:dyDescent="0.35">
      <c r="A200" t="s">
        <v>444</v>
      </c>
      <c r="B200" s="9">
        <v>5</v>
      </c>
      <c r="C200" s="13">
        <v>0</v>
      </c>
      <c r="D200" s="9">
        <v>5</v>
      </c>
      <c r="E200" s="9">
        <v>5</v>
      </c>
      <c r="F200" s="13">
        <v>0.8</v>
      </c>
    </row>
    <row r="201" spans="1:6" x14ac:dyDescent="0.35">
      <c r="A201" t="s">
        <v>445</v>
      </c>
      <c r="B201" s="9">
        <v>10</v>
      </c>
      <c r="C201" s="13">
        <v>0</v>
      </c>
      <c r="D201" s="9">
        <v>5</v>
      </c>
      <c r="E201" s="9">
        <v>5</v>
      </c>
      <c r="F201" s="13">
        <v>0.71</v>
      </c>
    </row>
    <row r="202" spans="1:6" x14ac:dyDescent="0.35">
      <c r="A202" t="s">
        <v>446</v>
      </c>
      <c r="B202" s="9">
        <v>10</v>
      </c>
      <c r="C202" s="13">
        <v>0</v>
      </c>
      <c r="D202" s="9">
        <v>15</v>
      </c>
      <c r="E202" s="9">
        <v>10</v>
      </c>
      <c r="F202" s="13">
        <v>0.6</v>
      </c>
    </row>
    <row r="203" spans="1:6" x14ac:dyDescent="0.35">
      <c r="A203" t="s">
        <v>447</v>
      </c>
      <c r="B203" s="9" t="s">
        <v>521</v>
      </c>
      <c r="C203" s="9" t="s">
        <v>521</v>
      </c>
      <c r="D203" s="9" t="s">
        <v>521</v>
      </c>
      <c r="E203" s="9" t="s">
        <v>521</v>
      </c>
      <c r="F203" s="9" t="s">
        <v>521</v>
      </c>
    </row>
    <row r="204" spans="1:6" x14ac:dyDescent="0.35">
      <c r="A204" t="s">
        <v>448</v>
      </c>
      <c r="B204" s="9">
        <v>50</v>
      </c>
      <c r="C204" s="13">
        <v>0</v>
      </c>
      <c r="D204" s="9">
        <v>50</v>
      </c>
      <c r="E204" s="9">
        <v>35</v>
      </c>
      <c r="F204" s="13">
        <v>0.72</v>
      </c>
    </row>
    <row r="205" spans="1:6" x14ac:dyDescent="0.35">
      <c r="A205" t="s">
        <v>449</v>
      </c>
      <c r="B205" s="9">
        <v>90</v>
      </c>
      <c r="C205" s="13">
        <v>0.02</v>
      </c>
      <c r="D205" s="9">
        <v>80</v>
      </c>
      <c r="E205" s="9">
        <v>65</v>
      </c>
      <c r="F205" s="13">
        <v>0.8</v>
      </c>
    </row>
    <row r="206" spans="1:6" x14ac:dyDescent="0.35">
      <c r="A206" t="s">
        <v>450</v>
      </c>
      <c r="B206" s="9">
        <v>185</v>
      </c>
      <c r="C206" s="13">
        <v>0.02</v>
      </c>
      <c r="D206" s="9">
        <v>185</v>
      </c>
      <c r="E206" s="9">
        <v>130</v>
      </c>
      <c r="F206" s="13">
        <v>0.71</v>
      </c>
    </row>
    <row r="207" spans="1:6" x14ac:dyDescent="0.35">
      <c r="A207" t="s">
        <v>451</v>
      </c>
      <c r="B207" s="9">
        <v>210</v>
      </c>
      <c r="C207" s="13">
        <v>0.02</v>
      </c>
      <c r="D207" s="9">
        <v>200</v>
      </c>
      <c r="E207" s="9">
        <v>145</v>
      </c>
      <c r="F207" s="13">
        <v>0.73</v>
      </c>
    </row>
    <row r="208" spans="1:6" x14ac:dyDescent="0.35">
      <c r="A208" t="s">
        <v>452</v>
      </c>
      <c r="B208" s="9">
        <v>175</v>
      </c>
      <c r="C208" s="13">
        <v>0.02</v>
      </c>
      <c r="D208" s="9">
        <v>165</v>
      </c>
      <c r="E208" s="9">
        <v>115</v>
      </c>
      <c r="F208" s="13">
        <v>0.68</v>
      </c>
    </row>
    <row r="209" spans="1:6" x14ac:dyDescent="0.35">
      <c r="A209" t="s">
        <v>453</v>
      </c>
      <c r="B209" s="9">
        <v>185</v>
      </c>
      <c r="C209" s="13">
        <v>0.02</v>
      </c>
      <c r="D209" s="9">
        <v>205</v>
      </c>
      <c r="E209" s="9">
        <v>135</v>
      </c>
      <c r="F209" s="13">
        <v>0.66</v>
      </c>
    </row>
    <row r="210" spans="1:6" x14ac:dyDescent="0.35">
      <c r="A210" t="s">
        <v>454</v>
      </c>
      <c r="B210" s="9">
        <v>90</v>
      </c>
      <c r="C210" s="13">
        <v>0.02</v>
      </c>
      <c r="D210" s="9">
        <v>85</v>
      </c>
      <c r="E210" s="9">
        <v>60</v>
      </c>
      <c r="F210" s="13">
        <v>0.67</v>
      </c>
    </row>
    <row r="211" spans="1:6" x14ac:dyDescent="0.35">
      <c r="A211" t="s">
        <v>455</v>
      </c>
      <c r="B211" s="9">
        <v>935</v>
      </c>
      <c r="C211" s="13">
        <v>0.02</v>
      </c>
      <c r="D211" s="9">
        <v>920</v>
      </c>
      <c r="E211" s="9">
        <v>650</v>
      </c>
      <c r="F211" s="13">
        <v>0.7</v>
      </c>
    </row>
    <row r="212" spans="1:6" x14ac:dyDescent="0.35">
      <c r="A212" t="s">
        <v>456</v>
      </c>
      <c r="B212" s="9">
        <v>290</v>
      </c>
      <c r="C212" s="13">
        <v>7.0000000000000007E-2</v>
      </c>
      <c r="D212" s="9">
        <v>255</v>
      </c>
      <c r="E212" s="9">
        <v>210</v>
      </c>
      <c r="F212" s="13">
        <v>0.82</v>
      </c>
    </row>
    <row r="213" spans="1:6" x14ac:dyDescent="0.35">
      <c r="A213" t="s">
        <v>457</v>
      </c>
      <c r="B213" s="9">
        <v>650</v>
      </c>
      <c r="C213" s="13">
        <v>7.0000000000000007E-2</v>
      </c>
      <c r="D213" s="9">
        <v>640</v>
      </c>
      <c r="E213" s="9">
        <v>500</v>
      </c>
      <c r="F213" s="13">
        <v>0.78</v>
      </c>
    </row>
    <row r="214" spans="1:6" x14ac:dyDescent="0.35">
      <c r="A214" t="s">
        <v>458</v>
      </c>
      <c r="B214" s="9">
        <v>640</v>
      </c>
      <c r="C214" s="13">
        <v>7.0000000000000007E-2</v>
      </c>
      <c r="D214" s="9">
        <v>635</v>
      </c>
      <c r="E214" s="9">
        <v>485</v>
      </c>
      <c r="F214" s="13">
        <v>0.77</v>
      </c>
    </row>
    <row r="215" spans="1:6" x14ac:dyDescent="0.35">
      <c r="A215" t="s">
        <v>459</v>
      </c>
      <c r="B215" s="9">
        <v>635</v>
      </c>
      <c r="C215" s="13">
        <v>7.0000000000000007E-2</v>
      </c>
      <c r="D215" s="9">
        <v>570</v>
      </c>
      <c r="E215" s="9">
        <v>405</v>
      </c>
      <c r="F215" s="13">
        <v>0.7</v>
      </c>
    </row>
    <row r="216" spans="1:6" x14ac:dyDescent="0.35">
      <c r="A216" t="s">
        <v>460</v>
      </c>
      <c r="B216" s="9">
        <v>745</v>
      </c>
      <c r="C216" s="13">
        <v>0.08</v>
      </c>
      <c r="D216" s="9">
        <v>805</v>
      </c>
      <c r="E216" s="9">
        <v>540</v>
      </c>
      <c r="F216" s="13">
        <v>0.67</v>
      </c>
    </row>
    <row r="217" spans="1:6" x14ac:dyDescent="0.35">
      <c r="A217" t="s">
        <v>461</v>
      </c>
      <c r="B217" s="9">
        <v>295</v>
      </c>
      <c r="C217" s="13">
        <v>7.0000000000000007E-2</v>
      </c>
      <c r="D217" s="9">
        <v>305</v>
      </c>
      <c r="E217" s="9">
        <v>230</v>
      </c>
      <c r="F217" s="13">
        <v>0.74</v>
      </c>
    </row>
    <row r="218" spans="1:6" x14ac:dyDescent="0.35">
      <c r="A218" t="s">
        <v>462</v>
      </c>
      <c r="B218" s="9">
        <v>3250</v>
      </c>
      <c r="C218" s="13">
        <v>7.0000000000000007E-2</v>
      </c>
      <c r="D218" s="9">
        <v>3215</v>
      </c>
      <c r="E218" s="9">
        <v>2365</v>
      </c>
      <c r="F218" s="13">
        <v>0.74</v>
      </c>
    </row>
    <row r="219" spans="1:6" x14ac:dyDescent="0.35">
      <c r="A219" t="s">
        <v>463</v>
      </c>
      <c r="B219" s="9">
        <v>50</v>
      </c>
      <c r="C219" s="13">
        <v>0.01</v>
      </c>
      <c r="D219" s="9">
        <v>45</v>
      </c>
      <c r="E219" s="9">
        <v>35</v>
      </c>
      <c r="F219" s="13">
        <v>0.77</v>
      </c>
    </row>
    <row r="220" spans="1:6" x14ac:dyDescent="0.35">
      <c r="A220" t="s">
        <v>464</v>
      </c>
      <c r="B220" s="9">
        <v>95</v>
      </c>
      <c r="C220" s="13">
        <v>0.01</v>
      </c>
      <c r="D220" s="9">
        <v>90</v>
      </c>
      <c r="E220" s="9">
        <v>80</v>
      </c>
      <c r="F220" s="13">
        <v>0.86</v>
      </c>
    </row>
    <row r="221" spans="1:6" x14ac:dyDescent="0.35">
      <c r="A221" t="s">
        <v>465</v>
      </c>
      <c r="B221" s="9">
        <v>110</v>
      </c>
      <c r="C221" s="13">
        <v>0.01</v>
      </c>
      <c r="D221" s="9">
        <v>115</v>
      </c>
      <c r="E221" s="9">
        <v>90</v>
      </c>
      <c r="F221" s="13">
        <v>0.79</v>
      </c>
    </row>
    <row r="222" spans="1:6" x14ac:dyDescent="0.35">
      <c r="A222" t="s">
        <v>466</v>
      </c>
      <c r="B222" s="9">
        <v>115</v>
      </c>
      <c r="C222" s="13">
        <v>0.01</v>
      </c>
      <c r="D222" s="9">
        <v>95</v>
      </c>
      <c r="E222" s="9">
        <v>70</v>
      </c>
      <c r="F222" s="13">
        <v>0.71</v>
      </c>
    </row>
    <row r="223" spans="1:6" x14ac:dyDescent="0.35">
      <c r="A223" t="s">
        <v>467</v>
      </c>
      <c r="B223" s="9">
        <v>110</v>
      </c>
      <c r="C223" s="13">
        <v>0.01</v>
      </c>
      <c r="D223" s="9">
        <v>120</v>
      </c>
      <c r="E223" s="9">
        <v>80</v>
      </c>
      <c r="F223" s="13">
        <v>0.67</v>
      </c>
    </row>
    <row r="224" spans="1:6" x14ac:dyDescent="0.35">
      <c r="A224" t="s">
        <v>468</v>
      </c>
      <c r="B224" s="9">
        <v>45</v>
      </c>
      <c r="C224" s="13">
        <v>0.01</v>
      </c>
      <c r="D224" s="9">
        <v>50</v>
      </c>
      <c r="E224" s="9">
        <v>35</v>
      </c>
      <c r="F224" s="13">
        <v>0.69</v>
      </c>
    </row>
    <row r="225" spans="1:6" x14ac:dyDescent="0.35">
      <c r="A225" t="s">
        <v>469</v>
      </c>
      <c r="B225" s="9">
        <v>520</v>
      </c>
      <c r="C225" s="13">
        <v>0.01</v>
      </c>
      <c r="D225" s="9">
        <v>515</v>
      </c>
      <c r="E225" s="9">
        <v>385</v>
      </c>
      <c r="F225" s="13">
        <v>0.75</v>
      </c>
    </row>
    <row r="226" spans="1:6" x14ac:dyDescent="0.35">
      <c r="A226" t="s">
        <v>470</v>
      </c>
      <c r="B226" s="9">
        <v>3975</v>
      </c>
      <c r="C226" s="13">
        <v>1</v>
      </c>
      <c r="D226" s="9">
        <v>3445</v>
      </c>
      <c r="E226" s="9">
        <v>2685</v>
      </c>
      <c r="F226" s="13">
        <v>0.78</v>
      </c>
    </row>
    <row r="227" spans="1:6" x14ac:dyDescent="0.35">
      <c r="A227" t="s">
        <v>471</v>
      </c>
      <c r="B227" s="9">
        <v>8690</v>
      </c>
      <c r="C227" s="13">
        <v>1</v>
      </c>
      <c r="D227" s="9">
        <v>8670</v>
      </c>
      <c r="E227" s="9">
        <v>6695</v>
      </c>
      <c r="F227" s="13">
        <v>0.77</v>
      </c>
    </row>
    <row r="228" spans="1:6" x14ac:dyDescent="0.35">
      <c r="A228" t="s">
        <v>472</v>
      </c>
      <c r="B228" s="9">
        <v>8715</v>
      </c>
      <c r="C228" s="13">
        <v>1</v>
      </c>
      <c r="D228" s="9">
        <v>8550</v>
      </c>
      <c r="E228" s="9">
        <v>6565</v>
      </c>
      <c r="F228" s="13">
        <v>0.77</v>
      </c>
    </row>
    <row r="229" spans="1:6" x14ac:dyDescent="0.35">
      <c r="A229" t="s">
        <v>473</v>
      </c>
      <c r="B229" s="9">
        <v>8875</v>
      </c>
      <c r="C229" s="13">
        <v>1</v>
      </c>
      <c r="D229" s="9">
        <v>7815</v>
      </c>
      <c r="E229" s="9">
        <v>5390</v>
      </c>
      <c r="F229" s="13">
        <v>0.69</v>
      </c>
    </row>
    <row r="230" spans="1:6" x14ac:dyDescent="0.35">
      <c r="A230" t="s">
        <v>474</v>
      </c>
      <c r="B230" s="9">
        <v>9470</v>
      </c>
      <c r="C230" s="13">
        <v>1</v>
      </c>
      <c r="D230" s="9">
        <v>10580</v>
      </c>
      <c r="E230" s="9">
        <v>7145</v>
      </c>
      <c r="F230" s="13">
        <v>0.68</v>
      </c>
    </row>
    <row r="231" spans="1:6" x14ac:dyDescent="0.35">
      <c r="A231" t="s">
        <v>475</v>
      </c>
      <c r="B231" s="9">
        <v>4190</v>
      </c>
      <c r="C231" s="13">
        <v>1</v>
      </c>
      <c r="D231" s="9">
        <v>4370</v>
      </c>
      <c r="E231" s="9">
        <v>3130</v>
      </c>
      <c r="F231" s="13">
        <v>0.72</v>
      </c>
    </row>
    <row r="232" spans="1:6" x14ac:dyDescent="0.35">
      <c r="A232" t="s">
        <v>476</v>
      </c>
      <c r="B232" s="9">
        <v>43915</v>
      </c>
      <c r="C232" s="13">
        <v>1</v>
      </c>
      <c r="D232" s="9">
        <v>43435</v>
      </c>
      <c r="E232" s="9">
        <v>31610</v>
      </c>
      <c r="F232" s="13">
        <v>0.73</v>
      </c>
    </row>
    <row r="233" spans="1:6" x14ac:dyDescent="0.35">
      <c r="A233" t="s">
        <v>477</v>
      </c>
      <c r="B233" s="9" t="s">
        <v>521</v>
      </c>
      <c r="C233" s="9" t="s">
        <v>521</v>
      </c>
      <c r="D233" s="9" t="s">
        <v>521</v>
      </c>
      <c r="E233" s="9" t="s">
        <v>521</v>
      </c>
      <c r="F233" s="9" t="s">
        <v>521</v>
      </c>
    </row>
    <row r="234" spans="1:6" x14ac:dyDescent="0.35">
      <c r="A234" t="s">
        <v>478</v>
      </c>
      <c r="B234" s="9" t="s">
        <v>521</v>
      </c>
      <c r="C234" s="9" t="s">
        <v>521</v>
      </c>
      <c r="D234" s="9" t="s">
        <v>521</v>
      </c>
      <c r="E234" s="9" t="s">
        <v>521</v>
      </c>
      <c r="F234" s="9" t="s">
        <v>521</v>
      </c>
    </row>
    <row r="235" spans="1:6" x14ac:dyDescent="0.35">
      <c r="A235" t="s">
        <v>479</v>
      </c>
      <c r="B235" s="9" t="s">
        <v>521</v>
      </c>
      <c r="C235" s="9" t="s">
        <v>521</v>
      </c>
      <c r="D235" s="9" t="s">
        <v>521</v>
      </c>
      <c r="E235" s="9" t="s">
        <v>521</v>
      </c>
      <c r="F235" s="9" t="s">
        <v>521</v>
      </c>
    </row>
    <row r="236" spans="1:6" x14ac:dyDescent="0.35">
      <c r="A236" t="s">
        <v>480</v>
      </c>
      <c r="B236" s="9">
        <v>5</v>
      </c>
      <c r="C236" s="13">
        <v>0</v>
      </c>
      <c r="D236" s="9">
        <v>5</v>
      </c>
      <c r="E236" s="9" t="s">
        <v>521</v>
      </c>
      <c r="F236" s="9" t="s">
        <v>521</v>
      </c>
    </row>
    <row r="237" spans="1:6" x14ac:dyDescent="0.35">
      <c r="A237" t="s">
        <v>481</v>
      </c>
      <c r="B237" s="9" t="s">
        <v>521</v>
      </c>
      <c r="C237" s="9" t="s">
        <v>521</v>
      </c>
      <c r="D237" s="9" t="s">
        <v>521</v>
      </c>
      <c r="E237" s="9" t="s">
        <v>521</v>
      </c>
      <c r="F237" s="9" t="s">
        <v>521</v>
      </c>
    </row>
    <row r="238" spans="1:6" x14ac:dyDescent="0.35">
      <c r="A238" t="s">
        <v>482</v>
      </c>
      <c r="B238" s="9" t="s">
        <v>521</v>
      </c>
      <c r="C238" s="9" t="s">
        <v>521</v>
      </c>
      <c r="D238" s="9" t="s">
        <v>521</v>
      </c>
      <c r="E238" s="9" t="s">
        <v>521</v>
      </c>
      <c r="F238" s="9" t="s">
        <v>521</v>
      </c>
    </row>
    <row r="239" spans="1:6" x14ac:dyDescent="0.35">
      <c r="A239" t="s">
        <v>483</v>
      </c>
      <c r="B239" s="9">
        <v>10</v>
      </c>
      <c r="C239" s="13">
        <v>0</v>
      </c>
      <c r="D239" s="9">
        <v>10</v>
      </c>
      <c r="E239" s="9">
        <v>5</v>
      </c>
      <c r="F239" s="13">
        <v>0.7</v>
      </c>
    </row>
    <row r="240" spans="1:6" x14ac:dyDescent="0.35">
      <c r="A240" t="s">
        <v>484</v>
      </c>
      <c r="B240" s="9">
        <v>100</v>
      </c>
      <c r="C240" s="13">
        <v>0.03</v>
      </c>
      <c r="D240" s="9">
        <v>90</v>
      </c>
      <c r="E240" s="9">
        <v>70</v>
      </c>
      <c r="F240" s="13">
        <v>0.8</v>
      </c>
    </row>
    <row r="241" spans="1:6" x14ac:dyDescent="0.35">
      <c r="A241" t="s">
        <v>485</v>
      </c>
      <c r="B241" s="9">
        <v>210</v>
      </c>
      <c r="C241" s="13">
        <v>0.02</v>
      </c>
      <c r="D241" s="9">
        <v>205</v>
      </c>
      <c r="E241" s="9">
        <v>160</v>
      </c>
      <c r="F241" s="13">
        <v>0.79</v>
      </c>
    </row>
    <row r="242" spans="1:6" x14ac:dyDescent="0.35">
      <c r="A242" t="s">
        <v>486</v>
      </c>
      <c r="B242" s="9">
        <v>235</v>
      </c>
      <c r="C242" s="13">
        <v>0.03</v>
      </c>
      <c r="D242" s="9">
        <v>225</v>
      </c>
      <c r="E242" s="9">
        <v>170</v>
      </c>
      <c r="F242" s="13">
        <v>0.76</v>
      </c>
    </row>
    <row r="243" spans="1:6" x14ac:dyDescent="0.35">
      <c r="A243" t="s">
        <v>487</v>
      </c>
      <c r="B243" s="9">
        <v>210</v>
      </c>
      <c r="C243" s="13">
        <v>0.02</v>
      </c>
      <c r="D243" s="9">
        <v>185</v>
      </c>
      <c r="E243" s="9">
        <v>135</v>
      </c>
      <c r="F243" s="13">
        <v>0.74</v>
      </c>
    </row>
    <row r="244" spans="1:6" x14ac:dyDescent="0.35">
      <c r="A244" t="s">
        <v>488</v>
      </c>
      <c r="B244" s="9">
        <v>220</v>
      </c>
      <c r="C244" s="13">
        <v>0.02</v>
      </c>
      <c r="D244" s="9">
        <v>255</v>
      </c>
      <c r="E244" s="9">
        <v>175</v>
      </c>
      <c r="F244" s="13">
        <v>0.68</v>
      </c>
    </row>
    <row r="245" spans="1:6" x14ac:dyDescent="0.35">
      <c r="A245" t="s">
        <v>489</v>
      </c>
      <c r="B245" s="9">
        <v>100</v>
      </c>
      <c r="C245" s="13">
        <v>0.02</v>
      </c>
      <c r="D245" s="9">
        <v>105</v>
      </c>
      <c r="E245" s="9">
        <v>80</v>
      </c>
      <c r="F245" s="13">
        <v>0.74</v>
      </c>
    </row>
    <row r="246" spans="1:6" x14ac:dyDescent="0.35">
      <c r="A246" t="s">
        <v>490</v>
      </c>
      <c r="B246" s="9">
        <v>1075</v>
      </c>
      <c r="C246" s="13">
        <v>0.02</v>
      </c>
      <c r="D246" s="9">
        <v>1065</v>
      </c>
      <c r="E246" s="9">
        <v>790</v>
      </c>
      <c r="F246" s="13">
        <v>0.74</v>
      </c>
    </row>
    <row r="247" spans="1:6" x14ac:dyDescent="0.35">
      <c r="A247" t="s">
        <v>491</v>
      </c>
      <c r="B247" s="9">
        <v>125</v>
      </c>
      <c r="C247" s="13">
        <v>0.03</v>
      </c>
      <c r="D247" s="9">
        <v>110</v>
      </c>
      <c r="E247" s="9">
        <v>85</v>
      </c>
      <c r="F247" s="13">
        <v>0.78</v>
      </c>
    </row>
    <row r="248" spans="1:6" x14ac:dyDescent="0.35">
      <c r="A248" t="s">
        <v>492</v>
      </c>
      <c r="B248" s="9">
        <v>260</v>
      </c>
      <c r="C248" s="13">
        <v>0.03</v>
      </c>
      <c r="D248" s="9">
        <v>265</v>
      </c>
      <c r="E248" s="9">
        <v>205</v>
      </c>
      <c r="F248" s="13">
        <v>0.78</v>
      </c>
    </row>
    <row r="249" spans="1:6" x14ac:dyDescent="0.35">
      <c r="A249" t="s">
        <v>493</v>
      </c>
      <c r="B249" s="9">
        <v>265</v>
      </c>
      <c r="C249" s="13">
        <v>0.03</v>
      </c>
      <c r="D249" s="9">
        <v>255</v>
      </c>
      <c r="E249" s="9">
        <v>190</v>
      </c>
      <c r="F249" s="13">
        <v>0.74</v>
      </c>
    </row>
    <row r="250" spans="1:6" x14ac:dyDescent="0.35">
      <c r="A250" t="s">
        <v>494</v>
      </c>
      <c r="B250" s="9">
        <v>260</v>
      </c>
      <c r="C250" s="13">
        <v>0.03</v>
      </c>
      <c r="D250" s="9">
        <v>240</v>
      </c>
      <c r="E250" s="9">
        <v>170</v>
      </c>
      <c r="F250" s="13">
        <v>0.7</v>
      </c>
    </row>
    <row r="251" spans="1:6" x14ac:dyDescent="0.35">
      <c r="A251" t="s">
        <v>495</v>
      </c>
      <c r="B251" s="9">
        <v>270</v>
      </c>
      <c r="C251" s="13">
        <v>0.03</v>
      </c>
      <c r="D251" s="9">
        <v>295</v>
      </c>
      <c r="E251" s="9">
        <v>200</v>
      </c>
      <c r="F251" s="13">
        <v>0.68</v>
      </c>
    </row>
    <row r="252" spans="1:6" x14ac:dyDescent="0.35">
      <c r="A252" t="s">
        <v>496</v>
      </c>
      <c r="B252" s="9">
        <v>135</v>
      </c>
      <c r="C252" s="13">
        <v>0.03</v>
      </c>
      <c r="D252" s="9">
        <v>145</v>
      </c>
      <c r="E252" s="9">
        <v>115</v>
      </c>
      <c r="F252" s="13">
        <v>0.78</v>
      </c>
    </row>
    <row r="253" spans="1:6" x14ac:dyDescent="0.35">
      <c r="A253" t="s">
        <v>497</v>
      </c>
      <c r="B253" s="9">
        <v>1320</v>
      </c>
      <c r="C253" s="13">
        <v>0.03</v>
      </c>
      <c r="D253" s="9">
        <v>1310</v>
      </c>
      <c r="E253" s="9">
        <v>960</v>
      </c>
      <c r="F253" s="13">
        <v>0.73</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9"/>
  <sheetViews>
    <sheetView workbookViewId="0"/>
  </sheetViews>
  <sheetFormatPr defaultColWidth="10.6640625" defaultRowHeight="15.5" x14ac:dyDescent="0.35"/>
  <cols>
    <col min="1" max="1" width="35.6640625" customWidth="1"/>
    <col min="2" max="15" width="16.6640625" customWidth="1"/>
  </cols>
  <sheetData>
    <row r="1" spans="1:3" ht="108.5" x14ac:dyDescent="0.35">
      <c r="A1" s="2" t="s">
        <v>210</v>
      </c>
      <c r="B1" s="2" t="s">
        <v>498</v>
      </c>
      <c r="C1" s="2" t="s">
        <v>499</v>
      </c>
    </row>
    <row r="2" spans="1:3" x14ac:dyDescent="0.35">
      <c r="A2" t="s">
        <v>470</v>
      </c>
      <c r="B2" s="18">
        <v>1506</v>
      </c>
      <c r="C2" s="18">
        <v>1496</v>
      </c>
    </row>
    <row r="3" spans="1:3" x14ac:dyDescent="0.35">
      <c r="A3" t="s">
        <v>471</v>
      </c>
      <c r="B3" s="18">
        <v>1791</v>
      </c>
      <c r="C3" s="18">
        <v>1819</v>
      </c>
    </row>
    <row r="4" spans="1:3" x14ac:dyDescent="0.35">
      <c r="A4" t="s">
        <v>472</v>
      </c>
      <c r="B4" s="18">
        <v>1811</v>
      </c>
      <c r="C4" s="18">
        <v>1811</v>
      </c>
    </row>
    <row r="5" spans="1:3" x14ac:dyDescent="0.35">
      <c r="A5" t="s">
        <v>473</v>
      </c>
      <c r="B5" s="18">
        <v>1832</v>
      </c>
      <c r="C5" s="18">
        <v>1835</v>
      </c>
    </row>
    <row r="6" spans="1:3" x14ac:dyDescent="0.35">
      <c r="A6" t="s">
        <v>474</v>
      </c>
      <c r="B6" s="18">
        <v>1974</v>
      </c>
      <c r="C6" s="18">
        <v>2002</v>
      </c>
    </row>
    <row r="7" spans="1:3" x14ac:dyDescent="0.35">
      <c r="A7" t="s">
        <v>475</v>
      </c>
      <c r="B7" s="18">
        <v>2097</v>
      </c>
      <c r="C7" s="18">
        <v>2112</v>
      </c>
    </row>
    <row r="8" spans="1:3" x14ac:dyDescent="0.35">
      <c r="A8" t="s">
        <v>500</v>
      </c>
      <c r="B8" s="18">
        <v>963</v>
      </c>
      <c r="C8" s="18">
        <v>882</v>
      </c>
    </row>
    <row r="9" spans="1:3" x14ac:dyDescent="0.35">
      <c r="A9" t="s">
        <v>501</v>
      </c>
      <c r="B9" s="18">
        <v>1091</v>
      </c>
      <c r="C9" s="18">
        <v>1168</v>
      </c>
    </row>
    <row r="10" spans="1:3" x14ac:dyDescent="0.35">
      <c r="A10" t="s">
        <v>502</v>
      </c>
      <c r="B10" s="18">
        <v>1098</v>
      </c>
      <c r="C10" s="18">
        <v>1073</v>
      </c>
    </row>
    <row r="11" spans="1:3" x14ac:dyDescent="0.35">
      <c r="A11" t="s">
        <v>503</v>
      </c>
      <c r="B11" s="18">
        <v>1093</v>
      </c>
      <c r="C11" s="18">
        <v>1114</v>
      </c>
    </row>
    <row r="12" spans="1:3" x14ac:dyDescent="0.35">
      <c r="A12" t="s">
        <v>504</v>
      </c>
      <c r="B12" s="18">
        <v>1211</v>
      </c>
      <c r="C12" s="18">
        <v>1224</v>
      </c>
    </row>
    <row r="13" spans="1:3" x14ac:dyDescent="0.35">
      <c r="A13" t="s">
        <v>505</v>
      </c>
      <c r="B13" s="18">
        <v>1259</v>
      </c>
      <c r="C13" s="18">
        <v>1270</v>
      </c>
    </row>
    <row r="14" spans="1:3" x14ac:dyDescent="0.35">
      <c r="A14" t="s">
        <v>506</v>
      </c>
      <c r="B14" s="18">
        <v>1513</v>
      </c>
      <c r="C14" s="18">
        <v>1507</v>
      </c>
    </row>
    <row r="15" spans="1:3" x14ac:dyDescent="0.35">
      <c r="A15" t="s">
        <v>507</v>
      </c>
      <c r="B15" s="18">
        <v>1803</v>
      </c>
      <c r="C15" s="18">
        <v>1829</v>
      </c>
    </row>
    <row r="16" spans="1:3" x14ac:dyDescent="0.35">
      <c r="A16" t="s">
        <v>508</v>
      </c>
      <c r="B16" s="18">
        <v>1824</v>
      </c>
      <c r="C16" s="18">
        <v>1825</v>
      </c>
    </row>
    <row r="17" spans="1:3" x14ac:dyDescent="0.35">
      <c r="A17" t="s">
        <v>509</v>
      </c>
      <c r="B17" s="18">
        <v>1848</v>
      </c>
      <c r="C17" s="18">
        <v>1851</v>
      </c>
    </row>
    <row r="18" spans="1:3" x14ac:dyDescent="0.35">
      <c r="A18" t="s">
        <v>510</v>
      </c>
      <c r="B18" s="18">
        <v>1988</v>
      </c>
      <c r="C18" s="18">
        <v>2015</v>
      </c>
    </row>
    <row r="19" spans="1:3" x14ac:dyDescent="0.35">
      <c r="A19" t="s">
        <v>511</v>
      </c>
      <c r="B19" s="18">
        <v>2110</v>
      </c>
      <c r="C19" s="18">
        <v>2126</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3"/>
  <sheetViews>
    <sheetView workbookViewId="0"/>
  </sheetViews>
  <sheetFormatPr defaultColWidth="10.6640625" defaultRowHeight="15.5" x14ac:dyDescent="0.35"/>
  <cols>
    <col min="1" max="1" width="35.6640625" customWidth="1"/>
    <col min="2" max="15" width="16.6640625" customWidth="1"/>
  </cols>
  <sheetData>
    <row r="1" spans="1:3" ht="31" x14ac:dyDescent="0.35">
      <c r="A1" s="2" t="s">
        <v>243</v>
      </c>
      <c r="B1" s="2" t="s">
        <v>512</v>
      </c>
      <c r="C1" s="2" t="s">
        <v>513</v>
      </c>
    </row>
    <row r="2" spans="1:3" x14ac:dyDescent="0.35">
      <c r="A2" t="s">
        <v>246</v>
      </c>
      <c r="B2" s="9">
        <v>45</v>
      </c>
      <c r="C2" s="18">
        <v>62832</v>
      </c>
    </row>
    <row r="3" spans="1:3" x14ac:dyDescent="0.35">
      <c r="A3" t="s">
        <v>247</v>
      </c>
      <c r="B3" s="9">
        <v>145</v>
      </c>
      <c r="C3" s="18">
        <v>238019</v>
      </c>
    </row>
    <row r="4" spans="1:3" x14ac:dyDescent="0.35">
      <c r="A4" t="s">
        <v>248</v>
      </c>
      <c r="B4" s="9">
        <v>145</v>
      </c>
      <c r="C4" s="18">
        <v>240345</v>
      </c>
    </row>
    <row r="5" spans="1:3" x14ac:dyDescent="0.35">
      <c r="A5" t="s">
        <v>249</v>
      </c>
      <c r="B5" s="9">
        <v>120</v>
      </c>
      <c r="C5" s="18">
        <v>198171</v>
      </c>
    </row>
    <row r="6" spans="1:3" x14ac:dyDescent="0.35">
      <c r="A6" t="s">
        <v>250</v>
      </c>
      <c r="B6" s="9">
        <v>180</v>
      </c>
      <c r="C6" s="18">
        <v>312207</v>
      </c>
    </row>
    <row r="7" spans="1:3" x14ac:dyDescent="0.35">
      <c r="A7" t="s">
        <v>251</v>
      </c>
      <c r="B7" s="9">
        <v>70</v>
      </c>
      <c r="C7" s="18">
        <v>132178</v>
      </c>
    </row>
    <row r="8" spans="1:3" x14ac:dyDescent="0.35">
      <c r="A8" t="s">
        <v>252</v>
      </c>
      <c r="B8" s="9">
        <v>700</v>
      </c>
      <c r="C8" s="18">
        <v>1183751</v>
      </c>
    </row>
    <row r="9" spans="1:3" x14ac:dyDescent="0.35">
      <c r="A9" t="s">
        <v>253</v>
      </c>
      <c r="B9" s="9">
        <v>45</v>
      </c>
      <c r="C9" s="18">
        <v>65155</v>
      </c>
    </row>
    <row r="10" spans="1:3" x14ac:dyDescent="0.35">
      <c r="A10" t="s">
        <v>254</v>
      </c>
      <c r="B10" s="9">
        <v>95</v>
      </c>
      <c r="C10" s="18">
        <v>166123</v>
      </c>
    </row>
    <row r="11" spans="1:3" x14ac:dyDescent="0.35">
      <c r="A11" t="s">
        <v>255</v>
      </c>
      <c r="B11" s="9">
        <v>115</v>
      </c>
      <c r="C11" s="18">
        <v>214630</v>
      </c>
    </row>
    <row r="12" spans="1:3" x14ac:dyDescent="0.35">
      <c r="A12" t="s">
        <v>256</v>
      </c>
      <c r="B12" s="9">
        <v>115</v>
      </c>
      <c r="C12" s="18">
        <v>207361</v>
      </c>
    </row>
    <row r="13" spans="1:3" x14ac:dyDescent="0.35">
      <c r="A13" t="s">
        <v>257</v>
      </c>
      <c r="B13" s="9">
        <v>145</v>
      </c>
      <c r="C13" s="18">
        <v>281060</v>
      </c>
    </row>
    <row r="14" spans="1:3" x14ac:dyDescent="0.35">
      <c r="A14" t="s">
        <v>258</v>
      </c>
      <c r="B14" s="9">
        <v>60</v>
      </c>
      <c r="C14" s="18">
        <v>119972</v>
      </c>
    </row>
    <row r="15" spans="1:3" x14ac:dyDescent="0.35">
      <c r="A15" t="s">
        <v>259</v>
      </c>
      <c r="B15" s="9">
        <v>580</v>
      </c>
      <c r="C15" s="18">
        <v>1054302</v>
      </c>
    </row>
    <row r="16" spans="1:3" x14ac:dyDescent="0.35">
      <c r="A16" t="s">
        <v>260</v>
      </c>
      <c r="B16" s="9">
        <v>35</v>
      </c>
      <c r="C16" s="18">
        <v>53281</v>
      </c>
    </row>
    <row r="17" spans="1:3" x14ac:dyDescent="0.35">
      <c r="A17" t="s">
        <v>261</v>
      </c>
      <c r="B17" s="9">
        <v>90</v>
      </c>
      <c r="C17" s="18">
        <v>165744</v>
      </c>
    </row>
    <row r="18" spans="1:3" x14ac:dyDescent="0.35">
      <c r="A18" t="s">
        <v>262</v>
      </c>
      <c r="B18" s="9">
        <v>80</v>
      </c>
      <c r="C18" s="18">
        <v>152071</v>
      </c>
    </row>
    <row r="19" spans="1:3" x14ac:dyDescent="0.35">
      <c r="A19" t="s">
        <v>263</v>
      </c>
      <c r="B19" s="9">
        <v>75</v>
      </c>
      <c r="C19" s="18">
        <v>149690</v>
      </c>
    </row>
    <row r="20" spans="1:3" x14ac:dyDescent="0.35">
      <c r="A20" t="s">
        <v>264</v>
      </c>
      <c r="B20" s="9">
        <v>105</v>
      </c>
      <c r="C20" s="18">
        <v>218150</v>
      </c>
    </row>
    <row r="21" spans="1:3" x14ac:dyDescent="0.35">
      <c r="A21" t="s">
        <v>265</v>
      </c>
      <c r="B21" s="9">
        <v>40</v>
      </c>
      <c r="C21" s="18">
        <v>81556</v>
      </c>
    </row>
    <row r="22" spans="1:3" x14ac:dyDescent="0.35">
      <c r="A22" t="s">
        <v>266</v>
      </c>
      <c r="B22" s="9">
        <v>420</v>
      </c>
      <c r="C22" s="18">
        <v>820493</v>
      </c>
    </row>
    <row r="23" spans="1:3" x14ac:dyDescent="0.35">
      <c r="A23" t="s">
        <v>267</v>
      </c>
      <c r="B23" s="9">
        <v>35</v>
      </c>
      <c r="C23" s="18">
        <v>57320</v>
      </c>
    </row>
    <row r="24" spans="1:3" x14ac:dyDescent="0.35">
      <c r="A24" t="s">
        <v>268</v>
      </c>
      <c r="B24" s="9">
        <v>50</v>
      </c>
      <c r="C24" s="18">
        <v>88783</v>
      </c>
    </row>
    <row r="25" spans="1:3" x14ac:dyDescent="0.35">
      <c r="A25" t="s">
        <v>269</v>
      </c>
      <c r="B25" s="9">
        <v>65</v>
      </c>
      <c r="C25" s="18">
        <v>127263</v>
      </c>
    </row>
    <row r="26" spans="1:3" x14ac:dyDescent="0.35">
      <c r="A26" t="s">
        <v>270</v>
      </c>
      <c r="B26" s="9">
        <v>75</v>
      </c>
      <c r="C26" s="18">
        <v>146518</v>
      </c>
    </row>
    <row r="27" spans="1:3" x14ac:dyDescent="0.35">
      <c r="A27" t="s">
        <v>271</v>
      </c>
      <c r="B27" s="9">
        <v>95</v>
      </c>
      <c r="C27" s="18">
        <v>210243</v>
      </c>
    </row>
    <row r="28" spans="1:3" x14ac:dyDescent="0.35">
      <c r="A28" t="s">
        <v>272</v>
      </c>
      <c r="B28" s="9">
        <v>35</v>
      </c>
      <c r="C28" s="18">
        <v>81619</v>
      </c>
    </row>
    <row r="29" spans="1:3" x14ac:dyDescent="0.35">
      <c r="A29" t="s">
        <v>273</v>
      </c>
      <c r="B29" s="9">
        <v>365</v>
      </c>
      <c r="C29" s="18">
        <v>711746</v>
      </c>
    </row>
    <row r="30" spans="1:3" x14ac:dyDescent="0.35">
      <c r="A30" t="s">
        <v>274</v>
      </c>
      <c r="B30" s="9">
        <v>30</v>
      </c>
      <c r="C30" s="18">
        <v>43142</v>
      </c>
    </row>
    <row r="31" spans="1:3" x14ac:dyDescent="0.35">
      <c r="A31" t="s">
        <v>275</v>
      </c>
      <c r="B31" s="9">
        <v>75</v>
      </c>
      <c r="C31" s="18">
        <v>138287</v>
      </c>
    </row>
    <row r="32" spans="1:3" x14ac:dyDescent="0.35">
      <c r="A32" t="s">
        <v>276</v>
      </c>
      <c r="B32" s="9">
        <v>75</v>
      </c>
      <c r="C32" s="18">
        <v>137239</v>
      </c>
    </row>
    <row r="33" spans="1:3" x14ac:dyDescent="0.35">
      <c r="A33" t="s">
        <v>277</v>
      </c>
      <c r="B33" s="9">
        <v>50</v>
      </c>
      <c r="C33" s="18">
        <v>90889</v>
      </c>
    </row>
    <row r="34" spans="1:3" x14ac:dyDescent="0.35">
      <c r="A34" t="s">
        <v>278</v>
      </c>
      <c r="B34" s="9">
        <v>70</v>
      </c>
      <c r="C34" s="18">
        <v>146244</v>
      </c>
    </row>
    <row r="35" spans="1:3" x14ac:dyDescent="0.35">
      <c r="A35" t="s">
        <v>279</v>
      </c>
      <c r="B35" s="9">
        <v>45</v>
      </c>
      <c r="C35" s="18">
        <v>96758</v>
      </c>
    </row>
    <row r="36" spans="1:3" x14ac:dyDescent="0.35">
      <c r="A36" t="s">
        <v>280</v>
      </c>
      <c r="B36" s="9">
        <v>345</v>
      </c>
      <c r="C36" s="18">
        <v>652558</v>
      </c>
    </row>
    <row r="37" spans="1:3" x14ac:dyDescent="0.35">
      <c r="A37" t="s">
        <v>281</v>
      </c>
      <c r="B37" s="9">
        <v>60</v>
      </c>
      <c r="C37" s="18">
        <v>93386</v>
      </c>
    </row>
    <row r="38" spans="1:3" x14ac:dyDescent="0.35">
      <c r="A38" t="s">
        <v>282</v>
      </c>
      <c r="B38" s="9">
        <v>145</v>
      </c>
      <c r="C38" s="18">
        <v>254033</v>
      </c>
    </row>
    <row r="39" spans="1:3" x14ac:dyDescent="0.35">
      <c r="A39" t="s">
        <v>283</v>
      </c>
      <c r="B39" s="9">
        <v>130</v>
      </c>
      <c r="C39" s="18">
        <v>243910</v>
      </c>
    </row>
    <row r="40" spans="1:3" x14ac:dyDescent="0.35">
      <c r="A40" t="s">
        <v>284</v>
      </c>
      <c r="B40" s="9">
        <v>120</v>
      </c>
      <c r="C40" s="18">
        <v>231913</v>
      </c>
    </row>
    <row r="41" spans="1:3" x14ac:dyDescent="0.35">
      <c r="A41" t="s">
        <v>285</v>
      </c>
      <c r="B41" s="9">
        <v>150</v>
      </c>
      <c r="C41" s="18">
        <v>301865</v>
      </c>
    </row>
    <row r="42" spans="1:3" x14ac:dyDescent="0.35">
      <c r="A42" t="s">
        <v>286</v>
      </c>
      <c r="B42" s="9">
        <v>65</v>
      </c>
      <c r="C42" s="18">
        <v>140793</v>
      </c>
    </row>
    <row r="43" spans="1:3" x14ac:dyDescent="0.35">
      <c r="A43" t="s">
        <v>287</v>
      </c>
      <c r="B43" s="9">
        <v>670</v>
      </c>
      <c r="C43" s="18">
        <v>1265900</v>
      </c>
    </row>
    <row r="44" spans="1:3" x14ac:dyDescent="0.35">
      <c r="A44" t="s">
        <v>288</v>
      </c>
      <c r="B44" s="9">
        <v>115</v>
      </c>
      <c r="C44" s="18">
        <v>199450</v>
      </c>
    </row>
    <row r="45" spans="1:3" x14ac:dyDescent="0.35">
      <c r="A45" t="s">
        <v>289</v>
      </c>
      <c r="B45" s="9">
        <v>270</v>
      </c>
      <c r="C45" s="18">
        <v>540925</v>
      </c>
    </row>
    <row r="46" spans="1:3" x14ac:dyDescent="0.35">
      <c r="A46" t="s">
        <v>290</v>
      </c>
      <c r="B46" s="9">
        <v>230</v>
      </c>
      <c r="C46" s="18">
        <v>445120</v>
      </c>
    </row>
    <row r="47" spans="1:3" x14ac:dyDescent="0.35">
      <c r="A47" t="s">
        <v>291</v>
      </c>
      <c r="B47" s="9">
        <v>195</v>
      </c>
      <c r="C47" s="18">
        <v>386113</v>
      </c>
    </row>
    <row r="48" spans="1:3" x14ac:dyDescent="0.35">
      <c r="A48" t="s">
        <v>292</v>
      </c>
      <c r="B48" s="9">
        <v>250</v>
      </c>
      <c r="C48" s="18">
        <v>516192</v>
      </c>
    </row>
    <row r="49" spans="1:3" x14ac:dyDescent="0.35">
      <c r="A49" t="s">
        <v>293</v>
      </c>
      <c r="B49" s="9">
        <v>115</v>
      </c>
      <c r="C49" s="18">
        <v>251933</v>
      </c>
    </row>
    <row r="50" spans="1:3" x14ac:dyDescent="0.35">
      <c r="A50" t="s">
        <v>294</v>
      </c>
      <c r="B50" s="9">
        <v>1175</v>
      </c>
      <c r="C50" s="18">
        <v>2339733</v>
      </c>
    </row>
    <row r="51" spans="1:3" x14ac:dyDescent="0.35">
      <c r="A51" t="s">
        <v>295</v>
      </c>
      <c r="B51" s="9">
        <v>75</v>
      </c>
      <c r="C51" s="18">
        <v>112744</v>
      </c>
    </row>
    <row r="52" spans="1:3" x14ac:dyDescent="0.35">
      <c r="A52" t="s">
        <v>296</v>
      </c>
      <c r="B52" s="9">
        <v>180</v>
      </c>
      <c r="C52" s="18">
        <v>307845</v>
      </c>
    </row>
    <row r="53" spans="1:3" x14ac:dyDescent="0.35">
      <c r="A53" t="s">
        <v>297</v>
      </c>
      <c r="B53" s="9">
        <v>190</v>
      </c>
      <c r="C53" s="18">
        <v>328932</v>
      </c>
    </row>
    <row r="54" spans="1:3" x14ac:dyDescent="0.35">
      <c r="A54" t="s">
        <v>298</v>
      </c>
      <c r="B54" s="9">
        <v>140</v>
      </c>
      <c r="C54" s="18">
        <v>249242</v>
      </c>
    </row>
    <row r="55" spans="1:3" x14ac:dyDescent="0.35">
      <c r="A55" t="s">
        <v>299</v>
      </c>
      <c r="B55" s="9">
        <v>220</v>
      </c>
      <c r="C55" s="18">
        <v>413675</v>
      </c>
    </row>
    <row r="56" spans="1:3" x14ac:dyDescent="0.35">
      <c r="A56" t="s">
        <v>300</v>
      </c>
      <c r="B56" s="9">
        <v>75</v>
      </c>
      <c r="C56" s="18">
        <v>151820</v>
      </c>
    </row>
    <row r="57" spans="1:3" x14ac:dyDescent="0.35">
      <c r="A57" t="s">
        <v>301</v>
      </c>
      <c r="B57" s="9">
        <v>875</v>
      </c>
      <c r="C57" s="18">
        <v>1564258</v>
      </c>
    </row>
    <row r="58" spans="1:3" x14ac:dyDescent="0.35">
      <c r="A58" t="s">
        <v>302</v>
      </c>
      <c r="B58" s="9">
        <v>20</v>
      </c>
      <c r="C58" s="18">
        <v>35040</v>
      </c>
    </row>
    <row r="59" spans="1:3" x14ac:dyDescent="0.35">
      <c r="A59" t="s">
        <v>303</v>
      </c>
      <c r="B59" s="9">
        <v>70</v>
      </c>
      <c r="C59" s="18">
        <v>134213</v>
      </c>
    </row>
    <row r="60" spans="1:3" x14ac:dyDescent="0.35">
      <c r="A60" t="s">
        <v>304</v>
      </c>
      <c r="B60" s="9">
        <v>50</v>
      </c>
      <c r="C60" s="18">
        <v>87086</v>
      </c>
    </row>
    <row r="61" spans="1:3" x14ac:dyDescent="0.35">
      <c r="A61" t="s">
        <v>305</v>
      </c>
      <c r="B61" s="9">
        <v>50</v>
      </c>
      <c r="C61" s="18">
        <v>97246</v>
      </c>
    </row>
    <row r="62" spans="1:3" x14ac:dyDescent="0.35">
      <c r="A62" t="s">
        <v>306</v>
      </c>
      <c r="B62" s="9">
        <v>55</v>
      </c>
      <c r="C62" s="18">
        <v>106509</v>
      </c>
    </row>
    <row r="63" spans="1:3" x14ac:dyDescent="0.35">
      <c r="A63" t="s">
        <v>307</v>
      </c>
      <c r="B63" s="9">
        <v>30</v>
      </c>
      <c r="C63" s="18">
        <v>62759</v>
      </c>
    </row>
    <row r="64" spans="1:3" x14ac:dyDescent="0.35">
      <c r="A64" t="s">
        <v>308</v>
      </c>
      <c r="B64" s="9">
        <v>280</v>
      </c>
      <c r="C64" s="18">
        <v>522854</v>
      </c>
    </row>
    <row r="65" spans="1:3" x14ac:dyDescent="0.35">
      <c r="A65" t="s">
        <v>309</v>
      </c>
      <c r="B65" s="9">
        <v>20</v>
      </c>
      <c r="C65" s="18">
        <v>31295</v>
      </c>
    </row>
    <row r="66" spans="1:3" x14ac:dyDescent="0.35">
      <c r="A66" t="s">
        <v>310</v>
      </c>
      <c r="B66" s="9">
        <v>70</v>
      </c>
      <c r="C66" s="18">
        <v>124159</v>
      </c>
    </row>
    <row r="67" spans="1:3" x14ac:dyDescent="0.35">
      <c r="A67" t="s">
        <v>311</v>
      </c>
      <c r="B67" s="9">
        <v>70</v>
      </c>
      <c r="C67" s="18">
        <v>134358</v>
      </c>
    </row>
    <row r="68" spans="1:3" x14ac:dyDescent="0.35">
      <c r="A68" t="s">
        <v>312</v>
      </c>
      <c r="B68" s="9">
        <v>50</v>
      </c>
      <c r="C68" s="18">
        <v>94816</v>
      </c>
    </row>
    <row r="69" spans="1:3" x14ac:dyDescent="0.35">
      <c r="A69" t="s">
        <v>313</v>
      </c>
      <c r="B69" s="9">
        <v>105</v>
      </c>
      <c r="C69" s="18">
        <v>213325</v>
      </c>
    </row>
    <row r="70" spans="1:3" x14ac:dyDescent="0.35">
      <c r="A70" t="s">
        <v>314</v>
      </c>
      <c r="B70" s="9">
        <v>40</v>
      </c>
      <c r="C70" s="18">
        <v>84239</v>
      </c>
    </row>
    <row r="71" spans="1:3" x14ac:dyDescent="0.35">
      <c r="A71" t="s">
        <v>315</v>
      </c>
      <c r="B71" s="9">
        <v>355</v>
      </c>
      <c r="C71" s="18">
        <v>682191</v>
      </c>
    </row>
    <row r="72" spans="1:3" x14ac:dyDescent="0.35">
      <c r="A72" t="s">
        <v>316</v>
      </c>
      <c r="B72" s="9">
        <v>30</v>
      </c>
      <c r="C72" s="18">
        <v>45824</v>
      </c>
    </row>
    <row r="73" spans="1:3" x14ac:dyDescent="0.35">
      <c r="A73" t="s">
        <v>317</v>
      </c>
      <c r="B73" s="9">
        <v>55</v>
      </c>
      <c r="C73" s="18">
        <v>100886</v>
      </c>
    </row>
    <row r="74" spans="1:3" x14ac:dyDescent="0.35">
      <c r="A74" t="s">
        <v>318</v>
      </c>
      <c r="B74" s="9">
        <v>55</v>
      </c>
      <c r="C74" s="18">
        <v>98541</v>
      </c>
    </row>
    <row r="75" spans="1:3" x14ac:dyDescent="0.35">
      <c r="A75" t="s">
        <v>319</v>
      </c>
      <c r="B75" s="9">
        <v>50</v>
      </c>
      <c r="C75" s="18">
        <v>99317</v>
      </c>
    </row>
    <row r="76" spans="1:3" x14ac:dyDescent="0.35">
      <c r="A76" t="s">
        <v>320</v>
      </c>
      <c r="B76" s="9">
        <v>55</v>
      </c>
      <c r="C76" s="18">
        <v>120160</v>
      </c>
    </row>
    <row r="77" spans="1:3" x14ac:dyDescent="0.35">
      <c r="A77" t="s">
        <v>321</v>
      </c>
      <c r="B77" s="9">
        <v>30</v>
      </c>
      <c r="C77" s="18">
        <v>52940</v>
      </c>
    </row>
    <row r="78" spans="1:3" x14ac:dyDescent="0.35">
      <c r="A78" t="s">
        <v>322</v>
      </c>
      <c r="B78" s="9">
        <v>275</v>
      </c>
      <c r="C78" s="18">
        <v>517668</v>
      </c>
    </row>
    <row r="79" spans="1:3" x14ac:dyDescent="0.35">
      <c r="A79" t="s">
        <v>323</v>
      </c>
      <c r="B79" s="9">
        <v>95</v>
      </c>
      <c r="C79" s="18">
        <v>145306</v>
      </c>
    </row>
    <row r="80" spans="1:3" x14ac:dyDescent="0.35">
      <c r="A80" t="s">
        <v>324</v>
      </c>
      <c r="B80" s="9">
        <v>320</v>
      </c>
      <c r="C80" s="18">
        <v>589961</v>
      </c>
    </row>
    <row r="81" spans="1:3" x14ac:dyDescent="0.35">
      <c r="A81" t="s">
        <v>325</v>
      </c>
      <c r="B81" s="9">
        <v>325</v>
      </c>
      <c r="C81" s="18">
        <v>609799</v>
      </c>
    </row>
    <row r="82" spans="1:3" x14ac:dyDescent="0.35">
      <c r="A82" t="s">
        <v>326</v>
      </c>
      <c r="B82" s="9">
        <v>280</v>
      </c>
      <c r="C82" s="18">
        <v>512167</v>
      </c>
    </row>
    <row r="83" spans="1:3" x14ac:dyDescent="0.35">
      <c r="A83" t="s">
        <v>327</v>
      </c>
      <c r="B83" s="9">
        <v>360</v>
      </c>
      <c r="C83" s="18">
        <v>731535</v>
      </c>
    </row>
    <row r="84" spans="1:3" x14ac:dyDescent="0.35">
      <c r="A84" t="s">
        <v>328</v>
      </c>
      <c r="B84" s="9">
        <v>150</v>
      </c>
      <c r="C84" s="18">
        <v>313146</v>
      </c>
    </row>
    <row r="85" spans="1:3" x14ac:dyDescent="0.35">
      <c r="A85" t="s">
        <v>329</v>
      </c>
      <c r="B85" s="9">
        <v>1535</v>
      </c>
      <c r="C85" s="18">
        <v>2901915</v>
      </c>
    </row>
    <row r="86" spans="1:3" x14ac:dyDescent="0.35">
      <c r="A86" t="s">
        <v>330</v>
      </c>
      <c r="B86" s="9">
        <v>60</v>
      </c>
      <c r="C86" s="18">
        <v>82040</v>
      </c>
    </row>
    <row r="87" spans="1:3" x14ac:dyDescent="0.35">
      <c r="A87" t="s">
        <v>331</v>
      </c>
      <c r="B87" s="9">
        <v>165</v>
      </c>
      <c r="C87" s="18">
        <v>290419</v>
      </c>
    </row>
    <row r="88" spans="1:3" x14ac:dyDescent="0.35">
      <c r="A88" t="s">
        <v>332</v>
      </c>
      <c r="B88" s="9">
        <v>165</v>
      </c>
      <c r="C88" s="18">
        <v>281193</v>
      </c>
    </row>
    <row r="89" spans="1:3" x14ac:dyDescent="0.35">
      <c r="A89" t="s">
        <v>333</v>
      </c>
      <c r="B89" s="9">
        <v>145</v>
      </c>
      <c r="C89" s="18">
        <v>258635</v>
      </c>
    </row>
    <row r="90" spans="1:3" x14ac:dyDescent="0.35">
      <c r="A90" t="s">
        <v>334</v>
      </c>
      <c r="B90" s="9">
        <v>200</v>
      </c>
      <c r="C90" s="18">
        <v>377294</v>
      </c>
    </row>
    <row r="91" spans="1:3" x14ac:dyDescent="0.35">
      <c r="A91" t="s">
        <v>335</v>
      </c>
      <c r="B91" s="9">
        <v>85</v>
      </c>
      <c r="C91" s="18">
        <v>164411</v>
      </c>
    </row>
    <row r="92" spans="1:3" x14ac:dyDescent="0.35">
      <c r="A92" t="s">
        <v>336</v>
      </c>
      <c r="B92" s="9">
        <v>820</v>
      </c>
      <c r="C92" s="18">
        <v>1453993</v>
      </c>
    </row>
    <row r="93" spans="1:3" x14ac:dyDescent="0.35">
      <c r="A93" t="s">
        <v>337</v>
      </c>
      <c r="B93" s="9">
        <v>110</v>
      </c>
      <c r="C93" s="18">
        <v>150133</v>
      </c>
    </row>
    <row r="94" spans="1:3" x14ac:dyDescent="0.35">
      <c r="A94" t="s">
        <v>338</v>
      </c>
      <c r="B94" s="9">
        <v>305</v>
      </c>
      <c r="C94" s="18">
        <v>511902</v>
      </c>
    </row>
    <row r="95" spans="1:3" x14ac:dyDescent="0.35">
      <c r="A95" t="s">
        <v>339</v>
      </c>
      <c r="B95" s="9">
        <v>310</v>
      </c>
      <c r="C95" s="18">
        <v>528041</v>
      </c>
    </row>
    <row r="96" spans="1:3" x14ac:dyDescent="0.35">
      <c r="A96" t="s">
        <v>340</v>
      </c>
      <c r="B96" s="9">
        <v>270</v>
      </c>
      <c r="C96" s="18">
        <v>484253</v>
      </c>
    </row>
    <row r="97" spans="1:3" x14ac:dyDescent="0.35">
      <c r="A97" t="s">
        <v>341</v>
      </c>
      <c r="B97" s="9">
        <v>360</v>
      </c>
      <c r="C97" s="18">
        <v>694217</v>
      </c>
    </row>
    <row r="98" spans="1:3" x14ac:dyDescent="0.35">
      <c r="A98" t="s">
        <v>342</v>
      </c>
      <c r="B98" s="9">
        <v>155</v>
      </c>
      <c r="C98" s="18">
        <v>308140</v>
      </c>
    </row>
    <row r="99" spans="1:3" x14ac:dyDescent="0.35">
      <c r="A99" t="s">
        <v>343</v>
      </c>
      <c r="B99" s="9">
        <v>1515</v>
      </c>
      <c r="C99" s="18">
        <v>2676685</v>
      </c>
    </row>
    <row r="100" spans="1:3" x14ac:dyDescent="0.35">
      <c r="A100" t="s">
        <v>344</v>
      </c>
      <c r="B100" s="9">
        <v>535</v>
      </c>
      <c r="C100" s="18">
        <v>795614</v>
      </c>
    </row>
    <row r="101" spans="1:3" x14ac:dyDescent="0.35">
      <c r="A101" t="s">
        <v>345</v>
      </c>
      <c r="B101" s="9">
        <v>1405</v>
      </c>
      <c r="C101" s="18">
        <v>2452877</v>
      </c>
    </row>
    <row r="102" spans="1:3" x14ac:dyDescent="0.35">
      <c r="A102" t="s">
        <v>346</v>
      </c>
      <c r="B102" s="9">
        <v>1380</v>
      </c>
      <c r="C102" s="18">
        <v>2457195</v>
      </c>
    </row>
    <row r="103" spans="1:3" x14ac:dyDescent="0.35">
      <c r="A103" t="s">
        <v>347</v>
      </c>
      <c r="B103" s="9">
        <v>1090</v>
      </c>
      <c r="C103" s="18">
        <v>1960772</v>
      </c>
    </row>
    <row r="104" spans="1:3" x14ac:dyDescent="0.35">
      <c r="A104" t="s">
        <v>348</v>
      </c>
      <c r="B104" s="9">
        <v>1435</v>
      </c>
      <c r="C104" s="18">
        <v>2787406</v>
      </c>
    </row>
    <row r="105" spans="1:3" x14ac:dyDescent="0.35">
      <c r="A105" t="s">
        <v>349</v>
      </c>
      <c r="B105" s="9">
        <v>650</v>
      </c>
      <c r="C105" s="18">
        <v>1366364</v>
      </c>
    </row>
    <row r="106" spans="1:3" x14ac:dyDescent="0.35">
      <c r="A106" t="s">
        <v>350</v>
      </c>
      <c r="B106" s="9">
        <v>6500</v>
      </c>
      <c r="C106" s="18">
        <v>11820226</v>
      </c>
    </row>
    <row r="107" spans="1:3" x14ac:dyDescent="0.35">
      <c r="A107" t="s">
        <v>351</v>
      </c>
      <c r="B107" s="9">
        <v>65</v>
      </c>
      <c r="C107" s="18">
        <v>102554</v>
      </c>
    </row>
    <row r="108" spans="1:3" x14ac:dyDescent="0.35">
      <c r="A108" t="s">
        <v>352</v>
      </c>
      <c r="B108" s="9">
        <v>165</v>
      </c>
      <c r="C108" s="18">
        <v>323277</v>
      </c>
    </row>
    <row r="109" spans="1:3" x14ac:dyDescent="0.35">
      <c r="A109" t="s">
        <v>353</v>
      </c>
      <c r="B109" s="9">
        <v>175</v>
      </c>
      <c r="C109" s="18">
        <v>348216</v>
      </c>
    </row>
    <row r="110" spans="1:3" x14ac:dyDescent="0.35">
      <c r="A110" t="s">
        <v>354</v>
      </c>
      <c r="B110" s="9">
        <v>155</v>
      </c>
      <c r="C110" s="18">
        <v>286941</v>
      </c>
    </row>
    <row r="111" spans="1:3" x14ac:dyDescent="0.35">
      <c r="A111" t="s">
        <v>355</v>
      </c>
      <c r="B111" s="9">
        <v>200</v>
      </c>
      <c r="C111" s="18">
        <v>389020</v>
      </c>
    </row>
    <row r="112" spans="1:3" x14ac:dyDescent="0.35">
      <c r="A112" t="s">
        <v>356</v>
      </c>
      <c r="B112" s="9">
        <v>85</v>
      </c>
      <c r="C112" s="18">
        <v>191795</v>
      </c>
    </row>
    <row r="113" spans="1:3" x14ac:dyDescent="0.35">
      <c r="A113" t="s">
        <v>357</v>
      </c>
      <c r="B113" s="9">
        <v>845</v>
      </c>
      <c r="C113" s="18">
        <v>1641802</v>
      </c>
    </row>
    <row r="114" spans="1:3" x14ac:dyDescent="0.35">
      <c r="A114" t="s">
        <v>358</v>
      </c>
      <c r="B114" s="9">
        <v>50</v>
      </c>
      <c r="C114" s="18">
        <v>66601</v>
      </c>
    </row>
    <row r="115" spans="1:3" x14ac:dyDescent="0.35">
      <c r="A115" t="s">
        <v>359</v>
      </c>
      <c r="B115" s="9">
        <v>145</v>
      </c>
      <c r="C115" s="18">
        <v>242443</v>
      </c>
    </row>
    <row r="116" spans="1:3" x14ac:dyDescent="0.35">
      <c r="A116" t="s">
        <v>360</v>
      </c>
      <c r="B116" s="9">
        <v>135</v>
      </c>
      <c r="C116" s="18">
        <v>221897</v>
      </c>
    </row>
    <row r="117" spans="1:3" x14ac:dyDescent="0.35">
      <c r="A117" t="s">
        <v>361</v>
      </c>
      <c r="B117" s="9">
        <v>115</v>
      </c>
      <c r="C117" s="18">
        <v>201219</v>
      </c>
    </row>
    <row r="118" spans="1:3" x14ac:dyDescent="0.35">
      <c r="A118" t="s">
        <v>362</v>
      </c>
      <c r="B118" s="9">
        <v>155</v>
      </c>
      <c r="C118" s="18">
        <v>279682</v>
      </c>
    </row>
    <row r="119" spans="1:3" x14ac:dyDescent="0.35">
      <c r="A119" t="s">
        <v>363</v>
      </c>
      <c r="B119" s="9">
        <v>75</v>
      </c>
      <c r="C119" s="18">
        <v>163651</v>
      </c>
    </row>
    <row r="120" spans="1:3" x14ac:dyDescent="0.35">
      <c r="A120" t="s">
        <v>364</v>
      </c>
      <c r="B120" s="9">
        <v>670</v>
      </c>
      <c r="C120" s="18">
        <v>1175494</v>
      </c>
    </row>
    <row r="121" spans="1:3" x14ac:dyDescent="0.35">
      <c r="A121" t="s">
        <v>365</v>
      </c>
      <c r="B121" s="9">
        <v>25</v>
      </c>
      <c r="C121" s="18">
        <v>38090</v>
      </c>
    </row>
    <row r="122" spans="1:3" x14ac:dyDescent="0.35">
      <c r="A122" t="s">
        <v>366</v>
      </c>
      <c r="B122" s="9">
        <v>75</v>
      </c>
      <c r="C122" s="18">
        <v>136888</v>
      </c>
    </row>
    <row r="123" spans="1:3" x14ac:dyDescent="0.35">
      <c r="A123" t="s">
        <v>367</v>
      </c>
      <c r="B123" s="9">
        <v>75</v>
      </c>
      <c r="C123" s="18">
        <v>133492</v>
      </c>
    </row>
    <row r="124" spans="1:3" x14ac:dyDescent="0.35">
      <c r="A124" t="s">
        <v>368</v>
      </c>
      <c r="B124" s="9">
        <v>55</v>
      </c>
      <c r="C124" s="18">
        <v>88980</v>
      </c>
    </row>
    <row r="125" spans="1:3" x14ac:dyDescent="0.35">
      <c r="A125" t="s">
        <v>369</v>
      </c>
      <c r="B125" s="9">
        <v>85</v>
      </c>
      <c r="C125" s="18">
        <v>160486</v>
      </c>
    </row>
    <row r="126" spans="1:3" x14ac:dyDescent="0.35">
      <c r="A126" t="s">
        <v>370</v>
      </c>
      <c r="B126" s="9">
        <v>35</v>
      </c>
      <c r="C126" s="18">
        <v>69182</v>
      </c>
    </row>
    <row r="127" spans="1:3" x14ac:dyDescent="0.35">
      <c r="A127" t="s">
        <v>371</v>
      </c>
      <c r="B127" s="9">
        <v>350</v>
      </c>
      <c r="C127" s="18">
        <v>627118</v>
      </c>
    </row>
    <row r="128" spans="1:3" x14ac:dyDescent="0.35">
      <c r="A128" t="s">
        <v>372</v>
      </c>
      <c r="B128" s="9">
        <v>15</v>
      </c>
      <c r="C128" s="18">
        <v>25880</v>
      </c>
    </row>
    <row r="129" spans="1:3" x14ac:dyDescent="0.35">
      <c r="A129" t="s">
        <v>373</v>
      </c>
      <c r="B129" s="9">
        <v>60</v>
      </c>
      <c r="C129" s="18">
        <v>110498</v>
      </c>
    </row>
    <row r="130" spans="1:3" x14ac:dyDescent="0.35">
      <c r="A130" t="s">
        <v>374</v>
      </c>
      <c r="B130" s="9">
        <v>65</v>
      </c>
      <c r="C130" s="18">
        <v>116816</v>
      </c>
    </row>
    <row r="131" spans="1:3" x14ac:dyDescent="0.35">
      <c r="A131" t="s">
        <v>375</v>
      </c>
      <c r="B131" s="9">
        <v>35</v>
      </c>
      <c r="C131" s="18">
        <v>62349</v>
      </c>
    </row>
    <row r="132" spans="1:3" x14ac:dyDescent="0.35">
      <c r="A132" t="s">
        <v>376</v>
      </c>
      <c r="B132" s="9">
        <v>70</v>
      </c>
      <c r="C132" s="18">
        <v>135927</v>
      </c>
    </row>
    <row r="133" spans="1:3" x14ac:dyDescent="0.35">
      <c r="A133" t="s">
        <v>377</v>
      </c>
      <c r="B133" s="9">
        <v>30</v>
      </c>
      <c r="C133" s="18">
        <v>63093</v>
      </c>
    </row>
    <row r="134" spans="1:3" x14ac:dyDescent="0.35">
      <c r="A134" t="s">
        <v>378</v>
      </c>
      <c r="B134" s="9">
        <v>275</v>
      </c>
      <c r="C134" s="18">
        <v>514563</v>
      </c>
    </row>
    <row r="135" spans="1:3" x14ac:dyDescent="0.35">
      <c r="A135" t="s">
        <v>379</v>
      </c>
      <c r="B135" s="9">
        <v>5</v>
      </c>
      <c r="C135" s="18">
        <v>6861</v>
      </c>
    </row>
    <row r="136" spans="1:3" x14ac:dyDescent="0.35">
      <c r="A136" t="s">
        <v>380</v>
      </c>
      <c r="B136" s="9">
        <v>15</v>
      </c>
      <c r="C136" s="18">
        <v>22734</v>
      </c>
    </row>
    <row r="137" spans="1:3" x14ac:dyDescent="0.35">
      <c r="A137" t="s">
        <v>381</v>
      </c>
      <c r="B137" s="9">
        <v>15</v>
      </c>
      <c r="C137" s="18">
        <v>20355</v>
      </c>
    </row>
    <row r="138" spans="1:3" x14ac:dyDescent="0.35">
      <c r="A138" t="s">
        <v>382</v>
      </c>
      <c r="B138" s="9">
        <v>15</v>
      </c>
      <c r="C138" s="18">
        <v>25214</v>
      </c>
    </row>
    <row r="139" spans="1:3" x14ac:dyDescent="0.35">
      <c r="A139" t="s">
        <v>383</v>
      </c>
      <c r="B139" s="9">
        <v>25</v>
      </c>
      <c r="C139" s="18">
        <v>43370</v>
      </c>
    </row>
    <row r="140" spans="1:3" x14ac:dyDescent="0.35">
      <c r="A140" t="s">
        <v>384</v>
      </c>
      <c r="B140" s="9">
        <v>5</v>
      </c>
      <c r="C140" s="18">
        <v>8771</v>
      </c>
    </row>
    <row r="141" spans="1:3" x14ac:dyDescent="0.35">
      <c r="A141" t="s">
        <v>385</v>
      </c>
      <c r="B141" s="9">
        <v>75</v>
      </c>
      <c r="C141" s="18">
        <v>127305</v>
      </c>
    </row>
    <row r="142" spans="1:3" x14ac:dyDescent="0.35">
      <c r="A142" t="s">
        <v>386</v>
      </c>
      <c r="B142" s="9">
        <v>0</v>
      </c>
      <c r="C142" s="18">
        <v>0</v>
      </c>
    </row>
    <row r="143" spans="1:3" x14ac:dyDescent="0.35">
      <c r="A143" t="s">
        <v>387</v>
      </c>
      <c r="B143" s="9" t="s">
        <v>521</v>
      </c>
      <c r="C143" s="9" t="s">
        <v>521</v>
      </c>
    </row>
    <row r="144" spans="1:3" x14ac:dyDescent="0.35">
      <c r="A144" t="s">
        <v>388</v>
      </c>
      <c r="B144" s="9" t="s">
        <v>521</v>
      </c>
      <c r="C144" s="9" t="s">
        <v>521</v>
      </c>
    </row>
    <row r="145" spans="1:3" x14ac:dyDescent="0.35">
      <c r="A145" t="s">
        <v>389</v>
      </c>
      <c r="B145" s="9">
        <v>0</v>
      </c>
      <c r="C145" s="18">
        <v>0</v>
      </c>
    </row>
    <row r="146" spans="1:3" x14ac:dyDescent="0.35">
      <c r="A146" t="s">
        <v>390</v>
      </c>
      <c r="B146" s="9" t="s">
        <v>521</v>
      </c>
      <c r="C146" s="9" t="s">
        <v>521</v>
      </c>
    </row>
    <row r="147" spans="1:3" x14ac:dyDescent="0.35">
      <c r="A147" t="s">
        <v>391</v>
      </c>
      <c r="B147" s="9">
        <v>0</v>
      </c>
      <c r="C147" s="18">
        <v>0</v>
      </c>
    </row>
    <row r="148" spans="1:3" x14ac:dyDescent="0.35">
      <c r="A148" t="s">
        <v>392</v>
      </c>
      <c r="B148" s="9">
        <v>5</v>
      </c>
      <c r="C148" s="18">
        <v>8773</v>
      </c>
    </row>
    <row r="149" spans="1:3" x14ac:dyDescent="0.35">
      <c r="A149" t="s">
        <v>393</v>
      </c>
      <c r="B149" s="9" t="s">
        <v>521</v>
      </c>
      <c r="C149" s="9" t="s">
        <v>521</v>
      </c>
    </row>
    <row r="150" spans="1:3" x14ac:dyDescent="0.35">
      <c r="A150" t="s">
        <v>394</v>
      </c>
      <c r="B150" s="9">
        <v>10</v>
      </c>
      <c r="C150" s="18">
        <v>14642</v>
      </c>
    </row>
    <row r="151" spans="1:3" x14ac:dyDescent="0.35">
      <c r="A151" t="s">
        <v>395</v>
      </c>
      <c r="B151" s="9">
        <v>15</v>
      </c>
      <c r="C151" s="18">
        <v>27278</v>
      </c>
    </row>
    <row r="152" spans="1:3" x14ac:dyDescent="0.35">
      <c r="A152" t="s">
        <v>396</v>
      </c>
      <c r="B152" s="9">
        <v>5</v>
      </c>
      <c r="C152" s="18">
        <v>7922</v>
      </c>
    </row>
    <row r="153" spans="1:3" x14ac:dyDescent="0.35">
      <c r="A153" t="s">
        <v>397</v>
      </c>
      <c r="B153" s="9">
        <v>10</v>
      </c>
      <c r="C153" s="18">
        <v>13538</v>
      </c>
    </row>
    <row r="154" spans="1:3" x14ac:dyDescent="0.35">
      <c r="A154" t="s">
        <v>398</v>
      </c>
      <c r="B154" s="9" t="s">
        <v>521</v>
      </c>
      <c r="C154" s="9" t="s">
        <v>521</v>
      </c>
    </row>
    <row r="155" spans="1:3" x14ac:dyDescent="0.35">
      <c r="A155" t="s">
        <v>399</v>
      </c>
      <c r="B155" s="9">
        <v>40</v>
      </c>
      <c r="C155" s="18">
        <v>68284</v>
      </c>
    </row>
    <row r="156" spans="1:3" x14ac:dyDescent="0.35">
      <c r="A156" t="s">
        <v>400</v>
      </c>
      <c r="B156" s="9">
        <v>95</v>
      </c>
      <c r="C156" s="18">
        <v>150515</v>
      </c>
    </row>
    <row r="157" spans="1:3" x14ac:dyDescent="0.35">
      <c r="A157" t="s">
        <v>401</v>
      </c>
      <c r="B157" s="9">
        <v>220</v>
      </c>
      <c r="C157" s="18">
        <v>419199</v>
      </c>
    </row>
    <row r="158" spans="1:3" x14ac:dyDescent="0.35">
      <c r="A158" t="s">
        <v>402</v>
      </c>
      <c r="B158" s="9">
        <v>245</v>
      </c>
      <c r="C158" s="18">
        <v>463147</v>
      </c>
    </row>
    <row r="159" spans="1:3" x14ac:dyDescent="0.35">
      <c r="A159" t="s">
        <v>403</v>
      </c>
      <c r="B159" s="9">
        <v>190</v>
      </c>
      <c r="C159" s="18">
        <v>361949</v>
      </c>
    </row>
    <row r="160" spans="1:3" x14ac:dyDescent="0.35">
      <c r="A160" t="s">
        <v>404</v>
      </c>
      <c r="B160" s="9">
        <v>225</v>
      </c>
      <c r="C160" s="18">
        <v>465995</v>
      </c>
    </row>
    <row r="161" spans="1:3" x14ac:dyDescent="0.35">
      <c r="A161" t="s">
        <v>405</v>
      </c>
      <c r="B161" s="9">
        <v>110</v>
      </c>
      <c r="C161" s="18">
        <v>233800</v>
      </c>
    </row>
    <row r="162" spans="1:3" x14ac:dyDescent="0.35">
      <c r="A162" t="s">
        <v>406</v>
      </c>
      <c r="B162" s="9">
        <v>1090</v>
      </c>
      <c r="C162" s="18">
        <v>2094606</v>
      </c>
    </row>
    <row r="163" spans="1:3" x14ac:dyDescent="0.35">
      <c r="A163" t="s">
        <v>407</v>
      </c>
      <c r="B163" s="9">
        <v>215</v>
      </c>
      <c r="C163" s="18">
        <v>347634</v>
      </c>
    </row>
    <row r="164" spans="1:3" x14ac:dyDescent="0.35">
      <c r="A164" t="s">
        <v>408</v>
      </c>
      <c r="B164" s="9">
        <v>615</v>
      </c>
      <c r="C164" s="18">
        <v>1161781</v>
      </c>
    </row>
    <row r="165" spans="1:3" x14ac:dyDescent="0.35">
      <c r="A165" t="s">
        <v>409</v>
      </c>
      <c r="B165" s="9">
        <v>580</v>
      </c>
      <c r="C165" s="18">
        <v>1106036</v>
      </c>
    </row>
    <row r="166" spans="1:3" x14ac:dyDescent="0.35">
      <c r="A166" t="s">
        <v>410</v>
      </c>
      <c r="B166" s="9">
        <v>465</v>
      </c>
      <c r="C166" s="18">
        <v>898901</v>
      </c>
    </row>
    <row r="167" spans="1:3" x14ac:dyDescent="0.35">
      <c r="A167" t="s">
        <v>411</v>
      </c>
      <c r="B167" s="9">
        <v>670</v>
      </c>
      <c r="C167" s="18">
        <v>1396460</v>
      </c>
    </row>
    <row r="168" spans="1:3" x14ac:dyDescent="0.35">
      <c r="A168" t="s">
        <v>412</v>
      </c>
      <c r="B168" s="9">
        <v>320</v>
      </c>
      <c r="C168" s="18">
        <v>722349</v>
      </c>
    </row>
    <row r="169" spans="1:3" x14ac:dyDescent="0.35">
      <c r="A169" t="s">
        <v>413</v>
      </c>
      <c r="B169" s="9">
        <v>2860</v>
      </c>
      <c r="C169" s="18">
        <v>5633160</v>
      </c>
    </row>
    <row r="170" spans="1:3" x14ac:dyDescent="0.35">
      <c r="A170" t="s">
        <v>414</v>
      </c>
      <c r="B170" s="9" t="s">
        <v>521</v>
      </c>
      <c r="C170" s="9" t="s">
        <v>521</v>
      </c>
    </row>
    <row r="171" spans="1:3" x14ac:dyDescent="0.35">
      <c r="A171" t="s">
        <v>415</v>
      </c>
      <c r="B171" s="9">
        <v>5</v>
      </c>
      <c r="C171" s="18">
        <v>4307</v>
      </c>
    </row>
    <row r="172" spans="1:3" x14ac:dyDescent="0.35">
      <c r="A172" t="s">
        <v>416</v>
      </c>
      <c r="B172" s="9">
        <v>15</v>
      </c>
      <c r="C172" s="18">
        <v>23039</v>
      </c>
    </row>
    <row r="173" spans="1:3" x14ac:dyDescent="0.35">
      <c r="A173" t="s">
        <v>417</v>
      </c>
      <c r="B173" s="9">
        <v>5</v>
      </c>
      <c r="C173" s="18">
        <v>10306</v>
      </c>
    </row>
    <row r="174" spans="1:3" x14ac:dyDescent="0.35">
      <c r="A174" t="s">
        <v>418</v>
      </c>
      <c r="B174" s="9">
        <v>5</v>
      </c>
      <c r="C174" s="18">
        <v>6862</v>
      </c>
    </row>
    <row r="175" spans="1:3" x14ac:dyDescent="0.35">
      <c r="A175" t="s">
        <v>419</v>
      </c>
      <c r="B175" s="9">
        <v>5</v>
      </c>
      <c r="C175" s="18">
        <v>7260</v>
      </c>
    </row>
    <row r="176" spans="1:3" x14ac:dyDescent="0.35">
      <c r="A176" t="s">
        <v>420</v>
      </c>
      <c r="B176" s="9">
        <v>35</v>
      </c>
      <c r="C176" s="18">
        <v>54598</v>
      </c>
    </row>
    <row r="177" spans="1:3" x14ac:dyDescent="0.35">
      <c r="A177" t="s">
        <v>421</v>
      </c>
      <c r="B177" s="9">
        <v>25</v>
      </c>
      <c r="C177" s="18">
        <v>44453</v>
      </c>
    </row>
    <row r="178" spans="1:3" x14ac:dyDescent="0.35">
      <c r="A178" t="s">
        <v>422</v>
      </c>
      <c r="B178" s="9">
        <v>95</v>
      </c>
      <c r="C178" s="18">
        <v>182524</v>
      </c>
    </row>
    <row r="179" spans="1:3" x14ac:dyDescent="0.35">
      <c r="A179" t="s">
        <v>423</v>
      </c>
      <c r="B179" s="9">
        <v>85</v>
      </c>
      <c r="C179" s="18">
        <v>153761</v>
      </c>
    </row>
    <row r="180" spans="1:3" x14ac:dyDescent="0.35">
      <c r="A180" t="s">
        <v>424</v>
      </c>
      <c r="B180" s="9">
        <v>90</v>
      </c>
      <c r="C180" s="18">
        <v>170788</v>
      </c>
    </row>
    <row r="181" spans="1:3" x14ac:dyDescent="0.35">
      <c r="A181" t="s">
        <v>425</v>
      </c>
      <c r="B181" s="9">
        <v>85</v>
      </c>
      <c r="C181" s="18">
        <v>184102</v>
      </c>
    </row>
    <row r="182" spans="1:3" x14ac:dyDescent="0.35">
      <c r="A182" t="s">
        <v>426</v>
      </c>
      <c r="B182" s="9">
        <v>35</v>
      </c>
      <c r="C182" s="18">
        <v>79635</v>
      </c>
    </row>
    <row r="183" spans="1:3" x14ac:dyDescent="0.35">
      <c r="A183" t="s">
        <v>427</v>
      </c>
      <c r="B183" s="9">
        <v>420</v>
      </c>
      <c r="C183" s="18">
        <v>815263</v>
      </c>
    </row>
    <row r="184" spans="1:3" x14ac:dyDescent="0.35">
      <c r="A184" t="s">
        <v>428</v>
      </c>
      <c r="B184" s="9">
        <v>60</v>
      </c>
      <c r="C184" s="18">
        <v>84927</v>
      </c>
    </row>
    <row r="185" spans="1:3" x14ac:dyDescent="0.35">
      <c r="A185" t="s">
        <v>429</v>
      </c>
      <c r="B185" s="9">
        <v>210</v>
      </c>
      <c r="C185" s="18">
        <v>357346</v>
      </c>
    </row>
    <row r="186" spans="1:3" x14ac:dyDescent="0.35">
      <c r="A186" t="s">
        <v>430</v>
      </c>
      <c r="B186" s="9">
        <v>225</v>
      </c>
      <c r="C186" s="18">
        <v>387530</v>
      </c>
    </row>
    <row r="187" spans="1:3" x14ac:dyDescent="0.35">
      <c r="A187" t="s">
        <v>431</v>
      </c>
      <c r="B187" s="9">
        <v>175</v>
      </c>
      <c r="C187" s="18">
        <v>314539</v>
      </c>
    </row>
    <row r="188" spans="1:3" x14ac:dyDescent="0.35">
      <c r="A188" t="s">
        <v>432</v>
      </c>
      <c r="B188" s="9">
        <v>245</v>
      </c>
      <c r="C188" s="18">
        <v>487756</v>
      </c>
    </row>
    <row r="189" spans="1:3" x14ac:dyDescent="0.35">
      <c r="A189" t="s">
        <v>433</v>
      </c>
      <c r="B189" s="9">
        <v>110</v>
      </c>
      <c r="C189" s="18">
        <v>222219</v>
      </c>
    </row>
    <row r="190" spans="1:3" x14ac:dyDescent="0.35">
      <c r="A190" t="s">
        <v>434</v>
      </c>
      <c r="B190" s="9">
        <v>1030</v>
      </c>
      <c r="C190" s="18">
        <v>1854315</v>
      </c>
    </row>
    <row r="191" spans="1:3" x14ac:dyDescent="0.35">
      <c r="A191" t="s">
        <v>435</v>
      </c>
      <c r="B191" s="9">
        <v>25</v>
      </c>
      <c r="C191" s="18">
        <v>38128</v>
      </c>
    </row>
    <row r="192" spans="1:3" x14ac:dyDescent="0.35">
      <c r="A192" t="s">
        <v>436</v>
      </c>
      <c r="B192" s="9">
        <v>70</v>
      </c>
      <c r="C192" s="18">
        <v>129884</v>
      </c>
    </row>
    <row r="193" spans="1:3" x14ac:dyDescent="0.35">
      <c r="A193" t="s">
        <v>437</v>
      </c>
      <c r="B193" s="9">
        <v>80</v>
      </c>
      <c r="C193" s="18">
        <v>139246</v>
      </c>
    </row>
    <row r="194" spans="1:3" x14ac:dyDescent="0.35">
      <c r="A194" t="s">
        <v>438</v>
      </c>
      <c r="B194" s="9">
        <v>60</v>
      </c>
      <c r="C194" s="18">
        <v>114088</v>
      </c>
    </row>
    <row r="195" spans="1:3" x14ac:dyDescent="0.35">
      <c r="A195" t="s">
        <v>439</v>
      </c>
      <c r="B195" s="9">
        <v>85</v>
      </c>
      <c r="C195" s="18">
        <v>172012</v>
      </c>
    </row>
    <row r="196" spans="1:3" x14ac:dyDescent="0.35">
      <c r="A196" t="s">
        <v>440</v>
      </c>
      <c r="B196" s="9">
        <v>35</v>
      </c>
      <c r="C196" s="18">
        <v>74894</v>
      </c>
    </row>
    <row r="197" spans="1:3" x14ac:dyDescent="0.35">
      <c r="A197" t="s">
        <v>441</v>
      </c>
      <c r="B197" s="9">
        <v>360</v>
      </c>
      <c r="C197" s="18">
        <v>668253</v>
      </c>
    </row>
    <row r="198" spans="1:3" x14ac:dyDescent="0.35">
      <c r="A198" t="s">
        <v>442</v>
      </c>
      <c r="B198" s="9">
        <v>5</v>
      </c>
      <c r="C198" s="18">
        <v>9422</v>
      </c>
    </row>
    <row r="199" spans="1:3" x14ac:dyDescent="0.35">
      <c r="A199" t="s">
        <v>443</v>
      </c>
      <c r="B199" s="9">
        <v>10</v>
      </c>
      <c r="C199" s="18">
        <v>17618</v>
      </c>
    </row>
    <row r="200" spans="1:3" x14ac:dyDescent="0.35">
      <c r="A200" t="s">
        <v>444</v>
      </c>
      <c r="B200" s="9">
        <v>5</v>
      </c>
      <c r="C200" s="18">
        <v>5148</v>
      </c>
    </row>
    <row r="201" spans="1:3" x14ac:dyDescent="0.35">
      <c r="A201" t="s">
        <v>445</v>
      </c>
      <c r="B201" s="9">
        <v>5</v>
      </c>
      <c r="C201" s="18">
        <v>6489</v>
      </c>
    </row>
    <row r="202" spans="1:3" x14ac:dyDescent="0.35">
      <c r="A202" t="s">
        <v>446</v>
      </c>
      <c r="B202" s="9">
        <v>10</v>
      </c>
      <c r="C202" s="18">
        <v>16063</v>
      </c>
    </row>
    <row r="203" spans="1:3" x14ac:dyDescent="0.35">
      <c r="A203" t="s">
        <v>447</v>
      </c>
      <c r="B203" s="9" t="s">
        <v>521</v>
      </c>
      <c r="C203" s="9" t="s">
        <v>521</v>
      </c>
    </row>
    <row r="204" spans="1:3" x14ac:dyDescent="0.35">
      <c r="A204" t="s">
        <v>448</v>
      </c>
      <c r="B204" s="9">
        <v>35</v>
      </c>
      <c r="C204" s="18">
        <v>57451</v>
      </c>
    </row>
    <row r="205" spans="1:3" x14ac:dyDescent="0.35">
      <c r="A205" t="s">
        <v>449</v>
      </c>
      <c r="B205" s="9">
        <v>45</v>
      </c>
      <c r="C205" s="18">
        <v>74832</v>
      </c>
    </row>
    <row r="206" spans="1:3" x14ac:dyDescent="0.35">
      <c r="A206" t="s">
        <v>450</v>
      </c>
      <c r="B206" s="9">
        <v>120</v>
      </c>
      <c r="C206" s="18">
        <v>216060</v>
      </c>
    </row>
    <row r="207" spans="1:3" x14ac:dyDescent="0.35">
      <c r="A207" t="s">
        <v>451</v>
      </c>
      <c r="B207" s="9">
        <v>125</v>
      </c>
      <c r="C207" s="18">
        <v>221219</v>
      </c>
    </row>
    <row r="208" spans="1:3" x14ac:dyDescent="0.35">
      <c r="A208" t="s">
        <v>452</v>
      </c>
      <c r="B208" s="9">
        <v>105</v>
      </c>
      <c r="C208" s="18">
        <v>184799</v>
      </c>
    </row>
    <row r="209" spans="1:3" x14ac:dyDescent="0.35">
      <c r="A209" t="s">
        <v>453</v>
      </c>
      <c r="B209" s="9">
        <v>130</v>
      </c>
      <c r="C209" s="18">
        <v>242144</v>
      </c>
    </row>
    <row r="210" spans="1:3" x14ac:dyDescent="0.35">
      <c r="A210" t="s">
        <v>454</v>
      </c>
      <c r="B210" s="9">
        <v>55</v>
      </c>
      <c r="C210" s="18">
        <v>111417</v>
      </c>
    </row>
    <row r="211" spans="1:3" x14ac:dyDescent="0.35">
      <c r="A211" t="s">
        <v>455</v>
      </c>
      <c r="B211" s="9">
        <v>580</v>
      </c>
      <c r="C211" s="18">
        <v>1050471</v>
      </c>
    </row>
    <row r="212" spans="1:3" x14ac:dyDescent="0.35">
      <c r="A212" t="s">
        <v>456</v>
      </c>
      <c r="B212" s="9">
        <v>190</v>
      </c>
      <c r="C212" s="18">
        <v>267680</v>
      </c>
    </row>
    <row r="213" spans="1:3" x14ac:dyDescent="0.35">
      <c r="A213" t="s">
        <v>457</v>
      </c>
      <c r="B213" s="9">
        <v>465</v>
      </c>
      <c r="C213" s="18">
        <v>807842</v>
      </c>
    </row>
    <row r="214" spans="1:3" x14ac:dyDescent="0.35">
      <c r="A214" t="s">
        <v>458</v>
      </c>
      <c r="B214" s="9">
        <v>450</v>
      </c>
      <c r="C214" s="18">
        <v>806308</v>
      </c>
    </row>
    <row r="215" spans="1:3" x14ac:dyDescent="0.35">
      <c r="A215" t="s">
        <v>459</v>
      </c>
      <c r="B215" s="9">
        <v>375</v>
      </c>
      <c r="C215" s="18">
        <v>683937</v>
      </c>
    </row>
    <row r="216" spans="1:3" x14ac:dyDescent="0.35">
      <c r="A216" t="s">
        <v>460</v>
      </c>
      <c r="B216" s="9">
        <v>520</v>
      </c>
      <c r="C216" s="18">
        <v>1031274</v>
      </c>
    </row>
    <row r="217" spans="1:3" x14ac:dyDescent="0.35">
      <c r="A217" t="s">
        <v>461</v>
      </c>
      <c r="B217" s="9">
        <v>215</v>
      </c>
      <c r="C217" s="18">
        <v>450593</v>
      </c>
    </row>
    <row r="218" spans="1:3" x14ac:dyDescent="0.35">
      <c r="A218" t="s">
        <v>462</v>
      </c>
      <c r="B218" s="9">
        <v>2215</v>
      </c>
      <c r="C218" s="18">
        <v>4047634</v>
      </c>
    </row>
    <row r="219" spans="1:3" x14ac:dyDescent="0.35">
      <c r="A219" t="s">
        <v>463</v>
      </c>
      <c r="B219" s="9">
        <v>30</v>
      </c>
      <c r="C219" s="18">
        <v>51968</v>
      </c>
    </row>
    <row r="220" spans="1:3" x14ac:dyDescent="0.35">
      <c r="A220" t="s">
        <v>464</v>
      </c>
      <c r="B220" s="9">
        <v>70</v>
      </c>
      <c r="C220" s="18">
        <v>128551</v>
      </c>
    </row>
    <row r="221" spans="1:3" x14ac:dyDescent="0.35">
      <c r="A221" t="s">
        <v>465</v>
      </c>
      <c r="B221" s="9">
        <v>85</v>
      </c>
      <c r="C221" s="18">
        <v>169911</v>
      </c>
    </row>
    <row r="222" spans="1:3" x14ac:dyDescent="0.35">
      <c r="A222" t="s">
        <v>466</v>
      </c>
      <c r="B222" s="9">
        <v>60</v>
      </c>
      <c r="C222" s="18">
        <v>121004</v>
      </c>
    </row>
    <row r="223" spans="1:3" x14ac:dyDescent="0.35">
      <c r="A223" t="s">
        <v>467</v>
      </c>
      <c r="B223" s="9">
        <v>75</v>
      </c>
      <c r="C223" s="18">
        <v>147618</v>
      </c>
    </row>
    <row r="224" spans="1:3" x14ac:dyDescent="0.35">
      <c r="A224" t="s">
        <v>468</v>
      </c>
      <c r="B224" s="9">
        <v>35</v>
      </c>
      <c r="C224" s="18">
        <v>71774</v>
      </c>
    </row>
    <row r="225" spans="1:3" x14ac:dyDescent="0.35">
      <c r="A225" t="s">
        <v>469</v>
      </c>
      <c r="B225" s="9">
        <v>350</v>
      </c>
      <c r="C225" s="18">
        <v>690827</v>
      </c>
    </row>
    <row r="226" spans="1:3" x14ac:dyDescent="0.35">
      <c r="A226" t="s">
        <v>470</v>
      </c>
      <c r="B226" s="9">
        <v>2310</v>
      </c>
      <c r="C226" s="18">
        <v>3479875</v>
      </c>
    </row>
    <row r="227" spans="1:3" x14ac:dyDescent="0.35">
      <c r="A227" t="s">
        <v>471</v>
      </c>
      <c r="B227" s="9">
        <v>6120</v>
      </c>
      <c r="C227" s="18">
        <v>10965399</v>
      </c>
    </row>
    <row r="228" spans="1:3" x14ac:dyDescent="0.35">
      <c r="A228" t="s">
        <v>472</v>
      </c>
      <c r="B228" s="9">
        <v>6100</v>
      </c>
      <c r="C228" s="18">
        <v>11041094</v>
      </c>
    </row>
    <row r="229" spans="1:3" x14ac:dyDescent="0.35">
      <c r="A229" t="s">
        <v>473</v>
      </c>
      <c r="B229" s="9">
        <v>5020</v>
      </c>
      <c r="C229" s="18">
        <v>9193913</v>
      </c>
    </row>
    <row r="230" spans="1:3" x14ac:dyDescent="0.35">
      <c r="A230" t="s">
        <v>474</v>
      </c>
      <c r="B230" s="9">
        <v>6735</v>
      </c>
      <c r="C230" s="18">
        <v>13293731</v>
      </c>
    </row>
    <row r="231" spans="1:3" x14ac:dyDescent="0.35">
      <c r="A231" t="s">
        <v>475</v>
      </c>
      <c r="B231" s="9">
        <v>2990</v>
      </c>
      <c r="C231" s="18">
        <v>6273686</v>
      </c>
    </row>
    <row r="232" spans="1:3" x14ac:dyDescent="0.35">
      <c r="A232" t="s">
        <v>476</v>
      </c>
      <c r="B232" s="9">
        <v>29275</v>
      </c>
      <c r="C232" s="18">
        <v>54247697</v>
      </c>
    </row>
    <row r="233" spans="1:3" x14ac:dyDescent="0.35">
      <c r="A233" t="s">
        <v>477</v>
      </c>
      <c r="B233" s="9" t="s">
        <v>521</v>
      </c>
      <c r="C233" s="9" t="s">
        <v>521</v>
      </c>
    </row>
    <row r="234" spans="1:3" x14ac:dyDescent="0.35">
      <c r="A234" t="s">
        <v>478</v>
      </c>
      <c r="B234" s="9" t="s">
        <v>521</v>
      </c>
      <c r="C234" s="9" t="s">
        <v>521</v>
      </c>
    </row>
    <row r="235" spans="1:3" x14ac:dyDescent="0.35">
      <c r="A235" t="s">
        <v>479</v>
      </c>
      <c r="B235" s="9" t="s">
        <v>521</v>
      </c>
      <c r="C235" s="9" t="s">
        <v>521</v>
      </c>
    </row>
    <row r="236" spans="1:3" x14ac:dyDescent="0.35">
      <c r="A236" t="s">
        <v>480</v>
      </c>
      <c r="B236" s="9" t="s">
        <v>521</v>
      </c>
      <c r="C236" s="9" t="s">
        <v>521</v>
      </c>
    </row>
    <row r="237" spans="1:3" x14ac:dyDescent="0.35">
      <c r="A237" t="s">
        <v>481</v>
      </c>
      <c r="B237" s="9" t="s">
        <v>521</v>
      </c>
      <c r="C237" s="9" t="s">
        <v>521</v>
      </c>
    </row>
    <row r="238" spans="1:3" x14ac:dyDescent="0.35">
      <c r="A238" t="s">
        <v>482</v>
      </c>
      <c r="B238" s="9" t="s">
        <v>521</v>
      </c>
      <c r="C238" s="9" t="s">
        <v>521</v>
      </c>
    </row>
    <row r="239" spans="1:3" x14ac:dyDescent="0.35">
      <c r="A239" t="s">
        <v>483</v>
      </c>
      <c r="B239" s="9">
        <v>5</v>
      </c>
      <c r="C239" s="18">
        <v>10286</v>
      </c>
    </row>
    <row r="240" spans="1:3" x14ac:dyDescent="0.35">
      <c r="A240" t="s">
        <v>484</v>
      </c>
      <c r="B240" s="9">
        <v>65</v>
      </c>
      <c r="C240" s="18">
        <v>94788</v>
      </c>
    </row>
    <row r="241" spans="1:3" x14ac:dyDescent="0.35">
      <c r="A241" t="s">
        <v>485</v>
      </c>
      <c r="B241" s="9">
        <v>150</v>
      </c>
      <c r="C241" s="18">
        <v>259667</v>
      </c>
    </row>
    <row r="242" spans="1:3" x14ac:dyDescent="0.35">
      <c r="A242" t="s">
        <v>486</v>
      </c>
      <c r="B242" s="9">
        <v>160</v>
      </c>
      <c r="C242" s="18">
        <v>289744</v>
      </c>
    </row>
    <row r="243" spans="1:3" x14ac:dyDescent="0.35">
      <c r="A243" t="s">
        <v>487</v>
      </c>
      <c r="B243" s="9">
        <v>125</v>
      </c>
      <c r="C243" s="18">
        <v>219965</v>
      </c>
    </row>
    <row r="244" spans="1:3" x14ac:dyDescent="0.35">
      <c r="A244" t="s">
        <v>488</v>
      </c>
      <c r="B244" s="9">
        <v>170</v>
      </c>
      <c r="C244" s="18">
        <v>334990</v>
      </c>
    </row>
    <row r="245" spans="1:3" x14ac:dyDescent="0.35">
      <c r="A245" t="s">
        <v>489</v>
      </c>
      <c r="B245" s="9">
        <v>75</v>
      </c>
      <c r="C245" s="18">
        <v>167802</v>
      </c>
    </row>
    <row r="246" spans="1:3" x14ac:dyDescent="0.35">
      <c r="A246" t="s">
        <v>490</v>
      </c>
      <c r="B246" s="9">
        <v>745</v>
      </c>
      <c r="C246" s="18">
        <v>1366956</v>
      </c>
    </row>
    <row r="247" spans="1:3" x14ac:dyDescent="0.35">
      <c r="A247" t="s">
        <v>491</v>
      </c>
      <c r="B247" s="9">
        <v>65</v>
      </c>
      <c r="C247" s="18">
        <v>94134</v>
      </c>
    </row>
    <row r="248" spans="1:3" x14ac:dyDescent="0.35">
      <c r="A248" t="s">
        <v>492</v>
      </c>
      <c r="B248" s="9">
        <v>190</v>
      </c>
      <c r="C248" s="18">
        <v>321218</v>
      </c>
    </row>
    <row r="249" spans="1:3" x14ac:dyDescent="0.35">
      <c r="A249" t="s">
        <v>493</v>
      </c>
      <c r="B249" s="9">
        <v>180</v>
      </c>
      <c r="C249" s="18">
        <v>318879</v>
      </c>
    </row>
    <row r="250" spans="1:3" x14ac:dyDescent="0.35">
      <c r="A250" t="s">
        <v>494</v>
      </c>
      <c r="B250" s="9">
        <v>155</v>
      </c>
      <c r="C250" s="18">
        <v>265645</v>
      </c>
    </row>
    <row r="251" spans="1:3" x14ac:dyDescent="0.35">
      <c r="A251" t="s">
        <v>495</v>
      </c>
      <c r="B251" s="9">
        <v>190</v>
      </c>
      <c r="C251" s="18">
        <v>351430</v>
      </c>
    </row>
    <row r="252" spans="1:3" x14ac:dyDescent="0.35">
      <c r="A252" t="s">
        <v>496</v>
      </c>
      <c r="B252" s="9">
        <v>105</v>
      </c>
      <c r="C252" s="18">
        <v>220961</v>
      </c>
    </row>
    <row r="253" spans="1:3" x14ac:dyDescent="0.35">
      <c r="A253" t="s">
        <v>497</v>
      </c>
      <c r="B253" s="9">
        <v>885</v>
      </c>
      <c r="C253" s="18">
        <v>1572266</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9"/>
  <sheetViews>
    <sheetView workbookViewId="0"/>
  </sheetViews>
  <sheetFormatPr defaultColWidth="10.6640625" defaultRowHeight="15.5" x14ac:dyDescent="0.35"/>
  <sheetData>
    <row r="1" spans="1:1" ht="21" x14ac:dyDescent="0.5">
      <c r="A1" s="1" t="s">
        <v>7</v>
      </c>
    </row>
    <row r="2" spans="1:1" ht="31" x14ac:dyDescent="0.35">
      <c r="A2" s="2" t="s">
        <v>514</v>
      </c>
    </row>
    <row r="3" spans="1:1" x14ac:dyDescent="0.35">
      <c r="A3" t="s">
        <v>515</v>
      </c>
    </row>
    <row r="4" spans="1:1" x14ac:dyDescent="0.35">
      <c r="A4" t="s">
        <v>516</v>
      </c>
    </row>
    <row r="5" spans="1:1" x14ac:dyDescent="0.35">
      <c r="A5" t="s">
        <v>517</v>
      </c>
    </row>
    <row r="6" spans="1:1" x14ac:dyDescent="0.35">
      <c r="A6" t="s">
        <v>518</v>
      </c>
    </row>
    <row r="7" spans="1:1" x14ac:dyDescent="0.35">
      <c r="A7" t="s">
        <v>519</v>
      </c>
    </row>
    <row r="8" spans="1:1" x14ac:dyDescent="0.35">
      <c r="A8" t="s">
        <v>520</v>
      </c>
    </row>
    <row r="9" spans="1:1" x14ac:dyDescent="0.35">
      <c r="A9" t="s">
        <v>224</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7"/>
  <sheetViews>
    <sheetView workbookViewId="0"/>
  </sheetViews>
  <sheetFormatPr defaultColWidth="10.6640625" defaultRowHeight="15.5" x14ac:dyDescent="0.35"/>
  <cols>
    <col min="1" max="1" width="35.6640625" customWidth="1"/>
    <col min="2" max="10" width="16.6640625" customWidth="1"/>
  </cols>
  <sheetData>
    <row r="1" spans="1:10" ht="21" x14ac:dyDescent="0.5">
      <c r="A1" s="1" t="s">
        <v>1</v>
      </c>
    </row>
    <row r="2" spans="1:10" x14ac:dyDescent="0.35">
      <c r="A2" t="s">
        <v>9</v>
      </c>
    </row>
    <row r="3" spans="1:10" x14ac:dyDescent="0.35">
      <c r="A3" t="s">
        <v>10</v>
      </c>
    </row>
    <row r="4" spans="1:10" x14ac:dyDescent="0.35">
      <c r="A4" t="s">
        <v>27</v>
      </c>
    </row>
    <row r="5" spans="1:10" ht="80" customHeight="1" x14ac:dyDescent="0.35">
      <c r="A5" s="2" t="s">
        <v>75</v>
      </c>
      <c r="B5" s="2" t="s">
        <v>76</v>
      </c>
      <c r="C5" s="2" t="s">
        <v>77</v>
      </c>
      <c r="D5" s="2" t="s">
        <v>78</v>
      </c>
      <c r="E5" s="2" t="s">
        <v>79</v>
      </c>
      <c r="F5" s="2" t="s">
        <v>80</v>
      </c>
      <c r="G5" s="2" t="s">
        <v>81</v>
      </c>
      <c r="H5" s="2" t="s">
        <v>82</v>
      </c>
      <c r="I5" s="2" t="s">
        <v>83</v>
      </c>
      <c r="J5" s="2" t="s">
        <v>84</v>
      </c>
    </row>
    <row r="6" spans="1:10" x14ac:dyDescent="0.35">
      <c r="A6" s="5" t="s">
        <v>85</v>
      </c>
      <c r="B6" s="8">
        <v>43915</v>
      </c>
      <c r="C6" s="12">
        <v>1</v>
      </c>
      <c r="D6" s="8">
        <v>43435</v>
      </c>
      <c r="E6" s="8">
        <v>31610</v>
      </c>
      <c r="F6" s="8">
        <v>6795</v>
      </c>
      <c r="G6" s="8">
        <v>5030</v>
      </c>
      <c r="H6" s="12">
        <v>0.73</v>
      </c>
      <c r="I6" s="12">
        <v>0.16</v>
      </c>
      <c r="J6" s="12">
        <v>0.12</v>
      </c>
    </row>
    <row r="7" spans="1:10" x14ac:dyDescent="0.35">
      <c r="A7" t="s">
        <v>86</v>
      </c>
      <c r="B7" s="9">
        <v>290</v>
      </c>
      <c r="C7" s="13">
        <v>0.01</v>
      </c>
      <c r="D7" s="9">
        <v>135</v>
      </c>
      <c r="E7" s="9">
        <v>100</v>
      </c>
      <c r="F7" s="9">
        <v>20</v>
      </c>
      <c r="G7" s="9">
        <v>15</v>
      </c>
      <c r="H7" s="13">
        <v>0.73</v>
      </c>
      <c r="I7" s="13">
        <v>0.15</v>
      </c>
      <c r="J7" s="13">
        <v>0.13</v>
      </c>
    </row>
    <row r="8" spans="1:10" x14ac:dyDescent="0.35">
      <c r="A8" t="s">
        <v>87</v>
      </c>
      <c r="B8" s="9">
        <v>655</v>
      </c>
      <c r="C8" s="13">
        <v>0.01</v>
      </c>
      <c r="D8" s="9">
        <v>475</v>
      </c>
      <c r="E8" s="9">
        <v>400</v>
      </c>
      <c r="F8" s="9">
        <v>35</v>
      </c>
      <c r="G8" s="9">
        <v>40</v>
      </c>
      <c r="H8" s="13">
        <v>0.84</v>
      </c>
      <c r="I8" s="13">
        <v>0.08</v>
      </c>
      <c r="J8" s="13">
        <v>0.08</v>
      </c>
    </row>
    <row r="9" spans="1:10" x14ac:dyDescent="0.35">
      <c r="A9" t="s">
        <v>88</v>
      </c>
      <c r="B9" s="9">
        <v>560</v>
      </c>
      <c r="C9" s="13">
        <v>0.01</v>
      </c>
      <c r="D9" s="9">
        <v>480</v>
      </c>
      <c r="E9" s="9">
        <v>380</v>
      </c>
      <c r="F9" s="9">
        <v>60</v>
      </c>
      <c r="G9" s="9">
        <v>40</v>
      </c>
      <c r="H9" s="13">
        <v>0.79</v>
      </c>
      <c r="I9" s="13">
        <v>0.13</v>
      </c>
      <c r="J9" s="13">
        <v>0.08</v>
      </c>
    </row>
    <row r="10" spans="1:10" x14ac:dyDescent="0.35">
      <c r="A10" t="s">
        <v>89</v>
      </c>
      <c r="B10" s="9">
        <v>545</v>
      </c>
      <c r="C10" s="13">
        <v>0.01</v>
      </c>
      <c r="D10" s="9">
        <v>525</v>
      </c>
      <c r="E10" s="9">
        <v>405</v>
      </c>
      <c r="F10" s="9">
        <v>60</v>
      </c>
      <c r="G10" s="9">
        <v>60</v>
      </c>
      <c r="H10" s="13">
        <v>0.77</v>
      </c>
      <c r="I10" s="13">
        <v>0.12</v>
      </c>
      <c r="J10" s="13">
        <v>0.11</v>
      </c>
    </row>
    <row r="11" spans="1:10" x14ac:dyDescent="0.35">
      <c r="A11" t="s">
        <v>90</v>
      </c>
      <c r="B11" s="9">
        <v>685</v>
      </c>
      <c r="C11" s="13">
        <v>0.02</v>
      </c>
      <c r="D11" s="9">
        <v>710</v>
      </c>
      <c r="E11" s="9">
        <v>550</v>
      </c>
      <c r="F11" s="9">
        <v>95</v>
      </c>
      <c r="G11" s="9">
        <v>65</v>
      </c>
      <c r="H11" s="13">
        <v>0.77</v>
      </c>
      <c r="I11" s="13">
        <v>0.13</v>
      </c>
      <c r="J11" s="13">
        <v>0.09</v>
      </c>
    </row>
    <row r="12" spans="1:10" x14ac:dyDescent="0.35">
      <c r="A12" t="s">
        <v>91</v>
      </c>
      <c r="B12" s="9">
        <v>610</v>
      </c>
      <c r="C12" s="13">
        <v>0.01</v>
      </c>
      <c r="D12" s="9">
        <v>550</v>
      </c>
      <c r="E12" s="9">
        <v>430</v>
      </c>
      <c r="F12" s="9">
        <v>80</v>
      </c>
      <c r="G12" s="9">
        <v>45</v>
      </c>
      <c r="H12" s="13">
        <v>0.78</v>
      </c>
      <c r="I12" s="13">
        <v>0.14000000000000001</v>
      </c>
      <c r="J12" s="13">
        <v>0.08</v>
      </c>
    </row>
    <row r="13" spans="1:10" x14ac:dyDescent="0.35">
      <c r="A13" t="s">
        <v>92</v>
      </c>
      <c r="B13" s="9">
        <v>630</v>
      </c>
      <c r="C13" s="13">
        <v>0.01</v>
      </c>
      <c r="D13" s="9">
        <v>565</v>
      </c>
      <c r="E13" s="9">
        <v>420</v>
      </c>
      <c r="F13" s="9">
        <v>110</v>
      </c>
      <c r="G13" s="9">
        <v>35</v>
      </c>
      <c r="H13" s="13">
        <v>0.74</v>
      </c>
      <c r="I13" s="13">
        <v>0.19</v>
      </c>
      <c r="J13" s="13">
        <v>7.0000000000000007E-2</v>
      </c>
    </row>
    <row r="14" spans="1:10" x14ac:dyDescent="0.35">
      <c r="A14" t="s">
        <v>93</v>
      </c>
      <c r="B14" s="9">
        <v>680</v>
      </c>
      <c r="C14" s="13">
        <v>0.02</v>
      </c>
      <c r="D14" s="9">
        <v>610</v>
      </c>
      <c r="E14" s="9">
        <v>455</v>
      </c>
      <c r="F14" s="9">
        <v>95</v>
      </c>
      <c r="G14" s="9">
        <v>60</v>
      </c>
      <c r="H14" s="13">
        <v>0.75</v>
      </c>
      <c r="I14" s="13">
        <v>0.16</v>
      </c>
      <c r="J14" s="13">
        <v>0.1</v>
      </c>
    </row>
    <row r="15" spans="1:10" x14ac:dyDescent="0.35">
      <c r="A15" t="s">
        <v>94</v>
      </c>
      <c r="B15" s="9">
        <v>685</v>
      </c>
      <c r="C15" s="13">
        <v>0.02</v>
      </c>
      <c r="D15" s="9">
        <v>645</v>
      </c>
      <c r="E15" s="9">
        <v>500</v>
      </c>
      <c r="F15" s="9">
        <v>100</v>
      </c>
      <c r="G15" s="9">
        <v>45</v>
      </c>
      <c r="H15" s="13">
        <v>0.78</v>
      </c>
      <c r="I15" s="13">
        <v>0.16</v>
      </c>
      <c r="J15" s="13">
        <v>7.0000000000000007E-2</v>
      </c>
    </row>
    <row r="16" spans="1:10" x14ac:dyDescent="0.35">
      <c r="A16" t="s">
        <v>95</v>
      </c>
      <c r="B16" s="9">
        <v>785</v>
      </c>
      <c r="C16" s="13">
        <v>0.02</v>
      </c>
      <c r="D16" s="9">
        <v>950</v>
      </c>
      <c r="E16" s="9">
        <v>740</v>
      </c>
      <c r="F16" s="9">
        <v>140</v>
      </c>
      <c r="G16" s="9">
        <v>70</v>
      </c>
      <c r="H16" s="13">
        <v>0.78</v>
      </c>
      <c r="I16" s="13">
        <v>0.15</v>
      </c>
      <c r="J16" s="13">
        <v>7.0000000000000007E-2</v>
      </c>
    </row>
    <row r="17" spans="1:10" x14ac:dyDescent="0.35">
      <c r="A17" t="s">
        <v>96</v>
      </c>
      <c r="B17" s="9">
        <v>740</v>
      </c>
      <c r="C17" s="13">
        <v>0.02</v>
      </c>
      <c r="D17" s="9">
        <v>740</v>
      </c>
      <c r="E17" s="9">
        <v>555</v>
      </c>
      <c r="F17" s="9">
        <v>105</v>
      </c>
      <c r="G17" s="9">
        <v>80</v>
      </c>
      <c r="H17" s="13">
        <v>0.75</v>
      </c>
      <c r="I17" s="13">
        <v>0.14000000000000001</v>
      </c>
      <c r="J17" s="13">
        <v>0.11</v>
      </c>
    </row>
    <row r="18" spans="1:10" x14ac:dyDescent="0.35">
      <c r="A18" t="s">
        <v>97</v>
      </c>
      <c r="B18" s="9">
        <v>640</v>
      </c>
      <c r="C18" s="13">
        <v>0.01</v>
      </c>
      <c r="D18" s="9">
        <v>685</v>
      </c>
      <c r="E18" s="9">
        <v>525</v>
      </c>
      <c r="F18" s="9">
        <v>80</v>
      </c>
      <c r="G18" s="9">
        <v>75</v>
      </c>
      <c r="H18" s="13">
        <v>0.77</v>
      </c>
      <c r="I18" s="13">
        <v>0.12</v>
      </c>
      <c r="J18" s="13">
        <v>0.11</v>
      </c>
    </row>
    <row r="19" spans="1:10" x14ac:dyDescent="0.35">
      <c r="A19" t="s">
        <v>98</v>
      </c>
      <c r="B19" s="9">
        <v>620</v>
      </c>
      <c r="C19" s="13">
        <v>0.01</v>
      </c>
      <c r="D19" s="9">
        <v>635</v>
      </c>
      <c r="E19" s="9">
        <v>490</v>
      </c>
      <c r="F19" s="9">
        <v>85</v>
      </c>
      <c r="G19" s="9">
        <v>60</v>
      </c>
      <c r="H19" s="13">
        <v>0.77</v>
      </c>
      <c r="I19" s="13">
        <v>0.14000000000000001</v>
      </c>
      <c r="J19" s="13">
        <v>0.09</v>
      </c>
    </row>
    <row r="20" spans="1:10" x14ac:dyDescent="0.35">
      <c r="A20" t="s">
        <v>99</v>
      </c>
      <c r="B20" s="9">
        <v>680</v>
      </c>
      <c r="C20" s="13">
        <v>0.02</v>
      </c>
      <c r="D20" s="9">
        <v>640</v>
      </c>
      <c r="E20" s="9">
        <v>495</v>
      </c>
      <c r="F20" s="9">
        <v>70</v>
      </c>
      <c r="G20" s="9">
        <v>75</v>
      </c>
      <c r="H20" s="13">
        <v>0.77</v>
      </c>
      <c r="I20" s="13">
        <v>0.11</v>
      </c>
      <c r="J20" s="13">
        <v>0.12</v>
      </c>
    </row>
    <row r="21" spans="1:10" x14ac:dyDescent="0.35">
      <c r="A21" t="s">
        <v>100</v>
      </c>
      <c r="B21" s="9">
        <v>765</v>
      </c>
      <c r="C21" s="13">
        <v>0.02</v>
      </c>
      <c r="D21" s="9">
        <v>675</v>
      </c>
      <c r="E21" s="9">
        <v>520</v>
      </c>
      <c r="F21" s="9">
        <v>65</v>
      </c>
      <c r="G21" s="9">
        <v>90</v>
      </c>
      <c r="H21" s="13">
        <v>0.77</v>
      </c>
      <c r="I21" s="13">
        <v>0.1</v>
      </c>
      <c r="J21" s="13">
        <v>0.13</v>
      </c>
    </row>
    <row r="22" spans="1:10" x14ac:dyDescent="0.35">
      <c r="A22" t="s">
        <v>101</v>
      </c>
      <c r="B22" s="9">
        <v>645</v>
      </c>
      <c r="C22" s="13">
        <v>0.01</v>
      </c>
      <c r="D22" s="9">
        <v>620</v>
      </c>
      <c r="E22" s="9">
        <v>465</v>
      </c>
      <c r="F22" s="9">
        <v>75</v>
      </c>
      <c r="G22" s="9">
        <v>80</v>
      </c>
      <c r="H22" s="13">
        <v>0.75</v>
      </c>
      <c r="I22" s="13">
        <v>0.12</v>
      </c>
      <c r="J22" s="13">
        <v>0.13</v>
      </c>
    </row>
    <row r="23" spans="1:10" x14ac:dyDescent="0.35">
      <c r="A23" t="s">
        <v>102</v>
      </c>
      <c r="B23" s="9">
        <v>830</v>
      </c>
      <c r="C23" s="13">
        <v>0.02</v>
      </c>
      <c r="D23" s="9">
        <v>780</v>
      </c>
      <c r="E23" s="9">
        <v>635</v>
      </c>
      <c r="F23" s="9">
        <v>60</v>
      </c>
      <c r="G23" s="9">
        <v>85</v>
      </c>
      <c r="H23" s="13">
        <v>0.81</v>
      </c>
      <c r="I23" s="13">
        <v>0.08</v>
      </c>
      <c r="J23" s="13">
        <v>0.11</v>
      </c>
    </row>
    <row r="24" spans="1:10" x14ac:dyDescent="0.35">
      <c r="A24" t="s">
        <v>103</v>
      </c>
      <c r="B24" s="9">
        <v>810</v>
      </c>
      <c r="C24" s="13">
        <v>0.02</v>
      </c>
      <c r="D24" s="9">
        <v>740</v>
      </c>
      <c r="E24" s="9">
        <v>565</v>
      </c>
      <c r="F24" s="9">
        <v>70</v>
      </c>
      <c r="G24" s="9">
        <v>110</v>
      </c>
      <c r="H24" s="13">
        <v>0.76</v>
      </c>
      <c r="I24" s="13">
        <v>0.09</v>
      </c>
      <c r="J24" s="13">
        <v>0.15</v>
      </c>
    </row>
    <row r="25" spans="1:10" x14ac:dyDescent="0.35">
      <c r="A25" t="s">
        <v>104</v>
      </c>
      <c r="B25" s="9">
        <v>805</v>
      </c>
      <c r="C25" s="13">
        <v>0.02</v>
      </c>
      <c r="D25" s="9">
        <v>950</v>
      </c>
      <c r="E25" s="9">
        <v>750</v>
      </c>
      <c r="F25" s="9">
        <v>105</v>
      </c>
      <c r="G25" s="9">
        <v>95</v>
      </c>
      <c r="H25" s="13">
        <v>0.79</v>
      </c>
      <c r="I25" s="13">
        <v>0.11</v>
      </c>
      <c r="J25" s="13">
        <v>0.1</v>
      </c>
    </row>
    <row r="26" spans="1:10" x14ac:dyDescent="0.35">
      <c r="A26" t="s">
        <v>105</v>
      </c>
      <c r="B26" s="9">
        <v>670</v>
      </c>
      <c r="C26" s="13">
        <v>0.02</v>
      </c>
      <c r="D26" s="9">
        <v>760</v>
      </c>
      <c r="E26" s="9">
        <v>565</v>
      </c>
      <c r="F26" s="9">
        <v>100</v>
      </c>
      <c r="G26" s="9">
        <v>95</v>
      </c>
      <c r="H26" s="13">
        <v>0.75</v>
      </c>
      <c r="I26" s="13">
        <v>0.13</v>
      </c>
      <c r="J26" s="13">
        <v>0.12</v>
      </c>
    </row>
    <row r="27" spans="1:10" x14ac:dyDescent="0.35">
      <c r="A27" t="s">
        <v>106</v>
      </c>
      <c r="B27" s="9">
        <v>625</v>
      </c>
      <c r="C27" s="13">
        <v>0.01</v>
      </c>
      <c r="D27" s="9">
        <v>520</v>
      </c>
      <c r="E27" s="9">
        <v>395</v>
      </c>
      <c r="F27" s="9">
        <v>60</v>
      </c>
      <c r="G27" s="9">
        <v>65</v>
      </c>
      <c r="H27" s="13">
        <v>0.76</v>
      </c>
      <c r="I27" s="13">
        <v>0.12</v>
      </c>
      <c r="J27" s="13">
        <v>0.12</v>
      </c>
    </row>
    <row r="28" spans="1:10" x14ac:dyDescent="0.35">
      <c r="A28" t="s">
        <v>107</v>
      </c>
      <c r="B28" s="9">
        <v>740</v>
      </c>
      <c r="C28" s="13">
        <v>0.02</v>
      </c>
      <c r="D28" s="9">
        <v>685</v>
      </c>
      <c r="E28" s="9">
        <v>520</v>
      </c>
      <c r="F28" s="9">
        <v>85</v>
      </c>
      <c r="G28" s="9">
        <v>80</v>
      </c>
      <c r="H28" s="13">
        <v>0.76</v>
      </c>
      <c r="I28" s="13">
        <v>0.12</v>
      </c>
      <c r="J28" s="13">
        <v>0.11</v>
      </c>
    </row>
    <row r="29" spans="1:10" x14ac:dyDescent="0.35">
      <c r="A29" t="s">
        <v>108</v>
      </c>
      <c r="B29" s="9">
        <v>665</v>
      </c>
      <c r="C29" s="13">
        <v>0.02</v>
      </c>
      <c r="D29" s="9">
        <v>805</v>
      </c>
      <c r="E29" s="9">
        <v>640</v>
      </c>
      <c r="F29" s="9">
        <v>85</v>
      </c>
      <c r="G29" s="9">
        <v>80</v>
      </c>
      <c r="H29" s="13">
        <v>0.8</v>
      </c>
      <c r="I29" s="13">
        <v>0.11</v>
      </c>
      <c r="J29" s="13">
        <v>0.1</v>
      </c>
    </row>
    <row r="30" spans="1:10" x14ac:dyDescent="0.35">
      <c r="A30" t="s">
        <v>109</v>
      </c>
      <c r="B30" s="9">
        <v>675</v>
      </c>
      <c r="C30" s="13">
        <v>0.02</v>
      </c>
      <c r="D30" s="9">
        <v>750</v>
      </c>
      <c r="E30" s="9">
        <v>580</v>
      </c>
      <c r="F30" s="9">
        <v>90</v>
      </c>
      <c r="G30" s="9">
        <v>75</v>
      </c>
      <c r="H30" s="13">
        <v>0.78</v>
      </c>
      <c r="I30" s="13">
        <v>0.12</v>
      </c>
      <c r="J30" s="13">
        <v>0.1</v>
      </c>
    </row>
    <row r="31" spans="1:10" x14ac:dyDescent="0.35">
      <c r="A31" t="s">
        <v>110</v>
      </c>
      <c r="B31" s="9">
        <v>735</v>
      </c>
      <c r="C31" s="13">
        <v>0.02</v>
      </c>
      <c r="D31" s="9">
        <v>740</v>
      </c>
      <c r="E31" s="9">
        <v>575</v>
      </c>
      <c r="F31" s="9">
        <v>105</v>
      </c>
      <c r="G31" s="9">
        <v>60</v>
      </c>
      <c r="H31" s="13">
        <v>0.77</v>
      </c>
      <c r="I31" s="13">
        <v>0.14000000000000001</v>
      </c>
      <c r="J31" s="13">
        <v>0.08</v>
      </c>
    </row>
    <row r="32" spans="1:10" x14ac:dyDescent="0.35">
      <c r="A32" t="s">
        <v>111</v>
      </c>
      <c r="B32" s="9">
        <v>775</v>
      </c>
      <c r="C32" s="13">
        <v>0.02</v>
      </c>
      <c r="D32" s="9">
        <v>545</v>
      </c>
      <c r="E32" s="9">
        <v>430</v>
      </c>
      <c r="F32" s="9">
        <v>75</v>
      </c>
      <c r="G32" s="9">
        <v>40</v>
      </c>
      <c r="H32" s="13">
        <v>0.79</v>
      </c>
      <c r="I32" s="13">
        <v>0.13</v>
      </c>
      <c r="J32" s="13">
        <v>7.0000000000000007E-2</v>
      </c>
    </row>
    <row r="33" spans="1:10" x14ac:dyDescent="0.35">
      <c r="A33" t="s">
        <v>112</v>
      </c>
      <c r="B33" s="9">
        <v>815</v>
      </c>
      <c r="C33" s="13">
        <v>0.02</v>
      </c>
      <c r="D33" s="9">
        <v>615</v>
      </c>
      <c r="E33" s="9">
        <v>470</v>
      </c>
      <c r="F33" s="9">
        <v>85</v>
      </c>
      <c r="G33" s="9">
        <v>60</v>
      </c>
      <c r="H33" s="13">
        <v>0.77</v>
      </c>
      <c r="I33" s="13">
        <v>0.14000000000000001</v>
      </c>
      <c r="J33" s="13">
        <v>0.09</v>
      </c>
    </row>
    <row r="34" spans="1:10" x14ac:dyDescent="0.35">
      <c r="A34" t="s">
        <v>113</v>
      </c>
      <c r="B34" s="9">
        <v>715</v>
      </c>
      <c r="C34" s="13">
        <v>0.02</v>
      </c>
      <c r="D34" s="9">
        <v>665</v>
      </c>
      <c r="E34" s="9">
        <v>470</v>
      </c>
      <c r="F34" s="9">
        <v>135</v>
      </c>
      <c r="G34" s="9">
        <v>65</v>
      </c>
      <c r="H34" s="13">
        <v>0.7</v>
      </c>
      <c r="I34" s="13">
        <v>0.2</v>
      </c>
      <c r="J34" s="13">
        <v>0.09</v>
      </c>
    </row>
    <row r="35" spans="1:10" x14ac:dyDescent="0.35">
      <c r="A35" t="s">
        <v>114</v>
      </c>
      <c r="B35" s="9">
        <v>790</v>
      </c>
      <c r="C35" s="13">
        <v>0.02</v>
      </c>
      <c r="D35" s="9">
        <v>810</v>
      </c>
      <c r="E35" s="9">
        <v>635</v>
      </c>
      <c r="F35" s="9">
        <v>100</v>
      </c>
      <c r="G35" s="9">
        <v>75</v>
      </c>
      <c r="H35" s="13">
        <v>0.78</v>
      </c>
      <c r="I35" s="13">
        <v>0.12</v>
      </c>
      <c r="J35" s="13">
        <v>0.09</v>
      </c>
    </row>
    <row r="36" spans="1:10" x14ac:dyDescent="0.35">
      <c r="A36" t="s">
        <v>115</v>
      </c>
      <c r="B36" s="9">
        <v>735</v>
      </c>
      <c r="C36" s="13">
        <v>0.02</v>
      </c>
      <c r="D36" s="9">
        <v>805</v>
      </c>
      <c r="E36" s="9">
        <v>635</v>
      </c>
      <c r="F36" s="9">
        <v>95</v>
      </c>
      <c r="G36" s="9">
        <v>75</v>
      </c>
      <c r="H36" s="13">
        <v>0.79</v>
      </c>
      <c r="I36" s="13">
        <v>0.12</v>
      </c>
      <c r="J36" s="13">
        <v>0.09</v>
      </c>
    </row>
    <row r="37" spans="1:10" x14ac:dyDescent="0.35">
      <c r="A37" t="s">
        <v>116</v>
      </c>
      <c r="B37" s="9">
        <v>775</v>
      </c>
      <c r="C37" s="13">
        <v>0.02</v>
      </c>
      <c r="D37" s="9">
        <v>860</v>
      </c>
      <c r="E37" s="9">
        <v>645</v>
      </c>
      <c r="F37" s="9">
        <v>140</v>
      </c>
      <c r="G37" s="9">
        <v>70</v>
      </c>
      <c r="H37" s="13">
        <v>0.75</v>
      </c>
      <c r="I37" s="13">
        <v>0.17</v>
      </c>
      <c r="J37" s="13">
        <v>0.08</v>
      </c>
    </row>
    <row r="38" spans="1:10" x14ac:dyDescent="0.35">
      <c r="A38" t="s">
        <v>117</v>
      </c>
      <c r="B38" s="9">
        <v>640</v>
      </c>
      <c r="C38" s="13">
        <v>0.01</v>
      </c>
      <c r="D38" s="9">
        <v>595</v>
      </c>
      <c r="E38" s="9">
        <v>455</v>
      </c>
      <c r="F38" s="9">
        <v>100</v>
      </c>
      <c r="G38" s="9">
        <v>40</v>
      </c>
      <c r="H38" s="13">
        <v>0.77</v>
      </c>
      <c r="I38" s="13">
        <v>0.17</v>
      </c>
      <c r="J38" s="13">
        <v>7.0000000000000007E-2</v>
      </c>
    </row>
    <row r="39" spans="1:10" x14ac:dyDescent="0.35">
      <c r="A39" t="s">
        <v>118</v>
      </c>
      <c r="B39" s="9">
        <v>730</v>
      </c>
      <c r="C39" s="13">
        <v>0.02</v>
      </c>
      <c r="D39" s="9">
        <v>580</v>
      </c>
      <c r="E39" s="9">
        <v>425</v>
      </c>
      <c r="F39" s="9">
        <v>105</v>
      </c>
      <c r="G39" s="9">
        <v>50</v>
      </c>
      <c r="H39" s="13">
        <v>0.73</v>
      </c>
      <c r="I39" s="13">
        <v>0.18</v>
      </c>
      <c r="J39" s="13">
        <v>0.09</v>
      </c>
    </row>
    <row r="40" spans="1:10" x14ac:dyDescent="0.35">
      <c r="A40" t="s">
        <v>119</v>
      </c>
      <c r="B40" s="9">
        <v>660</v>
      </c>
      <c r="C40" s="13">
        <v>0.02</v>
      </c>
      <c r="D40" s="9">
        <v>530</v>
      </c>
      <c r="E40" s="9">
        <v>380</v>
      </c>
      <c r="F40" s="9">
        <v>100</v>
      </c>
      <c r="G40" s="9">
        <v>50</v>
      </c>
      <c r="H40" s="13">
        <v>0.72</v>
      </c>
      <c r="I40" s="13">
        <v>0.19</v>
      </c>
      <c r="J40" s="13">
        <v>0.09</v>
      </c>
    </row>
    <row r="41" spans="1:10" x14ac:dyDescent="0.35">
      <c r="A41" t="s">
        <v>120</v>
      </c>
      <c r="B41" s="9">
        <v>665</v>
      </c>
      <c r="C41" s="13">
        <v>0.02</v>
      </c>
      <c r="D41" s="9">
        <v>585</v>
      </c>
      <c r="E41" s="9">
        <v>450</v>
      </c>
      <c r="F41" s="9">
        <v>80</v>
      </c>
      <c r="G41" s="9">
        <v>60</v>
      </c>
      <c r="H41" s="13">
        <v>0.77</v>
      </c>
      <c r="I41" s="13">
        <v>0.14000000000000001</v>
      </c>
      <c r="J41" s="13">
        <v>0.1</v>
      </c>
    </row>
    <row r="42" spans="1:10" x14ac:dyDescent="0.35">
      <c r="A42" t="s">
        <v>121</v>
      </c>
      <c r="B42" s="9">
        <v>680</v>
      </c>
      <c r="C42" s="13">
        <v>0.02</v>
      </c>
      <c r="D42" s="9">
        <v>675</v>
      </c>
      <c r="E42" s="9">
        <v>460</v>
      </c>
      <c r="F42" s="9">
        <v>140</v>
      </c>
      <c r="G42" s="9">
        <v>70</v>
      </c>
      <c r="H42" s="13">
        <v>0.69</v>
      </c>
      <c r="I42" s="13">
        <v>0.21</v>
      </c>
      <c r="J42" s="13">
        <v>0.11</v>
      </c>
    </row>
    <row r="43" spans="1:10" x14ac:dyDescent="0.35">
      <c r="A43" t="s">
        <v>122</v>
      </c>
      <c r="B43" s="9">
        <v>620</v>
      </c>
      <c r="C43" s="13">
        <v>0.01</v>
      </c>
      <c r="D43" s="9">
        <v>765</v>
      </c>
      <c r="E43" s="9">
        <v>530</v>
      </c>
      <c r="F43" s="9">
        <v>160</v>
      </c>
      <c r="G43" s="9">
        <v>70</v>
      </c>
      <c r="H43" s="13">
        <v>0.7</v>
      </c>
      <c r="I43" s="13">
        <v>0.21</v>
      </c>
      <c r="J43" s="13">
        <v>0.09</v>
      </c>
    </row>
    <row r="44" spans="1:10" x14ac:dyDescent="0.35">
      <c r="A44" t="s">
        <v>123</v>
      </c>
      <c r="B44" s="9">
        <v>775</v>
      </c>
      <c r="C44" s="13">
        <v>0.02</v>
      </c>
      <c r="D44" s="9">
        <v>825</v>
      </c>
      <c r="E44" s="9">
        <v>585</v>
      </c>
      <c r="F44" s="9">
        <v>150</v>
      </c>
      <c r="G44" s="9">
        <v>90</v>
      </c>
      <c r="H44" s="13">
        <v>0.71</v>
      </c>
      <c r="I44" s="13">
        <v>0.18</v>
      </c>
      <c r="J44" s="13">
        <v>0.11</v>
      </c>
    </row>
    <row r="45" spans="1:10" x14ac:dyDescent="0.35">
      <c r="A45" t="s">
        <v>124</v>
      </c>
      <c r="B45" s="9">
        <v>750</v>
      </c>
      <c r="C45" s="13">
        <v>0.02</v>
      </c>
      <c r="D45" s="9">
        <v>710</v>
      </c>
      <c r="E45" s="9">
        <v>495</v>
      </c>
      <c r="F45" s="9">
        <v>125</v>
      </c>
      <c r="G45" s="9">
        <v>90</v>
      </c>
      <c r="H45" s="13">
        <v>0.7</v>
      </c>
      <c r="I45" s="13">
        <v>0.18</v>
      </c>
      <c r="J45" s="13">
        <v>0.12</v>
      </c>
    </row>
    <row r="46" spans="1:10" x14ac:dyDescent="0.35">
      <c r="A46" t="s">
        <v>125</v>
      </c>
      <c r="B46" s="9">
        <v>660</v>
      </c>
      <c r="C46" s="13">
        <v>0.02</v>
      </c>
      <c r="D46" s="9">
        <v>430</v>
      </c>
      <c r="E46" s="9">
        <v>250</v>
      </c>
      <c r="F46" s="9">
        <v>115</v>
      </c>
      <c r="G46" s="9">
        <v>60</v>
      </c>
      <c r="H46" s="13">
        <v>0.57999999999999996</v>
      </c>
      <c r="I46" s="13">
        <v>0.27</v>
      </c>
      <c r="J46" s="13">
        <v>0.14000000000000001</v>
      </c>
    </row>
    <row r="47" spans="1:10" x14ac:dyDescent="0.35">
      <c r="A47" t="s">
        <v>126</v>
      </c>
      <c r="B47" s="9">
        <v>1010</v>
      </c>
      <c r="C47" s="13">
        <v>0.02</v>
      </c>
      <c r="D47" s="9">
        <v>655</v>
      </c>
      <c r="E47" s="9">
        <v>405</v>
      </c>
      <c r="F47" s="9">
        <v>125</v>
      </c>
      <c r="G47" s="9">
        <v>125</v>
      </c>
      <c r="H47" s="13">
        <v>0.62</v>
      </c>
      <c r="I47" s="13">
        <v>0.19</v>
      </c>
      <c r="J47" s="13">
        <v>0.19</v>
      </c>
    </row>
    <row r="48" spans="1:10" x14ac:dyDescent="0.35">
      <c r="A48" t="s">
        <v>127</v>
      </c>
      <c r="B48" s="9">
        <v>765</v>
      </c>
      <c r="C48" s="13">
        <v>0.02</v>
      </c>
      <c r="D48" s="9">
        <v>705</v>
      </c>
      <c r="E48" s="9">
        <v>465</v>
      </c>
      <c r="F48" s="9">
        <v>120</v>
      </c>
      <c r="G48" s="9">
        <v>120</v>
      </c>
      <c r="H48" s="13">
        <v>0.66</v>
      </c>
      <c r="I48" s="13">
        <v>0.17</v>
      </c>
      <c r="J48" s="13">
        <v>0.17</v>
      </c>
    </row>
    <row r="49" spans="1:10" x14ac:dyDescent="0.35">
      <c r="A49" t="s">
        <v>128</v>
      </c>
      <c r="B49" s="9">
        <v>930</v>
      </c>
      <c r="C49" s="13">
        <v>0.02</v>
      </c>
      <c r="D49" s="9">
        <v>770</v>
      </c>
      <c r="E49" s="9">
        <v>490</v>
      </c>
      <c r="F49" s="9">
        <v>135</v>
      </c>
      <c r="G49" s="9">
        <v>150</v>
      </c>
      <c r="H49" s="13">
        <v>0.64</v>
      </c>
      <c r="I49" s="13">
        <v>0.17</v>
      </c>
      <c r="J49" s="13">
        <v>0.19</v>
      </c>
    </row>
    <row r="50" spans="1:10" x14ac:dyDescent="0.35">
      <c r="A50" t="s">
        <v>129</v>
      </c>
      <c r="B50" s="9">
        <v>805</v>
      </c>
      <c r="C50" s="13">
        <v>0.02</v>
      </c>
      <c r="D50" s="9">
        <v>605</v>
      </c>
      <c r="E50" s="9">
        <v>355</v>
      </c>
      <c r="F50" s="9">
        <v>120</v>
      </c>
      <c r="G50" s="9">
        <v>130</v>
      </c>
      <c r="H50" s="13">
        <v>0.59</v>
      </c>
      <c r="I50" s="13">
        <v>0.2</v>
      </c>
      <c r="J50" s="13">
        <v>0.21</v>
      </c>
    </row>
    <row r="51" spans="1:10" x14ac:dyDescent="0.35">
      <c r="A51" t="s">
        <v>130</v>
      </c>
      <c r="B51" s="9">
        <v>855</v>
      </c>
      <c r="C51" s="13">
        <v>0.02</v>
      </c>
      <c r="D51" s="9">
        <v>1020</v>
      </c>
      <c r="E51" s="9">
        <v>685</v>
      </c>
      <c r="F51" s="9">
        <v>165</v>
      </c>
      <c r="G51" s="9">
        <v>170</v>
      </c>
      <c r="H51" s="13">
        <v>0.67</v>
      </c>
      <c r="I51" s="13">
        <v>0.16</v>
      </c>
      <c r="J51" s="13">
        <v>0.17</v>
      </c>
    </row>
    <row r="52" spans="1:10" x14ac:dyDescent="0.35">
      <c r="A52" t="s">
        <v>131</v>
      </c>
      <c r="B52" s="9">
        <v>785</v>
      </c>
      <c r="C52" s="13">
        <v>0.02</v>
      </c>
      <c r="D52" s="9">
        <v>1290</v>
      </c>
      <c r="E52" s="9">
        <v>850</v>
      </c>
      <c r="F52" s="9">
        <v>265</v>
      </c>
      <c r="G52" s="9">
        <v>180</v>
      </c>
      <c r="H52" s="13">
        <v>0.66</v>
      </c>
      <c r="I52" s="13">
        <v>0.2</v>
      </c>
      <c r="J52" s="13">
        <v>0.14000000000000001</v>
      </c>
    </row>
    <row r="53" spans="1:10" x14ac:dyDescent="0.35">
      <c r="A53" t="s">
        <v>132</v>
      </c>
      <c r="B53" s="9">
        <v>790</v>
      </c>
      <c r="C53" s="13">
        <v>0.02</v>
      </c>
      <c r="D53" s="9">
        <v>995</v>
      </c>
      <c r="E53" s="9">
        <v>645</v>
      </c>
      <c r="F53" s="9">
        <v>220</v>
      </c>
      <c r="G53" s="9">
        <v>130</v>
      </c>
      <c r="H53" s="13">
        <v>0.65</v>
      </c>
      <c r="I53" s="13">
        <v>0.22</v>
      </c>
      <c r="J53" s="13">
        <v>0.13</v>
      </c>
    </row>
    <row r="54" spans="1:10" x14ac:dyDescent="0.35">
      <c r="A54" t="s">
        <v>133</v>
      </c>
      <c r="B54" s="9">
        <v>810</v>
      </c>
      <c r="C54" s="13">
        <v>0.02</v>
      </c>
      <c r="D54" s="9">
        <v>980</v>
      </c>
      <c r="E54" s="9">
        <v>670</v>
      </c>
      <c r="F54" s="9">
        <v>170</v>
      </c>
      <c r="G54" s="9">
        <v>140</v>
      </c>
      <c r="H54" s="13">
        <v>0.69</v>
      </c>
      <c r="I54" s="13">
        <v>0.17</v>
      </c>
      <c r="J54" s="13">
        <v>0.14000000000000001</v>
      </c>
    </row>
    <row r="55" spans="1:10" x14ac:dyDescent="0.35">
      <c r="A55" t="s">
        <v>134</v>
      </c>
      <c r="B55" s="9">
        <v>685</v>
      </c>
      <c r="C55" s="13">
        <v>0.02</v>
      </c>
      <c r="D55" s="9">
        <v>870</v>
      </c>
      <c r="E55" s="9">
        <v>615</v>
      </c>
      <c r="F55" s="9">
        <v>140</v>
      </c>
      <c r="G55" s="9">
        <v>120</v>
      </c>
      <c r="H55" s="13">
        <v>0.7</v>
      </c>
      <c r="I55" s="13">
        <v>0.16</v>
      </c>
      <c r="J55" s="13">
        <v>0.14000000000000001</v>
      </c>
    </row>
    <row r="56" spans="1:10" x14ac:dyDescent="0.35">
      <c r="A56" t="s">
        <v>135</v>
      </c>
      <c r="B56" s="9">
        <v>695</v>
      </c>
      <c r="C56" s="13">
        <v>0.02</v>
      </c>
      <c r="D56" s="9">
        <v>810</v>
      </c>
      <c r="E56" s="9">
        <v>565</v>
      </c>
      <c r="F56" s="9">
        <v>145</v>
      </c>
      <c r="G56" s="9">
        <v>95</v>
      </c>
      <c r="H56" s="13">
        <v>0.7</v>
      </c>
      <c r="I56" s="13">
        <v>0.18</v>
      </c>
      <c r="J56" s="13">
        <v>0.12</v>
      </c>
    </row>
    <row r="57" spans="1:10" x14ac:dyDescent="0.35">
      <c r="A57" t="s">
        <v>136</v>
      </c>
      <c r="B57" s="9">
        <v>730</v>
      </c>
      <c r="C57" s="13">
        <v>0.02</v>
      </c>
      <c r="D57" s="9">
        <v>835</v>
      </c>
      <c r="E57" s="9">
        <v>545</v>
      </c>
      <c r="F57" s="9">
        <v>160</v>
      </c>
      <c r="G57" s="9">
        <v>135</v>
      </c>
      <c r="H57" s="13">
        <v>0.65</v>
      </c>
      <c r="I57" s="13">
        <v>0.19</v>
      </c>
      <c r="J57" s="13">
        <v>0.16</v>
      </c>
    </row>
    <row r="58" spans="1:10" x14ac:dyDescent="0.35">
      <c r="A58" t="s">
        <v>137</v>
      </c>
      <c r="B58" s="9">
        <v>660</v>
      </c>
      <c r="C58" s="13">
        <v>0.02</v>
      </c>
      <c r="D58" s="9">
        <v>565</v>
      </c>
      <c r="E58" s="9">
        <v>375</v>
      </c>
      <c r="F58" s="9">
        <v>100</v>
      </c>
      <c r="G58" s="9">
        <v>90</v>
      </c>
      <c r="H58" s="13">
        <v>0.66</v>
      </c>
      <c r="I58" s="13">
        <v>0.17</v>
      </c>
      <c r="J58" s="13">
        <v>0.16</v>
      </c>
    </row>
    <row r="59" spans="1:10" x14ac:dyDescent="0.35">
      <c r="A59" t="s">
        <v>138</v>
      </c>
      <c r="B59" s="9">
        <v>1005</v>
      </c>
      <c r="C59" s="13">
        <v>0.02</v>
      </c>
      <c r="D59" s="9">
        <v>890</v>
      </c>
      <c r="E59" s="9">
        <v>605</v>
      </c>
      <c r="F59" s="9">
        <v>135</v>
      </c>
      <c r="G59" s="9">
        <v>150</v>
      </c>
      <c r="H59" s="13">
        <v>0.68</v>
      </c>
      <c r="I59" s="13">
        <v>0.15</v>
      </c>
      <c r="J59" s="13">
        <v>0.17</v>
      </c>
    </row>
    <row r="60" spans="1:10" x14ac:dyDescent="0.35">
      <c r="A60" t="s">
        <v>139</v>
      </c>
      <c r="B60" s="9">
        <v>830</v>
      </c>
      <c r="C60" s="13">
        <v>0.02</v>
      </c>
      <c r="D60" s="9">
        <v>920</v>
      </c>
      <c r="E60" s="9">
        <v>680</v>
      </c>
      <c r="F60" s="9">
        <v>120</v>
      </c>
      <c r="G60" s="9">
        <v>115</v>
      </c>
      <c r="H60" s="13">
        <v>0.74</v>
      </c>
      <c r="I60" s="13">
        <v>0.13</v>
      </c>
      <c r="J60" s="13">
        <v>0.13</v>
      </c>
    </row>
    <row r="61" spans="1:10" x14ac:dyDescent="0.35">
      <c r="A61" t="s">
        <v>140</v>
      </c>
      <c r="B61" s="9">
        <v>815</v>
      </c>
      <c r="C61" s="13">
        <v>0.02</v>
      </c>
      <c r="D61" s="9">
        <v>795</v>
      </c>
      <c r="E61" s="9">
        <v>550</v>
      </c>
      <c r="F61" s="9">
        <v>160</v>
      </c>
      <c r="G61" s="9">
        <v>85</v>
      </c>
      <c r="H61" s="13">
        <v>0.69</v>
      </c>
      <c r="I61" s="13">
        <v>0.2</v>
      </c>
      <c r="J61" s="13">
        <v>0.1</v>
      </c>
    </row>
    <row r="62" spans="1:10" x14ac:dyDescent="0.35">
      <c r="A62" t="s">
        <v>141</v>
      </c>
      <c r="B62" s="9">
        <v>770</v>
      </c>
      <c r="C62" s="13">
        <v>0.02</v>
      </c>
      <c r="D62" s="9">
        <v>750</v>
      </c>
      <c r="E62" s="9">
        <v>530</v>
      </c>
      <c r="F62" s="9">
        <v>130</v>
      </c>
      <c r="G62" s="9">
        <v>90</v>
      </c>
      <c r="H62" s="13">
        <v>0.71</v>
      </c>
      <c r="I62" s="13">
        <v>0.17</v>
      </c>
      <c r="J62" s="13">
        <v>0.12</v>
      </c>
    </row>
    <row r="63" spans="1:10" x14ac:dyDescent="0.35">
      <c r="A63" t="s">
        <v>142</v>
      </c>
      <c r="B63" s="9">
        <v>710</v>
      </c>
      <c r="C63" s="13">
        <v>0.02</v>
      </c>
      <c r="D63" s="9">
        <v>770</v>
      </c>
      <c r="E63" s="9">
        <v>555</v>
      </c>
      <c r="F63" s="9">
        <v>130</v>
      </c>
      <c r="G63" s="9">
        <v>85</v>
      </c>
      <c r="H63" s="13">
        <v>0.72</v>
      </c>
      <c r="I63" s="13">
        <v>0.17</v>
      </c>
      <c r="J63" s="13">
        <v>0.11</v>
      </c>
    </row>
    <row r="64" spans="1:10" x14ac:dyDescent="0.35">
      <c r="A64" t="s">
        <v>143</v>
      </c>
      <c r="B64" s="9">
        <v>685</v>
      </c>
      <c r="C64" s="13">
        <v>0.02</v>
      </c>
      <c r="D64" s="9">
        <v>755</v>
      </c>
      <c r="E64" s="9">
        <v>535</v>
      </c>
      <c r="F64" s="9">
        <v>145</v>
      </c>
      <c r="G64" s="9">
        <v>75</v>
      </c>
      <c r="H64" s="13">
        <v>0.71</v>
      </c>
      <c r="I64" s="13">
        <v>0.19</v>
      </c>
      <c r="J64" s="13">
        <v>0.1</v>
      </c>
    </row>
    <row r="65" spans="1:10" x14ac:dyDescent="0.35">
      <c r="A65" t="s">
        <v>144</v>
      </c>
      <c r="B65" s="9">
        <v>730</v>
      </c>
      <c r="C65" s="13">
        <v>0.02</v>
      </c>
      <c r="D65" s="9">
        <v>785</v>
      </c>
      <c r="E65" s="9">
        <v>570</v>
      </c>
      <c r="F65" s="9">
        <v>145</v>
      </c>
      <c r="G65" s="9">
        <v>70</v>
      </c>
      <c r="H65" s="13">
        <v>0.73</v>
      </c>
      <c r="I65" s="13">
        <v>0.18</v>
      </c>
      <c r="J65" s="13">
        <v>0.09</v>
      </c>
    </row>
    <row r="66" spans="1:10" x14ac:dyDescent="0.35">
      <c r="A66" t="s">
        <v>145</v>
      </c>
      <c r="B66" s="9">
        <v>700</v>
      </c>
      <c r="C66" s="13">
        <v>0.02</v>
      </c>
      <c r="D66" s="9">
        <v>675</v>
      </c>
      <c r="E66" s="9">
        <v>475</v>
      </c>
      <c r="F66" s="9">
        <v>130</v>
      </c>
      <c r="G66" s="9">
        <v>70</v>
      </c>
      <c r="H66" s="13">
        <v>0.7</v>
      </c>
      <c r="I66" s="13">
        <v>0.19</v>
      </c>
      <c r="J66" s="13">
        <v>0.1</v>
      </c>
    </row>
    <row r="67" spans="1:10" x14ac:dyDescent="0.35">
      <c r="A67" t="s">
        <v>146</v>
      </c>
      <c r="B67" s="9">
        <v>595</v>
      </c>
      <c r="C67" s="13">
        <v>0.01</v>
      </c>
      <c r="D67" s="9">
        <v>630</v>
      </c>
      <c r="E67" s="9">
        <v>465</v>
      </c>
      <c r="F67" s="9">
        <v>105</v>
      </c>
      <c r="G67" s="9">
        <v>60</v>
      </c>
      <c r="H67" s="13">
        <v>0.74</v>
      </c>
      <c r="I67" s="13">
        <v>0.16</v>
      </c>
      <c r="J67" s="13">
        <v>0.1</v>
      </c>
    </row>
    <row r="68" spans="1:10" x14ac:dyDescent="0.35">
      <c r="A68" s="6" t="s">
        <v>147</v>
      </c>
      <c r="B68" s="10">
        <v>3975</v>
      </c>
      <c r="C68" s="14">
        <v>0.09</v>
      </c>
      <c r="D68" s="10">
        <v>3445</v>
      </c>
      <c r="E68" s="10">
        <v>2685</v>
      </c>
      <c r="F68" s="10">
        <v>460</v>
      </c>
      <c r="G68" s="10">
        <v>300</v>
      </c>
      <c r="H68" s="14">
        <v>0.78</v>
      </c>
      <c r="I68" s="14">
        <v>0.13</v>
      </c>
      <c r="J68" s="14">
        <v>0.09</v>
      </c>
    </row>
    <row r="69" spans="1:10" x14ac:dyDescent="0.35">
      <c r="A69" s="7" t="s">
        <v>148</v>
      </c>
      <c r="B69" s="11">
        <v>8690</v>
      </c>
      <c r="C69" s="15">
        <v>0.2</v>
      </c>
      <c r="D69" s="11">
        <v>8670</v>
      </c>
      <c r="E69" s="11">
        <v>6695</v>
      </c>
      <c r="F69" s="11">
        <v>1055</v>
      </c>
      <c r="G69" s="11">
        <v>925</v>
      </c>
      <c r="H69" s="15">
        <v>0.77</v>
      </c>
      <c r="I69" s="15">
        <v>0.12</v>
      </c>
      <c r="J69" s="15">
        <v>0.11</v>
      </c>
    </row>
    <row r="70" spans="1:10" x14ac:dyDescent="0.35">
      <c r="A70" s="7" t="s">
        <v>149</v>
      </c>
      <c r="B70" s="11">
        <v>8715</v>
      </c>
      <c r="C70" s="15">
        <v>0.2</v>
      </c>
      <c r="D70" s="11">
        <v>8550</v>
      </c>
      <c r="E70" s="11">
        <v>6565</v>
      </c>
      <c r="F70" s="11">
        <v>1150</v>
      </c>
      <c r="G70" s="11">
        <v>835</v>
      </c>
      <c r="H70" s="15">
        <v>0.77</v>
      </c>
      <c r="I70" s="15">
        <v>0.13</v>
      </c>
      <c r="J70" s="15">
        <v>0.1</v>
      </c>
    </row>
    <row r="71" spans="1:10" x14ac:dyDescent="0.35">
      <c r="A71" s="7" t="s">
        <v>150</v>
      </c>
      <c r="B71" s="11">
        <v>8875</v>
      </c>
      <c r="C71" s="15">
        <v>0.2</v>
      </c>
      <c r="D71" s="11">
        <v>7815</v>
      </c>
      <c r="E71" s="11">
        <v>5390</v>
      </c>
      <c r="F71" s="11">
        <v>1450</v>
      </c>
      <c r="G71" s="11">
        <v>975</v>
      </c>
      <c r="H71" s="15">
        <v>0.69</v>
      </c>
      <c r="I71" s="15">
        <v>0.19</v>
      </c>
      <c r="J71" s="15">
        <v>0.12</v>
      </c>
    </row>
    <row r="72" spans="1:10" x14ac:dyDescent="0.35">
      <c r="A72" s="7" t="s">
        <v>151</v>
      </c>
      <c r="B72" s="11">
        <v>9470</v>
      </c>
      <c r="C72" s="15">
        <v>0.22</v>
      </c>
      <c r="D72" s="11">
        <v>10580</v>
      </c>
      <c r="E72" s="11">
        <v>7145</v>
      </c>
      <c r="F72" s="11">
        <v>1900</v>
      </c>
      <c r="G72" s="11">
        <v>1540</v>
      </c>
      <c r="H72" s="15">
        <v>0.68</v>
      </c>
      <c r="I72" s="15">
        <v>0.18</v>
      </c>
      <c r="J72" s="15">
        <v>0.15</v>
      </c>
    </row>
    <row r="73" spans="1:10" x14ac:dyDescent="0.35">
      <c r="A73" s="7" t="s">
        <v>152</v>
      </c>
      <c r="B73" s="11">
        <v>4190</v>
      </c>
      <c r="C73" s="15">
        <v>0.1</v>
      </c>
      <c r="D73" s="11">
        <v>4370</v>
      </c>
      <c r="E73" s="11">
        <v>3130</v>
      </c>
      <c r="F73" s="11">
        <v>785</v>
      </c>
      <c r="G73" s="11">
        <v>455</v>
      </c>
      <c r="H73" s="15">
        <v>0.72</v>
      </c>
      <c r="I73" s="15">
        <v>0.18</v>
      </c>
      <c r="J73" s="15">
        <v>0.1</v>
      </c>
    </row>
    <row r="74" spans="1:10" x14ac:dyDescent="0.35">
      <c r="A74" t="s">
        <v>30</v>
      </c>
    </row>
    <row r="75" spans="1:10" ht="98" customHeight="1" x14ac:dyDescent="0.35">
      <c r="A75" s="16" t="s">
        <v>31</v>
      </c>
    </row>
    <row r="76" spans="1:10" x14ac:dyDescent="0.35">
      <c r="A76" t="s">
        <v>32</v>
      </c>
    </row>
    <row r="77" spans="1:10" ht="93" x14ac:dyDescent="0.35">
      <c r="A77" s="16" t="s">
        <v>33</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0"/>
  <sheetViews>
    <sheetView workbookViewId="0"/>
  </sheetViews>
  <sheetFormatPr defaultColWidth="10.6640625" defaultRowHeight="15.5" x14ac:dyDescent="0.35"/>
  <cols>
    <col min="1" max="1" width="35.6640625" customWidth="1"/>
    <col min="2" max="8" width="16.6640625" customWidth="1"/>
  </cols>
  <sheetData>
    <row r="1" spans="1:8" ht="21" x14ac:dyDescent="0.5">
      <c r="A1" s="1" t="s">
        <v>2</v>
      </c>
    </row>
    <row r="2" spans="1:8" x14ac:dyDescent="0.35">
      <c r="A2" t="s">
        <v>12</v>
      </c>
    </row>
    <row r="3" spans="1:8" x14ac:dyDescent="0.35">
      <c r="A3" t="s">
        <v>10</v>
      </c>
    </row>
    <row r="4" spans="1:8" x14ac:dyDescent="0.35">
      <c r="A4" t="s">
        <v>522</v>
      </c>
    </row>
    <row r="5" spans="1:8" ht="80" customHeight="1" x14ac:dyDescent="0.35">
      <c r="A5" s="2" t="s">
        <v>153</v>
      </c>
      <c r="B5" s="2" t="s">
        <v>85</v>
      </c>
      <c r="C5" s="2" t="s">
        <v>154</v>
      </c>
      <c r="D5" s="2" t="s">
        <v>155</v>
      </c>
      <c r="E5" s="2" t="s">
        <v>156</v>
      </c>
      <c r="F5" s="2" t="s">
        <v>157</v>
      </c>
      <c r="G5" s="2" t="s">
        <v>158</v>
      </c>
      <c r="H5" s="2" t="s">
        <v>159</v>
      </c>
    </row>
    <row r="6" spans="1:8" x14ac:dyDescent="0.35">
      <c r="A6" s="5" t="s">
        <v>85</v>
      </c>
      <c r="B6" s="8">
        <v>43915</v>
      </c>
      <c r="C6" s="8">
        <v>25315</v>
      </c>
      <c r="D6" s="8">
        <v>1570</v>
      </c>
      <c r="E6" s="8">
        <v>17025</v>
      </c>
      <c r="F6" s="12">
        <v>0.57999999999999996</v>
      </c>
      <c r="G6" s="12">
        <v>0.04</v>
      </c>
      <c r="H6" s="12">
        <v>0.39</v>
      </c>
    </row>
    <row r="7" spans="1:8" x14ac:dyDescent="0.35">
      <c r="A7" t="s">
        <v>86</v>
      </c>
      <c r="B7" s="9">
        <v>290</v>
      </c>
      <c r="C7" s="9">
        <v>100</v>
      </c>
      <c r="D7" s="9">
        <v>15</v>
      </c>
      <c r="E7" s="9">
        <v>175</v>
      </c>
      <c r="F7" s="13">
        <v>0.35</v>
      </c>
      <c r="G7" s="13">
        <v>0.05</v>
      </c>
      <c r="H7" s="13">
        <v>0.6</v>
      </c>
    </row>
    <row r="8" spans="1:8" x14ac:dyDescent="0.35">
      <c r="A8" t="s">
        <v>87</v>
      </c>
      <c r="B8" s="9">
        <v>655</v>
      </c>
      <c r="C8" s="9">
        <v>215</v>
      </c>
      <c r="D8" s="9">
        <v>40</v>
      </c>
      <c r="E8" s="9">
        <v>400</v>
      </c>
      <c r="F8" s="13">
        <v>0.33</v>
      </c>
      <c r="G8" s="13">
        <v>0.06</v>
      </c>
      <c r="H8" s="13">
        <v>0.61</v>
      </c>
    </row>
    <row r="9" spans="1:8" x14ac:dyDescent="0.35">
      <c r="A9" t="s">
        <v>88</v>
      </c>
      <c r="B9" s="9">
        <v>560</v>
      </c>
      <c r="C9" s="9">
        <v>210</v>
      </c>
      <c r="D9" s="9">
        <v>30</v>
      </c>
      <c r="E9" s="9">
        <v>315</v>
      </c>
      <c r="F9" s="13">
        <v>0.38</v>
      </c>
      <c r="G9" s="13">
        <v>0.06</v>
      </c>
      <c r="H9" s="13">
        <v>0.56000000000000005</v>
      </c>
    </row>
    <row r="10" spans="1:8" x14ac:dyDescent="0.35">
      <c r="A10" t="s">
        <v>89</v>
      </c>
      <c r="B10" s="9">
        <v>545</v>
      </c>
      <c r="C10" s="9">
        <v>205</v>
      </c>
      <c r="D10" s="9">
        <v>35</v>
      </c>
      <c r="E10" s="9">
        <v>305</v>
      </c>
      <c r="F10" s="13">
        <v>0.37</v>
      </c>
      <c r="G10" s="13">
        <v>7.0000000000000007E-2</v>
      </c>
      <c r="H10" s="13">
        <v>0.56000000000000005</v>
      </c>
    </row>
    <row r="11" spans="1:8" x14ac:dyDescent="0.35">
      <c r="A11" t="s">
        <v>90</v>
      </c>
      <c r="B11" s="9">
        <v>685</v>
      </c>
      <c r="C11" s="9">
        <v>275</v>
      </c>
      <c r="D11" s="9">
        <v>45</v>
      </c>
      <c r="E11" s="9">
        <v>360</v>
      </c>
      <c r="F11" s="13">
        <v>0.4</v>
      </c>
      <c r="G11" s="13">
        <v>7.0000000000000007E-2</v>
      </c>
      <c r="H11" s="13">
        <v>0.53</v>
      </c>
    </row>
    <row r="12" spans="1:8" x14ac:dyDescent="0.35">
      <c r="A12" t="s">
        <v>91</v>
      </c>
      <c r="B12" s="9">
        <v>610</v>
      </c>
      <c r="C12" s="9">
        <v>250</v>
      </c>
      <c r="D12" s="9">
        <v>45</v>
      </c>
      <c r="E12" s="9">
        <v>315</v>
      </c>
      <c r="F12" s="13">
        <v>0.41</v>
      </c>
      <c r="G12" s="13">
        <v>7.0000000000000007E-2</v>
      </c>
      <c r="H12" s="13">
        <v>0.52</v>
      </c>
    </row>
    <row r="13" spans="1:8" x14ac:dyDescent="0.35">
      <c r="A13" t="s">
        <v>92</v>
      </c>
      <c r="B13" s="9">
        <v>630</v>
      </c>
      <c r="C13" s="9">
        <v>295</v>
      </c>
      <c r="D13" s="9">
        <v>55</v>
      </c>
      <c r="E13" s="9">
        <v>280</v>
      </c>
      <c r="F13" s="13">
        <v>0.47</v>
      </c>
      <c r="G13" s="13">
        <v>0.09</v>
      </c>
      <c r="H13" s="13">
        <v>0.44</v>
      </c>
    </row>
    <row r="14" spans="1:8" x14ac:dyDescent="0.35">
      <c r="A14" t="s">
        <v>93</v>
      </c>
      <c r="B14" s="9">
        <v>680</v>
      </c>
      <c r="C14" s="9">
        <v>590</v>
      </c>
      <c r="D14" s="9">
        <v>35</v>
      </c>
      <c r="E14" s="9">
        <v>50</v>
      </c>
      <c r="F14" s="13">
        <v>0.87</v>
      </c>
      <c r="G14" s="13">
        <v>0.05</v>
      </c>
      <c r="H14" s="13">
        <v>0.08</v>
      </c>
    </row>
    <row r="15" spans="1:8" x14ac:dyDescent="0.35">
      <c r="A15" t="s">
        <v>94</v>
      </c>
      <c r="B15" s="9">
        <v>685</v>
      </c>
      <c r="C15" s="9">
        <v>580</v>
      </c>
      <c r="D15" s="9">
        <v>55</v>
      </c>
      <c r="E15" s="9">
        <v>50</v>
      </c>
      <c r="F15" s="13">
        <v>0.85</v>
      </c>
      <c r="G15" s="13">
        <v>0.08</v>
      </c>
      <c r="H15" s="13">
        <v>7.0000000000000007E-2</v>
      </c>
    </row>
    <row r="16" spans="1:8" x14ac:dyDescent="0.35">
      <c r="A16" t="s">
        <v>95</v>
      </c>
      <c r="B16" s="9">
        <v>785</v>
      </c>
      <c r="C16" s="9">
        <v>610</v>
      </c>
      <c r="D16" s="9">
        <v>95</v>
      </c>
      <c r="E16" s="9">
        <v>80</v>
      </c>
      <c r="F16" s="13">
        <v>0.78</v>
      </c>
      <c r="G16" s="13">
        <v>0.12</v>
      </c>
      <c r="H16" s="13">
        <v>0.1</v>
      </c>
    </row>
    <row r="17" spans="1:8" x14ac:dyDescent="0.35">
      <c r="A17" t="s">
        <v>96</v>
      </c>
      <c r="B17" s="9">
        <v>740</v>
      </c>
      <c r="C17" s="9">
        <v>430</v>
      </c>
      <c r="D17" s="9">
        <v>90</v>
      </c>
      <c r="E17" s="9">
        <v>225</v>
      </c>
      <c r="F17" s="13">
        <v>0.57999999999999996</v>
      </c>
      <c r="G17" s="13">
        <v>0.12</v>
      </c>
      <c r="H17" s="13">
        <v>0.3</v>
      </c>
    </row>
    <row r="18" spans="1:8" x14ac:dyDescent="0.35">
      <c r="A18" t="s">
        <v>97</v>
      </c>
      <c r="B18" s="9">
        <v>640</v>
      </c>
      <c r="C18" s="9">
        <v>370</v>
      </c>
      <c r="D18" s="9">
        <v>30</v>
      </c>
      <c r="E18" s="9">
        <v>235</v>
      </c>
      <c r="F18" s="13">
        <v>0.57999999999999996</v>
      </c>
      <c r="G18" s="13">
        <v>0.05</v>
      </c>
      <c r="H18" s="13">
        <v>0.37</v>
      </c>
    </row>
    <row r="19" spans="1:8" x14ac:dyDescent="0.35">
      <c r="A19" t="s">
        <v>98</v>
      </c>
      <c r="B19" s="9">
        <v>620</v>
      </c>
      <c r="C19" s="9">
        <v>325</v>
      </c>
      <c r="D19" s="9">
        <v>30</v>
      </c>
      <c r="E19" s="9">
        <v>265</v>
      </c>
      <c r="F19" s="13">
        <v>0.52</v>
      </c>
      <c r="G19" s="13">
        <v>0.05</v>
      </c>
      <c r="H19" s="13">
        <v>0.43</v>
      </c>
    </row>
    <row r="20" spans="1:8" x14ac:dyDescent="0.35">
      <c r="A20" t="s">
        <v>99</v>
      </c>
      <c r="B20" s="9">
        <v>680</v>
      </c>
      <c r="C20" s="9">
        <v>350</v>
      </c>
      <c r="D20" s="9">
        <v>35</v>
      </c>
      <c r="E20" s="9">
        <v>295</v>
      </c>
      <c r="F20" s="13">
        <v>0.51</v>
      </c>
      <c r="G20" s="13">
        <v>0.05</v>
      </c>
      <c r="H20" s="13">
        <v>0.43</v>
      </c>
    </row>
    <row r="21" spans="1:8" x14ac:dyDescent="0.35">
      <c r="A21" t="s">
        <v>100</v>
      </c>
      <c r="B21" s="9">
        <v>765</v>
      </c>
      <c r="C21" s="9">
        <v>420</v>
      </c>
      <c r="D21" s="9">
        <v>30</v>
      </c>
      <c r="E21" s="9">
        <v>320</v>
      </c>
      <c r="F21" s="13">
        <v>0.54</v>
      </c>
      <c r="G21" s="13">
        <v>0.04</v>
      </c>
      <c r="H21" s="13">
        <v>0.42</v>
      </c>
    </row>
    <row r="22" spans="1:8" x14ac:dyDescent="0.35">
      <c r="A22" t="s">
        <v>101</v>
      </c>
      <c r="B22" s="9">
        <v>645</v>
      </c>
      <c r="C22" s="9">
        <v>310</v>
      </c>
      <c r="D22" s="9">
        <v>15</v>
      </c>
      <c r="E22" s="9">
        <v>325</v>
      </c>
      <c r="F22" s="13">
        <v>0.48</v>
      </c>
      <c r="G22" s="13">
        <v>0.02</v>
      </c>
      <c r="H22" s="13">
        <v>0.5</v>
      </c>
    </row>
    <row r="23" spans="1:8" x14ac:dyDescent="0.35">
      <c r="A23" t="s">
        <v>102</v>
      </c>
      <c r="B23" s="9">
        <v>830</v>
      </c>
      <c r="C23" s="9">
        <v>460</v>
      </c>
      <c r="D23" s="9">
        <v>30</v>
      </c>
      <c r="E23" s="9">
        <v>340</v>
      </c>
      <c r="F23" s="13">
        <v>0.56000000000000005</v>
      </c>
      <c r="G23" s="13">
        <v>0.04</v>
      </c>
      <c r="H23" s="13">
        <v>0.41</v>
      </c>
    </row>
    <row r="24" spans="1:8" x14ac:dyDescent="0.35">
      <c r="A24" t="s">
        <v>103</v>
      </c>
      <c r="B24" s="9">
        <v>810</v>
      </c>
      <c r="C24" s="9">
        <v>450</v>
      </c>
      <c r="D24" s="9">
        <v>25</v>
      </c>
      <c r="E24" s="9">
        <v>330</v>
      </c>
      <c r="F24" s="13">
        <v>0.56000000000000005</v>
      </c>
      <c r="G24" s="13">
        <v>0.03</v>
      </c>
      <c r="H24" s="13">
        <v>0.41</v>
      </c>
    </row>
    <row r="25" spans="1:8" x14ac:dyDescent="0.35">
      <c r="A25" t="s">
        <v>104</v>
      </c>
      <c r="B25" s="9">
        <v>805</v>
      </c>
      <c r="C25" s="9">
        <v>455</v>
      </c>
      <c r="D25" s="9">
        <v>25</v>
      </c>
      <c r="E25" s="9">
        <v>330</v>
      </c>
      <c r="F25" s="13">
        <v>0.56000000000000005</v>
      </c>
      <c r="G25" s="13">
        <v>0.03</v>
      </c>
      <c r="H25" s="13">
        <v>0.41</v>
      </c>
    </row>
    <row r="26" spans="1:8" x14ac:dyDescent="0.35">
      <c r="A26" t="s">
        <v>105</v>
      </c>
      <c r="B26" s="9">
        <v>670</v>
      </c>
      <c r="C26" s="9">
        <v>385</v>
      </c>
      <c r="D26" s="9">
        <v>35</v>
      </c>
      <c r="E26" s="9">
        <v>250</v>
      </c>
      <c r="F26" s="13">
        <v>0.57999999999999996</v>
      </c>
      <c r="G26" s="13">
        <v>0.05</v>
      </c>
      <c r="H26" s="13">
        <v>0.37</v>
      </c>
    </row>
    <row r="27" spans="1:8" x14ac:dyDescent="0.35">
      <c r="A27" t="s">
        <v>106</v>
      </c>
      <c r="B27" s="9">
        <v>625</v>
      </c>
      <c r="C27" s="9">
        <v>360</v>
      </c>
      <c r="D27" s="9">
        <v>30</v>
      </c>
      <c r="E27" s="9">
        <v>235</v>
      </c>
      <c r="F27" s="13">
        <v>0.56999999999999995</v>
      </c>
      <c r="G27" s="13">
        <v>0.05</v>
      </c>
      <c r="H27" s="13">
        <v>0.38</v>
      </c>
    </row>
    <row r="28" spans="1:8" x14ac:dyDescent="0.35">
      <c r="A28" t="s">
        <v>107</v>
      </c>
      <c r="B28" s="9">
        <v>740</v>
      </c>
      <c r="C28" s="9">
        <v>395</v>
      </c>
      <c r="D28" s="9">
        <v>25</v>
      </c>
      <c r="E28" s="9">
        <v>325</v>
      </c>
      <c r="F28" s="13">
        <v>0.53</v>
      </c>
      <c r="G28" s="13">
        <v>0.03</v>
      </c>
      <c r="H28" s="13">
        <v>0.44</v>
      </c>
    </row>
    <row r="29" spans="1:8" x14ac:dyDescent="0.35">
      <c r="A29" t="s">
        <v>108</v>
      </c>
      <c r="B29" s="9">
        <v>665</v>
      </c>
      <c r="C29" s="9">
        <v>340</v>
      </c>
      <c r="D29" s="9">
        <v>30</v>
      </c>
      <c r="E29" s="9">
        <v>290</v>
      </c>
      <c r="F29" s="13">
        <v>0.51</v>
      </c>
      <c r="G29" s="13">
        <v>0.05</v>
      </c>
      <c r="H29" s="13">
        <v>0.44</v>
      </c>
    </row>
    <row r="30" spans="1:8" x14ac:dyDescent="0.35">
      <c r="A30" t="s">
        <v>109</v>
      </c>
      <c r="B30" s="9">
        <v>675</v>
      </c>
      <c r="C30" s="9">
        <v>365</v>
      </c>
      <c r="D30" s="9">
        <v>30</v>
      </c>
      <c r="E30" s="9">
        <v>285</v>
      </c>
      <c r="F30" s="13">
        <v>0.54</v>
      </c>
      <c r="G30" s="13">
        <v>0.04</v>
      </c>
      <c r="H30" s="13">
        <v>0.42</v>
      </c>
    </row>
    <row r="31" spans="1:8" x14ac:dyDescent="0.35">
      <c r="A31" t="s">
        <v>110</v>
      </c>
      <c r="B31" s="9">
        <v>735</v>
      </c>
      <c r="C31" s="9">
        <v>410</v>
      </c>
      <c r="D31" s="9">
        <v>10</v>
      </c>
      <c r="E31" s="9">
        <v>315</v>
      </c>
      <c r="F31" s="13">
        <v>0.56000000000000005</v>
      </c>
      <c r="G31" s="13">
        <v>0.02</v>
      </c>
      <c r="H31" s="13">
        <v>0.43</v>
      </c>
    </row>
    <row r="32" spans="1:8" x14ac:dyDescent="0.35">
      <c r="A32" t="s">
        <v>111</v>
      </c>
      <c r="B32" s="9">
        <v>775</v>
      </c>
      <c r="C32" s="9">
        <v>435</v>
      </c>
      <c r="D32" s="9">
        <v>35</v>
      </c>
      <c r="E32" s="9">
        <v>305</v>
      </c>
      <c r="F32" s="13">
        <v>0.56000000000000005</v>
      </c>
      <c r="G32" s="13">
        <v>0.05</v>
      </c>
      <c r="H32" s="13">
        <v>0.39</v>
      </c>
    </row>
    <row r="33" spans="1:8" x14ac:dyDescent="0.35">
      <c r="A33" t="s">
        <v>112</v>
      </c>
      <c r="B33" s="9">
        <v>815</v>
      </c>
      <c r="C33" s="9">
        <v>430</v>
      </c>
      <c r="D33" s="9">
        <v>20</v>
      </c>
      <c r="E33" s="9">
        <v>360</v>
      </c>
      <c r="F33" s="13">
        <v>0.53</v>
      </c>
      <c r="G33" s="13">
        <v>0.03</v>
      </c>
      <c r="H33" s="13">
        <v>0.44</v>
      </c>
    </row>
    <row r="34" spans="1:8" x14ac:dyDescent="0.35">
      <c r="A34" t="s">
        <v>113</v>
      </c>
      <c r="B34" s="9">
        <v>715</v>
      </c>
      <c r="C34" s="9">
        <v>410</v>
      </c>
      <c r="D34" s="9">
        <v>10</v>
      </c>
      <c r="E34" s="9">
        <v>290</v>
      </c>
      <c r="F34" s="13">
        <v>0.57999999999999996</v>
      </c>
      <c r="G34" s="13">
        <v>0.01</v>
      </c>
      <c r="H34" s="13">
        <v>0.41</v>
      </c>
    </row>
    <row r="35" spans="1:8" x14ac:dyDescent="0.35">
      <c r="A35" t="s">
        <v>114</v>
      </c>
      <c r="B35" s="9">
        <v>790</v>
      </c>
      <c r="C35" s="9">
        <v>445</v>
      </c>
      <c r="D35" s="9">
        <v>20</v>
      </c>
      <c r="E35" s="9">
        <v>330</v>
      </c>
      <c r="F35" s="13">
        <v>0.56000000000000005</v>
      </c>
      <c r="G35" s="13">
        <v>0.02</v>
      </c>
      <c r="H35" s="13">
        <v>0.42</v>
      </c>
    </row>
    <row r="36" spans="1:8" x14ac:dyDescent="0.35">
      <c r="A36" t="s">
        <v>115</v>
      </c>
      <c r="B36" s="9">
        <v>735</v>
      </c>
      <c r="C36" s="9">
        <v>430</v>
      </c>
      <c r="D36" s="9">
        <v>20</v>
      </c>
      <c r="E36" s="9">
        <v>285</v>
      </c>
      <c r="F36" s="13">
        <v>0.57999999999999996</v>
      </c>
      <c r="G36" s="13">
        <v>0.02</v>
      </c>
      <c r="H36" s="13">
        <v>0.39</v>
      </c>
    </row>
    <row r="37" spans="1:8" x14ac:dyDescent="0.35">
      <c r="A37" t="s">
        <v>116</v>
      </c>
      <c r="B37" s="9">
        <v>775</v>
      </c>
      <c r="C37" s="9">
        <v>440</v>
      </c>
      <c r="D37" s="9">
        <v>25</v>
      </c>
      <c r="E37" s="9">
        <v>315</v>
      </c>
      <c r="F37" s="13">
        <v>0.56000000000000005</v>
      </c>
      <c r="G37" s="13">
        <v>0.03</v>
      </c>
      <c r="H37" s="13">
        <v>0.4</v>
      </c>
    </row>
    <row r="38" spans="1:8" x14ac:dyDescent="0.35">
      <c r="A38" t="s">
        <v>117</v>
      </c>
      <c r="B38" s="9">
        <v>640</v>
      </c>
      <c r="C38" s="9">
        <v>370</v>
      </c>
      <c r="D38" s="9">
        <v>15</v>
      </c>
      <c r="E38" s="9">
        <v>255</v>
      </c>
      <c r="F38" s="13">
        <v>0.57999999999999996</v>
      </c>
      <c r="G38" s="13">
        <v>0.02</v>
      </c>
      <c r="H38" s="13">
        <v>0.4</v>
      </c>
    </row>
    <row r="39" spans="1:8" x14ac:dyDescent="0.35">
      <c r="A39" t="s">
        <v>118</v>
      </c>
      <c r="B39" s="9">
        <v>730</v>
      </c>
      <c r="C39" s="9">
        <v>425</v>
      </c>
      <c r="D39" s="9">
        <v>25</v>
      </c>
      <c r="E39" s="9">
        <v>280</v>
      </c>
      <c r="F39" s="13">
        <v>0.57999999999999996</v>
      </c>
      <c r="G39" s="13">
        <v>0.04</v>
      </c>
      <c r="H39" s="13">
        <v>0.38</v>
      </c>
    </row>
    <row r="40" spans="1:8" x14ac:dyDescent="0.35">
      <c r="A40" t="s">
        <v>119</v>
      </c>
      <c r="B40" s="9">
        <v>660</v>
      </c>
      <c r="C40" s="9">
        <v>390</v>
      </c>
      <c r="D40" s="9">
        <v>20</v>
      </c>
      <c r="E40" s="9">
        <v>250</v>
      </c>
      <c r="F40" s="13">
        <v>0.59</v>
      </c>
      <c r="G40" s="13">
        <v>0.03</v>
      </c>
      <c r="H40" s="13">
        <v>0.38</v>
      </c>
    </row>
    <row r="41" spans="1:8" x14ac:dyDescent="0.35">
      <c r="A41" t="s">
        <v>120</v>
      </c>
      <c r="B41" s="9">
        <v>665</v>
      </c>
      <c r="C41" s="9">
        <v>385</v>
      </c>
      <c r="D41" s="9">
        <v>20</v>
      </c>
      <c r="E41" s="9">
        <v>260</v>
      </c>
      <c r="F41" s="13">
        <v>0.57999999999999996</v>
      </c>
      <c r="G41" s="13">
        <v>0.03</v>
      </c>
      <c r="H41" s="13">
        <v>0.39</v>
      </c>
    </row>
    <row r="42" spans="1:8" x14ac:dyDescent="0.35">
      <c r="A42" t="s">
        <v>121</v>
      </c>
      <c r="B42" s="9">
        <v>680</v>
      </c>
      <c r="C42" s="9">
        <v>445</v>
      </c>
      <c r="D42" s="9">
        <v>20</v>
      </c>
      <c r="E42" s="9">
        <v>215</v>
      </c>
      <c r="F42" s="13">
        <v>0.66</v>
      </c>
      <c r="G42" s="13">
        <v>0.03</v>
      </c>
      <c r="H42" s="13">
        <v>0.32</v>
      </c>
    </row>
    <row r="43" spans="1:8" x14ac:dyDescent="0.35">
      <c r="A43" t="s">
        <v>122</v>
      </c>
      <c r="B43" s="9">
        <v>620</v>
      </c>
      <c r="C43" s="9">
        <v>385</v>
      </c>
      <c r="D43" s="9">
        <v>15</v>
      </c>
      <c r="E43" s="9">
        <v>215</v>
      </c>
      <c r="F43" s="13">
        <v>0.62</v>
      </c>
      <c r="G43" s="13">
        <v>0.03</v>
      </c>
      <c r="H43" s="13">
        <v>0.35</v>
      </c>
    </row>
    <row r="44" spans="1:8" x14ac:dyDescent="0.35">
      <c r="A44" t="s">
        <v>123</v>
      </c>
      <c r="B44" s="9">
        <v>775</v>
      </c>
      <c r="C44" s="9">
        <v>490</v>
      </c>
      <c r="D44" s="9">
        <v>25</v>
      </c>
      <c r="E44" s="9">
        <v>260</v>
      </c>
      <c r="F44" s="13">
        <v>0.63</v>
      </c>
      <c r="G44" s="13">
        <v>0.03</v>
      </c>
      <c r="H44" s="13">
        <v>0.34</v>
      </c>
    </row>
    <row r="45" spans="1:8" x14ac:dyDescent="0.35">
      <c r="A45" t="s">
        <v>124</v>
      </c>
      <c r="B45" s="9">
        <v>750</v>
      </c>
      <c r="C45" s="9">
        <v>450</v>
      </c>
      <c r="D45" s="9">
        <v>15</v>
      </c>
      <c r="E45" s="9">
        <v>285</v>
      </c>
      <c r="F45" s="13">
        <v>0.6</v>
      </c>
      <c r="G45" s="13">
        <v>0.02</v>
      </c>
      <c r="H45" s="13">
        <v>0.38</v>
      </c>
    </row>
    <row r="46" spans="1:8" x14ac:dyDescent="0.35">
      <c r="A46" t="s">
        <v>125</v>
      </c>
      <c r="B46" s="9">
        <v>660</v>
      </c>
      <c r="C46" s="9">
        <v>400</v>
      </c>
      <c r="D46" s="9">
        <v>15</v>
      </c>
      <c r="E46" s="9">
        <v>245</v>
      </c>
      <c r="F46" s="13">
        <v>0.61</v>
      </c>
      <c r="G46" s="13">
        <v>0.02</v>
      </c>
      <c r="H46" s="13">
        <v>0.37</v>
      </c>
    </row>
    <row r="47" spans="1:8" x14ac:dyDescent="0.35">
      <c r="A47" t="s">
        <v>126</v>
      </c>
      <c r="B47" s="9">
        <v>1010</v>
      </c>
      <c r="C47" s="9">
        <v>630</v>
      </c>
      <c r="D47" s="9">
        <v>15</v>
      </c>
      <c r="E47" s="9">
        <v>365</v>
      </c>
      <c r="F47" s="13">
        <v>0.62</v>
      </c>
      <c r="G47" s="13">
        <v>0.01</v>
      </c>
      <c r="H47" s="13">
        <v>0.36</v>
      </c>
    </row>
    <row r="48" spans="1:8" x14ac:dyDescent="0.35">
      <c r="A48" t="s">
        <v>127</v>
      </c>
      <c r="B48" s="9">
        <v>765</v>
      </c>
      <c r="C48" s="9">
        <v>500</v>
      </c>
      <c r="D48" s="9">
        <v>15</v>
      </c>
      <c r="E48" s="9">
        <v>250</v>
      </c>
      <c r="F48" s="13">
        <v>0.65</v>
      </c>
      <c r="G48" s="13">
        <v>0.02</v>
      </c>
      <c r="H48" s="13">
        <v>0.33</v>
      </c>
    </row>
    <row r="49" spans="1:8" x14ac:dyDescent="0.35">
      <c r="A49" t="s">
        <v>128</v>
      </c>
      <c r="B49" s="9">
        <v>930</v>
      </c>
      <c r="C49" s="9">
        <v>600</v>
      </c>
      <c r="D49" s="9">
        <v>15</v>
      </c>
      <c r="E49" s="9">
        <v>315</v>
      </c>
      <c r="F49" s="13">
        <v>0.64</v>
      </c>
      <c r="G49" s="13">
        <v>0.02</v>
      </c>
      <c r="H49" s="13">
        <v>0.34</v>
      </c>
    </row>
    <row r="50" spans="1:8" x14ac:dyDescent="0.35">
      <c r="A50" t="s">
        <v>129</v>
      </c>
      <c r="B50" s="9">
        <v>805</v>
      </c>
      <c r="C50" s="9">
        <v>485</v>
      </c>
      <c r="D50" s="9">
        <v>25</v>
      </c>
      <c r="E50" s="9">
        <v>295</v>
      </c>
      <c r="F50" s="13">
        <v>0.6</v>
      </c>
      <c r="G50" s="13">
        <v>0.03</v>
      </c>
      <c r="H50" s="13">
        <v>0.37</v>
      </c>
    </row>
    <row r="51" spans="1:8" x14ac:dyDescent="0.35">
      <c r="A51" t="s">
        <v>130</v>
      </c>
      <c r="B51" s="9">
        <v>855</v>
      </c>
      <c r="C51" s="9">
        <v>495</v>
      </c>
      <c r="D51" s="9">
        <v>20</v>
      </c>
      <c r="E51" s="9">
        <v>345</v>
      </c>
      <c r="F51" s="13">
        <v>0.57999999999999996</v>
      </c>
      <c r="G51" s="13">
        <v>0.02</v>
      </c>
      <c r="H51" s="13">
        <v>0.4</v>
      </c>
    </row>
    <row r="52" spans="1:8" x14ac:dyDescent="0.35">
      <c r="A52" t="s">
        <v>131</v>
      </c>
      <c r="B52" s="9">
        <v>785</v>
      </c>
      <c r="C52" s="9">
        <v>490</v>
      </c>
      <c r="D52" s="9">
        <v>10</v>
      </c>
      <c r="E52" s="9">
        <v>285</v>
      </c>
      <c r="F52" s="13">
        <v>0.62</v>
      </c>
      <c r="G52" s="13">
        <v>0.01</v>
      </c>
      <c r="H52" s="13">
        <v>0.36</v>
      </c>
    </row>
    <row r="53" spans="1:8" x14ac:dyDescent="0.35">
      <c r="A53" t="s">
        <v>132</v>
      </c>
      <c r="B53" s="9">
        <v>790</v>
      </c>
      <c r="C53" s="9">
        <v>475</v>
      </c>
      <c r="D53" s="9">
        <v>15</v>
      </c>
      <c r="E53" s="9">
        <v>305</v>
      </c>
      <c r="F53" s="13">
        <v>0.6</v>
      </c>
      <c r="G53" s="13">
        <v>0.02</v>
      </c>
      <c r="H53" s="13">
        <v>0.38</v>
      </c>
    </row>
    <row r="54" spans="1:8" x14ac:dyDescent="0.35">
      <c r="A54" t="s">
        <v>133</v>
      </c>
      <c r="B54" s="9">
        <v>810</v>
      </c>
      <c r="C54" s="9">
        <v>470</v>
      </c>
      <c r="D54" s="9">
        <v>20</v>
      </c>
      <c r="E54" s="9">
        <v>320</v>
      </c>
      <c r="F54" s="13">
        <v>0.57999999999999996</v>
      </c>
      <c r="G54" s="13">
        <v>0.02</v>
      </c>
      <c r="H54" s="13">
        <v>0.39</v>
      </c>
    </row>
    <row r="55" spans="1:8" x14ac:dyDescent="0.35">
      <c r="A55" t="s">
        <v>134</v>
      </c>
      <c r="B55" s="9">
        <v>685</v>
      </c>
      <c r="C55" s="9">
        <v>415</v>
      </c>
      <c r="D55" s="9">
        <v>25</v>
      </c>
      <c r="E55" s="9">
        <v>250</v>
      </c>
      <c r="F55" s="13">
        <v>0.6</v>
      </c>
      <c r="G55" s="13">
        <v>0.04</v>
      </c>
      <c r="H55" s="13">
        <v>0.36</v>
      </c>
    </row>
    <row r="56" spans="1:8" x14ac:dyDescent="0.35">
      <c r="A56" t="s">
        <v>135</v>
      </c>
      <c r="B56" s="9">
        <v>695</v>
      </c>
      <c r="C56" s="9">
        <v>405</v>
      </c>
      <c r="D56" s="9">
        <v>15</v>
      </c>
      <c r="E56" s="9">
        <v>275</v>
      </c>
      <c r="F56" s="13">
        <v>0.57999999999999996</v>
      </c>
      <c r="G56" s="13">
        <v>0.02</v>
      </c>
      <c r="H56" s="13">
        <v>0.4</v>
      </c>
    </row>
    <row r="57" spans="1:8" x14ac:dyDescent="0.35">
      <c r="A57" t="s">
        <v>136</v>
      </c>
      <c r="B57" s="9">
        <v>730</v>
      </c>
      <c r="C57" s="9">
        <v>430</v>
      </c>
      <c r="D57" s="9">
        <v>20</v>
      </c>
      <c r="E57" s="9">
        <v>285</v>
      </c>
      <c r="F57" s="13">
        <v>0.57999999999999996</v>
      </c>
      <c r="G57" s="13">
        <v>0.02</v>
      </c>
      <c r="H57" s="13">
        <v>0.39</v>
      </c>
    </row>
    <row r="58" spans="1:8" x14ac:dyDescent="0.35">
      <c r="A58" t="s">
        <v>137</v>
      </c>
      <c r="B58" s="9">
        <v>660</v>
      </c>
      <c r="C58" s="9">
        <v>390</v>
      </c>
      <c r="D58" s="9">
        <v>20</v>
      </c>
      <c r="E58" s="9">
        <v>250</v>
      </c>
      <c r="F58" s="13">
        <v>0.59</v>
      </c>
      <c r="G58" s="13">
        <v>0.03</v>
      </c>
      <c r="H58" s="13">
        <v>0.38</v>
      </c>
    </row>
    <row r="59" spans="1:8" x14ac:dyDescent="0.35">
      <c r="A59" t="s">
        <v>138</v>
      </c>
      <c r="B59" s="9">
        <v>1005</v>
      </c>
      <c r="C59" s="9">
        <v>560</v>
      </c>
      <c r="D59" s="9">
        <v>15</v>
      </c>
      <c r="E59" s="9">
        <v>430</v>
      </c>
      <c r="F59" s="13">
        <v>0.56000000000000005</v>
      </c>
      <c r="G59" s="13">
        <v>0.02</v>
      </c>
      <c r="H59" s="13">
        <v>0.43</v>
      </c>
    </row>
    <row r="60" spans="1:8" x14ac:dyDescent="0.35">
      <c r="A60" t="s">
        <v>139</v>
      </c>
      <c r="B60" s="9">
        <v>830</v>
      </c>
      <c r="C60" s="9">
        <v>490</v>
      </c>
      <c r="D60" s="9">
        <v>25</v>
      </c>
      <c r="E60" s="9">
        <v>315</v>
      </c>
      <c r="F60" s="13">
        <v>0.59</v>
      </c>
      <c r="G60" s="13">
        <v>0.03</v>
      </c>
      <c r="H60" s="13">
        <v>0.38</v>
      </c>
    </row>
    <row r="61" spans="1:8" x14ac:dyDescent="0.35">
      <c r="A61" t="s">
        <v>140</v>
      </c>
      <c r="B61" s="9">
        <v>815</v>
      </c>
      <c r="C61" s="9">
        <v>480</v>
      </c>
      <c r="D61" s="9">
        <v>15</v>
      </c>
      <c r="E61" s="9">
        <v>320</v>
      </c>
      <c r="F61" s="13">
        <v>0.59</v>
      </c>
      <c r="G61" s="13">
        <v>0.02</v>
      </c>
      <c r="H61" s="13">
        <v>0.39</v>
      </c>
    </row>
    <row r="62" spans="1:8" x14ac:dyDescent="0.35">
      <c r="A62" t="s">
        <v>141</v>
      </c>
      <c r="B62" s="9">
        <v>770</v>
      </c>
      <c r="C62" s="9">
        <v>445</v>
      </c>
      <c r="D62" s="9">
        <v>20</v>
      </c>
      <c r="E62" s="9">
        <v>305</v>
      </c>
      <c r="F62" s="13">
        <v>0.56999999999999995</v>
      </c>
      <c r="G62" s="13">
        <v>0.03</v>
      </c>
      <c r="H62" s="13">
        <v>0.4</v>
      </c>
    </row>
    <row r="63" spans="1:8" x14ac:dyDescent="0.35">
      <c r="A63" t="s">
        <v>142</v>
      </c>
      <c r="B63" s="9">
        <v>710</v>
      </c>
      <c r="C63" s="9">
        <v>420</v>
      </c>
      <c r="D63" s="9">
        <v>15</v>
      </c>
      <c r="E63" s="9">
        <v>275</v>
      </c>
      <c r="F63" s="13">
        <v>0.59</v>
      </c>
      <c r="G63" s="13">
        <v>0.02</v>
      </c>
      <c r="H63" s="13">
        <v>0.39</v>
      </c>
    </row>
    <row r="64" spans="1:8" x14ac:dyDescent="0.35">
      <c r="A64" t="s">
        <v>143</v>
      </c>
      <c r="B64" s="9">
        <v>685</v>
      </c>
      <c r="C64" s="9">
        <v>415</v>
      </c>
      <c r="D64" s="9">
        <v>10</v>
      </c>
      <c r="E64" s="9">
        <v>260</v>
      </c>
      <c r="F64" s="13">
        <v>0.61</v>
      </c>
      <c r="G64" s="13">
        <v>0.01</v>
      </c>
      <c r="H64" s="13">
        <v>0.38</v>
      </c>
    </row>
    <row r="65" spans="1:8" x14ac:dyDescent="0.35">
      <c r="A65" t="s">
        <v>144</v>
      </c>
      <c r="B65" s="9">
        <v>730</v>
      </c>
      <c r="C65" s="9">
        <v>460</v>
      </c>
      <c r="D65" s="9">
        <v>15</v>
      </c>
      <c r="E65" s="9">
        <v>255</v>
      </c>
      <c r="F65" s="13">
        <v>0.63</v>
      </c>
      <c r="G65" s="13">
        <v>0.02</v>
      </c>
      <c r="H65" s="13">
        <v>0.35</v>
      </c>
    </row>
    <row r="66" spans="1:8" x14ac:dyDescent="0.35">
      <c r="A66" t="s">
        <v>145</v>
      </c>
      <c r="B66" s="9">
        <v>700</v>
      </c>
      <c r="C66" s="9">
        <v>425</v>
      </c>
      <c r="D66" s="9">
        <v>20</v>
      </c>
      <c r="E66" s="9">
        <v>255</v>
      </c>
      <c r="F66" s="13">
        <v>0.61</v>
      </c>
      <c r="G66" s="13">
        <v>0.03</v>
      </c>
      <c r="H66" s="13">
        <v>0.37</v>
      </c>
    </row>
    <row r="67" spans="1:8" x14ac:dyDescent="0.35">
      <c r="A67" t="s">
        <v>146</v>
      </c>
      <c r="B67" s="9">
        <v>595</v>
      </c>
      <c r="C67" s="9">
        <v>360</v>
      </c>
      <c r="D67" s="9">
        <v>10</v>
      </c>
      <c r="E67" s="9">
        <v>225</v>
      </c>
      <c r="F67" s="13">
        <v>0.6</v>
      </c>
      <c r="G67" s="13">
        <v>0.02</v>
      </c>
      <c r="H67" s="13">
        <v>0.38</v>
      </c>
    </row>
    <row r="68" spans="1:8" x14ac:dyDescent="0.35">
      <c r="A68" t="s">
        <v>30</v>
      </c>
    </row>
    <row r="69" spans="1:8" x14ac:dyDescent="0.35">
      <c r="A69" t="s">
        <v>34</v>
      </c>
    </row>
    <row r="70" spans="1:8" ht="124" x14ac:dyDescent="0.35">
      <c r="A70" s="16" t="s">
        <v>35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1"/>
  <sheetViews>
    <sheetView workbookViewId="0"/>
  </sheetViews>
  <sheetFormatPr defaultColWidth="10.6640625" defaultRowHeight="15.5" x14ac:dyDescent="0.35"/>
  <cols>
    <col min="1" max="1" width="35.6640625" customWidth="1"/>
    <col min="2" max="6" width="16.6640625" customWidth="1"/>
  </cols>
  <sheetData>
    <row r="1" spans="1:6" ht="21" x14ac:dyDescent="0.5">
      <c r="A1" s="1" t="s">
        <v>3</v>
      </c>
    </row>
    <row r="2" spans="1:6" ht="108.5" x14ac:dyDescent="0.35">
      <c r="A2" s="29" t="s">
        <v>20</v>
      </c>
    </row>
    <row r="3" spans="1:6" x14ac:dyDescent="0.35">
      <c r="A3" t="s">
        <v>13</v>
      </c>
    </row>
    <row r="4" spans="1:6" x14ac:dyDescent="0.35">
      <c r="A4" t="s">
        <v>10</v>
      </c>
    </row>
    <row r="5" spans="1:6" x14ac:dyDescent="0.35">
      <c r="A5" t="s">
        <v>22</v>
      </c>
    </row>
    <row r="6" spans="1:6" ht="31" x14ac:dyDescent="0.35">
      <c r="A6" s="2" t="s">
        <v>524</v>
      </c>
      <c r="B6" s="21" t="s">
        <v>224</v>
      </c>
    </row>
    <row r="7" spans="1:6" ht="80" customHeight="1" x14ac:dyDescent="0.35">
      <c r="A7" s="2" t="s">
        <v>525</v>
      </c>
      <c r="B7" s="2" t="s">
        <v>76</v>
      </c>
      <c r="C7" s="2" t="s">
        <v>77</v>
      </c>
      <c r="D7" s="2" t="s">
        <v>526</v>
      </c>
      <c r="E7" s="2" t="s">
        <v>79</v>
      </c>
      <c r="F7" s="2" t="s">
        <v>82</v>
      </c>
    </row>
    <row r="8" spans="1:6" x14ac:dyDescent="0.35">
      <c r="A8" s="5" t="s">
        <v>85</v>
      </c>
      <c r="B8" s="8">
        <f>VLOOKUP(CONCATENATE($A8, " ", $B$6), 'Table 3 - Full data'!$A$2:$F$253, 2, FALSE)</f>
        <v>43915</v>
      </c>
      <c r="C8" s="12">
        <f>VLOOKUP(CONCATENATE($A8, " ", $B$6), 'Table 3 - Full data'!$A$2:$F$253, 3, FALSE)</f>
        <v>1</v>
      </c>
      <c r="D8" s="8">
        <f>VLOOKUP(CONCATENATE($A8, " ", $B$6), 'Table 3 - Full data'!$A$2:$F$253, 4, FALSE)</f>
        <v>43435</v>
      </c>
      <c r="E8" s="8">
        <f>VLOOKUP(CONCATENATE($A8, " ", $B$6), 'Table 3 - Full data'!$A$2:$F$253, 5, FALSE)</f>
        <v>31610</v>
      </c>
      <c r="F8" s="12">
        <f>VLOOKUP(CONCATENATE($A8, " ", $B$6), 'Table 3 - Full data'!$A$2:$F$253, 6, FALSE)</f>
        <v>0.73</v>
      </c>
    </row>
    <row r="9" spans="1:6" x14ac:dyDescent="0.35">
      <c r="A9" t="s">
        <v>160</v>
      </c>
      <c r="B9" s="9">
        <f>VLOOKUP(CONCATENATE($A9, " ", $B$6), 'Table 3 - Full data'!$A$2:$F$253, 2, FALSE)</f>
        <v>1040</v>
      </c>
      <c r="C9" s="13">
        <f>VLOOKUP(CONCATENATE($A9, " ", $B$6), 'Table 3 - Full data'!$A$2:$F$253, 3, FALSE)</f>
        <v>0.02</v>
      </c>
      <c r="D9" s="9">
        <f>VLOOKUP(CONCATENATE($A9, " ", $B$6), 'Table 3 - Full data'!$A$2:$F$253, 4, FALSE)</f>
        <v>1025</v>
      </c>
      <c r="E9" s="9">
        <f>VLOOKUP(CONCATENATE($A9, " ", $B$6), 'Table 3 - Full data'!$A$2:$F$253, 5, FALSE)</f>
        <v>740</v>
      </c>
      <c r="F9" s="13">
        <f>VLOOKUP(CONCATENATE($A9, " ", $B$6), 'Table 3 - Full data'!$A$2:$F$253, 6, FALSE)</f>
        <v>0.72</v>
      </c>
    </row>
    <row r="10" spans="1:6" x14ac:dyDescent="0.35">
      <c r="A10" t="s">
        <v>161</v>
      </c>
      <c r="B10" s="9">
        <f>VLOOKUP(CONCATENATE($A10, " ", $B$6), 'Table 3 - Full data'!$A$2:$F$253, 2, FALSE)</f>
        <v>910</v>
      </c>
      <c r="C10" s="13">
        <f>VLOOKUP(CONCATENATE($A10, " ", $B$6), 'Table 3 - Full data'!$A$2:$F$253, 3, FALSE)</f>
        <v>0.02</v>
      </c>
      <c r="D10" s="9">
        <f>VLOOKUP(CONCATENATE($A10, " ", $B$6), 'Table 3 - Full data'!$A$2:$F$253, 4, FALSE)</f>
        <v>900</v>
      </c>
      <c r="E10" s="9">
        <f>VLOOKUP(CONCATENATE($A10, " ", $B$6), 'Table 3 - Full data'!$A$2:$F$253, 5, FALSE)</f>
        <v>635</v>
      </c>
      <c r="F10" s="13">
        <f>VLOOKUP(CONCATENATE($A10, " ", $B$6), 'Table 3 - Full data'!$A$2:$F$253, 6, FALSE)</f>
        <v>0.71</v>
      </c>
    </row>
    <row r="11" spans="1:6" x14ac:dyDescent="0.35">
      <c r="A11" t="s">
        <v>162</v>
      </c>
      <c r="B11" s="9">
        <f>VLOOKUP(CONCATENATE($A11, " ", $B$6), 'Table 3 - Full data'!$A$2:$F$253, 2, FALSE)</f>
        <v>665</v>
      </c>
      <c r="C11" s="13">
        <f>VLOOKUP(CONCATENATE($A11, " ", $B$6), 'Table 3 - Full data'!$A$2:$F$253, 3, FALSE)</f>
        <v>0.02</v>
      </c>
      <c r="D11" s="9">
        <f>VLOOKUP(CONCATENATE($A11, " ", $B$6), 'Table 3 - Full data'!$A$2:$F$253, 4, FALSE)</f>
        <v>660</v>
      </c>
      <c r="E11" s="9">
        <f>VLOOKUP(CONCATENATE($A11, " ", $B$6), 'Table 3 - Full data'!$A$2:$F$253, 5, FALSE)</f>
        <v>455</v>
      </c>
      <c r="F11" s="13">
        <f>VLOOKUP(CONCATENATE($A11, " ", $B$6), 'Table 3 - Full data'!$A$2:$F$253, 6, FALSE)</f>
        <v>0.69</v>
      </c>
    </row>
    <row r="12" spans="1:6" x14ac:dyDescent="0.35">
      <c r="A12" t="s">
        <v>163</v>
      </c>
      <c r="B12" s="9">
        <f>VLOOKUP(CONCATENATE($A12, " ", $B$6), 'Table 3 - Full data'!$A$2:$F$253, 2, FALSE)</f>
        <v>535</v>
      </c>
      <c r="C12" s="13">
        <f>VLOOKUP(CONCATENATE($A12, " ", $B$6), 'Table 3 - Full data'!$A$2:$F$253, 3, FALSE)</f>
        <v>0.01</v>
      </c>
      <c r="D12" s="9">
        <f>VLOOKUP(CONCATENATE($A12, " ", $B$6), 'Table 3 - Full data'!$A$2:$F$253, 4, FALSE)</f>
        <v>525</v>
      </c>
      <c r="E12" s="9">
        <f>VLOOKUP(CONCATENATE($A12, " ", $B$6), 'Table 3 - Full data'!$A$2:$F$253, 5, FALSE)</f>
        <v>395</v>
      </c>
      <c r="F12" s="13">
        <f>VLOOKUP(CONCATENATE($A12, " ", $B$6), 'Table 3 - Full data'!$A$2:$F$253, 6, FALSE)</f>
        <v>0.75</v>
      </c>
    </row>
    <row r="13" spans="1:6" x14ac:dyDescent="0.35">
      <c r="A13" t="s">
        <v>164</v>
      </c>
      <c r="B13" s="9">
        <f>VLOOKUP(CONCATENATE($A13, " ", $B$6), 'Table 3 - Full data'!$A$2:$F$253, 2, FALSE)</f>
        <v>525</v>
      </c>
      <c r="C13" s="13">
        <f>VLOOKUP(CONCATENATE($A13, " ", $B$6), 'Table 3 - Full data'!$A$2:$F$253, 3, FALSE)</f>
        <v>0.01</v>
      </c>
      <c r="D13" s="9">
        <f>VLOOKUP(CONCATENATE($A13, " ", $B$6), 'Table 3 - Full data'!$A$2:$F$253, 4, FALSE)</f>
        <v>520</v>
      </c>
      <c r="E13" s="9">
        <f>VLOOKUP(CONCATENATE($A13, " ", $B$6), 'Table 3 - Full data'!$A$2:$F$253, 5, FALSE)</f>
        <v>380</v>
      </c>
      <c r="F13" s="13">
        <f>VLOOKUP(CONCATENATE($A13, " ", $B$6), 'Table 3 - Full data'!$A$2:$F$253, 6, FALSE)</f>
        <v>0.73</v>
      </c>
    </row>
    <row r="14" spans="1:6" x14ac:dyDescent="0.35">
      <c r="A14" t="s">
        <v>165</v>
      </c>
      <c r="B14" s="9">
        <f>VLOOKUP(CONCATENATE($A14, " ", $B$6), 'Table 3 - Full data'!$A$2:$F$253, 2, FALSE)</f>
        <v>1020</v>
      </c>
      <c r="C14" s="13">
        <f>VLOOKUP(CONCATENATE($A14, " ", $B$6), 'Table 3 - Full data'!$A$2:$F$253, 3, FALSE)</f>
        <v>0.02</v>
      </c>
      <c r="D14" s="9">
        <f>VLOOKUP(CONCATENATE($A14, " ", $B$6), 'Table 3 - Full data'!$A$2:$F$253, 4, FALSE)</f>
        <v>1010</v>
      </c>
      <c r="E14" s="9">
        <f>VLOOKUP(CONCATENATE($A14, " ", $B$6), 'Table 3 - Full data'!$A$2:$F$253, 5, FALSE)</f>
        <v>730</v>
      </c>
      <c r="F14" s="13">
        <f>VLOOKUP(CONCATENATE($A14, " ", $B$6), 'Table 3 - Full data'!$A$2:$F$253, 6, FALSE)</f>
        <v>0.72</v>
      </c>
    </row>
    <row r="15" spans="1:6" x14ac:dyDescent="0.35">
      <c r="A15" t="s">
        <v>166</v>
      </c>
      <c r="B15" s="9">
        <f>VLOOKUP(CONCATENATE($A15, " ", $B$6), 'Table 3 - Full data'!$A$2:$F$253, 2, FALSE)</f>
        <v>1635</v>
      </c>
      <c r="C15" s="13">
        <f>VLOOKUP(CONCATENATE($A15, " ", $B$6), 'Table 3 - Full data'!$A$2:$F$253, 3, FALSE)</f>
        <v>0.04</v>
      </c>
      <c r="D15" s="9">
        <f>VLOOKUP(CONCATENATE($A15, " ", $B$6), 'Table 3 - Full data'!$A$2:$F$253, 4, FALSE)</f>
        <v>1615</v>
      </c>
      <c r="E15" s="9">
        <f>VLOOKUP(CONCATENATE($A15, " ", $B$6), 'Table 3 - Full data'!$A$2:$F$253, 5, FALSE)</f>
        <v>1240</v>
      </c>
      <c r="F15" s="13">
        <f>VLOOKUP(CONCATENATE($A15, " ", $B$6), 'Table 3 - Full data'!$A$2:$F$253, 6, FALSE)</f>
        <v>0.77</v>
      </c>
    </row>
    <row r="16" spans="1:6" x14ac:dyDescent="0.35">
      <c r="A16" t="s">
        <v>167</v>
      </c>
      <c r="B16" s="9">
        <f>VLOOKUP(CONCATENATE($A16, " ", $B$6), 'Table 3 - Full data'!$A$2:$F$253, 2, FALSE)</f>
        <v>1385</v>
      </c>
      <c r="C16" s="13">
        <f>VLOOKUP(CONCATENATE($A16, " ", $B$6), 'Table 3 - Full data'!$A$2:$F$253, 3, FALSE)</f>
        <v>0.03</v>
      </c>
      <c r="D16" s="9">
        <f>VLOOKUP(CONCATENATE($A16, " ", $B$6), 'Table 3 - Full data'!$A$2:$F$253, 4, FALSE)</f>
        <v>1365</v>
      </c>
      <c r="E16" s="9">
        <f>VLOOKUP(CONCATENATE($A16, " ", $B$6), 'Table 3 - Full data'!$A$2:$F$253, 5, FALSE)</f>
        <v>975</v>
      </c>
      <c r="F16" s="13">
        <f>VLOOKUP(CONCATENATE($A16, " ", $B$6), 'Table 3 - Full data'!$A$2:$F$253, 6, FALSE)</f>
        <v>0.72</v>
      </c>
    </row>
    <row r="17" spans="1:6" x14ac:dyDescent="0.35">
      <c r="A17" t="s">
        <v>168</v>
      </c>
      <c r="B17" s="9">
        <f>VLOOKUP(CONCATENATE($A17, " ", $B$6), 'Table 3 - Full data'!$A$2:$F$253, 2, FALSE)</f>
        <v>450</v>
      </c>
      <c r="C17" s="13">
        <f>VLOOKUP(CONCATENATE($A17, " ", $B$6), 'Table 3 - Full data'!$A$2:$F$253, 3, FALSE)</f>
        <v>0.01</v>
      </c>
      <c r="D17" s="9">
        <f>VLOOKUP(CONCATENATE($A17, " ", $B$6), 'Table 3 - Full data'!$A$2:$F$253, 4, FALSE)</f>
        <v>445</v>
      </c>
      <c r="E17" s="9">
        <f>VLOOKUP(CONCATENATE($A17, " ", $B$6), 'Table 3 - Full data'!$A$2:$F$253, 5, FALSE)</f>
        <v>310</v>
      </c>
      <c r="F17" s="13">
        <f>VLOOKUP(CONCATENATE($A17, " ", $B$6), 'Table 3 - Full data'!$A$2:$F$253, 6, FALSE)</f>
        <v>0.7</v>
      </c>
    </row>
    <row r="18" spans="1:6" x14ac:dyDescent="0.35">
      <c r="A18" t="s">
        <v>169</v>
      </c>
      <c r="B18" s="9">
        <f>VLOOKUP(CONCATENATE($A18, " ", $B$6), 'Table 3 - Full data'!$A$2:$F$253, 2, FALSE)</f>
        <v>590</v>
      </c>
      <c r="C18" s="13">
        <f>VLOOKUP(CONCATENATE($A18, " ", $B$6), 'Table 3 - Full data'!$A$2:$F$253, 3, FALSE)</f>
        <v>0.01</v>
      </c>
      <c r="D18" s="9">
        <f>VLOOKUP(CONCATENATE($A18, " ", $B$6), 'Table 3 - Full data'!$A$2:$F$253, 4, FALSE)</f>
        <v>580</v>
      </c>
      <c r="E18" s="9">
        <f>VLOOKUP(CONCATENATE($A18, " ", $B$6), 'Table 3 - Full data'!$A$2:$F$253, 5, FALSE)</f>
        <v>390</v>
      </c>
      <c r="F18" s="13">
        <f>VLOOKUP(CONCATENATE($A18, " ", $B$6), 'Table 3 - Full data'!$A$2:$F$253, 6, FALSE)</f>
        <v>0.67</v>
      </c>
    </row>
    <row r="19" spans="1:6" x14ac:dyDescent="0.35">
      <c r="A19" t="s">
        <v>170</v>
      </c>
      <c r="B19" s="9">
        <f>VLOOKUP(CONCATENATE($A19, " ", $B$6), 'Table 3 - Full data'!$A$2:$F$253, 2, FALSE)</f>
        <v>430</v>
      </c>
      <c r="C19" s="13">
        <f>VLOOKUP(CONCATENATE($A19, " ", $B$6), 'Table 3 - Full data'!$A$2:$F$253, 3, FALSE)</f>
        <v>0.01</v>
      </c>
      <c r="D19" s="9">
        <f>VLOOKUP(CONCATENATE($A19, " ", $B$6), 'Table 3 - Full data'!$A$2:$F$253, 4, FALSE)</f>
        <v>425</v>
      </c>
      <c r="E19" s="9">
        <f>VLOOKUP(CONCATENATE($A19, " ", $B$6), 'Table 3 - Full data'!$A$2:$F$253, 5, FALSE)</f>
        <v>305</v>
      </c>
      <c r="F19" s="13">
        <f>VLOOKUP(CONCATENATE($A19, " ", $B$6), 'Table 3 - Full data'!$A$2:$F$253, 6, FALSE)</f>
        <v>0.71</v>
      </c>
    </row>
    <row r="20" spans="1:6" x14ac:dyDescent="0.35">
      <c r="A20" t="s">
        <v>171</v>
      </c>
      <c r="B20" s="9">
        <f>VLOOKUP(CONCATENATE($A20, " ", $B$6), 'Table 3 - Full data'!$A$2:$F$253, 2, FALSE)</f>
        <v>2295</v>
      </c>
      <c r="C20" s="13">
        <f>VLOOKUP(CONCATENATE($A20, " ", $B$6), 'Table 3 - Full data'!$A$2:$F$253, 3, FALSE)</f>
        <v>0.05</v>
      </c>
      <c r="D20" s="9">
        <f>VLOOKUP(CONCATENATE($A20, " ", $B$6), 'Table 3 - Full data'!$A$2:$F$253, 4, FALSE)</f>
        <v>2260</v>
      </c>
      <c r="E20" s="9">
        <f>VLOOKUP(CONCATENATE($A20, " ", $B$6), 'Table 3 - Full data'!$A$2:$F$253, 5, FALSE)</f>
        <v>1655</v>
      </c>
      <c r="F20" s="13">
        <f>VLOOKUP(CONCATENATE($A20, " ", $B$6), 'Table 3 - Full data'!$A$2:$F$253, 6, FALSE)</f>
        <v>0.73</v>
      </c>
    </row>
    <row r="21" spans="1:6" x14ac:dyDescent="0.35">
      <c r="A21" t="s">
        <v>172</v>
      </c>
      <c r="B21" s="9">
        <f>VLOOKUP(CONCATENATE($A21, " ", $B$6), 'Table 3 - Full data'!$A$2:$F$253, 2, FALSE)</f>
        <v>1265</v>
      </c>
      <c r="C21" s="13">
        <f>VLOOKUP(CONCATENATE($A21, " ", $B$6), 'Table 3 - Full data'!$A$2:$F$253, 3, FALSE)</f>
        <v>0.03</v>
      </c>
      <c r="D21" s="9">
        <f>VLOOKUP(CONCATENATE($A21, " ", $B$6), 'Table 3 - Full data'!$A$2:$F$253, 4, FALSE)</f>
        <v>1250</v>
      </c>
      <c r="E21" s="9">
        <f>VLOOKUP(CONCATENATE($A21, " ", $B$6), 'Table 3 - Full data'!$A$2:$F$253, 5, FALSE)</f>
        <v>915</v>
      </c>
      <c r="F21" s="13">
        <f>VLOOKUP(CONCATENATE($A21, " ", $B$6), 'Table 3 - Full data'!$A$2:$F$253, 6, FALSE)</f>
        <v>0.73</v>
      </c>
    </row>
    <row r="22" spans="1:6" x14ac:dyDescent="0.35">
      <c r="A22" t="s">
        <v>173</v>
      </c>
      <c r="B22" s="9">
        <f>VLOOKUP(CONCATENATE($A22, " ", $B$6), 'Table 3 - Full data'!$A$2:$F$253, 2, FALSE)</f>
        <v>2315</v>
      </c>
      <c r="C22" s="13">
        <f>VLOOKUP(CONCATENATE($A22, " ", $B$6), 'Table 3 - Full data'!$A$2:$F$253, 3, FALSE)</f>
        <v>0.05</v>
      </c>
      <c r="D22" s="9">
        <f>VLOOKUP(CONCATENATE($A22, " ", $B$6), 'Table 3 - Full data'!$A$2:$F$253, 4, FALSE)</f>
        <v>2290</v>
      </c>
      <c r="E22" s="9">
        <f>VLOOKUP(CONCATENATE($A22, " ", $B$6), 'Table 3 - Full data'!$A$2:$F$253, 5, FALSE)</f>
        <v>1640</v>
      </c>
      <c r="F22" s="13">
        <f>VLOOKUP(CONCATENATE($A22, " ", $B$6), 'Table 3 - Full data'!$A$2:$F$253, 6, FALSE)</f>
        <v>0.72</v>
      </c>
    </row>
    <row r="23" spans="1:6" x14ac:dyDescent="0.35">
      <c r="A23" t="s">
        <v>174</v>
      </c>
      <c r="B23" s="9">
        <f>VLOOKUP(CONCATENATE($A23, " ", $B$6), 'Table 3 - Full data'!$A$2:$F$253, 2, FALSE)</f>
        <v>8750</v>
      </c>
      <c r="C23" s="13">
        <f>VLOOKUP(CONCATENATE($A23, " ", $B$6), 'Table 3 - Full data'!$A$2:$F$253, 3, FALSE)</f>
        <v>0.2</v>
      </c>
      <c r="D23" s="9">
        <f>VLOOKUP(CONCATENATE($A23, " ", $B$6), 'Table 3 - Full data'!$A$2:$F$253, 4, FALSE)</f>
        <v>8650</v>
      </c>
      <c r="E23" s="9">
        <f>VLOOKUP(CONCATENATE($A23, " ", $B$6), 'Table 3 - Full data'!$A$2:$F$253, 5, FALSE)</f>
        <v>6805</v>
      </c>
      <c r="F23" s="13">
        <f>VLOOKUP(CONCATENATE($A23, " ", $B$6), 'Table 3 - Full data'!$A$2:$F$253, 6, FALSE)</f>
        <v>0.79</v>
      </c>
    </row>
    <row r="24" spans="1:6" x14ac:dyDescent="0.35">
      <c r="A24" t="s">
        <v>175</v>
      </c>
      <c r="B24" s="9">
        <f>VLOOKUP(CONCATENATE($A24, " ", $B$6), 'Table 3 - Full data'!$A$2:$F$253, 2, FALSE)</f>
        <v>1305</v>
      </c>
      <c r="C24" s="13">
        <f>VLOOKUP(CONCATENATE($A24, " ", $B$6), 'Table 3 - Full data'!$A$2:$F$253, 3, FALSE)</f>
        <v>0.03</v>
      </c>
      <c r="D24" s="9">
        <f>VLOOKUP(CONCATENATE($A24, " ", $B$6), 'Table 3 - Full data'!$A$2:$F$253, 4, FALSE)</f>
        <v>1295</v>
      </c>
      <c r="E24" s="9">
        <f>VLOOKUP(CONCATENATE($A24, " ", $B$6), 'Table 3 - Full data'!$A$2:$F$253, 5, FALSE)</f>
        <v>935</v>
      </c>
      <c r="F24" s="13">
        <f>VLOOKUP(CONCATENATE($A24, " ", $B$6), 'Table 3 - Full data'!$A$2:$F$253, 6, FALSE)</f>
        <v>0.72</v>
      </c>
    </row>
    <row r="25" spans="1:6" x14ac:dyDescent="0.35">
      <c r="A25" t="s">
        <v>176</v>
      </c>
      <c r="B25" s="9">
        <f>VLOOKUP(CONCATENATE($A25, " ", $B$6), 'Table 3 - Full data'!$A$2:$F$253, 2, FALSE)</f>
        <v>1015</v>
      </c>
      <c r="C25" s="13">
        <f>VLOOKUP(CONCATENATE($A25, " ", $B$6), 'Table 3 - Full data'!$A$2:$F$253, 3, FALSE)</f>
        <v>0.02</v>
      </c>
      <c r="D25" s="9">
        <f>VLOOKUP(CONCATENATE($A25, " ", $B$6), 'Table 3 - Full data'!$A$2:$F$253, 4, FALSE)</f>
        <v>1005</v>
      </c>
      <c r="E25" s="9">
        <f>VLOOKUP(CONCATENATE($A25, " ", $B$6), 'Table 3 - Full data'!$A$2:$F$253, 5, FALSE)</f>
        <v>735</v>
      </c>
      <c r="F25" s="13">
        <f>VLOOKUP(CONCATENATE($A25, " ", $B$6), 'Table 3 - Full data'!$A$2:$F$253, 6, FALSE)</f>
        <v>0.73</v>
      </c>
    </row>
    <row r="26" spans="1:6" x14ac:dyDescent="0.35">
      <c r="A26" t="s">
        <v>177</v>
      </c>
      <c r="B26" s="9">
        <f>VLOOKUP(CONCATENATE($A26, " ", $B$6), 'Table 3 - Full data'!$A$2:$F$253, 2, FALSE)</f>
        <v>580</v>
      </c>
      <c r="C26" s="13">
        <f>VLOOKUP(CONCATENATE($A26, " ", $B$6), 'Table 3 - Full data'!$A$2:$F$253, 3, FALSE)</f>
        <v>0.01</v>
      </c>
      <c r="D26" s="9">
        <f>VLOOKUP(CONCATENATE($A26, " ", $B$6), 'Table 3 - Full data'!$A$2:$F$253, 4, FALSE)</f>
        <v>575</v>
      </c>
      <c r="E26" s="9">
        <f>VLOOKUP(CONCATENATE($A26, " ", $B$6), 'Table 3 - Full data'!$A$2:$F$253, 5, FALSE)</f>
        <v>385</v>
      </c>
      <c r="F26" s="13">
        <f>VLOOKUP(CONCATENATE($A26, " ", $B$6), 'Table 3 - Full data'!$A$2:$F$253, 6, FALSE)</f>
        <v>0.67</v>
      </c>
    </row>
    <row r="27" spans="1:6" x14ac:dyDescent="0.35">
      <c r="A27" t="s">
        <v>178</v>
      </c>
      <c r="B27" s="9">
        <f>VLOOKUP(CONCATENATE($A27, " ", $B$6), 'Table 3 - Full data'!$A$2:$F$253, 2, FALSE)</f>
        <v>445</v>
      </c>
      <c r="C27" s="13">
        <f>VLOOKUP(CONCATENATE($A27, " ", $B$6), 'Table 3 - Full data'!$A$2:$F$253, 3, FALSE)</f>
        <v>0.01</v>
      </c>
      <c r="D27" s="9">
        <f>VLOOKUP(CONCATENATE($A27, " ", $B$6), 'Table 3 - Full data'!$A$2:$F$253, 4, FALSE)</f>
        <v>445</v>
      </c>
      <c r="E27" s="9">
        <f>VLOOKUP(CONCATENATE($A27, " ", $B$6), 'Table 3 - Full data'!$A$2:$F$253, 5, FALSE)</f>
        <v>305</v>
      </c>
      <c r="F27" s="13">
        <f>VLOOKUP(CONCATENATE($A27, " ", $B$6), 'Table 3 - Full data'!$A$2:$F$253, 6, FALSE)</f>
        <v>0.68</v>
      </c>
    </row>
    <row r="28" spans="1:6" x14ac:dyDescent="0.35">
      <c r="A28" t="s">
        <v>179</v>
      </c>
      <c r="B28" s="9">
        <f>VLOOKUP(CONCATENATE($A28, " ", $B$6), 'Table 3 - Full data'!$A$2:$F$253, 2, FALSE)</f>
        <v>130</v>
      </c>
      <c r="C28" s="13">
        <f>VLOOKUP(CONCATENATE($A28, " ", $B$6), 'Table 3 - Full data'!$A$2:$F$253, 3, FALSE)</f>
        <v>0</v>
      </c>
      <c r="D28" s="9">
        <f>VLOOKUP(CONCATENATE($A28, " ", $B$6), 'Table 3 - Full data'!$A$2:$F$253, 4, FALSE)</f>
        <v>125</v>
      </c>
      <c r="E28" s="9">
        <f>VLOOKUP(CONCATENATE($A28, " ", $B$6), 'Table 3 - Full data'!$A$2:$F$253, 5, FALSE)</f>
        <v>85</v>
      </c>
      <c r="F28" s="13">
        <f>VLOOKUP(CONCATENATE($A28, " ", $B$6), 'Table 3 - Full data'!$A$2:$F$253, 6, FALSE)</f>
        <v>0.67</v>
      </c>
    </row>
    <row r="29" spans="1:6" x14ac:dyDescent="0.35">
      <c r="A29" t="s">
        <v>180</v>
      </c>
      <c r="B29" s="9">
        <f>VLOOKUP(CONCATENATE($A29, " ", $B$6), 'Table 3 - Full data'!$A$2:$F$253, 2, FALSE)</f>
        <v>1575</v>
      </c>
      <c r="C29" s="13">
        <f>VLOOKUP(CONCATENATE($A29, " ", $B$6), 'Table 3 - Full data'!$A$2:$F$253, 3, FALSE)</f>
        <v>0.04</v>
      </c>
      <c r="D29" s="9">
        <f>VLOOKUP(CONCATENATE($A29, " ", $B$6), 'Table 3 - Full data'!$A$2:$F$253, 4, FALSE)</f>
        <v>1560</v>
      </c>
      <c r="E29" s="9">
        <f>VLOOKUP(CONCATENATE($A29, " ", $B$6), 'Table 3 - Full data'!$A$2:$F$253, 5, FALSE)</f>
        <v>1205</v>
      </c>
      <c r="F29" s="13">
        <f>VLOOKUP(CONCATENATE($A29, " ", $B$6), 'Table 3 - Full data'!$A$2:$F$253, 6, FALSE)</f>
        <v>0.77</v>
      </c>
    </row>
    <row r="30" spans="1:6" x14ac:dyDescent="0.35">
      <c r="A30" t="s">
        <v>181</v>
      </c>
      <c r="B30" s="9">
        <f>VLOOKUP(CONCATENATE($A30, " ", $B$6), 'Table 3 - Full data'!$A$2:$F$253, 2, FALSE)</f>
        <v>4145</v>
      </c>
      <c r="C30" s="13">
        <f>VLOOKUP(CONCATENATE($A30, " ", $B$6), 'Table 3 - Full data'!$A$2:$F$253, 3, FALSE)</f>
        <v>0.09</v>
      </c>
      <c r="D30" s="9">
        <f>VLOOKUP(CONCATENATE($A30, " ", $B$6), 'Table 3 - Full data'!$A$2:$F$253, 4, FALSE)</f>
        <v>4105</v>
      </c>
      <c r="E30" s="9">
        <f>VLOOKUP(CONCATENATE($A30, " ", $B$6), 'Table 3 - Full data'!$A$2:$F$253, 5, FALSE)</f>
        <v>3115</v>
      </c>
      <c r="F30" s="13">
        <f>VLOOKUP(CONCATENATE($A30, " ", $B$6), 'Table 3 - Full data'!$A$2:$F$253, 6, FALSE)</f>
        <v>0.76</v>
      </c>
    </row>
    <row r="31" spans="1:6" x14ac:dyDescent="0.35">
      <c r="A31" t="s">
        <v>182</v>
      </c>
      <c r="B31" s="9">
        <f>VLOOKUP(CONCATENATE($A31, " ", $B$6), 'Table 3 - Full data'!$A$2:$F$253, 2, FALSE)</f>
        <v>65</v>
      </c>
      <c r="C31" s="13">
        <f>VLOOKUP(CONCATENATE($A31, " ", $B$6), 'Table 3 - Full data'!$A$2:$F$253, 3, FALSE)</f>
        <v>0</v>
      </c>
      <c r="D31" s="9">
        <f>VLOOKUP(CONCATENATE($A31, " ", $B$6), 'Table 3 - Full data'!$A$2:$F$253, 4, FALSE)</f>
        <v>65</v>
      </c>
      <c r="E31" s="9">
        <f>VLOOKUP(CONCATENATE($A31, " ", $B$6), 'Table 3 - Full data'!$A$2:$F$253, 5, FALSE)</f>
        <v>40</v>
      </c>
      <c r="F31" s="13">
        <f>VLOOKUP(CONCATENATE($A31, " ", $B$6), 'Table 3 - Full data'!$A$2:$F$253, 6, FALSE)</f>
        <v>0.66</v>
      </c>
    </row>
    <row r="32" spans="1:6" x14ac:dyDescent="0.35">
      <c r="A32" t="s">
        <v>183</v>
      </c>
      <c r="B32" s="9">
        <f>VLOOKUP(CONCATENATE($A32, " ", $B$6), 'Table 3 - Full data'!$A$2:$F$253, 2, FALSE)</f>
        <v>680</v>
      </c>
      <c r="C32" s="13">
        <f>VLOOKUP(CONCATENATE($A32, " ", $B$6), 'Table 3 - Full data'!$A$2:$F$253, 3, FALSE)</f>
        <v>0.02</v>
      </c>
      <c r="D32" s="9">
        <f>VLOOKUP(CONCATENATE($A32, " ", $B$6), 'Table 3 - Full data'!$A$2:$F$253, 4, FALSE)</f>
        <v>670</v>
      </c>
      <c r="E32" s="9">
        <f>VLOOKUP(CONCATENATE($A32, " ", $B$6), 'Table 3 - Full data'!$A$2:$F$253, 5, FALSE)</f>
        <v>475</v>
      </c>
      <c r="F32" s="13">
        <f>VLOOKUP(CONCATENATE($A32, " ", $B$6), 'Table 3 - Full data'!$A$2:$F$253, 6, FALSE)</f>
        <v>0.71</v>
      </c>
    </row>
    <row r="33" spans="1:6" x14ac:dyDescent="0.35">
      <c r="A33" t="s">
        <v>184</v>
      </c>
      <c r="B33" s="9">
        <f>VLOOKUP(CONCATENATE($A33, " ", $B$6), 'Table 3 - Full data'!$A$2:$F$253, 2, FALSE)</f>
        <v>1520</v>
      </c>
      <c r="C33" s="13">
        <f>VLOOKUP(CONCATENATE($A33, " ", $B$6), 'Table 3 - Full data'!$A$2:$F$253, 3, FALSE)</f>
        <v>0.03</v>
      </c>
      <c r="D33" s="9">
        <f>VLOOKUP(CONCATENATE($A33, " ", $B$6), 'Table 3 - Full data'!$A$2:$F$253, 4, FALSE)</f>
        <v>1505</v>
      </c>
      <c r="E33" s="9">
        <f>VLOOKUP(CONCATENATE($A33, " ", $B$6), 'Table 3 - Full data'!$A$2:$F$253, 5, FALSE)</f>
        <v>1110</v>
      </c>
      <c r="F33" s="13">
        <f>VLOOKUP(CONCATENATE($A33, " ", $B$6), 'Table 3 - Full data'!$A$2:$F$253, 6, FALSE)</f>
        <v>0.74</v>
      </c>
    </row>
    <row r="34" spans="1:6" x14ac:dyDescent="0.35">
      <c r="A34" t="s">
        <v>185</v>
      </c>
      <c r="B34" s="9">
        <f>VLOOKUP(CONCATENATE($A34, " ", $B$6), 'Table 3 - Full data'!$A$2:$F$253, 2, FALSE)</f>
        <v>595</v>
      </c>
      <c r="C34" s="13">
        <f>VLOOKUP(CONCATENATE($A34, " ", $B$6), 'Table 3 - Full data'!$A$2:$F$253, 3, FALSE)</f>
        <v>0.01</v>
      </c>
      <c r="D34" s="9">
        <f>VLOOKUP(CONCATENATE($A34, " ", $B$6), 'Table 3 - Full data'!$A$2:$F$253, 4, FALSE)</f>
        <v>590</v>
      </c>
      <c r="E34" s="9">
        <f>VLOOKUP(CONCATENATE($A34, " ", $B$6), 'Table 3 - Full data'!$A$2:$F$253, 5, FALSE)</f>
        <v>410</v>
      </c>
      <c r="F34" s="13">
        <f>VLOOKUP(CONCATENATE($A34, " ", $B$6), 'Table 3 - Full data'!$A$2:$F$253, 6, FALSE)</f>
        <v>0.69</v>
      </c>
    </row>
    <row r="35" spans="1:6" x14ac:dyDescent="0.35">
      <c r="A35" t="s">
        <v>186</v>
      </c>
      <c r="B35" s="9">
        <f>VLOOKUP(CONCATENATE($A35, " ", $B$6), 'Table 3 - Full data'!$A$2:$F$253, 2, FALSE)</f>
        <v>50</v>
      </c>
      <c r="C35" s="13">
        <f>VLOOKUP(CONCATENATE($A35, " ", $B$6), 'Table 3 - Full data'!$A$2:$F$253, 3, FALSE)</f>
        <v>0</v>
      </c>
      <c r="D35" s="9">
        <f>VLOOKUP(CONCATENATE($A35, " ", $B$6), 'Table 3 - Full data'!$A$2:$F$253, 4, FALSE)</f>
        <v>50</v>
      </c>
      <c r="E35" s="9">
        <f>VLOOKUP(CONCATENATE($A35, " ", $B$6), 'Table 3 - Full data'!$A$2:$F$253, 5, FALSE)</f>
        <v>35</v>
      </c>
      <c r="F35" s="13">
        <f>VLOOKUP(CONCATENATE($A35, " ", $B$6), 'Table 3 - Full data'!$A$2:$F$253, 6, FALSE)</f>
        <v>0.72</v>
      </c>
    </row>
    <row r="36" spans="1:6" x14ac:dyDescent="0.35">
      <c r="A36" t="s">
        <v>187</v>
      </c>
      <c r="B36" s="9">
        <f>VLOOKUP(CONCATENATE($A36, " ", $B$6), 'Table 3 - Full data'!$A$2:$F$253, 2, FALSE)</f>
        <v>935</v>
      </c>
      <c r="C36" s="13">
        <f>VLOOKUP(CONCATENATE($A36, " ", $B$6), 'Table 3 - Full data'!$A$2:$F$253, 3, FALSE)</f>
        <v>0.02</v>
      </c>
      <c r="D36" s="9">
        <f>VLOOKUP(CONCATENATE($A36, " ", $B$6), 'Table 3 - Full data'!$A$2:$F$253, 4, FALSE)</f>
        <v>920</v>
      </c>
      <c r="E36" s="9">
        <f>VLOOKUP(CONCATENATE($A36, " ", $B$6), 'Table 3 - Full data'!$A$2:$F$253, 5, FALSE)</f>
        <v>650</v>
      </c>
      <c r="F36" s="13">
        <f>VLOOKUP(CONCATENATE($A36, " ", $B$6), 'Table 3 - Full data'!$A$2:$F$253, 6, FALSE)</f>
        <v>0.7</v>
      </c>
    </row>
    <row r="37" spans="1:6" x14ac:dyDescent="0.35">
      <c r="A37" t="s">
        <v>188</v>
      </c>
      <c r="B37" s="9">
        <f>VLOOKUP(CONCATENATE($A37, " ", $B$6), 'Table 3 - Full data'!$A$2:$F$253, 2, FALSE)</f>
        <v>3250</v>
      </c>
      <c r="C37" s="13">
        <f>VLOOKUP(CONCATENATE($A37, " ", $B$6), 'Table 3 - Full data'!$A$2:$F$253, 3, FALSE)</f>
        <v>7.0000000000000007E-2</v>
      </c>
      <c r="D37" s="9">
        <f>VLOOKUP(CONCATENATE($A37, " ", $B$6), 'Table 3 - Full data'!$A$2:$F$253, 4, FALSE)</f>
        <v>3215</v>
      </c>
      <c r="E37" s="9">
        <f>VLOOKUP(CONCATENATE($A37, " ", $B$6), 'Table 3 - Full data'!$A$2:$F$253, 5, FALSE)</f>
        <v>2365</v>
      </c>
      <c r="F37" s="13">
        <f>VLOOKUP(CONCATENATE($A37, " ", $B$6), 'Table 3 - Full data'!$A$2:$F$253, 6, FALSE)</f>
        <v>0.74</v>
      </c>
    </row>
    <row r="38" spans="1:6" x14ac:dyDescent="0.35">
      <c r="A38" t="s">
        <v>189</v>
      </c>
      <c r="B38" s="9">
        <f>VLOOKUP(CONCATENATE($A38, " ", $B$6), 'Table 3 - Full data'!$A$2:$F$253, 2, FALSE)</f>
        <v>520</v>
      </c>
      <c r="C38" s="13">
        <f>VLOOKUP(CONCATENATE($A38, " ", $B$6), 'Table 3 - Full data'!$A$2:$F$253, 3, FALSE)</f>
        <v>0.01</v>
      </c>
      <c r="D38" s="9">
        <f>VLOOKUP(CONCATENATE($A38, " ", $B$6), 'Table 3 - Full data'!$A$2:$F$253, 4, FALSE)</f>
        <v>515</v>
      </c>
      <c r="E38" s="9">
        <f>VLOOKUP(CONCATENATE($A38, " ", $B$6), 'Table 3 - Full data'!$A$2:$F$253, 5, FALSE)</f>
        <v>385</v>
      </c>
      <c r="F38" s="13">
        <f>VLOOKUP(CONCATENATE($A38, " ", $B$6), 'Table 3 - Full data'!$A$2:$F$253, 6, FALSE)</f>
        <v>0.75</v>
      </c>
    </row>
    <row r="39" spans="1:6" x14ac:dyDescent="0.35">
      <c r="A39" t="s">
        <v>190</v>
      </c>
      <c r="B39" s="9">
        <f>VLOOKUP(CONCATENATE($A39, " ", $B$6), 'Table 3 - Full data'!$A$2:$F$253, 2, FALSE)</f>
        <v>1075</v>
      </c>
      <c r="C39" s="13">
        <f>VLOOKUP(CONCATENATE($A39, " ", $B$6), 'Table 3 - Full data'!$A$2:$F$253, 3, FALSE)</f>
        <v>0.02</v>
      </c>
      <c r="D39" s="9">
        <f>VLOOKUP(CONCATENATE($A39, " ", $B$6), 'Table 3 - Full data'!$A$2:$F$253, 4, FALSE)</f>
        <v>1065</v>
      </c>
      <c r="E39" s="9">
        <f>VLOOKUP(CONCATENATE($A39, " ", $B$6), 'Table 3 - Full data'!$A$2:$F$253, 5, FALSE)</f>
        <v>790</v>
      </c>
      <c r="F39" s="13">
        <f>VLOOKUP(CONCATENATE($A39, " ", $B$6), 'Table 3 - Full data'!$A$2:$F$253, 6, FALSE)</f>
        <v>0.74</v>
      </c>
    </row>
    <row r="40" spans="1:6" x14ac:dyDescent="0.35">
      <c r="A40" t="s">
        <v>191</v>
      </c>
      <c r="B40" s="9">
        <f>VLOOKUP(CONCATENATE($A40, " ", $B$6), 'Table 3 - Full data'!$A$2:$F$253, 2, FALSE)</f>
        <v>1320</v>
      </c>
      <c r="C40" s="13">
        <f>VLOOKUP(CONCATENATE($A40, " ", $B$6), 'Table 3 - Full data'!$A$2:$F$253, 3, FALSE)</f>
        <v>0.03</v>
      </c>
      <c r="D40" s="9">
        <f>VLOOKUP(CONCATENATE($A40, " ", $B$6), 'Table 3 - Full data'!$A$2:$F$253, 4, FALSE)</f>
        <v>1310</v>
      </c>
      <c r="E40" s="9">
        <f>VLOOKUP(CONCATENATE($A40, " ", $B$6), 'Table 3 - Full data'!$A$2:$F$253, 5, FALSE)</f>
        <v>960</v>
      </c>
      <c r="F40" s="13">
        <f>VLOOKUP(CONCATENATE($A40, " ", $B$6), 'Table 3 - Full data'!$A$2:$F$253, 6, FALSE)</f>
        <v>0.73</v>
      </c>
    </row>
    <row r="41" spans="1:6" x14ac:dyDescent="0.35">
      <c r="A41" t="s">
        <v>192</v>
      </c>
      <c r="B41" s="9">
        <f>VLOOKUP(CONCATENATE($A41, " ", $B$6), 'Table 3 - Full data'!$A$2:$F$253, 2, FALSE)</f>
        <v>10</v>
      </c>
      <c r="C41" s="13">
        <f>VLOOKUP(CONCATENATE($A41, " ", $B$6), 'Table 3 - Full data'!$A$2:$F$253, 3, FALSE)</f>
        <v>0</v>
      </c>
      <c r="D41" s="9">
        <f>VLOOKUP(CONCATENATE($A41, " ", $B$6), 'Table 3 - Full data'!$A$2:$F$253, 4, FALSE)</f>
        <v>10</v>
      </c>
      <c r="E41" s="9">
        <f>VLOOKUP(CONCATENATE($A41, " ", $B$6), 'Table 3 - Full data'!$A$2:$F$253, 5, FALSE)</f>
        <v>5</v>
      </c>
      <c r="F41" s="13">
        <f>VLOOKUP(CONCATENATE($A41, " ", $B$6), 'Table 3 - Full data'!$A$2:$F$253, 6, FALSE)</f>
        <v>0.7</v>
      </c>
    </row>
    <row r="42" spans="1:6" x14ac:dyDescent="0.35">
      <c r="A42" t="s">
        <v>193</v>
      </c>
      <c r="B42" s="9">
        <f>VLOOKUP(CONCATENATE($A42, " ", $B$6), 'Table 3 - Full data'!$A$2:$F$253, 2, FALSE)</f>
        <v>800</v>
      </c>
      <c r="C42" s="13">
        <f>VLOOKUP(CONCATENATE($A42, " ", $B$6), 'Table 3 - Full data'!$A$2:$F$253, 3, FALSE)</f>
        <v>0.02</v>
      </c>
      <c r="D42" s="9">
        <f>VLOOKUP(CONCATENATE($A42, " ", $B$6), 'Table 3 - Full data'!$A$2:$F$253, 4, FALSE)</f>
        <v>795</v>
      </c>
      <c r="E42" s="9">
        <f>VLOOKUP(CONCATENATE($A42, " ", $B$6), 'Table 3 - Full data'!$A$2:$F$253, 5, FALSE)</f>
        <v>40</v>
      </c>
      <c r="F42" s="13">
        <f>VLOOKUP(CONCATENATE($A42, " ", $B$6), 'Table 3 - Full data'!$A$2:$F$253, 6, FALSE)</f>
        <v>0.05</v>
      </c>
    </row>
    <row r="43" spans="1:6" x14ac:dyDescent="0.35">
      <c r="A43" t="s">
        <v>194</v>
      </c>
      <c r="B43" s="9">
        <f>VLOOKUP(CONCATENATE($A43, " ", $B$6), 'Table 3 - Full data'!$A$2:$F$253, 2, FALSE)</f>
        <v>95</v>
      </c>
      <c r="C43" s="13">
        <f>VLOOKUP(CONCATENATE($A43, " ", $B$6), 'Table 3 - Full data'!$A$2:$F$253, 3, FALSE)</f>
        <v>0</v>
      </c>
      <c r="D43" s="9">
        <f>VLOOKUP(CONCATENATE($A43, " ", $B$6), 'Table 3 - Full data'!$A$2:$F$253, 4, FALSE)</f>
        <v>90</v>
      </c>
      <c r="E43" s="9">
        <f>VLOOKUP(CONCATENATE($A43, " ", $B$6), 'Table 3 - Full data'!$A$2:$F$253, 5, FALSE)</f>
        <v>5</v>
      </c>
      <c r="F43" s="13">
        <f>VLOOKUP(CONCATENATE($A43, " ", $B$6), 'Table 3 - Full data'!$A$2:$F$253, 6, FALSE)</f>
        <v>0.06</v>
      </c>
    </row>
    <row r="44" spans="1:6" x14ac:dyDescent="0.35">
      <c r="A44" t="s">
        <v>30</v>
      </c>
    </row>
    <row r="45" spans="1:6" x14ac:dyDescent="0.35">
      <c r="A45" t="s">
        <v>36</v>
      </c>
    </row>
    <row r="46" spans="1:6" ht="98" customHeight="1" x14ac:dyDescent="0.35">
      <c r="A46" s="16" t="s">
        <v>31</v>
      </c>
    </row>
    <row r="47" spans="1:6" ht="155" x14ac:dyDescent="0.35">
      <c r="A47" s="16" t="s">
        <v>527</v>
      </c>
    </row>
    <row r="48" spans="1:6" ht="93" x14ac:dyDescent="0.35">
      <c r="A48" s="16" t="s">
        <v>528</v>
      </c>
    </row>
    <row r="49" spans="1:1" x14ac:dyDescent="0.35">
      <c r="A49" t="s">
        <v>529</v>
      </c>
    </row>
    <row r="50" spans="1:1" ht="93" x14ac:dyDescent="0.35">
      <c r="A50" s="16" t="s">
        <v>530</v>
      </c>
    </row>
    <row r="51" spans="1:1" x14ac:dyDescent="0.35">
      <c r="A51" t="s">
        <v>37</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lookup'!A3:A9</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82"/>
  <sheetViews>
    <sheetView zoomScaleNormal="100" workbookViewId="0"/>
  </sheetViews>
  <sheetFormatPr defaultColWidth="10.6640625" defaultRowHeight="15.5" x14ac:dyDescent="0.35"/>
  <cols>
    <col min="1" max="1" width="50.6640625" customWidth="1"/>
    <col min="2" max="15" width="16.6640625" customWidth="1"/>
  </cols>
  <sheetData>
    <row r="1" spans="1:15" ht="21" x14ac:dyDescent="0.5">
      <c r="A1" s="1" t="s">
        <v>4</v>
      </c>
    </row>
    <row r="2" spans="1:15" x14ac:dyDescent="0.35">
      <c r="A2" t="s">
        <v>14</v>
      </c>
    </row>
    <row r="3" spans="1:15" x14ac:dyDescent="0.35">
      <c r="A3" t="s">
        <v>10</v>
      </c>
    </row>
    <row r="4" spans="1:15" x14ac:dyDescent="0.35">
      <c r="A4" t="s">
        <v>11</v>
      </c>
    </row>
    <row r="5" spans="1:15" ht="80" customHeight="1" x14ac:dyDescent="0.35">
      <c r="A5" s="2" t="s">
        <v>566</v>
      </c>
      <c r="B5" s="2" t="s">
        <v>195</v>
      </c>
      <c r="C5" s="2" t="s">
        <v>196</v>
      </c>
      <c r="D5" s="2" t="s">
        <v>197</v>
      </c>
      <c r="E5" s="2" t="s">
        <v>198</v>
      </c>
      <c r="F5" s="2" t="s">
        <v>199</v>
      </c>
      <c r="G5" s="2" t="s">
        <v>200</v>
      </c>
      <c r="H5" s="2" t="s">
        <v>201</v>
      </c>
      <c r="I5" s="2" t="s">
        <v>202</v>
      </c>
      <c r="J5" s="2" t="s">
        <v>203</v>
      </c>
      <c r="K5" s="2" t="s">
        <v>204</v>
      </c>
      <c r="L5" s="2" t="s">
        <v>205</v>
      </c>
      <c r="M5" s="2" t="s">
        <v>206</v>
      </c>
      <c r="N5" s="2" t="s">
        <v>207</v>
      </c>
      <c r="O5" s="2" t="s">
        <v>208</v>
      </c>
    </row>
    <row r="6" spans="1:15" x14ac:dyDescent="0.35">
      <c r="A6" s="5" t="s">
        <v>85</v>
      </c>
      <c r="B6" s="8">
        <v>43310</v>
      </c>
      <c r="C6" s="8">
        <v>515</v>
      </c>
      <c r="D6" s="8">
        <v>4560</v>
      </c>
      <c r="E6" s="8">
        <v>9285</v>
      </c>
      <c r="F6" s="8">
        <v>7390</v>
      </c>
      <c r="G6" s="8">
        <v>5280</v>
      </c>
      <c r="H6" s="8">
        <v>3910</v>
      </c>
      <c r="I6" s="8">
        <v>3580</v>
      </c>
      <c r="J6" s="8">
        <v>2300</v>
      </c>
      <c r="K6" s="8">
        <v>1665</v>
      </c>
      <c r="L6" s="8">
        <v>4820</v>
      </c>
      <c r="M6" s="8">
        <v>14365</v>
      </c>
      <c r="N6" s="12">
        <v>0.33</v>
      </c>
      <c r="O6" s="8">
        <v>15</v>
      </c>
    </row>
    <row r="7" spans="1:15" x14ac:dyDescent="0.35">
      <c r="A7" t="s">
        <v>86</v>
      </c>
      <c r="B7" s="9">
        <v>135</v>
      </c>
      <c r="C7" s="9">
        <v>15</v>
      </c>
      <c r="D7" s="9">
        <v>105</v>
      </c>
      <c r="E7" s="9">
        <v>15</v>
      </c>
      <c r="F7" s="9">
        <v>0</v>
      </c>
      <c r="G7" s="9">
        <v>0</v>
      </c>
      <c r="H7" s="9">
        <v>0</v>
      </c>
      <c r="I7" s="9">
        <v>0</v>
      </c>
      <c r="J7" s="9">
        <v>0</v>
      </c>
      <c r="K7" s="9">
        <v>0</v>
      </c>
      <c r="L7" s="9">
        <v>0</v>
      </c>
      <c r="M7" s="9">
        <v>135</v>
      </c>
      <c r="N7" s="13">
        <v>1</v>
      </c>
      <c r="O7" s="9">
        <v>2</v>
      </c>
    </row>
    <row r="8" spans="1:15" x14ac:dyDescent="0.35">
      <c r="A8" t="s">
        <v>87</v>
      </c>
      <c r="B8" s="9">
        <v>470</v>
      </c>
      <c r="C8" s="9">
        <v>5</v>
      </c>
      <c r="D8" s="9">
        <v>110</v>
      </c>
      <c r="E8" s="9">
        <v>235</v>
      </c>
      <c r="F8" s="9">
        <v>70</v>
      </c>
      <c r="G8" s="9">
        <v>35</v>
      </c>
      <c r="H8" s="9">
        <v>10</v>
      </c>
      <c r="I8" s="9">
        <v>5</v>
      </c>
      <c r="J8" s="9" t="s">
        <v>521</v>
      </c>
      <c r="K8" s="9">
        <v>0</v>
      </c>
      <c r="L8" s="9">
        <v>0</v>
      </c>
      <c r="M8" s="9">
        <v>355</v>
      </c>
      <c r="N8" s="13">
        <v>0.75</v>
      </c>
      <c r="O8" s="9">
        <v>7</v>
      </c>
    </row>
    <row r="9" spans="1:15" x14ac:dyDescent="0.35">
      <c r="A9" t="s">
        <v>88</v>
      </c>
      <c r="B9" s="9">
        <v>475</v>
      </c>
      <c r="C9" s="9">
        <v>5</v>
      </c>
      <c r="D9" s="9">
        <v>15</v>
      </c>
      <c r="E9" s="9">
        <v>245</v>
      </c>
      <c r="F9" s="9">
        <v>110</v>
      </c>
      <c r="G9" s="9">
        <v>35</v>
      </c>
      <c r="H9" s="9">
        <v>30</v>
      </c>
      <c r="I9" s="9">
        <v>15</v>
      </c>
      <c r="J9" s="9">
        <v>10</v>
      </c>
      <c r="K9" s="9">
        <v>5</v>
      </c>
      <c r="L9" s="9" t="s">
        <v>521</v>
      </c>
      <c r="M9" s="9">
        <v>265</v>
      </c>
      <c r="N9" s="13">
        <v>0.56000000000000005</v>
      </c>
      <c r="O9" s="9">
        <v>9</v>
      </c>
    </row>
    <row r="10" spans="1:15" x14ac:dyDescent="0.35">
      <c r="A10" t="s">
        <v>89</v>
      </c>
      <c r="B10" s="9">
        <v>520</v>
      </c>
      <c r="C10" s="9">
        <v>5</v>
      </c>
      <c r="D10" s="9">
        <v>10</v>
      </c>
      <c r="E10" s="9">
        <v>260</v>
      </c>
      <c r="F10" s="9">
        <v>105</v>
      </c>
      <c r="G10" s="9">
        <v>50</v>
      </c>
      <c r="H10" s="9">
        <v>30</v>
      </c>
      <c r="I10" s="9">
        <v>25</v>
      </c>
      <c r="J10" s="9">
        <v>15</v>
      </c>
      <c r="K10" s="9">
        <v>15</v>
      </c>
      <c r="L10" s="9">
        <v>5</v>
      </c>
      <c r="M10" s="9">
        <v>275</v>
      </c>
      <c r="N10" s="13">
        <v>0.53</v>
      </c>
      <c r="O10" s="9">
        <v>10</v>
      </c>
    </row>
    <row r="11" spans="1:15" x14ac:dyDescent="0.35">
      <c r="A11" t="s">
        <v>90</v>
      </c>
      <c r="B11" s="9">
        <v>700</v>
      </c>
      <c r="C11" s="9" t="s">
        <v>521</v>
      </c>
      <c r="D11" s="9">
        <v>100</v>
      </c>
      <c r="E11" s="9">
        <v>320</v>
      </c>
      <c r="F11" s="9">
        <v>125</v>
      </c>
      <c r="G11" s="9">
        <v>65</v>
      </c>
      <c r="H11" s="9">
        <v>25</v>
      </c>
      <c r="I11" s="9">
        <v>20</v>
      </c>
      <c r="J11" s="9">
        <v>15</v>
      </c>
      <c r="K11" s="9">
        <v>10</v>
      </c>
      <c r="L11" s="9">
        <v>25</v>
      </c>
      <c r="M11" s="9">
        <v>420</v>
      </c>
      <c r="N11" s="13">
        <v>0.6</v>
      </c>
      <c r="O11" s="9">
        <v>9</v>
      </c>
    </row>
    <row r="12" spans="1:15" x14ac:dyDescent="0.35">
      <c r="A12" t="s">
        <v>91</v>
      </c>
      <c r="B12" s="9">
        <v>540</v>
      </c>
      <c r="C12" s="9" t="s">
        <v>521</v>
      </c>
      <c r="D12" s="9">
        <v>25</v>
      </c>
      <c r="E12" s="9">
        <v>285</v>
      </c>
      <c r="F12" s="9">
        <v>85</v>
      </c>
      <c r="G12" s="9">
        <v>50</v>
      </c>
      <c r="H12" s="9">
        <v>30</v>
      </c>
      <c r="I12" s="9">
        <v>20</v>
      </c>
      <c r="J12" s="9">
        <v>10</v>
      </c>
      <c r="K12" s="9">
        <v>5</v>
      </c>
      <c r="L12" s="9">
        <v>20</v>
      </c>
      <c r="M12" s="9">
        <v>315</v>
      </c>
      <c r="N12" s="13">
        <v>0.57999999999999996</v>
      </c>
      <c r="O12" s="9">
        <v>9</v>
      </c>
    </row>
    <row r="13" spans="1:15" x14ac:dyDescent="0.35">
      <c r="A13" t="s">
        <v>92</v>
      </c>
      <c r="B13" s="9">
        <v>555</v>
      </c>
      <c r="C13" s="9">
        <v>5</v>
      </c>
      <c r="D13" s="9">
        <v>15</v>
      </c>
      <c r="E13" s="9">
        <v>255</v>
      </c>
      <c r="F13" s="9">
        <v>140</v>
      </c>
      <c r="G13" s="9">
        <v>60</v>
      </c>
      <c r="H13" s="9">
        <v>25</v>
      </c>
      <c r="I13" s="9">
        <v>20</v>
      </c>
      <c r="J13" s="9">
        <v>10</v>
      </c>
      <c r="K13" s="9">
        <v>5</v>
      </c>
      <c r="L13" s="9">
        <v>20</v>
      </c>
      <c r="M13" s="9">
        <v>270</v>
      </c>
      <c r="N13" s="13">
        <v>0.49</v>
      </c>
      <c r="O13" s="9">
        <v>11</v>
      </c>
    </row>
    <row r="14" spans="1:15" x14ac:dyDescent="0.35">
      <c r="A14" t="s">
        <v>93</v>
      </c>
      <c r="B14" s="9">
        <v>600</v>
      </c>
      <c r="C14" s="9">
        <v>5</v>
      </c>
      <c r="D14" s="9">
        <v>10</v>
      </c>
      <c r="E14" s="9">
        <v>200</v>
      </c>
      <c r="F14" s="9">
        <v>205</v>
      </c>
      <c r="G14" s="9">
        <v>65</v>
      </c>
      <c r="H14" s="9">
        <v>50</v>
      </c>
      <c r="I14" s="9">
        <v>20</v>
      </c>
      <c r="J14" s="9">
        <v>20</v>
      </c>
      <c r="K14" s="9">
        <v>5</v>
      </c>
      <c r="L14" s="9">
        <v>15</v>
      </c>
      <c r="M14" s="9">
        <v>215</v>
      </c>
      <c r="N14" s="13">
        <v>0.36</v>
      </c>
      <c r="O14" s="9">
        <v>12</v>
      </c>
    </row>
    <row r="15" spans="1:15" x14ac:dyDescent="0.35">
      <c r="A15" t="s">
        <v>94</v>
      </c>
      <c r="B15" s="9">
        <v>645</v>
      </c>
      <c r="C15" s="9">
        <v>5</v>
      </c>
      <c r="D15" s="9">
        <v>15</v>
      </c>
      <c r="E15" s="9">
        <v>220</v>
      </c>
      <c r="F15" s="9">
        <v>245</v>
      </c>
      <c r="G15" s="9">
        <v>75</v>
      </c>
      <c r="H15" s="9">
        <v>35</v>
      </c>
      <c r="I15" s="9">
        <v>20</v>
      </c>
      <c r="J15" s="9">
        <v>10</v>
      </c>
      <c r="K15" s="9">
        <v>5</v>
      </c>
      <c r="L15" s="9">
        <v>20</v>
      </c>
      <c r="M15" s="9">
        <v>235</v>
      </c>
      <c r="N15" s="13">
        <v>0.36</v>
      </c>
      <c r="O15" s="9">
        <v>12</v>
      </c>
    </row>
    <row r="16" spans="1:15" x14ac:dyDescent="0.35">
      <c r="A16" t="s">
        <v>95</v>
      </c>
      <c r="B16" s="9">
        <v>940</v>
      </c>
      <c r="C16" s="9">
        <v>5</v>
      </c>
      <c r="D16" s="9">
        <v>200</v>
      </c>
      <c r="E16" s="9">
        <v>385</v>
      </c>
      <c r="F16" s="9">
        <v>135</v>
      </c>
      <c r="G16" s="9">
        <v>60</v>
      </c>
      <c r="H16" s="9">
        <v>30</v>
      </c>
      <c r="I16" s="9">
        <v>35</v>
      </c>
      <c r="J16" s="9">
        <v>20</v>
      </c>
      <c r="K16" s="9">
        <v>15</v>
      </c>
      <c r="L16" s="9">
        <v>55</v>
      </c>
      <c r="M16" s="9">
        <v>595</v>
      </c>
      <c r="N16" s="13">
        <v>0.63</v>
      </c>
      <c r="O16" s="9">
        <v>9</v>
      </c>
    </row>
    <row r="17" spans="1:15" x14ac:dyDescent="0.35">
      <c r="A17" t="s">
        <v>96</v>
      </c>
      <c r="B17" s="9">
        <v>730</v>
      </c>
      <c r="C17" s="9">
        <v>10</v>
      </c>
      <c r="D17" s="9">
        <v>100</v>
      </c>
      <c r="E17" s="9">
        <v>340</v>
      </c>
      <c r="F17" s="9">
        <v>105</v>
      </c>
      <c r="G17" s="9">
        <v>60</v>
      </c>
      <c r="H17" s="9">
        <v>45</v>
      </c>
      <c r="I17" s="9">
        <v>25</v>
      </c>
      <c r="J17" s="9">
        <v>15</v>
      </c>
      <c r="K17" s="9">
        <v>5</v>
      </c>
      <c r="L17" s="9">
        <v>35</v>
      </c>
      <c r="M17" s="9">
        <v>445</v>
      </c>
      <c r="N17" s="13">
        <v>0.61</v>
      </c>
      <c r="O17" s="9">
        <v>9</v>
      </c>
    </row>
    <row r="18" spans="1:15" x14ac:dyDescent="0.35">
      <c r="A18" t="s">
        <v>97</v>
      </c>
      <c r="B18" s="9">
        <v>675</v>
      </c>
      <c r="C18" s="9">
        <v>5</v>
      </c>
      <c r="D18" s="9">
        <v>115</v>
      </c>
      <c r="E18" s="9">
        <v>315</v>
      </c>
      <c r="F18" s="9">
        <v>95</v>
      </c>
      <c r="G18" s="9">
        <v>50</v>
      </c>
      <c r="H18" s="9">
        <v>25</v>
      </c>
      <c r="I18" s="9">
        <v>20</v>
      </c>
      <c r="J18" s="9">
        <v>5</v>
      </c>
      <c r="K18" s="9">
        <v>15</v>
      </c>
      <c r="L18" s="9">
        <v>30</v>
      </c>
      <c r="M18" s="9">
        <v>435</v>
      </c>
      <c r="N18" s="13">
        <v>0.64</v>
      </c>
      <c r="O18" s="9">
        <v>8</v>
      </c>
    </row>
    <row r="19" spans="1:15" x14ac:dyDescent="0.35">
      <c r="A19" t="s">
        <v>98</v>
      </c>
      <c r="B19" s="9">
        <v>630</v>
      </c>
      <c r="C19" s="9">
        <v>5</v>
      </c>
      <c r="D19" s="9">
        <v>100</v>
      </c>
      <c r="E19" s="9">
        <v>270</v>
      </c>
      <c r="F19" s="9">
        <v>90</v>
      </c>
      <c r="G19" s="9">
        <v>55</v>
      </c>
      <c r="H19" s="9">
        <v>35</v>
      </c>
      <c r="I19" s="9">
        <v>25</v>
      </c>
      <c r="J19" s="9">
        <v>10</v>
      </c>
      <c r="K19" s="9">
        <v>10</v>
      </c>
      <c r="L19" s="9">
        <v>25</v>
      </c>
      <c r="M19" s="9">
        <v>380</v>
      </c>
      <c r="N19" s="13">
        <v>0.6</v>
      </c>
      <c r="O19" s="9">
        <v>8</v>
      </c>
    </row>
    <row r="20" spans="1:15" x14ac:dyDescent="0.35">
      <c r="A20" t="s">
        <v>99</v>
      </c>
      <c r="B20" s="9">
        <v>635</v>
      </c>
      <c r="C20" s="9">
        <v>5</v>
      </c>
      <c r="D20" s="9">
        <v>85</v>
      </c>
      <c r="E20" s="9">
        <v>285</v>
      </c>
      <c r="F20" s="9">
        <v>95</v>
      </c>
      <c r="G20" s="9">
        <v>60</v>
      </c>
      <c r="H20" s="9">
        <v>35</v>
      </c>
      <c r="I20" s="9">
        <v>20</v>
      </c>
      <c r="J20" s="9">
        <v>15</v>
      </c>
      <c r="K20" s="9">
        <v>10</v>
      </c>
      <c r="L20" s="9">
        <v>30</v>
      </c>
      <c r="M20" s="9">
        <v>375</v>
      </c>
      <c r="N20" s="13">
        <v>0.59</v>
      </c>
      <c r="O20" s="9">
        <v>9</v>
      </c>
    </row>
    <row r="21" spans="1:15" x14ac:dyDescent="0.35">
      <c r="A21" t="s">
        <v>100</v>
      </c>
      <c r="B21" s="9">
        <v>675</v>
      </c>
      <c r="C21" s="9">
        <v>10</v>
      </c>
      <c r="D21" s="9">
        <v>85</v>
      </c>
      <c r="E21" s="9">
        <v>325</v>
      </c>
      <c r="F21" s="9">
        <v>105</v>
      </c>
      <c r="G21" s="9">
        <v>40</v>
      </c>
      <c r="H21" s="9">
        <v>30</v>
      </c>
      <c r="I21" s="9">
        <v>25</v>
      </c>
      <c r="J21" s="9">
        <v>15</v>
      </c>
      <c r="K21" s="9">
        <v>5</v>
      </c>
      <c r="L21" s="9">
        <v>30</v>
      </c>
      <c r="M21" s="9">
        <v>420</v>
      </c>
      <c r="N21" s="13">
        <v>0.63</v>
      </c>
      <c r="O21" s="9">
        <v>8</v>
      </c>
    </row>
    <row r="22" spans="1:15" x14ac:dyDescent="0.35">
      <c r="A22" t="s">
        <v>101</v>
      </c>
      <c r="B22" s="9">
        <v>620</v>
      </c>
      <c r="C22" s="9">
        <v>5</v>
      </c>
      <c r="D22" s="9">
        <v>20</v>
      </c>
      <c r="E22" s="9">
        <v>330</v>
      </c>
      <c r="F22" s="9">
        <v>125</v>
      </c>
      <c r="G22" s="9">
        <v>50</v>
      </c>
      <c r="H22" s="9">
        <v>30</v>
      </c>
      <c r="I22" s="9">
        <v>25</v>
      </c>
      <c r="J22" s="9">
        <v>10</v>
      </c>
      <c r="K22" s="9">
        <v>5</v>
      </c>
      <c r="L22" s="9">
        <v>20</v>
      </c>
      <c r="M22" s="9">
        <v>360</v>
      </c>
      <c r="N22" s="13">
        <v>0.57999999999999996</v>
      </c>
      <c r="O22" s="9">
        <v>10</v>
      </c>
    </row>
    <row r="23" spans="1:15" x14ac:dyDescent="0.35">
      <c r="A23" t="s">
        <v>102</v>
      </c>
      <c r="B23" s="9">
        <v>780</v>
      </c>
      <c r="C23" s="9">
        <v>5</v>
      </c>
      <c r="D23" s="9">
        <v>25</v>
      </c>
      <c r="E23" s="9">
        <v>350</v>
      </c>
      <c r="F23" s="9">
        <v>200</v>
      </c>
      <c r="G23" s="9">
        <v>70</v>
      </c>
      <c r="H23" s="9">
        <v>40</v>
      </c>
      <c r="I23" s="9">
        <v>20</v>
      </c>
      <c r="J23" s="9">
        <v>15</v>
      </c>
      <c r="K23" s="9">
        <v>15</v>
      </c>
      <c r="L23" s="9">
        <v>35</v>
      </c>
      <c r="M23" s="9">
        <v>385</v>
      </c>
      <c r="N23" s="13">
        <v>0.49</v>
      </c>
      <c r="O23" s="9">
        <v>11</v>
      </c>
    </row>
    <row r="24" spans="1:15" x14ac:dyDescent="0.35">
      <c r="A24" t="s">
        <v>103</v>
      </c>
      <c r="B24" s="9">
        <v>740</v>
      </c>
      <c r="C24" s="9">
        <v>10</v>
      </c>
      <c r="D24" s="9">
        <v>25</v>
      </c>
      <c r="E24" s="9">
        <v>200</v>
      </c>
      <c r="F24" s="9">
        <v>285</v>
      </c>
      <c r="G24" s="9">
        <v>80</v>
      </c>
      <c r="H24" s="9">
        <v>60</v>
      </c>
      <c r="I24" s="9">
        <v>20</v>
      </c>
      <c r="J24" s="9">
        <v>20</v>
      </c>
      <c r="K24" s="9">
        <v>10</v>
      </c>
      <c r="L24" s="9">
        <v>30</v>
      </c>
      <c r="M24" s="9">
        <v>235</v>
      </c>
      <c r="N24" s="13">
        <v>0.32</v>
      </c>
      <c r="O24" s="9">
        <v>12</v>
      </c>
    </row>
    <row r="25" spans="1:15" x14ac:dyDescent="0.35">
      <c r="A25" t="s">
        <v>104</v>
      </c>
      <c r="B25" s="9">
        <v>945</v>
      </c>
      <c r="C25" s="9">
        <v>10</v>
      </c>
      <c r="D25" s="9">
        <v>45</v>
      </c>
      <c r="E25" s="9">
        <v>335</v>
      </c>
      <c r="F25" s="9">
        <v>295</v>
      </c>
      <c r="G25" s="9">
        <v>110</v>
      </c>
      <c r="H25" s="9">
        <v>45</v>
      </c>
      <c r="I25" s="9">
        <v>25</v>
      </c>
      <c r="J25" s="9">
        <v>25</v>
      </c>
      <c r="K25" s="9">
        <v>15</v>
      </c>
      <c r="L25" s="9">
        <v>40</v>
      </c>
      <c r="M25" s="9">
        <v>395</v>
      </c>
      <c r="N25" s="13">
        <v>0.41</v>
      </c>
      <c r="O25" s="9">
        <v>11</v>
      </c>
    </row>
    <row r="26" spans="1:15" x14ac:dyDescent="0.35">
      <c r="A26" t="s">
        <v>105</v>
      </c>
      <c r="B26" s="9">
        <v>755</v>
      </c>
      <c r="C26" s="9">
        <v>15</v>
      </c>
      <c r="D26" s="9">
        <v>110</v>
      </c>
      <c r="E26" s="9">
        <v>310</v>
      </c>
      <c r="F26" s="9">
        <v>90</v>
      </c>
      <c r="G26" s="9">
        <v>65</v>
      </c>
      <c r="H26" s="9">
        <v>40</v>
      </c>
      <c r="I26" s="9">
        <v>35</v>
      </c>
      <c r="J26" s="9">
        <v>30</v>
      </c>
      <c r="K26" s="9">
        <v>15</v>
      </c>
      <c r="L26" s="9">
        <v>40</v>
      </c>
      <c r="M26" s="9">
        <v>435</v>
      </c>
      <c r="N26" s="13">
        <v>0.56999999999999995</v>
      </c>
      <c r="O26" s="9">
        <v>9</v>
      </c>
    </row>
    <row r="27" spans="1:15" x14ac:dyDescent="0.35">
      <c r="A27" t="s">
        <v>106</v>
      </c>
      <c r="B27" s="9">
        <v>520</v>
      </c>
      <c r="C27" s="9">
        <v>5</v>
      </c>
      <c r="D27" s="9">
        <v>20</v>
      </c>
      <c r="E27" s="9">
        <v>210</v>
      </c>
      <c r="F27" s="9">
        <v>115</v>
      </c>
      <c r="G27" s="9">
        <v>55</v>
      </c>
      <c r="H27" s="9">
        <v>30</v>
      </c>
      <c r="I27" s="9">
        <v>25</v>
      </c>
      <c r="J27" s="9">
        <v>10</v>
      </c>
      <c r="K27" s="9">
        <v>10</v>
      </c>
      <c r="L27" s="9">
        <v>30</v>
      </c>
      <c r="M27" s="9">
        <v>235</v>
      </c>
      <c r="N27" s="13">
        <v>0.46</v>
      </c>
      <c r="O27" s="9">
        <v>11</v>
      </c>
    </row>
    <row r="28" spans="1:15" x14ac:dyDescent="0.35">
      <c r="A28" t="s">
        <v>107</v>
      </c>
      <c r="B28" s="9">
        <v>680</v>
      </c>
      <c r="C28" s="9">
        <v>10</v>
      </c>
      <c r="D28" s="9">
        <v>20</v>
      </c>
      <c r="E28" s="9">
        <v>30</v>
      </c>
      <c r="F28" s="9">
        <v>380</v>
      </c>
      <c r="G28" s="9">
        <v>90</v>
      </c>
      <c r="H28" s="9">
        <v>45</v>
      </c>
      <c r="I28" s="9">
        <v>25</v>
      </c>
      <c r="J28" s="9">
        <v>15</v>
      </c>
      <c r="K28" s="9">
        <v>15</v>
      </c>
      <c r="L28" s="9">
        <v>55</v>
      </c>
      <c r="M28" s="9">
        <v>60</v>
      </c>
      <c r="N28" s="13">
        <v>0.09</v>
      </c>
      <c r="O28" s="9">
        <v>14</v>
      </c>
    </row>
    <row r="29" spans="1:15" x14ac:dyDescent="0.35">
      <c r="A29" t="s">
        <v>108</v>
      </c>
      <c r="B29" s="9">
        <v>805</v>
      </c>
      <c r="C29" s="9">
        <v>5</v>
      </c>
      <c r="D29" s="9">
        <v>20</v>
      </c>
      <c r="E29" s="9">
        <v>185</v>
      </c>
      <c r="F29" s="9">
        <v>280</v>
      </c>
      <c r="G29" s="9">
        <v>145</v>
      </c>
      <c r="H29" s="9">
        <v>55</v>
      </c>
      <c r="I29" s="9">
        <v>25</v>
      </c>
      <c r="J29" s="9">
        <v>25</v>
      </c>
      <c r="K29" s="9">
        <v>25</v>
      </c>
      <c r="L29" s="9">
        <v>40</v>
      </c>
      <c r="M29" s="9">
        <v>215</v>
      </c>
      <c r="N29" s="13">
        <v>0.27</v>
      </c>
      <c r="O29" s="9">
        <v>14</v>
      </c>
    </row>
    <row r="30" spans="1:15" x14ac:dyDescent="0.35">
      <c r="A30" t="s">
        <v>109</v>
      </c>
      <c r="B30" s="9">
        <v>750</v>
      </c>
      <c r="C30" s="9">
        <v>10</v>
      </c>
      <c r="D30" s="9">
        <v>75</v>
      </c>
      <c r="E30" s="9">
        <v>315</v>
      </c>
      <c r="F30" s="9">
        <v>145</v>
      </c>
      <c r="G30" s="9">
        <v>70</v>
      </c>
      <c r="H30" s="9">
        <v>40</v>
      </c>
      <c r="I30" s="9">
        <v>30</v>
      </c>
      <c r="J30" s="9">
        <v>25</v>
      </c>
      <c r="K30" s="9">
        <v>20</v>
      </c>
      <c r="L30" s="9">
        <v>25</v>
      </c>
      <c r="M30" s="9">
        <v>400</v>
      </c>
      <c r="N30" s="13">
        <v>0.53</v>
      </c>
      <c r="O30" s="9">
        <v>10</v>
      </c>
    </row>
    <row r="31" spans="1:15" x14ac:dyDescent="0.35">
      <c r="A31" t="s">
        <v>110</v>
      </c>
      <c r="B31" s="9">
        <v>740</v>
      </c>
      <c r="C31" s="9">
        <v>10</v>
      </c>
      <c r="D31" s="9">
        <v>225</v>
      </c>
      <c r="E31" s="9">
        <v>270</v>
      </c>
      <c r="F31" s="9">
        <v>75</v>
      </c>
      <c r="G31" s="9">
        <v>45</v>
      </c>
      <c r="H31" s="9">
        <v>35</v>
      </c>
      <c r="I31" s="9">
        <v>25</v>
      </c>
      <c r="J31" s="9">
        <v>20</v>
      </c>
      <c r="K31" s="9">
        <v>10</v>
      </c>
      <c r="L31" s="9">
        <v>20</v>
      </c>
      <c r="M31" s="9">
        <v>505</v>
      </c>
      <c r="N31" s="13">
        <v>0.68</v>
      </c>
      <c r="O31" s="9">
        <v>8</v>
      </c>
    </row>
    <row r="32" spans="1:15" x14ac:dyDescent="0.35">
      <c r="A32" t="s">
        <v>111</v>
      </c>
      <c r="B32" s="9">
        <v>545</v>
      </c>
      <c r="C32" s="9">
        <v>5</v>
      </c>
      <c r="D32" s="9">
        <v>30</v>
      </c>
      <c r="E32" s="9">
        <v>180</v>
      </c>
      <c r="F32" s="9">
        <v>165</v>
      </c>
      <c r="G32" s="9">
        <v>55</v>
      </c>
      <c r="H32" s="9">
        <v>35</v>
      </c>
      <c r="I32" s="9">
        <v>25</v>
      </c>
      <c r="J32" s="9">
        <v>15</v>
      </c>
      <c r="K32" s="9">
        <v>5</v>
      </c>
      <c r="L32" s="9">
        <v>25</v>
      </c>
      <c r="M32" s="9">
        <v>215</v>
      </c>
      <c r="N32" s="13">
        <v>0.4</v>
      </c>
      <c r="O32" s="9">
        <v>11</v>
      </c>
    </row>
    <row r="33" spans="1:15" x14ac:dyDescent="0.35">
      <c r="A33" t="s">
        <v>112</v>
      </c>
      <c r="B33" s="9">
        <v>615</v>
      </c>
      <c r="C33" s="9">
        <v>15</v>
      </c>
      <c r="D33" s="9">
        <v>20</v>
      </c>
      <c r="E33" s="9">
        <v>10</v>
      </c>
      <c r="F33" s="9">
        <v>240</v>
      </c>
      <c r="G33" s="9">
        <v>180</v>
      </c>
      <c r="H33" s="9">
        <v>65</v>
      </c>
      <c r="I33" s="9">
        <v>30</v>
      </c>
      <c r="J33" s="9">
        <v>20</v>
      </c>
      <c r="K33" s="9">
        <v>15</v>
      </c>
      <c r="L33" s="9">
        <v>20</v>
      </c>
      <c r="M33" s="9">
        <v>45</v>
      </c>
      <c r="N33" s="13">
        <v>7.0000000000000007E-2</v>
      </c>
      <c r="O33" s="9">
        <v>16</v>
      </c>
    </row>
    <row r="34" spans="1:15" x14ac:dyDescent="0.35">
      <c r="A34" t="s">
        <v>113</v>
      </c>
      <c r="B34" s="9">
        <v>665</v>
      </c>
      <c r="C34" s="9">
        <v>5</v>
      </c>
      <c r="D34" s="9">
        <v>20</v>
      </c>
      <c r="E34" s="9">
        <v>10</v>
      </c>
      <c r="F34" s="9">
        <v>85</v>
      </c>
      <c r="G34" s="9">
        <v>330</v>
      </c>
      <c r="H34" s="9">
        <v>80</v>
      </c>
      <c r="I34" s="9">
        <v>45</v>
      </c>
      <c r="J34" s="9">
        <v>35</v>
      </c>
      <c r="K34" s="9">
        <v>20</v>
      </c>
      <c r="L34" s="9">
        <v>40</v>
      </c>
      <c r="M34" s="9">
        <v>35</v>
      </c>
      <c r="N34" s="13">
        <v>0.05</v>
      </c>
      <c r="O34" s="9">
        <v>18</v>
      </c>
    </row>
    <row r="35" spans="1:15" x14ac:dyDescent="0.35">
      <c r="A35" t="s">
        <v>114</v>
      </c>
      <c r="B35" s="9">
        <v>810</v>
      </c>
      <c r="C35" s="9">
        <v>10</v>
      </c>
      <c r="D35" s="9">
        <v>20</v>
      </c>
      <c r="E35" s="9">
        <v>5</v>
      </c>
      <c r="F35" s="9">
        <v>100</v>
      </c>
      <c r="G35" s="9">
        <v>310</v>
      </c>
      <c r="H35" s="9">
        <v>165</v>
      </c>
      <c r="I35" s="9">
        <v>85</v>
      </c>
      <c r="J35" s="9">
        <v>35</v>
      </c>
      <c r="K35" s="9">
        <v>30</v>
      </c>
      <c r="L35" s="9">
        <v>50</v>
      </c>
      <c r="M35" s="9">
        <v>35</v>
      </c>
      <c r="N35" s="13">
        <v>0.04</v>
      </c>
      <c r="O35" s="9">
        <v>20</v>
      </c>
    </row>
    <row r="36" spans="1:15" x14ac:dyDescent="0.35">
      <c r="A36" t="s">
        <v>115</v>
      </c>
      <c r="B36" s="9">
        <v>805</v>
      </c>
      <c r="C36" s="9">
        <v>10</v>
      </c>
      <c r="D36" s="9">
        <v>20</v>
      </c>
      <c r="E36" s="9">
        <v>5</v>
      </c>
      <c r="F36" s="9">
        <v>345</v>
      </c>
      <c r="G36" s="9">
        <v>195</v>
      </c>
      <c r="H36" s="9">
        <v>90</v>
      </c>
      <c r="I36" s="9">
        <v>45</v>
      </c>
      <c r="J36" s="9">
        <v>30</v>
      </c>
      <c r="K36" s="9">
        <v>10</v>
      </c>
      <c r="L36" s="9">
        <v>50</v>
      </c>
      <c r="M36" s="9">
        <v>35</v>
      </c>
      <c r="N36" s="13">
        <v>0.05</v>
      </c>
      <c r="O36" s="9">
        <v>16</v>
      </c>
    </row>
    <row r="37" spans="1:15" x14ac:dyDescent="0.35">
      <c r="A37" t="s">
        <v>116</v>
      </c>
      <c r="B37" s="9">
        <v>860</v>
      </c>
      <c r="C37" s="9">
        <v>10</v>
      </c>
      <c r="D37" s="9">
        <v>15</v>
      </c>
      <c r="E37" s="9">
        <v>45</v>
      </c>
      <c r="F37" s="9">
        <v>380</v>
      </c>
      <c r="G37" s="9">
        <v>180</v>
      </c>
      <c r="H37" s="9">
        <v>75</v>
      </c>
      <c r="I37" s="9">
        <v>30</v>
      </c>
      <c r="J37" s="9">
        <v>25</v>
      </c>
      <c r="K37" s="9">
        <v>30</v>
      </c>
      <c r="L37" s="9">
        <v>75</v>
      </c>
      <c r="M37" s="9">
        <v>70</v>
      </c>
      <c r="N37" s="13">
        <v>0.08</v>
      </c>
      <c r="O37" s="9">
        <v>15</v>
      </c>
    </row>
    <row r="38" spans="1:15" x14ac:dyDescent="0.35">
      <c r="A38" t="s">
        <v>117</v>
      </c>
      <c r="B38" s="9">
        <v>595</v>
      </c>
      <c r="C38" s="9">
        <v>15</v>
      </c>
      <c r="D38" s="9">
        <v>15</v>
      </c>
      <c r="E38" s="9">
        <v>5</v>
      </c>
      <c r="F38" s="9">
        <v>235</v>
      </c>
      <c r="G38" s="9">
        <v>120</v>
      </c>
      <c r="H38" s="9">
        <v>60</v>
      </c>
      <c r="I38" s="9">
        <v>40</v>
      </c>
      <c r="J38" s="9">
        <v>45</v>
      </c>
      <c r="K38" s="9">
        <v>10</v>
      </c>
      <c r="L38" s="9">
        <v>45</v>
      </c>
      <c r="M38" s="9">
        <v>40</v>
      </c>
      <c r="N38" s="13">
        <v>7.0000000000000007E-2</v>
      </c>
      <c r="O38" s="9">
        <v>16</v>
      </c>
    </row>
    <row r="39" spans="1:15" x14ac:dyDescent="0.35">
      <c r="A39" t="s">
        <v>118</v>
      </c>
      <c r="B39" s="9">
        <v>580</v>
      </c>
      <c r="C39" s="9">
        <v>10</v>
      </c>
      <c r="D39" s="9">
        <v>10</v>
      </c>
      <c r="E39" s="9">
        <v>15</v>
      </c>
      <c r="F39" s="9">
        <v>25</v>
      </c>
      <c r="G39" s="9">
        <v>225</v>
      </c>
      <c r="H39" s="9">
        <v>175</v>
      </c>
      <c r="I39" s="9">
        <v>50</v>
      </c>
      <c r="J39" s="9">
        <v>20</v>
      </c>
      <c r="K39" s="9">
        <v>25</v>
      </c>
      <c r="L39" s="9">
        <v>30</v>
      </c>
      <c r="M39" s="9">
        <v>35</v>
      </c>
      <c r="N39" s="13">
        <v>0.06</v>
      </c>
      <c r="O39" s="9">
        <v>21</v>
      </c>
    </row>
    <row r="40" spans="1:15" x14ac:dyDescent="0.35">
      <c r="A40" t="s">
        <v>119</v>
      </c>
      <c r="B40" s="9">
        <v>525</v>
      </c>
      <c r="C40" s="9">
        <v>10</v>
      </c>
      <c r="D40" s="9">
        <v>20</v>
      </c>
      <c r="E40" s="9">
        <v>5</v>
      </c>
      <c r="F40" s="9">
        <v>5</v>
      </c>
      <c r="G40" s="9">
        <v>15</v>
      </c>
      <c r="H40" s="9">
        <v>240</v>
      </c>
      <c r="I40" s="9">
        <v>125</v>
      </c>
      <c r="J40" s="9">
        <v>40</v>
      </c>
      <c r="K40" s="9">
        <v>15</v>
      </c>
      <c r="L40" s="9">
        <v>55</v>
      </c>
      <c r="M40" s="9">
        <v>30</v>
      </c>
      <c r="N40" s="13">
        <v>0.06</v>
      </c>
      <c r="O40" s="9">
        <v>25</v>
      </c>
    </row>
    <row r="41" spans="1:15" x14ac:dyDescent="0.35">
      <c r="A41" t="s">
        <v>120</v>
      </c>
      <c r="B41" s="9">
        <v>585</v>
      </c>
      <c r="C41" s="9">
        <v>10</v>
      </c>
      <c r="D41" s="9">
        <v>15</v>
      </c>
      <c r="E41" s="9">
        <v>5</v>
      </c>
      <c r="F41" s="9">
        <v>10</v>
      </c>
      <c r="G41" s="9">
        <v>5</v>
      </c>
      <c r="H41" s="9">
        <v>10</v>
      </c>
      <c r="I41" s="9">
        <v>305</v>
      </c>
      <c r="J41" s="9">
        <v>115</v>
      </c>
      <c r="K41" s="9">
        <v>40</v>
      </c>
      <c r="L41" s="9">
        <v>75</v>
      </c>
      <c r="M41" s="9">
        <v>30</v>
      </c>
      <c r="N41" s="13">
        <v>0.05</v>
      </c>
      <c r="O41" s="9">
        <v>30</v>
      </c>
    </row>
    <row r="42" spans="1:15" x14ac:dyDescent="0.35">
      <c r="A42" t="s">
        <v>121</v>
      </c>
      <c r="B42" s="9">
        <v>670</v>
      </c>
      <c r="C42" s="9">
        <v>5</v>
      </c>
      <c r="D42" s="9">
        <v>15</v>
      </c>
      <c r="E42" s="9">
        <v>10</v>
      </c>
      <c r="F42" s="9">
        <v>10</v>
      </c>
      <c r="G42" s="9">
        <v>5</v>
      </c>
      <c r="H42" s="9">
        <v>10</v>
      </c>
      <c r="I42" s="9">
        <v>245</v>
      </c>
      <c r="J42" s="9">
        <v>165</v>
      </c>
      <c r="K42" s="9">
        <v>70</v>
      </c>
      <c r="L42" s="9">
        <v>130</v>
      </c>
      <c r="M42" s="9">
        <v>35</v>
      </c>
      <c r="N42" s="13">
        <v>0.05</v>
      </c>
      <c r="O42" s="9">
        <v>31</v>
      </c>
    </row>
    <row r="43" spans="1:15" x14ac:dyDescent="0.35">
      <c r="A43" t="s">
        <v>122</v>
      </c>
      <c r="B43" s="9">
        <v>765</v>
      </c>
      <c r="C43" s="9">
        <v>5</v>
      </c>
      <c r="D43" s="9">
        <v>15</v>
      </c>
      <c r="E43" s="9">
        <v>5</v>
      </c>
      <c r="F43" s="9">
        <v>5</v>
      </c>
      <c r="G43" s="9">
        <v>5</v>
      </c>
      <c r="H43" s="9">
        <v>105</v>
      </c>
      <c r="I43" s="9">
        <v>330</v>
      </c>
      <c r="J43" s="9">
        <v>115</v>
      </c>
      <c r="K43" s="9">
        <v>45</v>
      </c>
      <c r="L43" s="9">
        <v>135</v>
      </c>
      <c r="M43" s="9">
        <v>25</v>
      </c>
      <c r="N43" s="13">
        <v>0.03</v>
      </c>
      <c r="O43" s="9">
        <v>29</v>
      </c>
    </row>
    <row r="44" spans="1:15" x14ac:dyDescent="0.35">
      <c r="A44" t="s">
        <v>123</v>
      </c>
      <c r="B44" s="9">
        <v>825</v>
      </c>
      <c r="C44" s="9">
        <v>10</v>
      </c>
      <c r="D44" s="9">
        <v>25</v>
      </c>
      <c r="E44" s="9">
        <v>10</v>
      </c>
      <c r="F44" s="9">
        <v>10</v>
      </c>
      <c r="G44" s="9">
        <v>155</v>
      </c>
      <c r="H44" s="9">
        <v>265</v>
      </c>
      <c r="I44" s="9">
        <v>135</v>
      </c>
      <c r="J44" s="9">
        <v>55</v>
      </c>
      <c r="K44" s="9">
        <v>45</v>
      </c>
      <c r="L44" s="9">
        <v>120</v>
      </c>
      <c r="M44" s="9">
        <v>45</v>
      </c>
      <c r="N44" s="13">
        <v>0.06</v>
      </c>
      <c r="O44" s="9">
        <v>24</v>
      </c>
    </row>
    <row r="45" spans="1:15" x14ac:dyDescent="0.35">
      <c r="A45" t="s">
        <v>124</v>
      </c>
      <c r="B45" s="9">
        <v>710</v>
      </c>
      <c r="C45" s="9">
        <v>15</v>
      </c>
      <c r="D45" s="9">
        <v>35</v>
      </c>
      <c r="E45" s="9">
        <v>15</v>
      </c>
      <c r="F45" s="9">
        <v>20</v>
      </c>
      <c r="G45" s="9">
        <v>330</v>
      </c>
      <c r="H45" s="9">
        <v>115</v>
      </c>
      <c r="I45" s="9">
        <v>55</v>
      </c>
      <c r="J45" s="9">
        <v>25</v>
      </c>
      <c r="K45" s="9">
        <v>10</v>
      </c>
      <c r="L45" s="9">
        <v>90</v>
      </c>
      <c r="M45" s="9">
        <v>60</v>
      </c>
      <c r="N45" s="13">
        <v>0.09</v>
      </c>
      <c r="O45" s="9">
        <v>19</v>
      </c>
    </row>
    <row r="46" spans="1:15" x14ac:dyDescent="0.35">
      <c r="A46" t="s">
        <v>125</v>
      </c>
      <c r="B46" s="9">
        <v>430</v>
      </c>
      <c r="C46" s="9" t="s">
        <v>521</v>
      </c>
      <c r="D46" s="9">
        <v>20</v>
      </c>
      <c r="E46" s="9">
        <v>5</v>
      </c>
      <c r="F46" s="9">
        <v>5</v>
      </c>
      <c r="G46" s="9">
        <v>55</v>
      </c>
      <c r="H46" s="9">
        <v>110</v>
      </c>
      <c r="I46" s="9">
        <v>90</v>
      </c>
      <c r="J46" s="9">
        <v>35</v>
      </c>
      <c r="K46" s="9">
        <v>35</v>
      </c>
      <c r="L46" s="9">
        <v>70</v>
      </c>
      <c r="M46" s="9">
        <v>25</v>
      </c>
      <c r="N46" s="13">
        <v>0.06</v>
      </c>
      <c r="O46" s="9">
        <v>26</v>
      </c>
    </row>
    <row r="47" spans="1:15" x14ac:dyDescent="0.35">
      <c r="A47" t="s">
        <v>126</v>
      </c>
      <c r="B47" s="9">
        <v>655</v>
      </c>
      <c r="C47" s="9">
        <v>10</v>
      </c>
      <c r="D47" s="9">
        <v>30</v>
      </c>
      <c r="E47" s="9">
        <v>10</v>
      </c>
      <c r="F47" s="9">
        <v>10</v>
      </c>
      <c r="G47" s="9">
        <v>5</v>
      </c>
      <c r="H47" s="9">
        <v>35</v>
      </c>
      <c r="I47" s="9">
        <v>245</v>
      </c>
      <c r="J47" s="9">
        <v>105</v>
      </c>
      <c r="K47" s="9">
        <v>65</v>
      </c>
      <c r="L47" s="9">
        <v>135</v>
      </c>
      <c r="M47" s="9">
        <v>50</v>
      </c>
      <c r="N47" s="13">
        <v>0.08</v>
      </c>
      <c r="O47" s="9">
        <v>30</v>
      </c>
    </row>
    <row r="48" spans="1:15" x14ac:dyDescent="0.35">
      <c r="A48" t="s">
        <v>127</v>
      </c>
      <c r="B48" s="9">
        <v>705</v>
      </c>
      <c r="C48" s="9">
        <v>10</v>
      </c>
      <c r="D48" s="9">
        <v>30</v>
      </c>
      <c r="E48" s="9">
        <v>10</v>
      </c>
      <c r="F48" s="9">
        <v>15</v>
      </c>
      <c r="G48" s="9">
        <v>5</v>
      </c>
      <c r="H48" s="9">
        <v>45</v>
      </c>
      <c r="I48" s="9">
        <v>145</v>
      </c>
      <c r="J48" s="9">
        <v>195</v>
      </c>
      <c r="K48" s="9">
        <v>75</v>
      </c>
      <c r="L48" s="9">
        <v>175</v>
      </c>
      <c r="M48" s="9">
        <v>50</v>
      </c>
      <c r="N48" s="13">
        <v>7.0000000000000007E-2</v>
      </c>
      <c r="O48" s="9">
        <v>33</v>
      </c>
    </row>
    <row r="49" spans="1:15" x14ac:dyDescent="0.35">
      <c r="A49" t="s">
        <v>128</v>
      </c>
      <c r="B49" s="9">
        <v>770</v>
      </c>
      <c r="C49" s="9">
        <v>10</v>
      </c>
      <c r="D49" s="9">
        <v>40</v>
      </c>
      <c r="E49" s="9">
        <v>15</v>
      </c>
      <c r="F49" s="9">
        <v>10</v>
      </c>
      <c r="G49" s="9">
        <v>5</v>
      </c>
      <c r="H49" s="9">
        <v>5</v>
      </c>
      <c r="I49" s="9">
        <v>15</v>
      </c>
      <c r="J49" s="9">
        <v>110</v>
      </c>
      <c r="K49" s="9">
        <v>225</v>
      </c>
      <c r="L49" s="9">
        <v>330</v>
      </c>
      <c r="M49" s="9">
        <v>70</v>
      </c>
      <c r="N49" s="13">
        <v>0.09</v>
      </c>
      <c r="O49" s="9">
        <v>39</v>
      </c>
    </row>
    <row r="50" spans="1:15" x14ac:dyDescent="0.35">
      <c r="A50" t="s">
        <v>129</v>
      </c>
      <c r="B50" s="9">
        <v>605</v>
      </c>
      <c r="C50" s="9">
        <v>5</v>
      </c>
      <c r="D50" s="9">
        <v>50</v>
      </c>
      <c r="E50" s="9">
        <v>20</v>
      </c>
      <c r="F50" s="9">
        <v>15</v>
      </c>
      <c r="G50" s="9">
        <v>10</v>
      </c>
      <c r="H50" s="9">
        <v>10</v>
      </c>
      <c r="I50" s="9" t="s">
        <v>521</v>
      </c>
      <c r="J50" s="9">
        <v>5</v>
      </c>
      <c r="K50" s="9">
        <v>45</v>
      </c>
      <c r="L50" s="9">
        <v>450</v>
      </c>
      <c r="M50" s="9">
        <v>75</v>
      </c>
      <c r="N50" s="13">
        <v>0.12</v>
      </c>
      <c r="O50" s="9">
        <v>44</v>
      </c>
    </row>
    <row r="51" spans="1:15" x14ac:dyDescent="0.35">
      <c r="A51" t="s">
        <v>130</v>
      </c>
      <c r="B51" s="9">
        <v>1020</v>
      </c>
      <c r="C51" s="9">
        <v>15</v>
      </c>
      <c r="D51" s="9">
        <v>55</v>
      </c>
      <c r="E51" s="9">
        <v>15</v>
      </c>
      <c r="F51" s="9">
        <v>20</v>
      </c>
      <c r="G51" s="9">
        <v>10</v>
      </c>
      <c r="H51" s="9">
        <v>15</v>
      </c>
      <c r="I51" s="9">
        <v>25</v>
      </c>
      <c r="J51" s="9">
        <v>155</v>
      </c>
      <c r="K51" s="9">
        <v>195</v>
      </c>
      <c r="L51" s="9">
        <v>510</v>
      </c>
      <c r="M51" s="9">
        <v>85</v>
      </c>
      <c r="N51" s="13">
        <v>0.09</v>
      </c>
      <c r="O51" s="9">
        <v>40</v>
      </c>
    </row>
    <row r="52" spans="1:15" x14ac:dyDescent="0.35">
      <c r="A52" t="s">
        <v>131</v>
      </c>
      <c r="B52" s="9">
        <v>1290</v>
      </c>
      <c r="C52" s="9">
        <v>15</v>
      </c>
      <c r="D52" s="9">
        <v>45</v>
      </c>
      <c r="E52" s="9">
        <v>10</v>
      </c>
      <c r="F52" s="9">
        <v>20</v>
      </c>
      <c r="G52" s="9">
        <v>85</v>
      </c>
      <c r="H52" s="9">
        <v>200</v>
      </c>
      <c r="I52" s="9">
        <v>260</v>
      </c>
      <c r="J52" s="9">
        <v>170</v>
      </c>
      <c r="K52" s="9">
        <v>95</v>
      </c>
      <c r="L52" s="9">
        <v>390</v>
      </c>
      <c r="M52" s="9">
        <v>65</v>
      </c>
      <c r="N52" s="13">
        <v>0.05</v>
      </c>
      <c r="O52" s="9">
        <v>31</v>
      </c>
    </row>
    <row r="53" spans="1:15" x14ac:dyDescent="0.35">
      <c r="A53" t="s">
        <v>132</v>
      </c>
      <c r="B53" s="9">
        <v>995</v>
      </c>
      <c r="C53" s="9">
        <v>10</v>
      </c>
      <c r="D53" s="9">
        <v>30</v>
      </c>
      <c r="E53" s="9">
        <v>15</v>
      </c>
      <c r="F53" s="9">
        <v>95</v>
      </c>
      <c r="G53" s="9">
        <v>240</v>
      </c>
      <c r="H53" s="9">
        <v>160</v>
      </c>
      <c r="I53" s="9">
        <v>100</v>
      </c>
      <c r="J53" s="9">
        <v>60</v>
      </c>
      <c r="K53" s="9">
        <v>40</v>
      </c>
      <c r="L53" s="9">
        <v>245</v>
      </c>
      <c r="M53" s="9">
        <v>55</v>
      </c>
      <c r="N53" s="13">
        <v>0.05</v>
      </c>
      <c r="O53" s="9">
        <v>24</v>
      </c>
    </row>
    <row r="54" spans="1:15" x14ac:dyDescent="0.35">
      <c r="A54" t="s">
        <v>133</v>
      </c>
      <c r="B54" s="9">
        <v>980</v>
      </c>
      <c r="C54" s="9">
        <v>10</v>
      </c>
      <c r="D54" s="9">
        <v>45</v>
      </c>
      <c r="E54" s="9">
        <v>35</v>
      </c>
      <c r="F54" s="9">
        <v>275</v>
      </c>
      <c r="G54" s="9">
        <v>195</v>
      </c>
      <c r="H54" s="9">
        <v>105</v>
      </c>
      <c r="I54" s="9">
        <v>50</v>
      </c>
      <c r="J54" s="9">
        <v>40</v>
      </c>
      <c r="K54" s="9">
        <v>35</v>
      </c>
      <c r="L54" s="9">
        <v>190</v>
      </c>
      <c r="M54" s="9">
        <v>90</v>
      </c>
      <c r="N54" s="13">
        <v>0.09</v>
      </c>
      <c r="O54" s="9">
        <v>18</v>
      </c>
    </row>
    <row r="55" spans="1:15" x14ac:dyDescent="0.35">
      <c r="A55" t="s">
        <v>134</v>
      </c>
      <c r="B55" s="9">
        <v>870</v>
      </c>
      <c r="C55" s="9">
        <v>10</v>
      </c>
      <c r="D55" s="9">
        <v>35</v>
      </c>
      <c r="E55" s="9">
        <v>160</v>
      </c>
      <c r="F55" s="9">
        <v>250</v>
      </c>
      <c r="G55" s="9">
        <v>100</v>
      </c>
      <c r="H55" s="9">
        <v>80</v>
      </c>
      <c r="I55" s="9">
        <v>55</v>
      </c>
      <c r="J55" s="9">
        <v>40</v>
      </c>
      <c r="K55" s="9">
        <v>40</v>
      </c>
      <c r="L55" s="9">
        <v>100</v>
      </c>
      <c r="M55" s="9">
        <v>205</v>
      </c>
      <c r="N55" s="13">
        <v>0.24</v>
      </c>
      <c r="O55" s="9">
        <v>15</v>
      </c>
    </row>
    <row r="56" spans="1:15" x14ac:dyDescent="0.35">
      <c r="A56" t="s">
        <v>135</v>
      </c>
      <c r="B56" s="9">
        <v>810</v>
      </c>
      <c r="C56" s="9">
        <v>10</v>
      </c>
      <c r="D56" s="9">
        <v>75</v>
      </c>
      <c r="E56" s="9">
        <v>255</v>
      </c>
      <c r="F56" s="9">
        <v>120</v>
      </c>
      <c r="G56" s="9">
        <v>85</v>
      </c>
      <c r="H56" s="9">
        <v>85</v>
      </c>
      <c r="I56" s="9">
        <v>40</v>
      </c>
      <c r="J56" s="9">
        <v>40</v>
      </c>
      <c r="K56" s="9">
        <v>20</v>
      </c>
      <c r="L56" s="9">
        <v>75</v>
      </c>
      <c r="M56" s="9">
        <v>340</v>
      </c>
      <c r="N56" s="13">
        <v>0.42</v>
      </c>
      <c r="O56" s="9">
        <v>13</v>
      </c>
    </row>
    <row r="57" spans="1:15" x14ac:dyDescent="0.35">
      <c r="A57" t="s">
        <v>136</v>
      </c>
      <c r="B57" s="9">
        <v>835</v>
      </c>
      <c r="C57" s="9">
        <v>25</v>
      </c>
      <c r="D57" s="9">
        <v>260</v>
      </c>
      <c r="E57" s="9">
        <v>145</v>
      </c>
      <c r="F57" s="9">
        <v>100</v>
      </c>
      <c r="G57" s="9">
        <v>60</v>
      </c>
      <c r="H57" s="9">
        <v>65</v>
      </c>
      <c r="I57" s="9">
        <v>50</v>
      </c>
      <c r="J57" s="9">
        <v>25</v>
      </c>
      <c r="K57" s="9">
        <v>15</v>
      </c>
      <c r="L57" s="9">
        <v>95</v>
      </c>
      <c r="M57" s="9">
        <v>430</v>
      </c>
      <c r="N57" s="13">
        <v>0.51</v>
      </c>
      <c r="O57" s="9">
        <v>10</v>
      </c>
    </row>
    <row r="58" spans="1:15" x14ac:dyDescent="0.35">
      <c r="A58" t="s">
        <v>137</v>
      </c>
      <c r="B58" s="9">
        <v>565</v>
      </c>
      <c r="C58" s="9">
        <v>15</v>
      </c>
      <c r="D58" s="9">
        <v>205</v>
      </c>
      <c r="E58" s="9">
        <v>105</v>
      </c>
      <c r="F58" s="9">
        <v>85</v>
      </c>
      <c r="G58" s="9">
        <v>45</v>
      </c>
      <c r="H58" s="9">
        <v>35</v>
      </c>
      <c r="I58" s="9">
        <v>20</v>
      </c>
      <c r="J58" s="9">
        <v>10</v>
      </c>
      <c r="K58" s="9">
        <v>10</v>
      </c>
      <c r="L58" s="9">
        <v>35</v>
      </c>
      <c r="M58" s="9">
        <v>325</v>
      </c>
      <c r="N58" s="13">
        <v>0.57999999999999996</v>
      </c>
      <c r="O58" s="9">
        <v>8</v>
      </c>
    </row>
    <row r="59" spans="1:15" x14ac:dyDescent="0.35">
      <c r="A59" t="s">
        <v>138</v>
      </c>
      <c r="B59" s="9">
        <v>890</v>
      </c>
      <c r="C59" s="9">
        <v>15</v>
      </c>
      <c r="D59" s="9">
        <v>165</v>
      </c>
      <c r="E59" s="9">
        <v>295</v>
      </c>
      <c r="F59" s="9">
        <v>120</v>
      </c>
      <c r="G59" s="9">
        <v>80</v>
      </c>
      <c r="H59" s="9">
        <v>60</v>
      </c>
      <c r="I59" s="9">
        <v>45</v>
      </c>
      <c r="J59" s="9">
        <v>25</v>
      </c>
      <c r="K59" s="9">
        <v>20</v>
      </c>
      <c r="L59" s="9">
        <v>65</v>
      </c>
      <c r="M59" s="9">
        <v>475</v>
      </c>
      <c r="N59" s="13">
        <v>0.53</v>
      </c>
      <c r="O59" s="9">
        <v>10</v>
      </c>
    </row>
    <row r="60" spans="1:15" x14ac:dyDescent="0.35">
      <c r="A60" t="s">
        <v>139</v>
      </c>
      <c r="B60" s="9">
        <v>920</v>
      </c>
      <c r="C60" s="9">
        <v>5</v>
      </c>
      <c r="D60" s="9">
        <v>230</v>
      </c>
      <c r="E60" s="9">
        <v>220</v>
      </c>
      <c r="F60" s="9">
        <v>150</v>
      </c>
      <c r="G60" s="9">
        <v>105</v>
      </c>
      <c r="H60" s="9">
        <v>70</v>
      </c>
      <c r="I60" s="9">
        <v>50</v>
      </c>
      <c r="J60" s="9">
        <v>20</v>
      </c>
      <c r="K60" s="9">
        <v>15</v>
      </c>
      <c r="L60" s="9">
        <v>50</v>
      </c>
      <c r="M60" s="9">
        <v>460</v>
      </c>
      <c r="N60" s="13">
        <v>0.5</v>
      </c>
      <c r="O60" s="9">
        <v>11</v>
      </c>
    </row>
    <row r="61" spans="1:15" x14ac:dyDescent="0.35">
      <c r="A61" t="s">
        <v>140</v>
      </c>
      <c r="B61" s="9">
        <v>795</v>
      </c>
      <c r="C61" s="9">
        <v>10</v>
      </c>
      <c r="D61" s="9">
        <v>250</v>
      </c>
      <c r="E61" s="9">
        <v>160</v>
      </c>
      <c r="F61" s="9">
        <v>115</v>
      </c>
      <c r="G61" s="9">
        <v>75</v>
      </c>
      <c r="H61" s="9">
        <v>60</v>
      </c>
      <c r="I61" s="9">
        <v>40</v>
      </c>
      <c r="J61" s="9">
        <v>20</v>
      </c>
      <c r="K61" s="9">
        <v>20</v>
      </c>
      <c r="L61" s="9">
        <v>50</v>
      </c>
      <c r="M61" s="9">
        <v>415</v>
      </c>
      <c r="N61" s="13">
        <v>0.52</v>
      </c>
      <c r="O61" s="9">
        <v>10</v>
      </c>
    </row>
    <row r="62" spans="1:15" x14ac:dyDescent="0.35">
      <c r="A62" t="s">
        <v>141</v>
      </c>
      <c r="B62" s="9">
        <v>750</v>
      </c>
      <c r="C62" s="9">
        <v>10</v>
      </c>
      <c r="D62" s="9">
        <v>135</v>
      </c>
      <c r="E62" s="9">
        <v>180</v>
      </c>
      <c r="F62" s="9">
        <v>135</v>
      </c>
      <c r="G62" s="9">
        <v>105</v>
      </c>
      <c r="H62" s="9">
        <v>85</v>
      </c>
      <c r="I62" s="9">
        <v>35</v>
      </c>
      <c r="J62" s="9">
        <v>20</v>
      </c>
      <c r="K62" s="9">
        <v>10</v>
      </c>
      <c r="L62" s="9">
        <v>40</v>
      </c>
      <c r="M62" s="9">
        <v>320</v>
      </c>
      <c r="N62" s="13">
        <v>0.43</v>
      </c>
      <c r="O62" s="9">
        <v>12</v>
      </c>
    </row>
    <row r="63" spans="1:15" x14ac:dyDescent="0.35">
      <c r="A63" t="s">
        <v>142</v>
      </c>
      <c r="B63" s="9">
        <v>770</v>
      </c>
      <c r="C63" s="9">
        <v>5</v>
      </c>
      <c r="D63" s="9">
        <v>140</v>
      </c>
      <c r="E63" s="9">
        <v>180</v>
      </c>
      <c r="F63" s="9">
        <v>115</v>
      </c>
      <c r="G63" s="9">
        <v>100</v>
      </c>
      <c r="H63" s="9">
        <v>85</v>
      </c>
      <c r="I63" s="9">
        <v>60</v>
      </c>
      <c r="J63" s="9">
        <v>25</v>
      </c>
      <c r="K63" s="9">
        <v>20</v>
      </c>
      <c r="L63" s="9">
        <v>45</v>
      </c>
      <c r="M63" s="9">
        <v>320</v>
      </c>
      <c r="N63" s="13">
        <v>0.42</v>
      </c>
      <c r="O63" s="9">
        <v>13</v>
      </c>
    </row>
    <row r="64" spans="1:15" x14ac:dyDescent="0.35">
      <c r="A64" t="s">
        <v>143</v>
      </c>
      <c r="B64" s="9">
        <v>755</v>
      </c>
      <c r="C64" s="9">
        <v>10</v>
      </c>
      <c r="D64" s="9">
        <v>220</v>
      </c>
      <c r="E64" s="9">
        <v>160</v>
      </c>
      <c r="F64" s="9">
        <v>110</v>
      </c>
      <c r="G64" s="9">
        <v>60</v>
      </c>
      <c r="H64" s="9">
        <v>55</v>
      </c>
      <c r="I64" s="9">
        <v>45</v>
      </c>
      <c r="J64" s="9">
        <v>25</v>
      </c>
      <c r="K64" s="9">
        <v>20</v>
      </c>
      <c r="L64" s="9">
        <v>55</v>
      </c>
      <c r="M64" s="9">
        <v>385</v>
      </c>
      <c r="N64" s="13">
        <v>0.51</v>
      </c>
      <c r="O64" s="9">
        <v>10</v>
      </c>
    </row>
    <row r="65" spans="1:16" x14ac:dyDescent="0.35">
      <c r="A65" t="s">
        <v>144</v>
      </c>
      <c r="B65" s="9">
        <v>780</v>
      </c>
      <c r="C65" s="9">
        <v>10</v>
      </c>
      <c r="D65" s="9">
        <v>215</v>
      </c>
      <c r="E65" s="9">
        <v>160</v>
      </c>
      <c r="F65" s="9">
        <v>100</v>
      </c>
      <c r="G65" s="9">
        <v>80</v>
      </c>
      <c r="H65" s="9">
        <v>70</v>
      </c>
      <c r="I65" s="9">
        <v>40</v>
      </c>
      <c r="J65" s="9">
        <v>20</v>
      </c>
      <c r="K65" s="9">
        <v>20</v>
      </c>
      <c r="L65" s="9">
        <v>65</v>
      </c>
      <c r="M65" s="9">
        <v>390</v>
      </c>
      <c r="N65" s="13">
        <v>0.5</v>
      </c>
      <c r="O65" s="9">
        <v>11</v>
      </c>
    </row>
    <row r="66" spans="1:16" x14ac:dyDescent="0.35">
      <c r="A66" t="s">
        <v>145</v>
      </c>
      <c r="B66" s="9">
        <v>675</v>
      </c>
      <c r="C66" s="9">
        <v>10</v>
      </c>
      <c r="D66" s="9">
        <v>195</v>
      </c>
      <c r="E66" s="9">
        <v>145</v>
      </c>
      <c r="F66" s="9">
        <v>110</v>
      </c>
      <c r="G66" s="9">
        <v>65</v>
      </c>
      <c r="H66" s="9">
        <v>70</v>
      </c>
      <c r="I66" s="9">
        <v>20</v>
      </c>
      <c r="J66" s="9">
        <v>15</v>
      </c>
      <c r="K66" s="9">
        <v>10</v>
      </c>
      <c r="L66" s="9">
        <v>40</v>
      </c>
      <c r="M66" s="9">
        <v>345</v>
      </c>
      <c r="N66" s="13">
        <v>0.51</v>
      </c>
      <c r="O66" s="9">
        <v>10</v>
      </c>
    </row>
    <row r="67" spans="1:16" x14ac:dyDescent="0.35">
      <c r="A67" t="s">
        <v>146</v>
      </c>
      <c r="B67" s="9">
        <v>630</v>
      </c>
      <c r="C67" s="9">
        <v>5</v>
      </c>
      <c r="D67" s="9">
        <v>135</v>
      </c>
      <c r="E67" s="9">
        <v>165</v>
      </c>
      <c r="F67" s="9">
        <v>100</v>
      </c>
      <c r="G67" s="9">
        <v>70</v>
      </c>
      <c r="H67" s="9">
        <v>60</v>
      </c>
      <c r="I67" s="9">
        <v>35</v>
      </c>
      <c r="J67" s="9">
        <v>20</v>
      </c>
      <c r="K67" s="9">
        <v>15</v>
      </c>
      <c r="L67" s="9">
        <v>35</v>
      </c>
      <c r="M67" s="9">
        <v>305</v>
      </c>
      <c r="N67" s="13">
        <v>0.48</v>
      </c>
      <c r="O67" s="9">
        <v>11</v>
      </c>
    </row>
    <row r="68" spans="1:16" x14ac:dyDescent="0.35">
      <c r="A68" s="6" t="s">
        <v>147</v>
      </c>
      <c r="B68" s="10">
        <v>3390</v>
      </c>
      <c r="C68" s="10">
        <v>35</v>
      </c>
      <c r="D68" s="10">
        <v>380</v>
      </c>
      <c r="E68" s="10">
        <v>1615</v>
      </c>
      <c r="F68" s="10">
        <v>635</v>
      </c>
      <c r="G68" s="10">
        <v>290</v>
      </c>
      <c r="H68" s="10">
        <v>150</v>
      </c>
      <c r="I68" s="10">
        <v>105</v>
      </c>
      <c r="J68" s="10">
        <v>65</v>
      </c>
      <c r="K68" s="10">
        <v>45</v>
      </c>
      <c r="L68" s="10">
        <v>70</v>
      </c>
      <c r="M68" s="10">
        <v>2035</v>
      </c>
      <c r="N68" s="14">
        <v>0.6</v>
      </c>
      <c r="O68" s="10">
        <v>9</v>
      </c>
    </row>
    <row r="69" spans="1:16" x14ac:dyDescent="0.35">
      <c r="A69" s="7" t="s">
        <v>148</v>
      </c>
      <c r="B69" s="11">
        <v>8620</v>
      </c>
      <c r="C69" s="11">
        <v>80</v>
      </c>
      <c r="D69" s="11">
        <v>825</v>
      </c>
      <c r="E69" s="11">
        <v>3565</v>
      </c>
      <c r="F69" s="11">
        <v>1975</v>
      </c>
      <c r="G69" s="11">
        <v>770</v>
      </c>
      <c r="H69" s="11">
        <v>465</v>
      </c>
      <c r="I69" s="11">
        <v>280</v>
      </c>
      <c r="J69" s="11">
        <v>185</v>
      </c>
      <c r="K69" s="11">
        <v>115</v>
      </c>
      <c r="L69" s="11">
        <v>365</v>
      </c>
      <c r="M69" s="11">
        <v>4470</v>
      </c>
      <c r="N69" s="15">
        <v>0.52</v>
      </c>
      <c r="O69" s="11">
        <v>10</v>
      </c>
    </row>
    <row r="70" spans="1:16" x14ac:dyDescent="0.35">
      <c r="A70" s="7" t="s">
        <v>149</v>
      </c>
      <c r="B70" s="11">
        <v>8545</v>
      </c>
      <c r="C70" s="11">
        <v>105</v>
      </c>
      <c r="D70" s="11">
        <v>595</v>
      </c>
      <c r="E70" s="11">
        <v>1575</v>
      </c>
      <c r="F70" s="11">
        <v>2405</v>
      </c>
      <c r="G70" s="11">
        <v>1725</v>
      </c>
      <c r="H70" s="11">
        <v>765</v>
      </c>
      <c r="I70" s="11">
        <v>430</v>
      </c>
      <c r="J70" s="11">
        <v>285</v>
      </c>
      <c r="K70" s="11">
        <v>205</v>
      </c>
      <c r="L70" s="11">
        <v>465</v>
      </c>
      <c r="M70" s="11">
        <v>2275</v>
      </c>
      <c r="N70" s="15">
        <v>0.27</v>
      </c>
      <c r="O70" s="11">
        <v>15</v>
      </c>
    </row>
    <row r="71" spans="1:16" x14ac:dyDescent="0.35">
      <c r="A71" s="7" t="s">
        <v>150</v>
      </c>
      <c r="B71" s="11">
        <v>7815</v>
      </c>
      <c r="C71" s="11">
        <v>110</v>
      </c>
      <c r="D71" s="11">
        <v>275</v>
      </c>
      <c r="E71" s="11">
        <v>115</v>
      </c>
      <c r="F71" s="11">
        <v>350</v>
      </c>
      <c r="G71" s="11">
        <v>930</v>
      </c>
      <c r="H71" s="11">
        <v>1170</v>
      </c>
      <c r="I71" s="11">
        <v>1780</v>
      </c>
      <c r="J71" s="11">
        <v>1025</v>
      </c>
      <c r="K71" s="11">
        <v>665</v>
      </c>
      <c r="L71" s="11">
        <v>1390</v>
      </c>
      <c r="M71" s="11">
        <v>500</v>
      </c>
      <c r="N71" s="15">
        <v>0.06</v>
      </c>
      <c r="O71" s="11">
        <v>28</v>
      </c>
    </row>
    <row r="72" spans="1:16" x14ac:dyDescent="0.35">
      <c r="A72" s="7" t="s">
        <v>151</v>
      </c>
      <c r="B72" s="11">
        <v>10580</v>
      </c>
      <c r="C72" s="11">
        <v>145</v>
      </c>
      <c r="D72" s="11">
        <v>1445</v>
      </c>
      <c r="E72" s="11">
        <v>1430</v>
      </c>
      <c r="F72" s="11">
        <v>1365</v>
      </c>
      <c r="G72" s="11">
        <v>1090</v>
      </c>
      <c r="H72" s="11">
        <v>940</v>
      </c>
      <c r="I72" s="11">
        <v>745</v>
      </c>
      <c r="J72" s="11">
        <v>615</v>
      </c>
      <c r="K72" s="11">
        <v>550</v>
      </c>
      <c r="L72" s="11">
        <v>2255</v>
      </c>
      <c r="M72" s="11">
        <v>3020</v>
      </c>
      <c r="N72" s="15">
        <v>0.28999999999999998</v>
      </c>
      <c r="O72" s="32">
        <v>20</v>
      </c>
    </row>
    <row r="73" spans="1:16" x14ac:dyDescent="0.35">
      <c r="A73" s="7" t="s">
        <v>152</v>
      </c>
      <c r="B73" s="11">
        <v>4360</v>
      </c>
      <c r="C73" s="11">
        <v>40</v>
      </c>
      <c r="D73" s="11">
        <v>1040</v>
      </c>
      <c r="E73" s="11">
        <v>980</v>
      </c>
      <c r="F73" s="11">
        <v>665</v>
      </c>
      <c r="G73" s="11">
        <v>480</v>
      </c>
      <c r="H73" s="11">
        <v>425</v>
      </c>
      <c r="I73" s="11">
        <v>235</v>
      </c>
      <c r="J73" s="11">
        <v>130</v>
      </c>
      <c r="K73" s="11">
        <v>90</v>
      </c>
      <c r="L73" s="11">
        <v>275</v>
      </c>
      <c r="M73" s="11">
        <v>2065</v>
      </c>
      <c r="N73" s="15">
        <v>0.47</v>
      </c>
      <c r="O73" s="32">
        <v>11</v>
      </c>
    </row>
    <row r="74" spans="1:16" x14ac:dyDescent="0.35">
      <c r="A74" s="5" t="s">
        <v>209</v>
      </c>
      <c r="B74" s="12">
        <v>1</v>
      </c>
      <c r="C74" s="12">
        <v>0.01</v>
      </c>
      <c r="D74" s="12">
        <v>0.11</v>
      </c>
      <c r="E74" s="12">
        <v>0.21</v>
      </c>
      <c r="F74" s="12">
        <v>0.17</v>
      </c>
      <c r="G74" s="12">
        <v>0.12</v>
      </c>
      <c r="H74" s="12">
        <v>0.09</v>
      </c>
      <c r="I74" s="12">
        <v>0.08</v>
      </c>
      <c r="J74" s="12">
        <v>0.05</v>
      </c>
      <c r="K74" s="12">
        <v>0.04</v>
      </c>
      <c r="L74" s="12">
        <v>0.11</v>
      </c>
      <c r="M74" s="12">
        <v>0.33</v>
      </c>
      <c r="N74" s="12" t="s">
        <v>543</v>
      </c>
      <c r="O74" s="33" t="s">
        <v>543</v>
      </c>
      <c r="P74" s="31"/>
    </row>
    <row r="75" spans="1:16" x14ac:dyDescent="0.35">
      <c r="A75" t="s">
        <v>30</v>
      </c>
    </row>
    <row r="76" spans="1:16" x14ac:dyDescent="0.35">
      <c r="A76" t="s">
        <v>36</v>
      </c>
    </row>
    <row r="77" spans="1:16" ht="145.5" customHeight="1" x14ac:dyDescent="0.35">
      <c r="A77" s="16" t="s">
        <v>542</v>
      </c>
      <c r="C77" s="16"/>
    </row>
    <row r="78" spans="1:16" ht="31" x14ac:dyDescent="0.35">
      <c r="A78" s="16" t="s">
        <v>38</v>
      </c>
    </row>
    <row r="79" spans="1:16" ht="77.5" x14ac:dyDescent="0.35">
      <c r="A79" s="16" t="s">
        <v>39</v>
      </c>
    </row>
    <row r="80" spans="1:16" ht="77.5" x14ac:dyDescent="0.35">
      <c r="A80" s="16" t="s">
        <v>40</v>
      </c>
    </row>
    <row r="81" spans="1:1" ht="62" x14ac:dyDescent="0.35">
      <c r="A81" s="16" t="s">
        <v>41</v>
      </c>
    </row>
    <row r="82" spans="1:1" ht="46.5" x14ac:dyDescent="0.35">
      <c r="A82" s="16" t="s">
        <v>42</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heetViews>
  <sheetFormatPr defaultColWidth="10.6640625" defaultRowHeight="15.5" x14ac:dyDescent="0.35"/>
  <cols>
    <col min="1" max="1" width="35.6640625" customWidth="1"/>
    <col min="2" max="3" width="16.6640625" customWidth="1"/>
  </cols>
  <sheetData>
    <row r="1" spans="1:3" ht="21" x14ac:dyDescent="0.5">
      <c r="A1" s="1" t="s">
        <v>546</v>
      </c>
    </row>
    <row r="2" spans="1:3" x14ac:dyDescent="0.35">
      <c r="A2" t="s">
        <v>15</v>
      </c>
    </row>
    <row r="3" spans="1:3" x14ac:dyDescent="0.35">
      <c r="A3" t="s">
        <v>10</v>
      </c>
    </row>
    <row r="4" spans="1:3" x14ac:dyDescent="0.35">
      <c r="A4" t="s">
        <v>16</v>
      </c>
    </row>
    <row r="5" spans="1:3" ht="80" customHeight="1" x14ac:dyDescent="0.35">
      <c r="A5" s="2" t="s">
        <v>210</v>
      </c>
      <c r="B5" s="2" t="s">
        <v>211</v>
      </c>
      <c r="C5" s="2" t="s">
        <v>212</v>
      </c>
    </row>
    <row r="6" spans="1:3" x14ac:dyDescent="0.35">
      <c r="A6" s="5" t="s">
        <v>85</v>
      </c>
      <c r="B6" s="8">
        <v>29275</v>
      </c>
      <c r="C6" s="17">
        <v>54247697</v>
      </c>
    </row>
    <row r="7" spans="1:3" x14ac:dyDescent="0.35">
      <c r="A7" t="s">
        <v>213</v>
      </c>
      <c r="B7" s="9">
        <v>525</v>
      </c>
      <c r="C7" s="18">
        <v>590101</v>
      </c>
    </row>
    <row r="8" spans="1:3" x14ac:dyDescent="0.35">
      <c r="A8" t="s">
        <v>214</v>
      </c>
      <c r="B8" s="9">
        <v>28750</v>
      </c>
      <c r="C8" s="18">
        <v>53657596</v>
      </c>
    </row>
    <row r="9" spans="1:3" x14ac:dyDescent="0.35">
      <c r="A9" t="s">
        <v>43</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8"/>
  <sheetViews>
    <sheetView workbookViewId="0"/>
  </sheetViews>
  <sheetFormatPr defaultColWidth="10.6640625" defaultRowHeight="15.5" x14ac:dyDescent="0.35"/>
  <cols>
    <col min="1" max="1" width="35.6640625" customWidth="1"/>
    <col min="2" max="3" width="30.6640625" customWidth="1"/>
  </cols>
  <sheetData>
    <row r="1" spans="1:3" ht="21" x14ac:dyDescent="0.5">
      <c r="A1" s="1" t="s">
        <v>547</v>
      </c>
    </row>
    <row r="2" spans="1:3" ht="108.5" x14ac:dyDescent="0.35">
      <c r="A2" s="29" t="s">
        <v>20</v>
      </c>
    </row>
    <row r="3" spans="1:3" x14ac:dyDescent="0.35">
      <c r="A3" t="s">
        <v>17</v>
      </c>
    </row>
    <row r="4" spans="1:3" x14ac:dyDescent="0.35">
      <c r="A4" t="s">
        <v>10</v>
      </c>
    </row>
    <row r="5" spans="1:3" x14ac:dyDescent="0.35">
      <c r="A5" t="s">
        <v>18</v>
      </c>
    </row>
    <row r="6" spans="1:3" ht="31" x14ac:dyDescent="0.35">
      <c r="A6" s="2" t="s">
        <v>524</v>
      </c>
      <c r="B6" s="21" t="s">
        <v>520</v>
      </c>
    </row>
    <row r="7" spans="1:3" ht="135" customHeight="1" x14ac:dyDescent="0.35">
      <c r="A7" s="2" t="s">
        <v>210</v>
      </c>
      <c r="B7" s="2" t="s">
        <v>544</v>
      </c>
      <c r="C7" s="2" t="s">
        <v>545</v>
      </c>
    </row>
    <row r="8" spans="1:3" x14ac:dyDescent="0.35">
      <c r="A8" s="5" t="s">
        <v>85</v>
      </c>
      <c r="B8" s="17">
        <f>VLOOKUP(CONCATENATE($A8, " ", $B$6), 'Table 6 - Full data'!$A$2:$C$19, 2, FALSE)</f>
        <v>2097</v>
      </c>
      <c r="C8" s="17">
        <f>VLOOKUP(CONCATENATE($A8, " ", $B$6), 'Table 6 - Full data'!$A$2:$C$19, 3, FALSE)</f>
        <v>2112</v>
      </c>
    </row>
    <row r="9" spans="1:3" x14ac:dyDescent="0.35">
      <c r="A9" t="s">
        <v>213</v>
      </c>
      <c r="B9" s="18">
        <f>VLOOKUP(CONCATENATE($A9, " ", $B$6), 'Table 6 - Full data'!$A$2:$C$19, 2, FALSE)</f>
        <v>1259</v>
      </c>
      <c r="C9" s="18">
        <f>VLOOKUP(CONCATENATE($A9, " ", $B$6), 'Table 6 - Full data'!$A$2:$C$19, 3, FALSE)</f>
        <v>1270</v>
      </c>
    </row>
    <row r="10" spans="1:3" x14ac:dyDescent="0.35">
      <c r="A10" t="s">
        <v>214</v>
      </c>
      <c r="B10" s="18">
        <f>VLOOKUP(CONCATENATE($A10, " ", $B$6), 'Table 6 - Full data'!$A$2:$C$19, 2, FALSE)</f>
        <v>2110</v>
      </c>
      <c r="C10" s="18">
        <f>VLOOKUP(CONCATENATE($A10, " ", $B$6), 'Table 6 - Full data'!$A$2:$C$19, 3, FALSE)</f>
        <v>2126</v>
      </c>
    </row>
    <row r="11" spans="1:3" ht="96.5" customHeight="1" x14ac:dyDescent="0.35">
      <c r="A11" s="16" t="s">
        <v>31</v>
      </c>
      <c r="B11" s="30"/>
      <c r="C11" s="30"/>
    </row>
    <row r="12" spans="1:3" x14ac:dyDescent="0.35">
      <c r="A12" t="s">
        <v>531</v>
      </c>
    </row>
    <row r="13" spans="1:3" ht="108.5" x14ac:dyDescent="0.35">
      <c r="A13" s="16" t="s">
        <v>536</v>
      </c>
    </row>
    <row r="14" spans="1:3" ht="93" x14ac:dyDescent="0.35">
      <c r="A14" s="16" t="s">
        <v>535</v>
      </c>
    </row>
    <row r="15" spans="1:3" ht="124" x14ac:dyDescent="0.35">
      <c r="A15" s="16" t="s">
        <v>534</v>
      </c>
    </row>
    <row r="16" spans="1:3" x14ac:dyDescent="0.35">
      <c r="A16" t="s">
        <v>533</v>
      </c>
    </row>
    <row r="17" spans="1:1" ht="108.5" x14ac:dyDescent="0.35">
      <c r="A17" s="16" t="s">
        <v>532</v>
      </c>
    </row>
    <row r="18" spans="1:1" x14ac:dyDescent="0.35">
      <c r="A18" s="16"/>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lookup'!A3:A8</xm:f>
          </x14:formula1>
          <xm:sqref>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7"/>
  <sheetViews>
    <sheetView workbookViewId="0"/>
  </sheetViews>
  <sheetFormatPr defaultColWidth="10.6640625" defaultRowHeight="15.5" x14ac:dyDescent="0.35"/>
  <cols>
    <col min="1" max="1" width="35.6640625" customWidth="1"/>
    <col min="2" max="7" width="16.6640625" customWidth="1"/>
  </cols>
  <sheetData>
    <row r="1" spans="1:7" ht="21" x14ac:dyDescent="0.5">
      <c r="A1" s="1" t="s">
        <v>553</v>
      </c>
    </row>
    <row r="2" spans="1:7" x14ac:dyDescent="0.35">
      <c r="A2" t="s">
        <v>19</v>
      </c>
    </row>
    <row r="3" spans="1:7" x14ac:dyDescent="0.35">
      <c r="A3" t="s">
        <v>10</v>
      </c>
    </row>
    <row r="4" spans="1:7" x14ac:dyDescent="0.35">
      <c r="A4" t="s">
        <v>523</v>
      </c>
    </row>
    <row r="5" spans="1:7" ht="80" customHeight="1" x14ac:dyDescent="0.35">
      <c r="A5" s="2" t="s">
        <v>215</v>
      </c>
      <c r="B5" s="2" t="s">
        <v>216</v>
      </c>
      <c r="C5" s="2" t="s">
        <v>217</v>
      </c>
      <c r="D5" s="2" t="s">
        <v>218</v>
      </c>
      <c r="E5" s="2" t="s">
        <v>219</v>
      </c>
      <c r="F5" s="2" t="s">
        <v>220</v>
      </c>
      <c r="G5" s="2" t="s">
        <v>221</v>
      </c>
    </row>
    <row r="6" spans="1:7" x14ac:dyDescent="0.35">
      <c r="A6" s="5" t="s">
        <v>85</v>
      </c>
      <c r="B6" s="8">
        <v>29275</v>
      </c>
      <c r="C6" s="17">
        <v>54247697</v>
      </c>
      <c r="D6" s="8">
        <v>10930</v>
      </c>
      <c r="E6" s="8">
        <v>18345</v>
      </c>
      <c r="F6" s="12">
        <v>0.37</v>
      </c>
      <c r="G6" s="12">
        <v>0.63</v>
      </c>
    </row>
    <row r="7" spans="1:7" x14ac:dyDescent="0.35">
      <c r="A7" t="s">
        <v>86</v>
      </c>
      <c r="B7" s="9">
        <v>35</v>
      </c>
      <c r="C7" s="18">
        <v>53429</v>
      </c>
      <c r="D7" s="9">
        <v>5</v>
      </c>
      <c r="E7" s="9">
        <v>30</v>
      </c>
      <c r="F7" s="13">
        <v>0.17</v>
      </c>
      <c r="G7" s="13">
        <v>0.83</v>
      </c>
    </row>
    <row r="8" spans="1:7" x14ac:dyDescent="0.35">
      <c r="A8" t="s">
        <v>87</v>
      </c>
      <c r="B8" s="9">
        <v>280</v>
      </c>
      <c r="C8" s="18">
        <v>430121</v>
      </c>
      <c r="D8" s="9">
        <v>65</v>
      </c>
      <c r="E8" s="9">
        <v>220</v>
      </c>
      <c r="F8" s="13">
        <v>0.23</v>
      </c>
      <c r="G8" s="13">
        <v>0.77</v>
      </c>
    </row>
    <row r="9" spans="1:7" x14ac:dyDescent="0.35">
      <c r="A9" t="s">
        <v>88</v>
      </c>
      <c r="B9" s="9">
        <v>365</v>
      </c>
      <c r="C9" s="18">
        <v>543976</v>
      </c>
      <c r="D9" s="9">
        <v>100</v>
      </c>
      <c r="E9" s="9">
        <v>265</v>
      </c>
      <c r="F9" s="13">
        <v>0.28000000000000003</v>
      </c>
      <c r="G9" s="13">
        <v>0.72</v>
      </c>
    </row>
    <row r="10" spans="1:7" x14ac:dyDescent="0.35">
      <c r="A10" t="s">
        <v>89</v>
      </c>
      <c r="B10" s="9">
        <v>375</v>
      </c>
      <c r="C10" s="18">
        <v>595239</v>
      </c>
      <c r="D10" s="9">
        <v>100</v>
      </c>
      <c r="E10" s="9">
        <v>275</v>
      </c>
      <c r="F10" s="13">
        <v>0.27</v>
      </c>
      <c r="G10" s="13">
        <v>0.73</v>
      </c>
    </row>
    <row r="11" spans="1:7" x14ac:dyDescent="0.35">
      <c r="A11" t="s">
        <v>90</v>
      </c>
      <c r="B11" s="9">
        <v>465</v>
      </c>
      <c r="C11" s="18">
        <v>691425</v>
      </c>
      <c r="D11" s="9">
        <v>140</v>
      </c>
      <c r="E11" s="9">
        <v>320</v>
      </c>
      <c r="F11" s="13">
        <v>0.31</v>
      </c>
      <c r="G11" s="13">
        <v>0.69</v>
      </c>
    </row>
    <row r="12" spans="1:7" x14ac:dyDescent="0.35">
      <c r="A12" t="s">
        <v>91</v>
      </c>
      <c r="B12" s="9">
        <v>405</v>
      </c>
      <c r="C12" s="18">
        <v>580644</v>
      </c>
      <c r="D12" s="9">
        <v>115</v>
      </c>
      <c r="E12" s="9">
        <v>290</v>
      </c>
      <c r="F12" s="13">
        <v>0.28000000000000003</v>
      </c>
      <c r="G12" s="13">
        <v>0.72</v>
      </c>
    </row>
    <row r="13" spans="1:7" x14ac:dyDescent="0.35">
      <c r="A13" t="s">
        <v>92</v>
      </c>
      <c r="B13" s="9">
        <v>380</v>
      </c>
      <c r="C13" s="18">
        <v>585041</v>
      </c>
      <c r="D13" s="9">
        <v>125</v>
      </c>
      <c r="E13" s="9">
        <v>260</v>
      </c>
      <c r="F13" s="13">
        <v>0.32</v>
      </c>
      <c r="G13" s="13">
        <v>0.68</v>
      </c>
    </row>
    <row r="14" spans="1:7" x14ac:dyDescent="0.35">
      <c r="A14" t="s">
        <v>93</v>
      </c>
      <c r="B14" s="9">
        <v>405</v>
      </c>
      <c r="C14" s="18">
        <v>632518</v>
      </c>
      <c r="D14" s="9">
        <v>130</v>
      </c>
      <c r="E14" s="9">
        <v>275</v>
      </c>
      <c r="F14" s="13">
        <v>0.33</v>
      </c>
      <c r="G14" s="13">
        <v>0.67</v>
      </c>
    </row>
    <row r="15" spans="1:7" x14ac:dyDescent="0.35">
      <c r="A15" t="s">
        <v>94</v>
      </c>
      <c r="B15" s="9">
        <v>440</v>
      </c>
      <c r="C15" s="18">
        <v>776962</v>
      </c>
      <c r="D15" s="9">
        <v>145</v>
      </c>
      <c r="E15" s="9">
        <v>295</v>
      </c>
      <c r="F15" s="13">
        <v>0.33</v>
      </c>
      <c r="G15" s="13">
        <v>0.67</v>
      </c>
    </row>
    <row r="16" spans="1:7" x14ac:dyDescent="0.35">
      <c r="A16" t="s">
        <v>95</v>
      </c>
      <c r="B16" s="9">
        <v>645</v>
      </c>
      <c r="C16" s="18">
        <v>1169042</v>
      </c>
      <c r="D16" s="9">
        <v>230</v>
      </c>
      <c r="E16" s="9">
        <v>415</v>
      </c>
      <c r="F16" s="13">
        <v>0.36</v>
      </c>
      <c r="G16" s="13">
        <v>0.64</v>
      </c>
    </row>
    <row r="17" spans="1:7" x14ac:dyDescent="0.35">
      <c r="A17" t="s">
        <v>96</v>
      </c>
      <c r="B17" s="9">
        <v>535</v>
      </c>
      <c r="C17" s="18">
        <v>950851</v>
      </c>
      <c r="D17" s="9">
        <v>180</v>
      </c>
      <c r="E17" s="9">
        <v>355</v>
      </c>
      <c r="F17" s="13">
        <v>0.34</v>
      </c>
      <c r="G17" s="13">
        <v>0.66</v>
      </c>
    </row>
    <row r="18" spans="1:7" x14ac:dyDescent="0.35">
      <c r="A18" t="s">
        <v>97</v>
      </c>
      <c r="B18" s="9">
        <v>495</v>
      </c>
      <c r="C18" s="18">
        <v>897761</v>
      </c>
      <c r="D18" s="9">
        <v>140</v>
      </c>
      <c r="E18" s="9">
        <v>355</v>
      </c>
      <c r="F18" s="13">
        <v>0.28000000000000003</v>
      </c>
      <c r="G18" s="13">
        <v>0.72</v>
      </c>
    </row>
    <row r="19" spans="1:7" x14ac:dyDescent="0.35">
      <c r="A19" t="s">
        <v>98</v>
      </c>
      <c r="B19" s="9">
        <v>425</v>
      </c>
      <c r="C19" s="18">
        <v>769422</v>
      </c>
      <c r="D19" s="9">
        <v>150</v>
      </c>
      <c r="E19" s="9">
        <v>275</v>
      </c>
      <c r="F19" s="13">
        <v>0.35</v>
      </c>
      <c r="G19" s="13">
        <v>0.65</v>
      </c>
    </row>
    <row r="20" spans="1:7" x14ac:dyDescent="0.35">
      <c r="A20" t="s">
        <v>99</v>
      </c>
      <c r="B20" s="9">
        <v>465</v>
      </c>
      <c r="C20" s="18">
        <v>850031</v>
      </c>
      <c r="D20" s="9">
        <v>150</v>
      </c>
      <c r="E20" s="9">
        <v>310</v>
      </c>
      <c r="F20" s="13">
        <v>0.33</v>
      </c>
      <c r="G20" s="13">
        <v>0.67</v>
      </c>
    </row>
    <row r="21" spans="1:7" x14ac:dyDescent="0.35">
      <c r="A21" t="s">
        <v>100</v>
      </c>
      <c r="B21" s="9">
        <v>540</v>
      </c>
      <c r="C21" s="18">
        <v>977451</v>
      </c>
      <c r="D21" s="9">
        <v>195</v>
      </c>
      <c r="E21" s="9">
        <v>345</v>
      </c>
      <c r="F21" s="13">
        <v>0.36</v>
      </c>
      <c r="G21" s="13">
        <v>0.64</v>
      </c>
    </row>
    <row r="22" spans="1:7" x14ac:dyDescent="0.35">
      <c r="A22" t="s">
        <v>101</v>
      </c>
      <c r="B22" s="9">
        <v>455</v>
      </c>
      <c r="C22" s="18">
        <v>812295</v>
      </c>
      <c r="D22" s="9">
        <v>140</v>
      </c>
      <c r="E22" s="9">
        <v>315</v>
      </c>
      <c r="F22" s="13">
        <v>0.31</v>
      </c>
      <c r="G22" s="13">
        <v>0.69</v>
      </c>
    </row>
    <row r="23" spans="1:7" x14ac:dyDescent="0.35">
      <c r="A23" t="s">
        <v>102</v>
      </c>
      <c r="B23" s="9">
        <v>375</v>
      </c>
      <c r="C23" s="18">
        <v>680555</v>
      </c>
      <c r="D23" s="9">
        <v>125</v>
      </c>
      <c r="E23" s="9">
        <v>250</v>
      </c>
      <c r="F23" s="13">
        <v>0.34</v>
      </c>
      <c r="G23" s="13">
        <v>0.66</v>
      </c>
    </row>
    <row r="24" spans="1:7" x14ac:dyDescent="0.35">
      <c r="A24" t="s">
        <v>103</v>
      </c>
      <c r="B24" s="9">
        <v>630</v>
      </c>
      <c r="C24" s="18">
        <v>1156628</v>
      </c>
      <c r="D24" s="9">
        <v>205</v>
      </c>
      <c r="E24" s="9">
        <v>425</v>
      </c>
      <c r="F24" s="13">
        <v>0.33</v>
      </c>
      <c r="G24" s="13">
        <v>0.67</v>
      </c>
    </row>
    <row r="25" spans="1:7" x14ac:dyDescent="0.35">
      <c r="A25" t="s">
        <v>104</v>
      </c>
      <c r="B25" s="9">
        <v>710</v>
      </c>
      <c r="C25" s="18">
        <v>1291883</v>
      </c>
      <c r="D25" s="9">
        <v>250</v>
      </c>
      <c r="E25" s="9">
        <v>455</v>
      </c>
      <c r="F25" s="13">
        <v>0.36</v>
      </c>
      <c r="G25" s="13">
        <v>0.64</v>
      </c>
    </row>
    <row r="26" spans="1:7" x14ac:dyDescent="0.35">
      <c r="A26" t="s">
        <v>105</v>
      </c>
      <c r="B26" s="9">
        <v>580</v>
      </c>
      <c r="C26" s="18">
        <v>1055040</v>
      </c>
      <c r="D26" s="9">
        <v>215</v>
      </c>
      <c r="E26" s="9">
        <v>365</v>
      </c>
      <c r="F26" s="13">
        <v>0.37</v>
      </c>
      <c r="G26" s="13">
        <v>0.63</v>
      </c>
    </row>
    <row r="27" spans="1:7" x14ac:dyDescent="0.35">
      <c r="A27" t="s">
        <v>106</v>
      </c>
      <c r="B27" s="9">
        <v>415</v>
      </c>
      <c r="C27" s="18">
        <v>755878</v>
      </c>
      <c r="D27" s="9">
        <v>145</v>
      </c>
      <c r="E27" s="9">
        <v>270</v>
      </c>
      <c r="F27" s="13">
        <v>0.35</v>
      </c>
      <c r="G27" s="13">
        <v>0.65</v>
      </c>
    </row>
    <row r="28" spans="1:7" x14ac:dyDescent="0.35">
      <c r="A28" t="s">
        <v>107</v>
      </c>
      <c r="B28" s="9">
        <v>450</v>
      </c>
      <c r="C28" s="18">
        <v>786819</v>
      </c>
      <c r="D28" s="9">
        <v>175</v>
      </c>
      <c r="E28" s="9">
        <v>270</v>
      </c>
      <c r="F28" s="13">
        <v>0.39</v>
      </c>
      <c r="G28" s="13">
        <v>0.61</v>
      </c>
    </row>
    <row r="29" spans="1:7" x14ac:dyDescent="0.35">
      <c r="A29" t="s">
        <v>108</v>
      </c>
      <c r="B29" s="9">
        <v>440</v>
      </c>
      <c r="C29" s="18">
        <v>789891</v>
      </c>
      <c r="D29" s="9">
        <v>170</v>
      </c>
      <c r="E29" s="9">
        <v>275</v>
      </c>
      <c r="F29" s="13">
        <v>0.38</v>
      </c>
      <c r="G29" s="13">
        <v>0.62</v>
      </c>
    </row>
    <row r="30" spans="1:7" x14ac:dyDescent="0.35">
      <c r="A30" t="s">
        <v>109</v>
      </c>
      <c r="B30" s="9">
        <v>575</v>
      </c>
      <c r="C30" s="18">
        <v>1031367</v>
      </c>
      <c r="D30" s="9">
        <v>215</v>
      </c>
      <c r="E30" s="9">
        <v>360</v>
      </c>
      <c r="F30" s="13">
        <v>0.38</v>
      </c>
      <c r="G30" s="13">
        <v>0.62</v>
      </c>
    </row>
    <row r="31" spans="1:7" x14ac:dyDescent="0.35">
      <c r="A31" t="s">
        <v>110</v>
      </c>
      <c r="B31" s="9">
        <v>625</v>
      </c>
      <c r="C31" s="18">
        <v>1123742</v>
      </c>
      <c r="D31" s="9">
        <v>225</v>
      </c>
      <c r="E31" s="9">
        <v>400</v>
      </c>
      <c r="F31" s="13">
        <v>0.36</v>
      </c>
      <c r="G31" s="13">
        <v>0.64</v>
      </c>
    </row>
    <row r="32" spans="1:7" x14ac:dyDescent="0.35">
      <c r="A32" t="s">
        <v>111</v>
      </c>
      <c r="B32" s="9">
        <v>440</v>
      </c>
      <c r="C32" s="18">
        <v>809074</v>
      </c>
      <c r="D32" s="9">
        <v>150</v>
      </c>
      <c r="E32" s="9">
        <v>285</v>
      </c>
      <c r="F32" s="13">
        <v>0.35</v>
      </c>
      <c r="G32" s="13">
        <v>0.65</v>
      </c>
    </row>
    <row r="33" spans="1:7" x14ac:dyDescent="0.35">
      <c r="A33" t="s">
        <v>112</v>
      </c>
      <c r="B33" s="9">
        <v>385</v>
      </c>
      <c r="C33" s="18">
        <v>713905</v>
      </c>
      <c r="D33" s="9">
        <v>150</v>
      </c>
      <c r="E33" s="9">
        <v>235</v>
      </c>
      <c r="F33" s="13">
        <v>0.39</v>
      </c>
      <c r="G33" s="13">
        <v>0.61</v>
      </c>
    </row>
    <row r="34" spans="1:7" x14ac:dyDescent="0.35">
      <c r="A34" t="s">
        <v>113</v>
      </c>
      <c r="B34" s="9">
        <v>510</v>
      </c>
      <c r="C34" s="18">
        <v>910825</v>
      </c>
      <c r="D34" s="9">
        <v>205</v>
      </c>
      <c r="E34" s="9">
        <v>305</v>
      </c>
      <c r="F34" s="13">
        <v>0.4</v>
      </c>
      <c r="G34" s="13">
        <v>0.6</v>
      </c>
    </row>
    <row r="35" spans="1:7" x14ac:dyDescent="0.35">
      <c r="A35" t="s">
        <v>114</v>
      </c>
      <c r="B35" s="9">
        <v>415</v>
      </c>
      <c r="C35" s="18">
        <v>747013</v>
      </c>
      <c r="D35" s="9">
        <v>150</v>
      </c>
      <c r="E35" s="9">
        <v>260</v>
      </c>
      <c r="F35" s="13">
        <v>0.37</v>
      </c>
      <c r="G35" s="13">
        <v>0.63</v>
      </c>
    </row>
    <row r="36" spans="1:7" x14ac:dyDescent="0.35">
      <c r="A36" t="s">
        <v>115</v>
      </c>
      <c r="B36" s="9">
        <v>555</v>
      </c>
      <c r="C36" s="18">
        <v>1002081</v>
      </c>
      <c r="D36" s="9">
        <v>210</v>
      </c>
      <c r="E36" s="9">
        <v>345</v>
      </c>
      <c r="F36" s="13">
        <v>0.38</v>
      </c>
      <c r="G36" s="13">
        <v>0.62</v>
      </c>
    </row>
    <row r="37" spans="1:7" x14ac:dyDescent="0.35">
      <c r="A37" t="s">
        <v>116</v>
      </c>
      <c r="B37" s="9">
        <v>710</v>
      </c>
      <c r="C37" s="18">
        <v>1315460</v>
      </c>
      <c r="D37" s="9">
        <v>285</v>
      </c>
      <c r="E37" s="9">
        <v>425</v>
      </c>
      <c r="F37" s="13">
        <v>0.4</v>
      </c>
      <c r="G37" s="13">
        <v>0.6</v>
      </c>
    </row>
    <row r="38" spans="1:7" x14ac:dyDescent="0.35">
      <c r="A38" t="s">
        <v>117</v>
      </c>
      <c r="B38" s="9">
        <v>390</v>
      </c>
      <c r="C38" s="18">
        <v>720172</v>
      </c>
      <c r="D38" s="9">
        <v>150</v>
      </c>
      <c r="E38" s="9">
        <v>240</v>
      </c>
      <c r="F38" s="13">
        <v>0.38</v>
      </c>
      <c r="G38" s="13">
        <v>0.62</v>
      </c>
    </row>
    <row r="39" spans="1:7" x14ac:dyDescent="0.35">
      <c r="A39" t="s">
        <v>118</v>
      </c>
      <c r="B39" s="9">
        <v>445</v>
      </c>
      <c r="C39" s="18">
        <v>827374</v>
      </c>
      <c r="D39" s="9">
        <v>175</v>
      </c>
      <c r="E39" s="9">
        <v>270</v>
      </c>
      <c r="F39" s="13">
        <v>0.39</v>
      </c>
      <c r="G39" s="13">
        <v>0.61</v>
      </c>
    </row>
    <row r="40" spans="1:7" x14ac:dyDescent="0.35">
      <c r="A40" t="s">
        <v>119</v>
      </c>
      <c r="B40" s="9">
        <v>390</v>
      </c>
      <c r="C40" s="18">
        <v>694760</v>
      </c>
      <c r="D40" s="9">
        <v>165</v>
      </c>
      <c r="E40" s="9">
        <v>225</v>
      </c>
      <c r="F40" s="13">
        <v>0.43</v>
      </c>
      <c r="G40" s="13">
        <v>0.56999999999999995</v>
      </c>
    </row>
    <row r="41" spans="1:7" x14ac:dyDescent="0.35">
      <c r="A41" t="s">
        <v>120</v>
      </c>
      <c r="B41" s="9">
        <v>340</v>
      </c>
      <c r="C41" s="18">
        <v>626490</v>
      </c>
      <c r="D41" s="9">
        <v>150</v>
      </c>
      <c r="E41" s="9">
        <v>190</v>
      </c>
      <c r="F41" s="13">
        <v>0.44</v>
      </c>
      <c r="G41" s="13">
        <v>0.56000000000000005</v>
      </c>
    </row>
    <row r="42" spans="1:7" x14ac:dyDescent="0.35">
      <c r="A42" t="s">
        <v>121</v>
      </c>
      <c r="B42" s="9">
        <v>420</v>
      </c>
      <c r="C42" s="18">
        <v>767188</v>
      </c>
      <c r="D42" s="9">
        <v>175</v>
      </c>
      <c r="E42" s="9">
        <v>245</v>
      </c>
      <c r="F42" s="13">
        <v>0.42</v>
      </c>
      <c r="G42" s="13">
        <v>0.57999999999999996</v>
      </c>
    </row>
    <row r="43" spans="1:7" x14ac:dyDescent="0.35">
      <c r="A43" t="s">
        <v>122</v>
      </c>
      <c r="B43" s="9">
        <v>535</v>
      </c>
      <c r="C43" s="18">
        <v>984540</v>
      </c>
      <c r="D43" s="9">
        <v>210</v>
      </c>
      <c r="E43" s="9">
        <v>325</v>
      </c>
      <c r="F43" s="13">
        <v>0.4</v>
      </c>
      <c r="G43" s="13">
        <v>0.6</v>
      </c>
    </row>
    <row r="44" spans="1:7" x14ac:dyDescent="0.35">
      <c r="A44" t="s">
        <v>123</v>
      </c>
      <c r="B44" s="9">
        <v>500</v>
      </c>
      <c r="C44" s="18">
        <v>916993</v>
      </c>
      <c r="D44" s="9">
        <v>220</v>
      </c>
      <c r="E44" s="9">
        <v>280</v>
      </c>
      <c r="F44" s="13">
        <v>0.44</v>
      </c>
      <c r="G44" s="13">
        <v>0.56000000000000005</v>
      </c>
    </row>
    <row r="45" spans="1:7" x14ac:dyDescent="0.35">
      <c r="A45" t="s">
        <v>124</v>
      </c>
      <c r="B45" s="9">
        <v>530</v>
      </c>
      <c r="C45" s="18">
        <v>988236</v>
      </c>
      <c r="D45" s="9">
        <v>230</v>
      </c>
      <c r="E45" s="9">
        <v>305</v>
      </c>
      <c r="F45" s="13">
        <v>0.43</v>
      </c>
      <c r="G45" s="13">
        <v>0.56999999999999995</v>
      </c>
    </row>
    <row r="46" spans="1:7" x14ac:dyDescent="0.35">
      <c r="A46" t="s">
        <v>125</v>
      </c>
      <c r="B46" s="9">
        <v>260</v>
      </c>
      <c r="C46" s="18">
        <v>472031</v>
      </c>
      <c r="D46" s="9">
        <v>100</v>
      </c>
      <c r="E46" s="9">
        <v>160</v>
      </c>
      <c r="F46" s="13">
        <v>0.38</v>
      </c>
      <c r="G46" s="13">
        <v>0.62</v>
      </c>
    </row>
    <row r="47" spans="1:7" x14ac:dyDescent="0.35">
      <c r="A47" t="s">
        <v>126</v>
      </c>
      <c r="B47" s="9">
        <v>345</v>
      </c>
      <c r="C47" s="18">
        <v>632888</v>
      </c>
      <c r="D47" s="9">
        <v>140</v>
      </c>
      <c r="E47" s="9">
        <v>205</v>
      </c>
      <c r="F47" s="13">
        <v>0.4</v>
      </c>
      <c r="G47" s="13">
        <v>0.6</v>
      </c>
    </row>
    <row r="48" spans="1:7" x14ac:dyDescent="0.35">
      <c r="A48" t="s">
        <v>127</v>
      </c>
      <c r="B48" s="9">
        <v>340</v>
      </c>
      <c r="C48" s="18">
        <v>599237</v>
      </c>
      <c r="D48" s="9">
        <v>140</v>
      </c>
      <c r="E48" s="9">
        <v>200</v>
      </c>
      <c r="F48" s="13">
        <v>0.42</v>
      </c>
      <c r="G48" s="13">
        <v>0.57999999999999996</v>
      </c>
    </row>
    <row r="49" spans="1:7" x14ac:dyDescent="0.35">
      <c r="A49" t="s">
        <v>128</v>
      </c>
      <c r="B49" s="9">
        <v>520</v>
      </c>
      <c r="C49" s="18">
        <v>964004</v>
      </c>
      <c r="D49" s="9">
        <v>210</v>
      </c>
      <c r="E49" s="9">
        <v>310</v>
      </c>
      <c r="F49" s="13">
        <v>0.4</v>
      </c>
      <c r="G49" s="13">
        <v>0.6</v>
      </c>
    </row>
    <row r="50" spans="1:7" x14ac:dyDescent="0.35">
      <c r="A50" t="s">
        <v>129</v>
      </c>
      <c r="B50" s="9">
        <v>330</v>
      </c>
      <c r="C50" s="18">
        <v>598936</v>
      </c>
      <c r="D50" s="9">
        <v>155</v>
      </c>
      <c r="E50" s="9">
        <v>175</v>
      </c>
      <c r="F50" s="13">
        <v>0.47</v>
      </c>
      <c r="G50" s="13">
        <v>0.53</v>
      </c>
    </row>
    <row r="51" spans="1:7" x14ac:dyDescent="0.35">
      <c r="A51" t="s">
        <v>130</v>
      </c>
      <c r="B51" s="9">
        <v>510</v>
      </c>
      <c r="C51" s="18">
        <v>957427</v>
      </c>
      <c r="D51" s="9">
        <v>250</v>
      </c>
      <c r="E51" s="9">
        <v>255</v>
      </c>
      <c r="F51" s="13">
        <v>0.49</v>
      </c>
      <c r="G51" s="13">
        <v>0.51</v>
      </c>
    </row>
    <row r="52" spans="1:7" x14ac:dyDescent="0.35">
      <c r="A52" t="s">
        <v>131</v>
      </c>
      <c r="B52" s="9">
        <v>815</v>
      </c>
      <c r="C52" s="18">
        <v>1584953</v>
      </c>
      <c r="D52" s="9">
        <v>365</v>
      </c>
      <c r="E52" s="9">
        <v>455</v>
      </c>
      <c r="F52" s="13">
        <v>0.45</v>
      </c>
      <c r="G52" s="13">
        <v>0.55000000000000004</v>
      </c>
    </row>
    <row r="53" spans="1:7" x14ac:dyDescent="0.35">
      <c r="A53" t="s">
        <v>132</v>
      </c>
      <c r="B53" s="9">
        <v>670</v>
      </c>
      <c r="C53" s="18">
        <v>1338184</v>
      </c>
      <c r="D53" s="9">
        <v>295</v>
      </c>
      <c r="E53" s="9">
        <v>380</v>
      </c>
      <c r="F53" s="13">
        <v>0.44</v>
      </c>
      <c r="G53" s="13">
        <v>0.56000000000000005</v>
      </c>
    </row>
    <row r="54" spans="1:7" x14ac:dyDescent="0.35">
      <c r="A54" t="s">
        <v>133</v>
      </c>
      <c r="B54" s="9">
        <v>600</v>
      </c>
      <c r="C54" s="18">
        <v>1173497</v>
      </c>
      <c r="D54" s="9">
        <v>250</v>
      </c>
      <c r="E54" s="9">
        <v>350</v>
      </c>
      <c r="F54" s="13">
        <v>0.42</v>
      </c>
      <c r="G54" s="13">
        <v>0.57999999999999996</v>
      </c>
    </row>
    <row r="55" spans="1:7" x14ac:dyDescent="0.35">
      <c r="A55" t="s">
        <v>134</v>
      </c>
      <c r="B55" s="9">
        <v>675</v>
      </c>
      <c r="C55" s="18">
        <v>1366446</v>
      </c>
      <c r="D55" s="9">
        <v>265</v>
      </c>
      <c r="E55" s="9">
        <v>410</v>
      </c>
      <c r="F55" s="13">
        <v>0.39</v>
      </c>
      <c r="G55" s="13">
        <v>0.61</v>
      </c>
    </row>
    <row r="56" spans="1:7" x14ac:dyDescent="0.35">
      <c r="A56" t="s">
        <v>135</v>
      </c>
      <c r="B56" s="9">
        <v>515</v>
      </c>
      <c r="C56" s="18">
        <v>1061930</v>
      </c>
      <c r="D56" s="9">
        <v>200</v>
      </c>
      <c r="E56" s="9">
        <v>315</v>
      </c>
      <c r="F56" s="13">
        <v>0.39</v>
      </c>
      <c r="G56" s="13">
        <v>0.61</v>
      </c>
    </row>
    <row r="57" spans="1:7" x14ac:dyDescent="0.35">
      <c r="A57" t="s">
        <v>136</v>
      </c>
      <c r="B57" s="9">
        <v>545</v>
      </c>
      <c r="C57" s="18">
        <v>1083944</v>
      </c>
      <c r="D57" s="9">
        <v>195</v>
      </c>
      <c r="E57" s="9">
        <v>355</v>
      </c>
      <c r="F57" s="13">
        <v>0.35</v>
      </c>
      <c r="G57" s="13">
        <v>0.65</v>
      </c>
    </row>
    <row r="58" spans="1:7" x14ac:dyDescent="0.35">
      <c r="A58" t="s">
        <v>137</v>
      </c>
      <c r="B58" s="9">
        <v>340</v>
      </c>
      <c r="C58" s="18">
        <v>683144</v>
      </c>
      <c r="D58" s="9">
        <v>130</v>
      </c>
      <c r="E58" s="9">
        <v>210</v>
      </c>
      <c r="F58" s="13">
        <v>0.38</v>
      </c>
      <c r="G58" s="13">
        <v>0.62</v>
      </c>
    </row>
    <row r="59" spans="1:7" x14ac:dyDescent="0.35">
      <c r="A59" t="s">
        <v>138</v>
      </c>
      <c r="B59" s="9">
        <v>555</v>
      </c>
      <c r="C59" s="18">
        <v>1105944</v>
      </c>
      <c r="D59" s="9">
        <v>185</v>
      </c>
      <c r="E59" s="9">
        <v>370</v>
      </c>
      <c r="F59" s="13">
        <v>0.33</v>
      </c>
      <c r="G59" s="13">
        <v>0.67</v>
      </c>
    </row>
    <row r="60" spans="1:7" x14ac:dyDescent="0.35">
      <c r="A60" t="s">
        <v>139</v>
      </c>
      <c r="B60" s="9">
        <v>615</v>
      </c>
      <c r="C60" s="18">
        <v>1201683</v>
      </c>
      <c r="D60" s="9">
        <v>205</v>
      </c>
      <c r="E60" s="9">
        <v>405</v>
      </c>
      <c r="F60" s="13">
        <v>0.34</v>
      </c>
      <c r="G60" s="13">
        <v>0.66</v>
      </c>
    </row>
    <row r="61" spans="1:7" x14ac:dyDescent="0.35">
      <c r="A61" t="s">
        <v>140</v>
      </c>
      <c r="B61" s="9">
        <v>565</v>
      </c>
      <c r="C61" s="18">
        <v>1137642</v>
      </c>
      <c r="D61" s="9">
        <v>215</v>
      </c>
      <c r="E61" s="9">
        <v>350</v>
      </c>
      <c r="F61" s="13">
        <v>0.38</v>
      </c>
      <c r="G61" s="13">
        <v>0.62</v>
      </c>
    </row>
    <row r="62" spans="1:7" x14ac:dyDescent="0.35">
      <c r="A62" t="s">
        <v>141</v>
      </c>
      <c r="B62" s="9">
        <v>485</v>
      </c>
      <c r="C62" s="18">
        <v>964752</v>
      </c>
      <c r="D62" s="9">
        <v>195</v>
      </c>
      <c r="E62" s="9">
        <v>290</v>
      </c>
      <c r="F62" s="13">
        <v>0.4</v>
      </c>
      <c r="G62" s="13">
        <v>0.6</v>
      </c>
    </row>
    <row r="63" spans="1:7" x14ac:dyDescent="0.35">
      <c r="A63" t="s">
        <v>142</v>
      </c>
      <c r="B63" s="9">
        <v>550</v>
      </c>
      <c r="C63" s="18">
        <v>1143962</v>
      </c>
      <c r="D63" s="9">
        <v>210</v>
      </c>
      <c r="E63" s="9">
        <v>340</v>
      </c>
      <c r="F63" s="13">
        <v>0.38</v>
      </c>
      <c r="G63" s="13">
        <v>0.62</v>
      </c>
    </row>
    <row r="64" spans="1:7" x14ac:dyDescent="0.35">
      <c r="A64" t="s">
        <v>143</v>
      </c>
      <c r="B64" s="9">
        <v>475</v>
      </c>
      <c r="C64" s="18">
        <v>1007055</v>
      </c>
      <c r="D64" s="9">
        <v>175</v>
      </c>
      <c r="E64" s="9">
        <v>300</v>
      </c>
      <c r="F64" s="13">
        <v>0.37</v>
      </c>
      <c r="G64" s="13">
        <v>0.63</v>
      </c>
    </row>
    <row r="65" spans="1:7" x14ac:dyDescent="0.35">
      <c r="A65" t="s">
        <v>144</v>
      </c>
      <c r="B65" s="9">
        <v>560</v>
      </c>
      <c r="C65" s="18">
        <v>1202947</v>
      </c>
      <c r="D65" s="9">
        <v>215</v>
      </c>
      <c r="E65" s="9">
        <v>350</v>
      </c>
      <c r="F65" s="13">
        <v>0.38</v>
      </c>
      <c r="G65" s="13">
        <v>0.62</v>
      </c>
    </row>
    <row r="66" spans="1:7" x14ac:dyDescent="0.35">
      <c r="A66" t="s">
        <v>145</v>
      </c>
      <c r="B66" s="9">
        <v>490</v>
      </c>
      <c r="C66" s="18">
        <v>1033669</v>
      </c>
      <c r="D66" s="9">
        <v>200</v>
      </c>
      <c r="E66" s="9">
        <v>295</v>
      </c>
      <c r="F66" s="13">
        <v>0.4</v>
      </c>
      <c r="G66" s="13">
        <v>0.6</v>
      </c>
    </row>
    <row r="67" spans="1:7" x14ac:dyDescent="0.35">
      <c r="A67" t="s">
        <v>146</v>
      </c>
      <c r="B67" s="9">
        <v>430</v>
      </c>
      <c r="C67" s="18">
        <v>921300</v>
      </c>
      <c r="D67" s="9">
        <v>180</v>
      </c>
      <c r="E67" s="9">
        <v>250</v>
      </c>
      <c r="F67" s="13">
        <v>0.42</v>
      </c>
      <c r="G67" s="13">
        <v>0.57999999999999996</v>
      </c>
    </row>
    <row r="68" spans="1:7" x14ac:dyDescent="0.35">
      <c r="A68" s="6" t="s">
        <v>147</v>
      </c>
      <c r="B68" s="10">
        <v>2310</v>
      </c>
      <c r="C68" s="19">
        <v>3479875</v>
      </c>
      <c r="D68" s="10">
        <v>650</v>
      </c>
      <c r="E68" s="10">
        <v>1660</v>
      </c>
      <c r="F68" s="14">
        <v>0.28000000000000003</v>
      </c>
      <c r="G68" s="14">
        <v>0.72</v>
      </c>
    </row>
    <row r="69" spans="1:7" x14ac:dyDescent="0.35">
      <c r="A69" s="7" t="s">
        <v>148</v>
      </c>
      <c r="B69" s="11">
        <v>6120</v>
      </c>
      <c r="C69" s="20">
        <v>10965399</v>
      </c>
      <c r="D69" s="11">
        <v>2045</v>
      </c>
      <c r="E69" s="11">
        <v>4075</v>
      </c>
      <c r="F69" s="15">
        <v>0.33</v>
      </c>
      <c r="G69" s="15">
        <v>0.67</v>
      </c>
    </row>
    <row r="70" spans="1:7" x14ac:dyDescent="0.35">
      <c r="A70" s="7" t="s">
        <v>149</v>
      </c>
      <c r="B70" s="11">
        <v>6100</v>
      </c>
      <c r="C70" s="20">
        <v>11041094</v>
      </c>
      <c r="D70" s="11">
        <v>2300</v>
      </c>
      <c r="E70" s="11">
        <v>3800</v>
      </c>
      <c r="F70" s="15">
        <v>0.38</v>
      </c>
      <c r="G70" s="15">
        <v>0.62</v>
      </c>
    </row>
    <row r="71" spans="1:7" x14ac:dyDescent="0.35">
      <c r="A71" s="7" t="s">
        <v>150</v>
      </c>
      <c r="B71" s="11">
        <v>5020</v>
      </c>
      <c r="C71" s="20">
        <v>9193913</v>
      </c>
      <c r="D71" s="11">
        <v>2065</v>
      </c>
      <c r="E71" s="11">
        <v>2955</v>
      </c>
      <c r="F71" s="15">
        <v>0.41</v>
      </c>
      <c r="G71" s="15">
        <v>0.59</v>
      </c>
    </row>
    <row r="72" spans="1:7" x14ac:dyDescent="0.35">
      <c r="A72" s="7" t="s">
        <v>151</v>
      </c>
      <c r="B72" s="11">
        <v>6735</v>
      </c>
      <c r="C72" s="20">
        <v>13293731</v>
      </c>
      <c r="D72" s="11">
        <v>2705</v>
      </c>
      <c r="E72" s="11">
        <v>4030</v>
      </c>
      <c r="F72" s="15">
        <v>0.4</v>
      </c>
      <c r="G72" s="15">
        <v>0.6</v>
      </c>
    </row>
    <row r="73" spans="1:7" x14ac:dyDescent="0.35">
      <c r="A73" s="7" t="s">
        <v>152</v>
      </c>
      <c r="B73" s="11">
        <v>2990</v>
      </c>
      <c r="C73" s="20">
        <v>6273686</v>
      </c>
      <c r="D73" s="11">
        <v>1170</v>
      </c>
      <c r="E73" s="11">
        <v>1825</v>
      </c>
      <c r="F73" s="15">
        <v>0.39</v>
      </c>
      <c r="G73" s="15">
        <v>0.61</v>
      </c>
    </row>
    <row r="74" spans="1:7" x14ac:dyDescent="0.35">
      <c r="A74" t="s">
        <v>30</v>
      </c>
    </row>
    <row r="75" spans="1:7" ht="108.5" x14ac:dyDescent="0.35">
      <c r="A75" s="16" t="s">
        <v>44</v>
      </c>
    </row>
    <row r="76" spans="1:7" x14ac:dyDescent="0.35">
      <c r="A76" t="s">
        <v>45</v>
      </c>
    </row>
    <row r="77" spans="1:7" ht="108.5" x14ac:dyDescent="0.35">
      <c r="A77" s="16" t="s">
        <v>46</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1"/>
  <sheetViews>
    <sheetView workbookViewId="0"/>
  </sheetViews>
  <sheetFormatPr defaultColWidth="10.6640625" defaultRowHeight="15.5" x14ac:dyDescent="0.35"/>
  <cols>
    <col min="1" max="1" width="35.6640625" customWidth="1"/>
    <col min="2" max="3" width="16.6640625" customWidth="1"/>
  </cols>
  <sheetData>
    <row r="1" spans="1:3" ht="21" x14ac:dyDescent="0.5">
      <c r="A1" s="1" t="s">
        <v>552</v>
      </c>
    </row>
    <row r="2" spans="1:3" ht="108.5" x14ac:dyDescent="0.35">
      <c r="A2" s="16" t="s">
        <v>20</v>
      </c>
    </row>
    <row r="3" spans="1:3" x14ac:dyDescent="0.35">
      <c r="A3" t="s">
        <v>21</v>
      </c>
    </row>
    <row r="4" spans="1:3" x14ac:dyDescent="0.35">
      <c r="A4" t="s">
        <v>10</v>
      </c>
    </row>
    <row r="5" spans="1:3" x14ac:dyDescent="0.35">
      <c r="A5" t="s">
        <v>22</v>
      </c>
    </row>
    <row r="6" spans="1:3" ht="31" x14ac:dyDescent="0.35">
      <c r="A6" s="2" t="s">
        <v>524</v>
      </c>
      <c r="B6" s="21" t="s">
        <v>224</v>
      </c>
    </row>
    <row r="7" spans="1:3" ht="80" customHeight="1" x14ac:dyDescent="0.35">
      <c r="A7" s="2" t="s">
        <v>525</v>
      </c>
      <c r="B7" s="2" t="s">
        <v>537</v>
      </c>
      <c r="C7" s="2" t="s">
        <v>538</v>
      </c>
    </row>
    <row r="8" spans="1:3" x14ac:dyDescent="0.35">
      <c r="A8" s="5" t="s">
        <v>85</v>
      </c>
      <c r="B8" s="8">
        <f>VLOOKUP(CONCATENATE($A8, " ", $B$6), 'Table 8 - Full data'!$A$2:$C$253, 2, FALSE)</f>
        <v>29275</v>
      </c>
      <c r="C8" s="17">
        <f>VLOOKUP(CONCATENATE($A8, " ", $B$6), 'Table 8 - Full data'!$A$2:$C$253, 3, FALSE)</f>
        <v>54247697</v>
      </c>
    </row>
    <row r="9" spans="1:3" x14ac:dyDescent="0.35">
      <c r="A9" t="s">
        <v>160</v>
      </c>
      <c r="B9" s="9">
        <f>VLOOKUP(CONCATENATE($A9, " ", $B$6), 'Table 8 - Full data'!$A$2:$C$253, 2, FALSE)</f>
        <v>700</v>
      </c>
      <c r="C9" s="18">
        <f>VLOOKUP(CONCATENATE($A9, " ", $B$6), 'Table 8 - Full data'!$A$2:$C$253, 3, FALSE)</f>
        <v>1183751</v>
      </c>
    </row>
    <row r="10" spans="1:3" x14ac:dyDescent="0.35">
      <c r="A10" t="s">
        <v>161</v>
      </c>
      <c r="B10" s="9">
        <f>VLOOKUP(CONCATENATE($A10, " ", $B$6), 'Table 8 - Full data'!$A$2:$C$253, 2, FALSE)</f>
        <v>580</v>
      </c>
      <c r="C10" s="18">
        <f>VLOOKUP(CONCATENATE($A10, " ", $B$6), 'Table 8 - Full data'!$A$2:$C$253, 3, FALSE)</f>
        <v>1054302</v>
      </c>
    </row>
    <row r="11" spans="1:3" x14ac:dyDescent="0.35">
      <c r="A11" t="s">
        <v>162</v>
      </c>
      <c r="B11" s="9">
        <f>VLOOKUP(CONCATENATE($A11, " ", $B$6), 'Table 8 - Full data'!$A$2:$C$253, 2, FALSE)</f>
        <v>420</v>
      </c>
      <c r="C11" s="18">
        <f>VLOOKUP(CONCATENATE($A11, " ", $B$6), 'Table 8 - Full data'!$A$2:$C$253, 3, FALSE)</f>
        <v>820493</v>
      </c>
    </row>
    <row r="12" spans="1:3" x14ac:dyDescent="0.35">
      <c r="A12" t="s">
        <v>163</v>
      </c>
      <c r="B12" s="9">
        <f>VLOOKUP(CONCATENATE($A12, " ", $B$6), 'Table 8 - Full data'!$A$2:$C$253, 2, FALSE)</f>
        <v>365</v>
      </c>
      <c r="C12" s="18">
        <f>VLOOKUP(CONCATENATE($A12, " ", $B$6), 'Table 8 - Full data'!$A$2:$C$253, 3, FALSE)</f>
        <v>711746</v>
      </c>
    </row>
    <row r="13" spans="1:3" x14ac:dyDescent="0.35">
      <c r="A13" t="s">
        <v>164</v>
      </c>
      <c r="B13" s="9">
        <f>VLOOKUP(CONCATENATE($A13, " ", $B$6), 'Table 8 - Full data'!$A$2:$C$253, 2, FALSE)</f>
        <v>345</v>
      </c>
      <c r="C13" s="18">
        <f>VLOOKUP(CONCATENATE($A13, " ", $B$6), 'Table 8 - Full data'!$A$2:$C$253, 3, FALSE)</f>
        <v>652558</v>
      </c>
    </row>
    <row r="14" spans="1:3" x14ac:dyDescent="0.35">
      <c r="A14" t="s">
        <v>165</v>
      </c>
      <c r="B14" s="9">
        <f>VLOOKUP(CONCATENATE($A14, " ", $B$6), 'Table 8 - Full data'!$A$2:$C$253, 2, FALSE)</f>
        <v>670</v>
      </c>
      <c r="C14" s="18">
        <f>VLOOKUP(CONCATENATE($A14, " ", $B$6), 'Table 8 - Full data'!$A$2:$C$253, 3, FALSE)</f>
        <v>1265900</v>
      </c>
    </row>
    <row r="15" spans="1:3" x14ac:dyDescent="0.35">
      <c r="A15" t="s">
        <v>166</v>
      </c>
      <c r="B15" s="9">
        <f>VLOOKUP(CONCATENATE($A15, " ", $B$6), 'Table 8 - Full data'!$A$2:$C$253, 2, FALSE)</f>
        <v>1175</v>
      </c>
      <c r="C15" s="18">
        <f>VLOOKUP(CONCATENATE($A15, " ", $B$6), 'Table 8 - Full data'!$A$2:$C$253, 3, FALSE)</f>
        <v>2339733</v>
      </c>
    </row>
    <row r="16" spans="1:3" x14ac:dyDescent="0.35">
      <c r="A16" t="s">
        <v>167</v>
      </c>
      <c r="B16" s="9">
        <f>VLOOKUP(CONCATENATE($A16, " ", $B$6), 'Table 8 - Full data'!$A$2:$C$253, 2, FALSE)</f>
        <v>875</v>
      </c>
      <c r="C16" s="18">
        <f>VLOOKUP(CONCATENATE($A16, " ", $B$6), 'Table 8 - Full data'!$A$2:$C$253, 3, FALSE)</f>
        <v>1564258</v>
      </c>
    </row>
    <row r="17" spans="1:3" x14ac:dyDescent="0.35">
      <c r="A17" t="s">
        <v>168</v>
      </c>
      <c r="B17" s="9">
        <f>VLOOKUP(CONCATENATE($A17, " ", $B$6), 'Table 8 - Full data'!$A$2:$C$253, 2, FALSE)</f>
        <v>280</v>
      </c>
      <c r="C17" s="18">
        <f>VLOOKUP(CONCATENATE($A17, " ", $B$6), 'Table 8 - Full data'!$A$2:$C$253, 3, FALSE)</f>
        <v>522854</v>
      </c>
    </row>
    <row r="18" spans="1:3" x14ac:dyDescent="0.35">
      <c r="A18" t="s">
        <v>169</v>
      </c>
      <c r="B18" s="9">
        <f>VLOOKUP(CONCATENATE($A18, " ", $B$6), 'Table 8 - Full data'!$A$2:$C$253, 2, FALSE)</f>
        <v>355</v>
      </c>
      <c r="C18" s="18">
        <f>VLOOKUP(CONCATENATE($A18, " ", $B$6), 'Table 8 - Full data'!$A$2:$C$253, 3, FALSE)</f>
        <v>682191</v>
      </c>
    </row>
    <row r="19" spans="1:3" x14ac:dyDescent="0.35">
      <c r="A19" t="s">
        <v>170</v>
      </c>
      <c r="B19" s="9">
        <f>VLOOKUP(CONCATENATE($A19, " ", $B$6), 'Table 8 - Full data'!$A$2:$C$253, 2, FALSE)</f>
        <v>275</v>
      </c>
      <c r="C19" s="18">
        <f>VLOOKUP(CONCATENATE($A19, " ", $B$6), 'Table 8 - Full data'!$A$2:$C$253, 3, FALSE)</f>
        <v>517668</v>
      </c>
    </row>
    <row r="20" spans="1:3" x14ac:dyDescent="0.35">
      <c r="A20" t="s">
        <v>171</v>
      </c>
      <c r="B20" s="9">
        <f>VLOOKUP(CONCATENATE($A20, " ", $B$6), 'Table 8 - Full data'!$A$2:$C$253, 2, FALSE)</f>
        <v>1535</v>
      </c>
      <c r="C20" s="18">
        <f>VLOOKUP(CONCATENATE($A20, " ", $B$6), 'Table 8 - Full data'!$A$2:$C$253, 3, FALSE)</f>
        <v>2901915</v>
      </c>
    </row>
    <row r="21" spans="1:3" x14ac:dyDescent="0.35">
      <c r="A21" t="s">
        <v>172</v>
      </c>
      <c r="B21" s="9">
        <f>VLOOKUP(CONCATENATE($A21, " ", $B$6), 'Table 8 - Full data'!$A$2:$C$253, 2, FALSE)</f>
        <v>820</v>
      </c>
      <c r="C21" s="18">
        <f>VLOOKUP(CONCATENATE($A21, " ", $B$6), 'Table 8 - Full data'!$A$2:$C$253, 3, FALSE)</f>
        <v>1453993</v>
      </c>
    </row>
    <row r="22" spans="1:3" x14ac:dyDescent="0.35">
      <c r="A22" t="s">
        <v>173</v>
      </c>
      <c r="B22" s="9">
        <f>VLOOKUP(CONCATENATE($A22, " ", $B$6), 'Table 8 - Full data'!$A$2:$C$253, 2, FALSE)</f>
        <v>1515</v>
      </c>
      <c r="C22" s="18">
        <f>VLOOKUP(CONCATENATE($A22, " ", $B$6), 'Table 8 - Full data'!$A$2:$C$253, 3, FALSE)</f>
        <v>2676685</v>
      </c>
    </row>
    <row r="23" spans="1:3" x14ac:dyDescent="0.35">
      <c r="A23" t="s">
        <v>174</v>
      </c>
      <c r="B23" s="9">
        <f>VLOOKUP(CONCATENATE($A23, " ", $B$6), 'Table 8 - Full data'!$A$2:$C$253, 2, FALSE)</f>
        <v>6500</v>
      </c>
      <c r="C23" s="18">
        <f>VLOOKUP(CONCATENATE($A23, " ", $B$6), 'Table 8 - Full data'!$A$2:$C$253, 3, FALSE)</f>
        <v>11820226</v>
      </c>
    </row>
    <row r="24" spans="1:3" x14ac:dyDescent="0.35">
      <c r="A24" t="s">
        <v>175</v>
      </c>
      <c r="B24" s="9">
        <f>VLOOKUP(CONCATENATE($A24, " ", $B$6), 'Table 8 - Full data'!$A$2:$C$253, 2, FALSE)</f>
        <v>845</v>
      </c>
      <c r="C24" s="18">
        <f>VLOOKUP(CONCATENATE($A24, " ", $B$6), 'Table 8 - Full data'!$A$2:$C$253, 3, FALSE)</f>
        <v>1641802</v>
      </c>
    </row>
    <row r="25" spans="1:3" x14ac:dyDescent="0.35">
      <c r="A25" t="s">
        <v>176</v>
      </c>
      <c r="B25" s="9">
        <f>VLOOKUP(CONCATENATE($A25, " ", $B$6), 'Table 8 - Full data'!$A$2:$C$253, 2, FALSE)</f>
        <v>670</v>
      </c>
      <c r="C25" s="18">
        <f>VLOOKUP(CONCATENATE($A25, " ", $B$6), 'Table 8 - Full data'!$A$2:$C$253, 3, FALSE)</f>
        <v>1175494</v>
      </c>
    </row>
    <row r="26" spans="1:3" x14ac:dyDescent="0.35">
      <c r="A26" t="s">
        <v>177</v>
      </c>
      <c r="B26" s="9">
        <f>VLOOKUP(CONCATENATE($A26, " ", $B$6), 'Table 8 - Full data'!$A$2:$C$253, 2, FALSE)</f>
        <v>350</v>
      </c>
      <c r="C26" s="18">
        <f>VLOOKUP(CONCATENATE($A26, " ", $B$6), 'Table 8 - Full data'!$A$2:$C$253, 3, FALSE)</f>
        <v>627118</v>
      </c>
    </row>
    <row r="27" spans="1:3" x14ac:dyDescent="0.35">
      <c r="A27" t="s">
        <v>178</v>
      </c>
      <c r="B27" s="9">
        <f>VLOOKUP(CONCATENATE($A27, " ", $B$6), 'Table 8 - Full data'!$A$2:$C$253, 2, FALSE)</f>
        <v>275</v>
      </c>
      <c r="C27" s="18">
        <f>VLOOKUP(CONCATENATE($A27, " ", $B$6), 'Table 8 - Full data'!$A$2:$C$253, 3, FALSE)</f>
        <v>514563</v>
      </c>
    </row>
    <row r="28" spans="1:3" x14ac:dyDescent="0.35">
      <c r="A28" t="s">
        <v>179</v>
      </c>
      <c r="B28" s="9">
        <f>VLOOKUP(CONCATENATE($A28, " ", $B$6), 'Table 8 - Full data'!$A$2:$C$253, 2, FALSE)</f>
        <v>75</v>
      </c>
      <c r="C28" s="18">
        <f>VLOOKUP(CONCATENATE($A28, " ", $B$6), 'Table 8 - Full data'!$A$2:$C$253, 3, FALSE)</f>
        <v>127305</v>
      </c>
    </row>
    <row r="29" spans="1:3" x14ac:dyDescent="0.35">
      <c r="A29" t="s">
        <v>180</v>
      </c>
      <c r="B29" s="9">
        <f>VLOOKUP(CONCATENATE($A29, " ", $B$6), 'Table 8 - Full data'!$A$2:$C$253, 2, FALSE)</f>
        <v>1090</v>
      </c>
      <c r="C29" s="18">
        <f>VLOOKUP(CONCATENATE($A29, " ", $B$6), 'Table 8 - Full data'!$A$2:$C$253, 3, FALSE)</f>
        <v>2094606</v>
      </c>
    </row>
    <row r="30" spans="1:3" x14ac:dyDescent="0.35">
      <c r="A30" t="s">
        <v>181</v>
      </c>
      <c r="B30" s="9">
        <f>VLOOKUP(CONCATENATE($A30, " ", $B$6), 'Table 8 - Full data'!$A$2:$C$253, 2, FALSE)</f>
        <v>2860</v>
      </c>
      <c r="C30" s="18">
        <f>VLOOKUP(CONCATENATE($A30, " ", $B$6), 'Table 8 - Full data'!$A$2:$C$253, 3, FALSE)</f>
        <v>5633160</v>
      </c>
    </row>
    <row r="31" spans="1:3" x14ac:dyDescent="0.35">
      <c r="A31" t="s">
        <v>182</v>
      </c>
      <c r="B31" s="9">
        <f>VLOOKUP(CONCATENATE($A31, " ", $B$6), 'Table 8 - Full data'!$A$2:$C$253, 2, FALSE)</f>
        <v>35</v>
      </c>
      <c r="C31" s="18">
        <f>VLOOKUP(CONCATENATE($A31, " ", $B$6), 'Table 8 - Full data'!$A$2:$C$253, 3, FALSE)</f>
        <v>54598</v>
      </c>
    </row>
    <row r="32" spans="1:3" x14ac:dyDescent="0.35">
      <c r="A32" t="s">
        <v>183</v>
      </c>
      <c r="B32" s="9">
        <f>VLOOKUP(CONCATENATE($A32, " ", $B$6), 'Table 8 - Full data'!$A$2:$C$253, 2, FALSE)</f>
        <v>420</v>
      </c>
      <c r="C32" s="18">
        <f>VLOOKUP(CONCATENATE($A32, " ", $B$6), 'Table 8 - Full data'!$A$2:$C$253, 3, FALSE)</f>
        <v>815263</v>
      </c>
    </row>
    <row r="33" spans="1:3" x14ac:dyDescent="0.35">
      <c r="A33" t="s">
        <v>184</v>
      </c>
      <c r="B33" s="9">
        <f>VLOOKUP(CONCATENATE($A33, " ", $B$6), 'Table 8 - Full data'!$A$2:$C$253, 2, FALSE)</f>
        <v>1030</v>
      </c>
      <c r="C33" s="18">
        <f>VLOOKUP(CONCATENATE($A33, " ", $B$6), 'Table 8 - Full data'!$A$2:$C$253, 3, FALSE)</f>
        <v>1854315</v>
      </c>
    </row>
    <row r="34" spans="1:3" x14ac:dyDescent="0.35">
      <c r="A34" t="s">
        <v>185</v>
      </c>
      <c r="B34" s="9">
        <f>VLOOKUP(CONCATENATE($A34, " ", $B$6), 'Table 8 - Full data'!$A$2:$C$253, 2, FALSE)</f>
        <v>360</v>
      </c>
      <c r="C34" s="18">
        <f>VLOOKUP(CONCATENATE($A34, " ", $B$6), 'Table 8 - Full data'!$A$2:$C$253, 3, FALSE)</f>
        <v>668253</v>
      </c>
    </row>
    <row r="35" spans="1:3" x14ac:dyDescent="0.35">
      <c r="A35" t="s">
        <v>186</v>
      </c>
      <c r="B35" s="9">
        <f>VLOOKUP(CONCATENATE($A35, " ", $B$6), 'Table 8 - Full data'!$A$2:$C$253, 2, FALSE)</f>
        <v>35</v>
      </c>
      <c r="C35" s="18">
        <f>VLOOKUP(CONCATENATE($A35, " ", $B$6), 'Table 8 - Full data'!$A$2:$C$253, 3, FALSE)</f>
        <v>57451</v>
      </c>
    </row>
    <row r="36" spans="1:3" x14ac:dyDescent="0.35">
      <c r="A36" t="s">
        <v>187</v>
      </c>
      <c r="B36" s="9">
        <f>VLOOKUP(CONCATENATE($A36, " ", $B$6), 'Table 8 - Full data'!$A$2:$C$253, 2, FALSE)</f>
        <v>580</v>
      </c>
      <c r="C36" s="18">
        <f>VLOOKUP(CONCATENATE($A36, " ", $B$6), 'Table 8 - Full data'!$A$2:$C$253, 3, FALSE)</f>
        <v>1050471</v>
      </c>
    </row>
    <row r="37" spans="1:3" x14ac:dyDescent="0.35">
      <c r="A37" t="s">
        <v>188</v>
      </c>
      <c r="B37" s="9">
        <f>VLOOKUP(CONCATENATE($A37, " ", $B$6), 'Table 8 - Full data'!$A$2:$C$253, 2, FALSE)</f>
        <v>2215</v>
      </c>
      <c r="C37" s="18">
        <f>VLOOKUP(CONCATENATE($A37, " ", $B$6), 'Table 8 - Full data'!$A$2:$C$253, 3, FALSE)</f>
        <v>4047634</v>
      </c>
    </row>
    <row r="38" spans="1:3" x14ac:dyDescent="0.35">
      <c r="A38" t="s">
        <v>189</v>
      </c>
      <c r="B38" s="9">
        <f>VLOOKUP(CONCATENATE($A38, " ", $B$6), 'Table 8 - Full data'!$A$2:$C$253, 2, FALSE)</f>
        <v>350</v>
      </c>
      <c r="C38" s="18">
        <f>VLOOKUP(CONCATENATE($A38, " ", $B$6), 'Table 8 - Full data'!$A$2:$C$253, 3, FALSE)</f>
        <v>690827</v>
      </c>
    </row>
    <row r="39" spans="1:3" x14ac:dyDescent="0.35">
      <c r="A39" t="s">
        <v>190</v>
      </c>
      <c r="B39" s="9">
        <f>VLOOKUP(CONCATENATE($A39, " ", $B$6), 'Table 8 - Full data'!$A$2:$C$253, 2, FALSE)</f>
        <v>745</v>
      </c>
      <c r="C39" s="18">
        <f>VLOOKUP(CONCATENATE($A39, " ", $B$6), 'Table 8 - Full data'!$A$2:$C$253, 3, FALSE)</f>
        <v>1366956</v>
      </c>
    </row>
    <row r="40" spans="1:3" x14ac:dyDescent="0.35">
      <c r="A40" t="s">
        <v>191</v>
      </c>
      <c r="B40" s="9">
        <f>VLOOKUP(CONCATENATE($A40, " ", $B$6), 'Table 8 - Full data'!$A$2:$C$253, 2, FALSE)</f>
        <v>885</v>
      </c>
      <c r="C40" s="18">
        <f>VLOOKUP(CONCATENATE($A40, " ", $B$6), 'Table 8 - Full data'!$A$2:$C$253, 3, FALSE)</f>
        <v>1572266</v>
      </c>
    </row>
    <row r="41" spans="1:3" x14ac:dyDescent="0.35">
      <c r="A41" t="s">
        <v>192</v>
      </c>
      <c r="B41" s="9">
        <f>VLOOKUP(CONCATENATE($A41, " ", $B$6), 'Table 8 - Full data'!$A$2:$C$253, 2, FALSE)</f>
        <v>5</v>
      </c>
      <c r="C41" s="18">
        <f>VLOOKUP(CONCATENATE($A41, " ", $B$6), 'Table 8 - Full data'!$A$2:$C$253, 3, FALSE)</f>
        <v>10286</v>
      </c>
    </row>
    <row r="42" spans="1:3" x14ac:dyDescent="0.35">
      <c r="A42" t="s">
        <v>193</v>
      </c>
      <c r="B42" s="9">
        <f>VLOOKUP(CONCATENATE($A42, " ", $B$6), 'Table 8 - Full data'!$A$2:$C$253, 2, FALSE)</f>
        <v>40</v>
      </c>
      <c r="C42" s="18">
        <f>VLOOKUP(CONCATENATE($A42, " ", $B$6), 'Table 8 - Full data'!$A$2:$C$253, 3, FALSE)</f>
        <v>68284</v>
      </c>
    </row>
    <row r="43" spans="1:3" x14ac:dyDescent="0.35">
      <c r="A43" t="s">
        <v>194</v>
      </c>
      <c r="B43" s="9">
        <f>VLOOKUP(CONCATENATE($A43, " ", $B$6), 'Table 8 - Full data'!$A$2:$C$253, 2, FALSE)</f>
        <v>5</v>
      </c>
      <c r="C43" s="18">
        <f>VLOOKUP(CONCATENATE($A43, " ", $B$6), 'Table 8 - Full data'!$A$2:$C$253, 3, FALSE)</f>
        <v>8773</v>
      </c>
    </row>
    <row r="44" spans="1:3" x14ac:dyDescent="0.35">
      <c r="A44" t="s">
        <v>47</v>
      </c>
    </row>
    <row r="45" spans="1:3" ht="98" customHeight="1" x14ac:dyDescent="0.35">
      <c r="A45" s="16" t="s">
        <v>31</v>
      </c>
    </row>
    <row r="46" spans="1:3" ht="155" x14ac:dyDescent="0.35">
      <c r="A46" s="16" t="s">
        <v>527</v>
      </c>
    </row>
    <row r="47" spans="1:3" ht="140.5" customHeight="1" x14ac:dyDescent="0.35">
      <c r="A47" s="16" t="s">
        <v>539</v>
      </c>
    </row>
    <row r="48" spans="1:3" x14ac:dyDescent="0.35">
      <c r="A48" t="s">
        <v>529</v>
      </c>
    </row>
    <row r="49" spans="1:1" ht="93" x14ac:dyDescent="0.35">
      <c r="A49" s="16" t="s">
        <v>540</v>
      </c>
    </row>
    <row r="50" spans="1:1" x14ac:dyDescent="0.35">
      <c r="A50" t="s">
        <v>541</v>
      </c>
    </row>
    <row r="51" spans="1:1" ht="62" x14ac:dyDescent="0.35">
      <c r="A51" s="16" t="s">
        <v>37</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lookup'!A3:A9</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Table of Contents</vt:lpstr>
      <vt:lpstr>Table 1 Applications by Month</vt:lpstr>
      <vt:lpstr>Table 2 Applications by Channel</vt:lpstr>
      <vt:lpstr>Table 3 Applications by LA</vt:lpstr>
      <vt:lpstr>Table 4 Processing Times</vt:lpstr>
      <vt:lpstr>Table 5 Payments by Age</vt:lpstr>
      <vt:lpstr>Table 6 Mean Value of Payments</vt:lpstr>
      <vt:lpstr>Table 7 Payments by Month</vt:lpstr>
      <vt:lpstr>Table 8 Payments by LA</vt:lpstr>
      <vt:lpstr>Table 9 Clients paid</vt:lpstr>
      <vt:lpstr>Table 10 Re-determinations</vt:lpstr>
      <vt:lpstr>Table 11 Appeals</vt:lpstr>
      <vt:lpstr>Chart 1 Applications by Month</vt:lpstr>
      <vt:lpstr>Chart 2 Payments to Recipients</vt:lpstr>
      <vt:lpstr>Table 3 - Full data</vt:lpstr>
      <vt:lpstr>Table 6 - Full data</vt:lpstr>
      <vt:lpstr>Table 8 -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U457408</dc:creator>
  <cp:lastModifiedBy>Johnston H (Hannah)</cp:lastModifiedBy>
  <dcterms:created xsi:type="dcterms:W3CDTF">2024-11-05T15:20:23Z</dcterms:created>
  <dcterms:modified xsi:type="dcterms:W3CDTF">2024-12-02T12:37:48Z</dcterms:modified>
</cp:coreProperties>
</file>