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s0177a\datashare\Social_Security_Scotland\Statistics\JSP\Official Statistical Publications\Publication_Dec_2023\Final versions for website\"/>
    </mc:Choice>
  </mc:AlternateContent>
  <xr:revisionPtr revIDLastSave="0" documentId="13_ncr:1_{27B00ABC-6694-470D-84EF-FDF1B513E999}" xr6:coauthVersionLast="47" xr6:coauthVersionMax="47" xr10:uidLastSave="{00000000-0000-0000-0000-000000000000}"/>
  <bookViews>
    <workbookView xWindow="0" yWindow="4110" windowWidth="28800" windowHeight="11385" xr2:uid="{00000000-000D-0000-FFFF-FFFF00000000}"/>
  </bookViews>
  <sheets>
    <sheet name="Table of Contents" sheetId="1" r:id="rId1"/>
    <sheet name="Table 1 Applications by month" sheetId="2" r:id="rId2"/>
    <sheet name="Table 2 Applications by channel" sheetId="3" r:id="rId3"/>
    <sheet name="Table 3 Applications by age" sheetId="4" r:id="rId4"/>
    <sheet name="Table 4 Applications by LA" sheetId="5" r:id="rId5"/>
    <sheet name="Table 5 Cared for People" sheetId="6" r:id="rId6"/>
    <sheet name="Table 6 Processing Times" sheetId="7" r:id="rId7"/>
    <sheet name="Table 7 Payments by month" sheetId="8" r:id="rId8"/>
    <sheet name="Table 8 Payments by LA" sheetId="9" r:id="rId9"/>
    <sheet name="Table 9 Clients paid" sheetId="10" r:id="rId10"/>
    <sheet name="Table 10 Internal Reviews" sheetId="11" r:id="rId11"/>
    <sheet name="Chart 1 Applications by month" sheetId="12" r:id="rId12"/>
    <sheet name="Table 3 - Full data" sheetId="13" r:id="rId13"/>
    <sheet name="Table 4 - Full data" sheetId="14" r:id="rId14"/>
    <sheet name="Table 8 - Full data" sheetId="15" r:id="rId15"/>
    <sheet name="Financial year lookup"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5" l="1"/>
  <c r="C10" i="5"/>
  <c r="C9" i="5"/>
  <c r="B44" i="5"/>
  <c r="B42" i="9"/>
  <c r="C42" i="9"/>
  <c r="D42" i="9"/>
  <c r="J14" i="4"/>
  <c r="D43" i="9"/>
  <c r="C43" i="9"/>
  <c r="B43" i="9"/>
  <c r="D41" i="9"/>
  <c r="C41" i="9"/>
  <c r="B41" i="9"/>
  <c r="D40" i="9"/>
  <c r="C40" i="9"/>
  <c r="B40" i="9"/>
  <c r="D39" i="9"/>
  <c r="C39" i="9"/>
  <c r="B39" i="9"/>
  <c r="D38" i="9"/>
  <c r="C38" i="9"/>
  <c r="B38" i="9"/>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J44" i="5"/>
  <c r="I44" i="5"/>
  <c r="H44" i="5"/>
  <c r="G44" i="5"/>
  <c r="F44" i="5"/>
  <c r="E44" i="5"/>
  <c r="D44" i="5"/>
  <c r="C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B10" i="5"/>
  <c r="J9" i="5"/>
  <c r="I9" i="5"/>
  <c r="H9" i="5"/>
  <c r="G9" i="5"/>
  <c r="F9" i="5"/>
  <c r="E9" i="5"/>
  <c r="D9" i="5"/>
  <c r="B9" i="5"/>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19" i="1"/>
  <c r="A18" i="1"/>
  <c r="A17" i="1"/>
  <c r="A16" i="1"/>
  <c r="A15" i="1"/>
  <c r="A14" i="1"/>
  <c r="A13" i="1"/>
  <c r="A12" i="1"/>
  <c r="A11" i="1"/>
  <c r="A10" i="1"/>
  <c r="A9" i="1"/>
  <c r="A8" i="1"/>
  <c r="A7" i="1"/>
  <c r="A6" i="1"/>
  <c r="A5" i="1"/>
</calcChain>
</file>

<file path=xl/sharedStrings.xml><?xml version="1.0" encoding="utf-8"?>
<sst xmlns="http://schemas.openxmlformats.org/spreadsheetml/2006/main" count="1405" uniqueCount="461">
  <si>
    <t>Job Start Payment from 17 August 2020 to 30 September 2023</t>
  </si>
  <si>
    <t>Table 1: Applications and decisions for Job Start Payment by month</t>
  </si>
  <si>
    <t>Table 2: Applications for Job Start Payment by channel</t>
  </si>
  <si>
    <t>Table 3: Applications and decisions for Job Start Payment by age group</t>
  </si>
  <si>
    <t>Table 4: Applications and authorisations for Job Start Payment by local authority area</t>
  </si>
  <si>
    <t>Table 5: Applications and decisions for Job Start Payment by care leaver status</t>
  </si>
  <si>
    <t>Table 6: Processing times for Job Start Payment by month of decision</t>
  </si>
  <si>
    <t>Table 7: Payments for Job Start Payment by month of issue</t>
  </si>
  <si>
    <t>Table 8: Payments for Job Start Payment by local authority area</t>
  </si>
  <si>
    <t>Table 9: Number of individual Job Start Payment clients paid by financial year</t>
  </si>
  <si>
    <t>Table 10: Internal Reviews for Job Start Payment (Management Information)</t>
  </si>
  <si>
    <t>Chart 1: Applications for Job Start Payment by month</t>
  </si>
  <si>
    <t>List of financial years covered in this publication</t>
  </si>
  <si>
    <t>Table of Contents</t>
  </si>
  <si>
    <t>This worksheet contains one table.  Applications and decisions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</si>
  <si>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</si>
  <si>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</si>
  <si>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A50.</t>
  </si>
  <si>
    <t>This worksheet contains one table. Applications are summarised by month and application channel.</t>
  </si>
  <si>
    <t>Notes are located below this table and begin in cell A46.</t>
  </si>
  <si>
    <t>This worksheet contains one table which summarises applications and decisions by age group.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</si>
  <si>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3 Full data.</t>
  </si>
  <si>
    <t>Notes are located below this table and begin in cell A15.</t>
  </si>
  <si>
    <t xml:space="preserve">Financial Year selection
</t>
  </si>
  <si>
    <t>This worksheet contains one table which summarises applications and authorisations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</si>
  <si>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4 Full data.</t>
  </si>
  <si>
    <t>Notes are located below this table and begin in cell A45.</t>
  </si>
  <si>
    <t>This table contains one table.  Applications and decisions are summarised by Care Leaver Status.</t>
  </si>
  <si>
    <t>Notes are located below this table and begin in cell A10.</t>
  </si>
  <si>
    <t>This table contains one table. This table summarises processing times by month. The percentage of applications processed is located at the bottom of the table.</t>
  </si>
  <si>
    <t>This table contains one table.  Value of payments are displayed by month of issue and financial year totals are located at the bottom of the table.</t>
  </si>
  <si>
    <t>Notes are located below this table and begin in cell A48.</t>
  </si>
  <si>
    <t>This worksheet contains one table which summarises the number and value of payments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</si>
  <si>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8 Full data.</t>
  </si>
  <si>
    <t>Notes are located below this table and begin in cell A44.</t>
  </si>
  <si>
    <t>This worksheet contains one table which summarises number of individual clients helped by financial year. All time total is located at the bottom of the table.</t>
  </si>
  <si>
    <t>Notes are located below this table and begin in cell A11.</t>
  </si>
  <si>
    <t>This table contains one table.  Reviews are summarised by month.</t>
  </si>
  <si>
    <t>This worksheet contains one chart. Alternative text for this chart is located in cell A3.</t>
  </si>
  <si>
    <t>Alternative Text: This chart summarises the number of applications received since the benefit launched on 17 August 2020. Vertical bars are used to show the number of applications for each month. The figures used in this chart are located in Table 1 of this document.</t>
  </si>
  <si>
    <t>Figures are rounded for disclosure control and may not sum due to rounding.</t>
  </si>
  <si>
    <t>[c] Figures suppressed for disclosure control</t>
  </si>
  <si>
    <t>[note 1] Financial Year 2020 - 2021 includes the months from August 2020 to March 2021; Financial Year 2021 - 2022 includes the months from April 2021 to March 2022; Financial Year 2022 - 2023 includes the months from April 2022 to March 2023;  Financial Year 2023 - 2024 includes the months from April 2023 to September 2023.</t>
  </si>
  <si>
    <t>[note 2] Job Start Payment was launched on the 17 August 2020 so figures for this period are from 17 to 31 August only.</t>
  </si>
  <si>
    <t>[note 3]  Applications are processed once a decision has been made to authorise or deny an application, or once an application is withdrawn by the applicant. Data is presented by the month of decision rather than month the application was received.</t>
  </si>
  <si>
    <t>[c] Figures suppressed for disclosure control.</t>
  </si>
  <si>
    <t>[note 1] This table excludes a very small number of applications where the application channel has been entered incorrectly in Social Security Scotland’s case management system. See the about the data section of the publication for further information.</t>
  </si>
  <si>
    <t>[note 2] Job Start Payment was launched on 17 August so figures for this period are from 17 to 31 August only.</t>
  </si>
  <si>
    <t>[note 3] From the 3rd July 2020, a limited inbound telephony service was available due to changes resulting from the Covid-19 pandemic. The full telephony service resumed on 2nd November 2020.</t>
  </si>
  <si>
    <t>[note 1] The Other category includes applications where the applicant is under 16 years old, over 25 years old, or where the applicants age is unknown.</t>
  </si>
  <si>
    <t>[note 2] Applications are processed once a decision has been made to authorise or deny an application, or once an application is withdrawn by the applicant.</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</si>
  <si>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</si>
  <si>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</si>
  <si>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do not have a postcode and therefore cannot be matched to local authority or country.</t>
  </si>
  <si>
    <t>[note 4] Applications are processed once a decision has been made to authorise or deny the application, or once an application is withdrawn by the applicant.</t>
  </si>
  <si>
    <t>See the data quality section of the publication for further information about how postcodes are matched to local authorities and country.</t>
  </si>
  <si>
    <t>[note 1] An applicant is considered a care leaver within this table if they provide evidence of their care leaver status when making an application. It is possible that an applicant may be a care leaver but choose not to provide evidence of this if they qualify for the benefit under the standard eligibility criteria. In this instance, the applicant would be classified as 'Not declared as a Care Leaver' within this table.  See the background information section of the publication document for more information on eligibility criteria.</t>
  </si>
  <si>
    <t>[note 2] Applications are processed once a decision has been made to authorise or deny the application, or once an application is withdrawn by the applicant.</t>
  </si>
  <si>
    <t>[note 1] Processing time is calculated in working days, and public holidays are excluded, even if applications were processed by staff working overtime on these days. Processing time is only calculated for applications that were decided by 30th September 2023, and does not include any applications that are flagged as having had an internal review request. The number of applications processed in this table is therefore lower than the number of decisions shown in other tables.</t>
  </si>
  <si>
    <t>[note 2] Data is presented by the month of decision rather than month the application was received.</t>
  </si>
  <si>
    <t>[note 3] Job Start Payment launched on the 17 August 2020 so figures for this period are from 17 to 31 August only, leaving 10 working days in the month of August in which decisions could be made.</t>
  </si>
  <si>
    <t>[note 4] Financial Year 2020 - 2021 includes the months from August 2020 to March 2021; Financial Year 2021 - 2022 includes the months from April 2021 to March 2022; Financial Year 2022 - 2023 includes the months from April 2022 to March 2023; Financial Year 2023 - 2024 includes the months from April 2023 to September 2023.</t>
  </si>
  <si>
    <t>[note 5] The median is the middle value of an ordered dataset, or the point at which half of the values are higher and half of the values are lower.</t>
  </si>
  <si>
    <t>[note 1] Payments are issued once applications are processed and a decision is made to authorise the application. Data is presented by the month of a payment being issued rather than month the application was received or the month of decision.</t>
  </si>
  <si>
    <t>[note 2] Due to Job Start Payment launching on the 17 August 2020, a very small number of payments were made in August. Payment values for August and September have therefore been aggregated for disclosure control.</t>
  </si>
  <si>
    <t>[note 3] Financial Year 2020 - 2021 includes the months from August 2020 to March 2021; Financial Year 2021 - 2022 includes the months from April 2021 to March 2022; Financial Year 2022 - 2023 includes the months from April 2022 to March 2023; Financial Year 2023 - 2024 includes the months from April 2023 to September 2023.</t>
  </si>
  <si>
    <t>[note 4] Includes payments that are a result of internal reviews.</t>
  </si>
  <si>
    <t>[note 5] Excludes a very small number of payments which are made manually to clients (see the Data Quality section of the publication for more information).</t>
  </si>
  <si>
    <t>[note 4] Payments are issued once applications are processed and a decision is made to authorise the application. Data is presented by the date a payment is issued rather than date the application was received or the date of decision.</t>
  </si>
  <si>
    <t>[note 5] Includes payments that are a result of internal reviews</t>
  </si>
  <si>
    <t>[note 6] Excludes a very small number of payments which are made manually to clients (see the Data Quality section of the publication for more information)</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</si>
  <si>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</si>
  <si>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</si>
  <si>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2020 - 2021 includes the months from August 2020 to March 2021; Financial Year 2021 - 2022 includes the months from April 2021 to March 2022; Financial Year 2022 - 2023 includes the months from April 2022 to March 2023; Financial Year 2023 - 2024 includes the months from April 2023 to September 2023.</t>
  </si>
  <si>
    <t>[note 3] Includes payments that are a result of re-determinations and appeals.</t>
  </si>
  <si>
    <t>[note 4] Clients can apply and receive payment for Job Start Payment multiple times given they meet the eligilibilty criteria. More information on this can be found in the PDF document for the publication.</t>
  </si>
  <si>
    <t>[note 1] Job Start Payment was launched on the 17 August 2020 so figures for August 2020 are for the period 17 to 31 August only.</t>
  </si>
  <si>
    <t>[note 3] Figures do not include reviews that were deemed 'invalid'.</t>
  </si>
  <si>
    <t>[note 4] Data is presented by the month of decision rather than month the request was received.</t>
  </si>
  <si>
    <t>[note 5] Average days to respond are only calculated for reviews that were disallowed or allowed - this figure excludes reviews that were withdrawn. Median has been used to calculate average number of days to respond. The median is the middle value of an ordered dataset, or the point at which half of the values are higher and half of the values are lower.</t>
  </si>
  <si>
    <t>Table Number</t>
  </si>
  <si>
    <t>Table or Chart Description</t>
  </si>
  <si>
    <t>Applications and decisions for Job Start Payment by month</t>
  </si>
  <si>
    <t>Applications for Job Start Payment by channel</t>
  </si>
  <si>
    <t>Applications and decisions for Job Start Payment by age group</t>
  </si>
  <si>
    <t>Applications and authorisations for Job Start Payment by local authority area</t>
  </si>
  <si>
    <t>Applications and decisions for Job Start Payment by care leaver status</t>
  </si>
  <si>
    <t>Processing times for Job Start Payment by month of decision</t>
  </si>
  <si>
    <t>Payments for Job Start Payment by month of issue</t>
  </si>
  <si>
    <t>Payments for Job Start Payment by local authority area</t>
  </si>
  <si>
    <t>Number of individual Job Start Payment clients paid by financial year</t>
  </si>
  <si>
    <t>Internal Reviews for Job Start Payment (management information)</t>
  </si>
  <si>
    <t>Applications for Job Start Payment by month</t>
  </si>
  <si>
    <t>Applications and decisions for Job Start Payment by age group - Full Data</t>
  </si>
  <si>
    <t>Applications and authorisations for Job Start Payment by local authority area - Full Data</t>
  </si>
  <si>
    <t>Payments for Job Start Payment by Local Authority - Full Data</t>
  </si>
  <si>
    <t>Total applications received</t>
  </si>
  <si>
    <t>Percentage of total applications received</t>
  </si>
  <si>
    <t>Authorised applications</t>
  </si>
  <si>
    <t>Denied applications</t>
  </si>
  <si>
    <t>Withdrawn applications</t>
  </si>
  <si>
    <t>Percentage of processed applications authorised</t>
  </si>
  <si>
    <t>Percentage of processed applications denied</t>
  </si>
  <si>
    <t>Percentage of processed applications withdrawn</t>
  </si>
  <si>
    <t>Total</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</si>
  <si>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</si>
  <si>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</si>
  <si>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</si>
  <si>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</si>
  <si>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</si>
  <si>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</si>
  <si>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</si>
  <si>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</si>
  <si>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</si>
  <si>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</si>
  <si>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</si>
  <si>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</si>
  <si>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</si>
  <si>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</si>
  <si>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</si>
  <si>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</si>
  <si>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</si>
  <si>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</si>
  <si>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</si>
  <si>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</si>
  <si>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</si>
  <si>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</si>
  <si>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</si>
  <si>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</si>
  <si>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</si>
  <si>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</si>
  <si>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</si>
  <si>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</si>
  <si>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</si>
  <si>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</si>
  <si>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</si>
  <si>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</si>
  <si>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</si>
  <si>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</si>
  <si>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</si>
  <si>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</si>
  <si>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</si>
  <si>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</si>
  <si>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Financial Year 2020-2021</t>
  </si>
  <si>
    <t>Financial Year 2021-2022</t>
  </si>
  <si>
    <t>Financial Year 2022-2023</t>
  </si>
  <si>
    <t>Financial Year 2023-2024</t>
  </si>
  <si>
    <t>Online Applications</t>
  </si>
  <si>
    <t>Paper Applications</t>
  </si>
  <si>
    <t>Percentage of Online Applications</t>
  </si>
  <si>
    <t>Percentage of Paper Applications</t>
  </si>
  <si>
    <t>Percentage of Phone Applications</t>
  </si>
  <si>
    <t>16-17 years</t>
  </si>
  <si>
    <t>18-21 years</t>
  </si>
  <si>
    <t>22-24 years</t>
  </si>
  <si>
    <t>25 years</t>
  </si>
  <si>
    <t>Other</t>
  </si>
  <si>
    <t xml:space="preserve">Percentage of total applications received </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</si>
  <si>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</si>
  <si>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</si>
  <si>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</si>
  <si>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</si>
  <si>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</si>
  <si>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</si>
  <si>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</si>
  <si>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</si>
  <si>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</si>
  <si>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</si>
  <si>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</si>
  <si>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</si>
  <si>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</si>
  <si>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</si>
  <si>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</si>
  <si>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</si>
  <si>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</si>
  <si>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</si>
  <si>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</si>
  <si>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</si>
  <si>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</si>
  <si>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</si>
  <si>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</si>
  <si>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</si>
  <si>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</si>
  <si>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</si>
  <si>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</si>
  <si>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</si>
  <si>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</si>
  <si>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</si>
  <si>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</si>
  <si>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</si>
  <si>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</si>
  <si>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</si>
  <si>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</si>
  <si>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Care Leaver</t>
  </si>
  <si>
    <t>Not declared as a Care Leaver</t>
  </si>
  <si>
    <t>Total applications processed excluding internal reviews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</si>
  <si>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</si>
  <si>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</si>
  <si>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</si>
  <si>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</si>
  <si>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</si>
  <si>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</si>
  <si>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</si>
  <si>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</si>
  <si>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</si>
  <si>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or more days</t>
  </si>
  <si>
    <t>Percentage of Total Applications Processed</t>
  </si>
  <si>
    <t>August/September 2020</t>
  </si>
  <si>
    <t>Number of payments</t>
  </si>
  <si>
    <t>Percentage of total payment value</t>
  </si>
  <si>
    <t>All time</t>
  </si>
  <si>
    <t>Financial year 2020-2021</t>
  </si>
  <si>
    <t>Financial year 2021-2022</t>
  </si>
  <si>
    <t>Financial year 2022-2023</t>
  </si>
  <si>
    <t>Financial year 2023-2024</t>
  </si>
  <si>
    <t>Reviews as a percentage of decisions processed</t>
  </si>
  <si>
    <t>Percentage of completed reviews which are disallowed</t>
  </si>
  <si>
    <t>Percentage of completed reviews which are allowed or partially allowed</t>
  </si>
  <si>
    <t>Percentage of completed reviews which are withdrawn</t>
  </si>
  <si>
    <t>Review requests pending by end of month</t>
  </si>
  <si>
    <t>Applicant age group</t>
  </si>
  <si>
    <t>Total applications processed</t>
  </si>
  <si>
    <t>16-17 years 2020-2021</t>
  </si>
  <si>
    <t>16-17 years 2021-2022</t>
  </si>
  <si>
    <t>16-17 years 2022-2023</t>
  </si>
  <si>
    <t>16-17 years 2023-2024</t>
  </si>
  <si>
    <t>16-17 years All time</t>
  </si>
  <si>
    <t>18-21 years 2020-2021</t>
  </si>
  <si>
    <t>18-21 years 2021-2022</t>
  </si>
  <si>
    <t>18-21 years 2022-2023</t>
  </si>
  <si>
    <t>18-21 years 2023-2024</t>
  </si>
  <si>
    <t>18-21 years All time</t>
  </si>
  <si>
    <t>22-24 years 2020-2021</t>
  </si>
  <si>
    <t>22-24 years 2021-2022</t>
  </si>
  <si>
    <t>22-24 years 2022-2023</t>
  </si>
  <si>
    <t>22-24 years 2023-2024</t>
  </si>
  <si>
    <t>22-24 years All time</t>
  </si>
  <si>
    <t>25 years 2020-2021</t>
  </si>
  <si>
    <t>25 years 2021-2022</t>
  </si>
  <si>
    <t>25 years 2022-2023</t>
  </si>
  <si>
    <t>25 years 2023-2024</t>
  </si>
  <si>
    <t>25 years All time</t>
  </si>
  <si>
    <t>Other 2020-2021</t>
  </si>
  <si>
    <t>Other 2021-2022</t>
  </si>
  <si>
    <t>Other 2022-2023</t>
  </si>
  <si>
    <t>Other 2023-2024</t>
  </si>
  <si>
    <t>Other All time</t>
  </si>
  <si>
    <t>Total 2020-2021</t>
  </si>
  <si>
    <t>Total 2021-2022</t>
  </si>
  <si>
    <t>Total 2022-2023</t>
  </si>
  <si>
    <t>Total 2023-2024</t>
  </si>
  <si>
    <t>Total All time</t>
  </si>
  <si>
    <t>Local Authority area</t>
  </si>
  <si>
    <t>Aberdeen City 2020-2021</t>
  </si>
  <si>
    <t>Aberdeen City 2021-2022</t>
  </si>
  <si>
    <t>Aberdeen City 2022-2023</t>
  </si>
  <si>
    <t>Aberdeen City 2023-2024</t>
  </si>
  <si>
    <t>Aberdeen City All time</t>
  </si>
  <si>
    <t>Aberdeenshire 2020-2021</t>
  </si>
  <si>
    <t>Aberdeenshire 2021-2022</t>
  </si>
  <si>
    <t>Aberdeenshire 2022-2023</t>
  </si>
  <si>
    <t>Aberdeenshire 2023-2024</t>
  </si>
  <si>
    <t>Aberdeenshire All time</t>
  </si>
  <si>
    <t>Angus 2020-2021</t>
  </si>
  <si>
    <t>Angus 2021-2022</t>
  </si>
  <si>
    <t>Angus 2022-2023</t>
  </si>
  <si>
    <t>Angus 2023-2024</t>
  </si>
  <si>
    <t>Angus All time</t>
  </si>
  <si>
    <t>Argyll and Bute 2020-2021</t>
  </si>
  <si>
    <t>Argyll and Bute 2021-2022</t>
  </si>
  <si>
    <t>Argyll and Bute 2022-2023</t>
  </si>
  <si>
    <t>Argyll and Bute 2023-2024</t>
  </si>
  <si>
    <t>Argyll and Bute All time</t>
  </si>
  <si>
    <t>Clackmannanshire 2020-2021</t>
  </si>
  <si>
    <t>Clackmannanshire 2021-2022</t>
  </si>
  <si>
    <t>Clackmannanshire 2022-2023</t>
  </si>
  <si>
    <t>Clackmannanshire 2023-2024</t>
  </si>
  <si>
    <t>Clackmannanshire All time</t>
  </si>
  <si>
    <t>Dumfries and Galloway 2020-2021</t>
  </si>
  <si>
    <t>Dumfries and Galloway 2021-2022</t>
  </si>
  <si>
    <t>Dumfries and Galloway 2022-2023</t>
  </si>
  <si>
    <t>Dumfries and Galloway 2023-2024</t>
  </si>
  <si>
    <t>Dumfries and Galloway All time</t>
  </si>
  <si>
    <t>Dundee City 2020-2021</t>
  </si>
  <si>
    <t>Dundee City 2021-2022</t>
  </si>
  <si>
    <t>Dundee City 2022-2023</t>
  </si>
  <si>
    <t>Dundee City 2023-2024</t>
  </si>
  <si>
    <t>Dundee City All time</t>
  </si>
  <si>
    <t>East Ayrshire 2020-2021</t>
  </si>
  <si>
    <t>East Ayrshire 2021-2022</t>
  </si>
  <si>
    <t>East Ayrshire 2022-2023</t>
  </si>
  <si>
    <t>East Ayrshire 2023-2024</t>
  </si>
  <si>
    <t>East Ayrshire All time</t>
  </si>
  <si>
    <t>East Dunbartonshire 2020-2021</t>
  </si>
  <si>
    <t>East Dunbartonshire 2021-2022</t>
  </si>
  <si>
    <t>East Dunbartonshire 2022-2023</t>
  </si>
  <si>
    <t>East Dunbartonshire 2023-2024</t>
  </si>
  <si>
    <t>East Dunbartonshire All time</t>
  </si>
  <si>
    <t>East Lothian 2020-2021</t>
  </si>
  <si>
    <t>East Lothian 2021-2022</t>
  </si>
  <si>
    <t>East Lothian 2022-2023</t>
  </si>
  <si>
    <t>East Lothian 2023-2024</t>
  </si>
  <si>
    <t>East Lothian All time</t>
  </si>
  <si>
    <t>East Renfrewshire 2020-2021</t>
  </si>
  <si>
    <t>East Renfrewshire 2021-2022</t>
  </si>
  <si>
    <t>East Renfrewshire 2022-2023</t>
  </si>
  <si>
    <t>East Renfrewshire 2023-2024</t>
  </si>
  <si>
    <t>East Renfrewshire All time</t>
  </si>
  <si>
    <t>Edinburgh, City of 2020-2021</t>
  </si>
  <si>
    <t>Edinburgh, City of 2021-2022</t>
  </si>
  <si>
    <t>Edinburgh, City of 2022-2023</t>
  </si>
  <si>
    <t>Edinburgh, City of 2023-2024</t>
  </si>
  <si>
    <t>Edinburgh, City of All time</t>
  </si>
  <si>
    <t>Falkirk 2020-2021</t>
  </si>
  <si>
    <t>Falkirk 2021-2022</t>
  </si>
  <si>
    <t>Falkirk 2022-2023</t>
  </si>
  <si>
    <t>Falkirk 2023-2024</t>
  </si>
  <si>
    <t>Falkirk All time</t>
  </si>
  <si>
    <t>Fife 2020-2021</t>
  </si>
  <si>
    <t>Fife 2021-2022</t>
  </si>
  <si>
    <t>Fife 2022-2023</t>
  </si>
  <si>
    <t>Fife 2023-2024</t>
  </si>
  <si>
    <t>Fife All time</t>
  </si>
  <si>
    <t>Glasgow City 2020-2021</t>
  </si>
  <si>
    <t>Glasgow City 2021-2022</t>
  </si>
  <si>
    <t>Glasgow City 2022-2023</t>
  </si>
  <si>
    <t>Glasgow City 2023-2024</t>
  </si>
  <si>
    <t>Glasgow City All time</t>
  </si>
  <si>
    <t>Highland 2020-2021</t>
  </si>
  <si>
    <t>Highland 2021-2022</t>
  </si>
  <si>
    <t>Highland 2022-2023</t>
  </si>
  <si>
    <t>Highland 2023-2024</t>
  </si>
  <si>
    <t>Highland All time</t>
  </si>
  <si>
    <t>Inverclyde 2020-2021</t>
  </si>
  <si>
    <t>Inverclyde 2021-2022</t>
  </si>
  <si>
    <t>Inverclyde 2022-2023</t>
  </si>
  <si>
    <t>Inverclyde 2023-2024</t>
  </si>
  <si>
    <t>Inverclyde All time</t>
  </si>
  <si>
    <t>Midlothian 2020-2021</t>
  </si>
  <si>
    <t>Midlothian 2021-2022</t>
  </si>
  <si>
    <t>Midlothian 2022-2023</t>
  </si>
  <si>
    <t>Midlothian 2023-2024</t>
  </si>
  <si>
    <t>Midlothian All time</t>
  </si>
  <si>
    <t>Moray 2020-2021</t>
  </si>
  <si>
    <t>Moray 2021-2022</t>
  </si>
  <si>
    <t>Moray 2022-2023</t>
  </si>
  <si>
    <t>Moray 2023-2024</t>
  </si>
  <si>
    <t>Moray All time</t>
  </si>
  <si>
    <t>Na h-Eileanan Siar 2020-2021</t>
  </si>
  <si>
    <t>Na h-Eileanan Siar 2021-2022</t>
  </si>
  <si>
    <t>Na h-Eileanan Siar 2022-2023</t>
  </si>
  <si>
    <t>Na h-Eileanan Siar 2023-2024</t>
  </si>
  <si>
    <t>Na h-Eileanan Siar All time</t>
  </si>
  <si>
    <t>No address 2020-2021</t>
  </si>
  <si>
    <t>No address 2021-2022</t>
  </si>
  <si>
    <t>No address 2022-2023</t>
  </si>
  <si>
    <t>No address 2023-2024</t>
  </si>
  <si>
    <t>No address All time</t>
  </si>
  <si>
    <t>Non-Scottish 2020-2021</t>
  </si>
  <si>
    <t>Non-Scottish 2021-2022</t>
  </si>
  <si>
    <t>Non-Scottish 2022-2023</t>
  </si>
  <si>
    <t>Non-Scottish 2023-2024</t>
  </si>
  <si>
    <t>Non-Scottish All time</t>
  </si>
  <si>
    <t>North Ayrshire 2020-2021</t>
  </si>
  <si>
    <t>North Ayrshire 2021-2022</t>
  </si>
  <si>
    <t>North Ayrshire 2022-2023</t>
  </si>
  <si>
    <t>North Ayrshire 2023-2024</t>
  </si>
  <si>
    <t>North Ayrshire All time</t>
  </si>
  <si>
    <t>North Lanarkshire 2020-2021</t>
  </si>
  <si>
    <t>North Lanarkshire 2021-2022</t>
  </si>
  <si>
    <t>North Lanarkshire 2022-2023</t>
  </si>
  <si>
    <t>North Lanarkshire 2023-2024</t>
  </si>
  <si>
    <t>North Lanarkshire All time</t>
  </si>
  <si>
    <t>Orkney Islands 2020-2021</t>
  </si>
  <si>
    <t>Orkney Islands 2021-2022</t>
  </si>
  <si>
    <t>Orkney Islands 2022-2023</t>
  </si>
  <si>
    <t>Orkney Islands 2023-2024</t>
  </si>
  <si>
    <t>Orkney Islands All time</t>
  </si>
  <si>
    <t>Perth and Kinross 2020-2021</t>
  </si>
  <si>
    <t>Perth and Kinross 2021-2022</t>
  </si>
  <si>
    <t>Perth and Kinross 2022-2023</t>
  </si>
  <si>
    <t>Perth and Kinross 2023-2024</t>
  </si>
  <si>
    <t>Perth and Kinross All time</t>
  </si>
  <si>
    <t>Renfrewshire 2020-2021</t>
  </si>
  <si>
    <t>Renfrewshire 2021-2022</t>
  </si>
  <si>
    <t>Renfrewshire 2022-2023</t>
  </si>
  <si>
    <t>Renfrewshire 2023-2024</t>
  </si>
  <si>
    <t>Renfrewshire All time</t>
  </si>
  <si>
    <t>Scottish Borders 2020-2021</t>
  </si>
  <si>
    <t>Scottish Borders 2021-2022</t>
  </si>
  <si>
    <t>Scottish Borders 2022-2023</t>
  </si>
  <si>
    <t>Scottish Borders 2023-2024</t>
  </si>
  <si>
    <t>Scottish Borders All time</t>
  </si>
  <si>
    <t>Shetland Islands 2020-2021</t>
  </si>
  <si>
    <t>Shetland Islands 2021-2022</t>
  </si>
  <si>
    <t>Shetland Islands 2022-2023</t>
  </si>
  <si>
    <t>Shetland Islands 2023-2024</t>
  </si>
  <si>
    <t>Shetland Islands All time</t>
  </si>
  <si>
    <t>South Ayrshire 2020-2021</t>
  </si>
  <si>
    <t>South Ayrshire 2021-2022</t>
  </si>
  <si>
    <t>South Ayrshire 2022-2023</t>
  </si>
  <si>
    <t>South Ayrshire 2023-2024</t>
  </si>
  <si>
    <t>South Ayrshire All time</t>
  </si>
  <si>
    <t>South Lanarkshire 2020-2021</t>
  </si>
  <si>
    <t>South Lanarkshire 2021-2022</t>
  </si>
  <si>
    <t>South Lanarkshire 2022-2023</t>
  </si>
  <si>
    <t>South Lanarkshire 2023-2024</t>
  </si>
  <si>
    <t>South Lanarkshire All time</t>
  </si>
  <si>
    <t>Stirling 2020-2021</t>
  </si>
  <si>
    <t>Stirling 2021-2022</t>
  </si>
  <si>
    <t>Stirling 2022-2023</t>
  </si>
  <si>
    <t>Stirling 2023-2024</t>
  </si>
  <si>
    <t>Stirling All time</t>
  </si>
  <si>
    <t>Unknown 2020-2021</t>
  </si>
  <si>
    <t>Unknown 2021-2022</t>
  </si>
  <si>
    <t>Unknown 2022-2023</t>
  </si>
  <si>
    <t>Unknown 2023-2024</t>
  </si>
  <si>
    <t>Unknown All time</t>
  </si>
  <si>
    <t>West Dunbartonshire 2020-2021</t>
  </si>
  <si>
    <t>West Dunbartonshire 2021-2022</t>
  </si>
  <si>
    <t>West Dunbartonshire 2022-2023</t>
  </si>
  <si>
    <t>West Dunbartonshire 2023-2024</t>
  </si>
  <si>
    <t>West Dunbartonshire All time</t>
  </si>
  <si>
    <t>West Lothian 2020-2021</t>
  </si>
  <si>
    <t>West Lothian 2021-2022</t>
  </si>
  <si>
    <t>West Lothian 2022-2023</t>
  </si>
  <si>
    <t>West Lothian 2023-2024</t>
  </si>
  <si>
    <t>West Lothian All time</t>
  </si>
  <si>
    <t>Value of payments</t>
  </si>
  <si>
    <t>Financial year</t>
  </si>
  <si>
    <t>2020-2021</t>
  </si>
  <si>
    <t>2021-2022</t>
  </si>
  <si>
    <t>2022-2023</t>
  </si>
  <si>
    <t>[c]</t>
  </si>
  <si>
    <r>
      <t xml:space="preserve">Month
</t>
    </r>
    <r>
      <rPr>
        <sz val="12"/>
        <rFont val="Calibri"/>
        <family val="2"/>
      </rPr>
      <t>[note 1][note 2]</t>
    </r>
  </si>
  <si>
    <r>
      <t xml:space="preserve">Total applications processed
</t>
    </r>
    <r>
      <rPr>
        <sz val="12"/>
        <rFont val="Calibri"/>
        <family val="2"/>
      </rPr>
      <t>[note 3]</t>
    </r>
  </si>
  <si>
    <r>
      <t xml:space="preserve">Applications Received by month
</t>
    </r>
    <r>
      <rPr>
        <sz val="12"/>
        <rFont val="Calibri"/>
        <family val="2"/>
      </rPr>
      <t>[note 1][note 2]</t>
    </r>
  </si>
  <si>
    <r>
      <t xml:space="preserve">Phone Applications
</t>
    </r>
    <r>
      <rPr>
        <sz val="12"/>
        <rFont val="Calibri"/>
        <family val="2"/>
      </rPr>
      <t>[note 3]</t>
    </r>
  </si>
  <si>
    <r>
      <t xml:space="preserve">Applicant age group
</t>
    </r>
    <r>
      <rPr>
        <sz val="12"/>
        <rFont val="Calibri"/>
        <family val="2"/>
      </rPr>
      <t>[note 1]</t>
    </r>
  </si>
  <si>
    <r>
      <t xml:space="preserve">Total applications processed
</t>
    </r>
    <r>
      <rPr>
        <sz val="12"/>
        <rFont val="Calibri"/>
        <family val="2"/>
      </rPr>
      <t>[note 2]</t>
    </r>
  </si>
  <si>
    <r>
      <t xml:space="preserve">Local Authority area
</t>
    </r>
    <r>
      <rPr>
        <sz val="12"/>
        <rFont val="Calibri"/>
        <family val="2"/>
      </rPr>
      <t>[note 1][note 2][note 3]</t>
    </r>
  </si>
  <si>
    <r>
      <t xml:space="preserve">Total applications processed
</t>
    </r>
    <r>
      <rPr>
        <sz val="12"/>
        <rFont val="Calibri"/>
        <family val="2"/>
      </rPr>
      <t>[note 4]</t>
    </r>
  </si>
  <si>
    <r>
      <t xml:space="preserve">Care leaver status
</t>
    </r>
    <r>
      <rPr>
        <sz val="12"/>
        <rFont val="Calibri"/>
        <family val="2"/>
      </rPr>
      <t>[note 1]</t>
    </r>
  </si>
  <si>
    <t>not applicable</t>
  </si>
  <si>
    <r>
      <t xml:space="preserve">Processing time by month
</t>
    </r>
    <r>
      <rPr>
        <sz val="12"/>
        <rFont val="Calibri"/>
        <family val="2"/>
      </rPr>
      <t>[note 1][note 2][note 3][note 4]</t>
    </r>
  </si>
  <si>
    <r>
      <t xml:space="preserve">Average Processing Time
</t>
    </r>
    <r>
      <rPr>
        <sz val="12"/>
        <rFont val="Calibri"/>
        <family val="2"/>
      </rPr>
      <t>[note 5]</t>
    </r>
  </si>
  <si>
    <r>
      <t xml:space="preserve">Month of payment issue
</t>
    </r>
    <r>
      <rPr>
        <sz val="12"/>
        <rFont val="Calibri"/>
        <family val="2"/>
      </rPr>
      <t>[note 1][note 2][note 3]</t>
    </r>
  </si>
  <si>
    <r>
      <t xml:space="preserve">Value of payments for clients with a child responsibility
</t>
    </r>
    <r>
      <rPr>
        <sz val="12"/>
        <rFont val="Calibri"/>
        <family val="2"/>
      </rPr>
      <t>[note 4][note 5]</t>
    </r>
  </si>
  <si>
    <r>
      <t xml:space="preserve">Value of payments for clients without a child responsibility
</t>
    </r>
    <r>
      <rPr>
        <sz val="12"/>
        <rFont val="Calibri"/>
        <family val="2"/>
      </rPr>
      <t>[note 4][note 5]</t>
    </r>
  </si>
  <si>
    <r>
      <t xml:space="preserve">Total value of payments
</t>
    </r>
    <r>
      <rPr>
        <sz val="12"/>
        <rFont val="Calibri"/>
        <family val="2"/>
      </rPr>
      <t>[note 4][note 5]</t>
    </r>
  </si>
  <si>
    <r>
      <t xml:space="preserve">Value of payments
</t>
    </r>
    <r>
      <rPr>
        <sz val="12"/>
        <rFont val="Calibri"/>
        <family val="2"/>
      </rPr>
      <t>[note 4][note 5]
[note 6]</t>
    </r>
  </si>
  <si>
    <r>
      <t xml:space="preserve">Year of Payment
</t>
    </r>
    <r>
      <rPr>
        <sz val="12"/>
        <rFont val="Calibri"/>
        <family val="2"/>
      </rPr>
      <t>[note 1][note 2]</t>
    </r>
  </si>
  <si>
    <r>
      <t xml:space="preserve">Number of individual clients paid
</t>
    </r>
    <r>
      <rPr>
        <sz val="12"/>
        <rFont val="Calibri"/>
        <family val="2"/>
      </rPr>
      <t>[note 3][note 4]</t>
    </r>
  </si>
  <si>
    <r>
      <t xml:space="preserve">Number of review requests received
</t>
    </r>
    <r>
      <rPr>
        <sz val="12"/>
        <rFont val="Calibri"/>
        <family val="2"/>
      </rPr>
      <t>[note 3]</t>
    </r>
  </si>
  <si>
    <r>
      <t xml:space="preserve">Reviews completed
</t>
    </r>
    <r>
      <rPr>
        <sz val="12"/>
        <rFont val="Calibri"/>
        <family val="2"/>
      </rPr>
      <t>[note 3]</t>
    </r>
  </si>
  <si>
    <r>
      <t xml:space="preserve">Completed reviews which are disallowed
</t>
    </r>
    <r>
      <rPr>
        <sz val="12"/>
        <rFont val="Calibri"/>
        <family val="2"/>
      </rPr>
      <t>[note 4]</t>
    </r>
  </si>
  <si>
    <r>
      <t xml:space="preserve">Completed reviews which are allowed or partially allowed
</t>
    </r>
    <r>
      <rPr>
        <sz val="12"/>
        <rFont val="Calibri"/>
        <family val="2"/>
      </rPr>
      <t>[note 4]</t>
    </r>
  </si>
  <si>
    <r>
      <t xml:space="preserve">Completed reviews which are withdrawn
</t>
    </r>
    <r>
      <rPr>
        <sz val="12"/>
        <rFont val="Calibri"/>
        <family val="2"/>
      </rPr>
      <t>[note 4]</t>
    </r>
  </si>
  <si>
    <r>
      <t xml:space="preserve">Average number of days to respond
</t>
    </r>
    <r>
      <rPr>
        <sz val="12"/>
        <rFont val="Calibri"/>
        <family val="2"/>
      </rPr>
      <t>[note 5]</t>
    </r>
  </si>
  <si>
    <t>-</t>
  </si>
  <si>
    <t>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</si>
</sst>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
  </numFmts>
  <fonts count="12" x14ac:knownFonts="1">
    <font>
      <sz val="12"/>
      <color rgb="FF000000"/>
      <name val="Calibri"/>
    </font>
    <font>
      <sz val="11"/>
      <color theme="1"/>
      <name val="Calibri"/>
      <family val="2"/>
      <scheme val="minor"/>
    </font>
    <font>
      <sz val="11"/>
      <color theme="1"/>
      <name val="Calibri"/>
      <family val="2"/>
      <scheme val="minor"/>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b/>
      <sz val="16"/>
      <color indexed="10"/>
      <name val="Calibri"/>
      <family val="2"/>
    </font>
    <font>
      <sz val="8"/>
      <name val="Calibri"/>
    </font>
    <font>
      <sz val="12"/>
      <color rgb="FF000000"/>
      <name val="Calibri"/>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rgb="FF000000"/>
      </top>
      <bottom/>
      <diagonal/>
    </border>
  </borders>
  <cellStyleXfs count="6">
    <xf numFmtId="0" fontId="0" fillId="0" borderId="0"/>
    <xf numFmtId="49" fontId="3" fillId="0" borderId="0" applyNumberFormat="0" applyFill="0" applyAlignment="0" applyProtection="0"/>
    <xf numFmtId="0" fontId="2" fillId="0" borderId="0"/>
    <xf numFmtId="49" fontId="3" fillId="0" borderId="0" applyNumberFormat="0" applyFill="0" applyAlignment="0" applyProtection="0"/>
    <xf numFmtId="0" fontId="11" fillId="0" borderId="0"/>
    <xf numFmtId="0" fontId="1" fillId="0" borderId="0"/>
  </cellStyleXfs>
  <cellXfs count="40">
    <xf numFmtId="0" fontId="0" fillId="0" borderId="0" xfId="0"/>
    <xf numFmtId="0" fontId="4" fillId="0" borderId="0" xfId="0" applyFont="1"/>
    <xf numFmtId="0" fontId="5" fillId="0" borderId="0" xfId="0" applyFont="1"/>
    <xf numFmtId="0" fontId="6" fillId="0" borderId="0" xfId="0" applyFont="1"/>
    <xf numFmtId="0" fontId="7" fillId="0" borderId="1" xfId="0" applyFont="1" applyBorder="1" applyAlignment="1">
      <alignment horizontal="center" vertical="center" wrapText="1"/>
    </xf>
    <xf numFmtId="0" fontId="8" fillId="0" borderId="2" xfId="0" applyFont="1" applyBorder="1"/>
    <xf numFmtId="0" fontId="5" fillId="0" borderId="2" xfId="0" applyFont="1" applyBorder="1"/>
    <xf numFmtId="0" fontId="3" fillId="0" borderId="0" xfId="1" applyNumberFormat="1"/>
    <xf numFmtId="0" fontId="9" fillId="0" borderId="0" xfId="0" applyFont="1"/>
    <xf numFmtId="0" fontId="7" fillId="0" borderId="1" xfId="0" applyFont="1" applyBorder="1" applyAlignment="1">
      <alignment horizontal="left"/>
    </xf>
    <xf numFmtId="3" fontId="7" fillId="0" borderId="1" xfId="0" applyNumberFormat="1" applyFont="1" applyBorder="1" applyAlignment="1">
      <alignment horizontal="right"/>
    </xf>
    <xf numFmtId="9" fontId="7" fillId="0" borderId="1" xfId="0" applyNumberFormat="1" applyFont="1" applyBorder="1" applyAlignment="1">
      <alignment horizontal="right"/>
    </xf>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7" fillId="0" borderId="3" xfId="0" applyFont="1" applyBorder="1" applyAlignment="1">
      <alignment horizontal="left"/>
    </xf>
    <xf numFmtId="3" fontId="7" fillId="0" borderId="3" xfId="0" applyNumberFormat="1" applyFont="1" applyBorder="1" applyAlignment="1">
      <alignment horizontal="right"/>
    </xf>
    <xf numFmtId="9" fontId="7" fillId="0" borderId="3" xfId="0" applyNumberFormat="1" applyFont="1" applyBorder="1" applyAlignment="1">
      <alignment horizontal="right"/>
    </xf>
    <xf numFmtId="0" fontId="7" fillId="0" borderId="2" xfId="0" applyFont="1" applyBorder="1"/>
    <xf numFmtId="3" fontId="7" fillId="0" borderId="2" xfId="0" applyNumberFormat="1" applyFont="1" applyBorder="1" applyAlignment="1">
      <alignment horizontal="right"/>
    </xf>
    <xf numFmtId="9" fontId="7" fillId="0" borderId="2" xfId="0" applyNumberFormat="1" applyFont="1" applyBorder="1" applyAlignment="1">
      <alignment horizontal="right"/>
    </xf>
    <xf numFmtId="0" fontId="5" fillId="0" borderId="0" xfId="0" applyFont="1" applyAlignment="1">
      <alignment wrapText="1"/>
    </xf>
    <xf numFmtId="0" fontId="7" fillId="0" borderId="1" xfId="0" applyFont="1" applyBorder="1" applyAlignment="1">
      <alignment horizontal="center" vertical="center"/>
    </xf>
    <xf numFmtId="164" fontId="7" fillId="0" borderId="1" xfId="0" applyNumberFormat="1" applyFont="1" applyBorder="1" applyAlignment="1">
      <alignment horizontal="right"/>
    </xf>
    <xf numFmtId="164" fontId="5" fillId="0" borderId="2" xfId="0" applyNumberFormat="1" applyFont="1" applyBorder="1" applyAlignment="1">
      <alignment horizontal="right"/>
    </xf>
    <xf numFmtId="164" fontId="7" fillId="0" borderId="3" xfId="0" applyNumberFormat="1" applyFont="1" applyBorder="1" applyAlignment="1">
      <alignment horizontal="right"/>
    </xf>
    <xf numFmtId="164" fontId="7" fillId="0" borderId="2" xfId="0" applyNumberFormat="1" applyFont="1" applyBorder="1" applyAlignment="1">
      <alignment horizontal="right"/>
    </xf>
    <xf numFmtId="0" fontId="7" fillId="0" borderId="0" xfId="0" applyFont="1" applyAlignment="1">
      <alignment horizontal="left"/>
    </xf>
    <xf numFmtId="0" fontId="7" fillId="0" borderId="5" xfId="0" applyFont="1" applyBorder="1"/>
    <xf numFmtId="3" fontId="7" fillId="0" borderId="4" xfId="0" applyNumberFormat="1" applyFont="1" applyBorder="1" applyAlignment="1">
      <alignment horizontal="right"/>
    </xf>
    <xf numFmtId="0" fontId="7" fillId="0" borderId="2" xfId="0" applyFont="1" applyBorder="1" applyAlignment="1">
      <alignment horizontal="left"/>
    </xf>
    <xf numFmtId="0" fontId="5" fillId="0" borderId="2" xfId="0" applyFont="1" applyBorder="1" applyAlignment="1">
      <alignment horizontal="left"/>
    </xf>
    <xf numFmtId="0" fontId="7" fillId="0" borderId="0" xfId="0" applyFont="1"/>
    <xf numFmtId="0" fontId="7" fillId="0" borderId="6" xfId="0" applyFont="1" applyBorder="1"/>
    <xf numFmtId="9" fontId="7" fillId="0" borderId="4" xfId="0" applyNumberFormat="1" applyFont="1" applyBorder="1" applyAlignment="1">
      <alignment horizontal="right"/>
    </xf>
    <xf numFmtId="165" fontId="7" fillId="0" borderId="1" xfId="4" applyNumberFormat="1" applyFont="1" applyBorder="1" applyAlignment="1">
      <alignment horizontal="right"/>
    </xf>
    <xf numFmtId="3" fontId="5" fillId="0" borderId="2" xfId="4" applyNumberFormat="1" applyFont="1" applyBorder="1" applyAlignment="1">
      <alignment horizontal="right"/>
    </xf>
    <xf numFmtId="166" fontId="5" fillId="0" borderId="2" xfId="4" applyNumberFormat="1" applyFont="1" applyBorder="1" applyAlignment="1">
      <alignment horizontal="right"/>
    </xf>
    <xf numFmtId="165" fontId="7" fillId="0" borderId="4" xfId="4" applyNumberFormat="1" applyFont="1" applyBorder="1" applyAlignment="1">
      <alignment horizontal="right"/>
    </xf>
    <xf numFmtId="165" fontId="7" fillId="0" borderId="2" xfId="4" applyNumberFormat="1" applyFont="1" applyBorder="1" applyAlignment="1">
      <alignment horizontal="right"/>
    </xf>
    <xf numFmtId="3" fontId="5" fillId="0" borderId="2" xfId="5" applyNumberFormat="1" applyFont="1" applyBorder="1" applyAlignment="1">
      <alignment horizontal="right"/>
    </xf>
  </cellXfs>
  <cellStyles count="6">
    <cellStyle name="Heading 1" xfId="1" builtinId="16" customBuiltin="1"/>
    <cellStyle name="Heading 1 2" xfId="3" xr:uid="{6C81D72B-E35E-4AE2-805A-03D76F233E4C}"/>
    <cellStyle name="Normal" xfId="0" builtinId="0"/>
    <cellStyle name="Normal 2" xfId="4" xr:uid="{8A64C738-11C5-4B17-9EDC-936E0F40C8B7}"/>
    <cellStyle name="Normal 3" xfId="2" xr:uid="{3C0DE7BD-D4BB-42A4-A647-3B12ACAE0606}"/>
    <cellStyle name="Normal 4" xfId="5" xr:uid="{FE3F5E5A-F32C-415A-B028-282EA0EC4917}"/>
  </cellStyles>
  <dxfs count="140">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468100" cy="72000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866775"/>
          <a:ext cx="11468100" cy="720000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4:B19" totalsRowShown="0" headerRowDxfId="139" dataDxfId="138">
  <tableColumns count="2">
    <tableColumn id="1" xr3:uid="{00000000-0010-0000-0000-000001000000}" name="Table Number" dataDxfId="137"/>
    <tableColumn id="2" xr3:uid="{00000000-0010-0000-0000-000002000000}" name="Table or Chart Description" dataDxfId="136"/>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5:B10" totalsRowShown="0" headerRowDxfId="50" dataDxfId="49">
  <tableColumns count="2">
    <tableColumn id="1" xr3:uid="{00000000-0010-0000-0900-000001000000}" name="Year of Payment_x000a_[note 1][note 2]" dataDxfId="48"/>
    <tableColumn id="2" xr3:uid="{00000000-0010-0000-0900-000002000000}" name="Number of individual clients paid_x000a_[note 3][note 4]" dataDxfId="4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L49" totalsRowShown="0" headerRowDxfId="46" dataDxfId="45">
  <tableColumns count="12">
    <tableColumn id="1" xr3:uid="{00000000-0010-0000-0A00-000001000000}" name="Month_x000a_[note 1][note 2]" dataDxfId="44"/>
    <tableColumn id="2" xr3:uid="{00000000-0010-0000-0A00-000002000000}" name="Number of review requests received_x000a_[note 3]" dataDxfId="43"/>
    <tableColumn id="3" xr3:uid="{00000000-0010-0000-0A00-000003000000}" name="Reviews as a percentage of decisions processed" dataDxfId="42"/>
    <tableColumn id="4" xr3:uid="{00000000-0010-0000-0A00-000004000000}" name="Reviews completed_x000a_[note 3]" dataDxfId="41"/>
    <tableColumn id="5" xr3:uid="{00000000-0010-0000-0A00-000005000000}" name="Completed reviews which are disallowed_x000a_[note 4]" dataDxfId="40"/>
    <tableColumn id="6" xr3:uid="{00000000-0010-0000-0A00-000006000000}" name="Completed reviews which are allowed or partially allowed_x000a_[note 4]" dataDxfId="39"/>
    <tableColumn id="7" xr3:uid="{00000000-0010-0000-0A00-000007000000}" name="Completed reviews which are withdrawn_x000a_[note 4]" dataDxfId="38"/>
    <tableColumn id="8" xr3:uid="{00000000-0010-0000-0A00-000008000000}" name="Percentage of completed reviews which are disallowed" dataDxfId="37"/>
    <tableColumn id="9" xr3:uid="{00000000-0010-0000-0A00-000009000000}" name="Percentage of completed reviews which are allowed or partially allowed" dataDxfId="36"/>
    <tableColumn id="10" xr3:uid="{00000000-0010-0000-0A00-00000A000000}" name="Percentage of completed reviews which are withdrawn" dataDxfId="35"/>
    <tableColumn id="11" xr3:uid="{00000000-0010-0000-0A00-00000B000000}" name="Review requests pending by end of month" dataDxfId="34"/>
    <tableColumn id="12" xr3:uid="{00000000-0010-0000-0A00-00000C000000}" name="Average number of days to respond_x000a_[note 5]" dataDxfId="3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3full" displayName="table3full" ref="A1:J31" totalsRowShown="0" headerRowDxfId="32" dataDxfId="31">
  <tableColumns count="10">
    <tableColumn id="1" xr3:uid="{00000000-0010-0000-0B00-000001000000}" name="Applicant age group" dataDxfId="30"/>
    <tableColumn id="2" xr3:uid="{00000000-0010-0000-0B00-000002000000}" name="Total applications received" dataDxfId="29"/>
    <tableColumn id="3" xr3:uid="{00000000-0010-0000-0B00-000003000000}" name="Percentage of total applications received" dataDxfId="28"/>
    <tableColumn id="4" xr3:uid="{00000000-0010-0000-0B00-000004000000}" name="Total applications processed" dataDxfId="27"/>
    <tableColumn id="5" xr3:uid="{00000000-0010-0000-0B00-000005000000}" name="Authorised applications" dataDxfId="26"/>
    <tableColumn id="6" xr3:uid="{00000000-0010-0000-0B00-000006000000}" name="Denied applications" dataDxfId="25"/>
    <tableColumn id="7" xr3:uid="{00000000-0010-0000-0B00-000007000000}" name="Withdrawn applications" dataDxfId="24"/>
    <tableColumn id="8" xr3:uid="{00000000-0010-0000-0B00-000008000000}" name="Percentage of processed applications authorised" dataDxfId="23"/>
    <tableColumn id="9" xr3:uid="{00000000-0010-0000-0B00-000009000000}" name="Percentage of processed applications denied" dataDxfId="22"/>
    <tableColumn id="10" xr3:uid="{00000000-0010-0000-0B00-00000A000000}" name="Percentage of processed applications withdrawn" dataDxfId="21"/>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4full" displayName="table4full" ref="A1:J181" totalsRowShown="0" headerRowDxfId="20" dataDxfId="19">
  <tableColumns count="10">
    <tableColumn id="1" xr3:uid="{00000000-0010-0000-0C00-000001000000}" name="Local Authority area" dataDxfId="18"/>
    <tableColumn id="2" xr3:uid="{00000000-0010-0000-0C00-000002000000}" name="Total applications received" dataDxfId="17"/>
    <tableColumn id="3" xr3:uid="{00000000-0010-0000-0C00-000003000000}" name="Percentage of total applications received" dataDxfId="16"/>
    <tableColumn id="4" xr3:uid="{00000000-0010-0000-0C00-000004000000}" name="Total applications processed" dataDxfId="15"/>
    <tableColumn id="5" xr3:uid="{00000000-0010-0000-0C00-000005000000}" name="Authorised applications" dataDxfId="14"/>
    <tableColumn id="6" xr3:uid="{00000000-0010-0000-0C00-000006000000}" name="Denied applications" dataDxfId="13"/>
    <tableColumn id="7" xr3:uid="{00000000-0010-0000-0C00-000007000000}" name="Withdrawn applications" dataDxfId="12"/>
    <tableColumn id="8" xr3:uid="{00000000-0010-0000-0C00-000008000000}" name="Percentage of processed applications authorised" dataDxfId="11"/>
    <tableColumn id="9" xr3:uid="{00000000-0010-0000-0C00-000009000000}" name="Percentage of processed applications denied" dataDxfId="10"/>
    <tableColumn id="10" xr3:uid="{00000000-0010-0000-0C00-00000A000000}" name="Percentage of processed applications withdrawn" dataDxfId="9"/>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8full" displayName="table8full" ref="A1:D176" totalsRowShown="0" headerRowDxfId="8" dataDxfId="7">
  <tableColumns count="4">
    <tableColumn id="1" xr3:uid="{00000000-0010-0000-0D00-000001000000}" name="Local Authority area" dataDxfId="6"/>
    <tableColumn id="2" xr3:uid="{00000000-0010-0000-0D00-000002000000}" name="Number of payments" dataDxfId="5"/>
    <tableColumn id="3" xr3:uid="{00000000-0010-0000-0D00-000003000000}" name="Value of payments" dataDxfId="4"/>
    <tableColumn id="4" xr3:uid="{00000000-0010-0000-0D00-000004000000}" name="Percentage of total payment value" dataDxfId="3"/>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finyearlookup" displayName="tablefinyearlookup" ref="A2:A7" totalsRowShown="0" headerRowDxfId="2" dataDxfId="1">
  <tableColumns count="1">
    <tableColumn id="1" xr3:uid="{00000000-0010-0000-0E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49" totalsRowShown="0" headerRowDxfId="135" dataDxfId="134">
  <tableColumns count="10">
    <tableColumn id="1" xr3:uid="{00000000-0010-0000-0100-000001000000}" name="Month_x000a_[note 1][note 2]" dataDxfId="133"/>
    <tableColumn id="2" xr3:uid="{00000000-0010-0000-0100-000002000000}" name="Total applications received" dataDxfId="132"/>
    <tableColumn id="3" xr3:uid="{00000000-0010-0000-0100-000003000000}" name="Percentage of total applications received" dataDxfId="131"/>
    <tableColumn id="4" xr3:uid="{00000000-0010-0000-0100-000004000000}" name="Total applications processed_x000a_[note 3]" dataDxfId="130"/>
    <tableColumn id="5" xr3:uid="{00000000-0010-0000-0100-000005000000}" name="Authorised applications" dataDxfId="129"/>
    <tableColumn id="6" xr3:uid="{00000000-0010-0000-0100-000006000000}" name="Denied applications" dataDxfId="128"/>
    <tableColumn id="7" xr3:uid="{00000000-0010-0000-0100-000007000000}" name="Withdrawn applications" dataDxfId="127"/>
    <tableColumn id="8" xr3:uid="{00000000-0010-0000-0100-000008000000}" name="Percentage of processed applications authorised" dataDxfId="126"/>
    <tableColumn id="9" xr3:uid="{00000000-0010-0000-0100-000009000000}" name="Percentage of processed applications denied" dataDxfId="125"/>
    <tableColumn id="10" xr3:uid="{00000000-0010-0000-0100-00000A000000}" name="Percentage of processed applications withdrawn" dataDxfId="12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H45" totalsRowShown="0" headerRowDxfId="123" dataDxfId="122">
  <tableColumns count="8">
    <tableColumn id="1" xr3:uid="{00000000-0010-0000-0200-000001000000}" name="Applications Received by month_x000a_[note 1][note 2]" dataDxfId="121"/>
    <tableColumn id="2" xr3:uid="{00000000-0010-0000-0200-000002000000}" name="Total" dataDxfId="120"/>
    <tableColumn id="3" xr3:uid="{00000000-0010-0000-0200-000003000000}" name="Online Applications" dataDxfId="119"/>
    <tableColumn id="4" xr3:uid="{00000000-0010-0000-0200-000004000000}" name="Paper Applications" dataDxfId="118"/>
    <tableColumn id="5" xr3:uid="{00000000-0010-0000-0200-000005000000}" name="Phone Applications_x000a_[note 3]" dataDxfId="117"/>
    <tableColumn id="6" xr3:uid="{00000000-0010-0000-0200-000006000000}" name="Percentage of Online Applications" dataDxfId="116"/>
    <tableColumn id="7" xr3:uid="{00000000-0010-0000-0200-000007000000}" name="Percentage of Paper Applications" dataDxfId="115"/>
    <tableColumn id="8" xr3:uid="{00000000-0010-0000-0200-000008000000}" name="Percentage of Phone Applications" dataDxfId="11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14" totalsRowShown="0" headerRowDxfId="113" dataDxfId="112">
  <tableColumns count="10">
    <tableColumn id="1" xr3:uid="{00000000-0010-0000-0300-000001000000}" name="Applicant age group_x000a_[note 1]" dataDxfId="111"/>
    <tableColumn id="2" xr3:uid="{00000000-0010-0000-0300-000002000000}" name="Total applications received" dataDxfId="110"/>
    <tableColumn id="3" xr3:uid="{00000000-0010-0000-0300-000003000000}" name="Percentage of total applications received" dataDxfId="109"/>
    <tableColumn id="4" xr3:uid="{00000000-0010-0000-0300-000004000000}" name="Total applications processed_x000a_[note 2]" dataDxfId="108"/>
    <tableColumn id="5" xr3:uid="{00000000-0010-0000-0300-000005000000}" name="Authorised applications" dataDxfId="107"/>
    <tableColumn id="6" xr3:uid="{00000000-0010-0000-0300-000006000000}" name="Denied applications" dataDxfId="106"/>
    <tableColumn id="7" xr3:uid="{00000000-0010-0000-0300-000007000000}" name="Withdrawn applications" dataDxfId="105"/>
    <tableColumn id="8" xr3:uid="{00000000-0010-0000-0300-000008000000}" name="Percentage of processed applications authorised" dataDxfId="104"/>
    <tableColumn id="9" xr3:uid="{00000000-0010-0000-0300-000009000000}" name="Percentage of processed applications denied" dataDxfId="103"/>
    <tableColumn id="10" xr3:uid="{00000000-0010-0000-0300-00000A000000}" name="Percentage of processed applications withdrawn" dataDxfId="10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01" dataDxfId="100">
  <tableColumns count="10">
    <tableColumn id="1" xr3:uid="{00000000-0010-0000-0400-000001000000}" name="Local Authority area_x000a_[note 1][note 2][note 3]" dataDxfId="99"/>
    <tableColumn id="2" xr3:uid="{00000000-0010-0000-0400-000002000000}" name="Total applications received" dataDxfId="98"/>
    <tableColumn id="3" xr3:uid="{00000000-0010-0000-0400-000003000000}" name="Percentage of total applications received " dataDxfId="97"/>
    <tableColumn id="4" xr3:uid="{00000000-0010-0000-0400-000004000000}" name="Total applications processed_x000a_[note 4]" dataDxfId="96"/>
    <tableColumn id="5" xr3:uid="{00000000-0010-0000-0400-000005000000}" name="Authorised applications" dataDxfId="95"/>
    <tableColumn id="6" xr3:uid="{00000000-0010-0000-0400-000006000000}" name="Denied applications" dataDxfId="94"/>
    <tableColumn id="7" xr3:uid="{00000000-0010-0000-0400-000007000000}" name="Withdrawn applications" dataDxfId="93"/>
    <tableColumn id="8" xr3:uid="{00000000-0010-0000-0400-000008000000}" name="Percentage of processed applications authorised" dataDxfId="92"/>
    <tableColumn id="9" xr3:uid="{00000000-0010-0000-0400-000009000000}" name="Percentage of processed applications denied" dataDxfId="91"/>
    <tableColumn id="10" xr3:uid="{00000000-0010-0000-0400-00000A000000}" name="Percentage of processed applications withdrawn" dataDxfId="90"/>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J9" totalsRowShown="0" headerRowDxfId="89" dataDxfId="88">
  <tableColumns count="10">
    <tableColumn id="1" xr3:uid="{00000000-0010-0000-0500-000001000000}" name="Care leaver status_x000a_[note 1]" dataDxfId="87"/>
    <tableColumn id="2" xr3:uid="{00000000-0010-0000-0500-000002000000}" name="Total applications received" dataDxfId="86"/>
    <tableColumn id="3" xr3:uid="{00000000-0010-0000-0500-000003000000}" name="Percentage of total applications received" dataDxfId="85"/>
    <tableColumn id="4" xr3:uid="{00000000-0010-0000-0500-000004000000}" name="Total applications processed_x000a_[note 2]" dataDxfId="84"/>
    <tableColumn id="5" xr3:uid="{00000000-0010-0000-0500-000005000000}" name="Authorised applications" dataDxfId="83"/>
    <tableColumn id="6" xr3:uid="{00000000-0010-0000-0500-000006000000}" name="Denied applications" dataDxfId="82"/>
    <tableColumn id="7" xr3:uid="{00000000-0010-0000-0500-000007000000}" name="Withdrawn applications" dataDxfId="81"/>
    <tableColumn id="8" xr3:uid="{00000000-0010-0000-0500-000008000000}" name="Percentage of processed applications authorised" dataDxfId="80"/>
    <tableColumn id="9" xr3:uid="{00000000-0010-0000-0500-000009000000}" name="Percentage of processed applications denied" dataDxfId="79"/>
    <tableColumn id="10" xr3:uid="{00000000-0010-0000-0500-00000A000000}" name="Percentage of processed applications withdrawn" dataDxfId="7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5:M49" totalsRowShown="0" headerRowDxfId="77" dataDxfId="76">
  <tableColumns count="13">
    <tableColumn id="1" xr3:uid="{00000000-0010-0000-0600-000001000000}" name="Processing time by month_x000a_[note 1][note 2][note 3][note 4]" dataDxfId="75"/>
    <tableColumn id="2" xr3:uid="{00000000-0010-0000-0600-000002000000}" name="Total applications processed excluding internal reviews" dataDxfId="74"/>
    <tableColumn id="3" xr3:uid="{00000000-0010-0000-0600-000003000000}" name="Applications processed in the same day" dataDxfId="73"/>
    <tableColumn id="4" xr3:uid="{00000000-0010-0000-0600-000004000000}" name="Applications processed in 1-5 days" dataDxfId="72"/>
    <tableColumn id="5" xr3:uid="{00000000-0010-0000-0600-000005000000}" name="Applications processed in 6-10 days" dataDxfId="71"/>
    <tableColumn id="6" xr3:uid="{00000000-0010-0000-0600-000006000000}" name="Applications processed in 11-15 days" dataDxfId="70"/>
    <tableColumn id="7" xr3:uid="{00000000-0010-0000-0600-000007000000}" name="Applications processed in 16-20 days" dataDxfId="69"/>
    <tableColumn id="8" xr3:uid="{00000000-0010-0000-0600-000008000000}" name="Applications processed in 21-25 days" dataDxfId="68"/>
    <tableColumn id="9" xr3:uid="{00000000-0010-0000-0600-000009000000}" name="Applications processed in 26-30 days" dataDxfId="67"/>
    <tableColumn id="10" xr3:uid="{00000000-0010-0000-0600-00000A000000}" name="Applications processed in 31-35 days" dataDxfId="66"/>
    <tableColumn id="11" xr3:uid="{00000000-0010-0000-0600-00000B000000}" name="Applications processed in 36-40 days" dataDxfId="65"/>
    <tableColumn id="12" xr3:uid="{00000000-0010-0000-0600-00000C000000}" name="Applications processed in 41 or more days" dataDxfId="64"/>
    <tableColumn id="13" xr3:uid="{00000000-0010-0000-0600-00000D000000}" name="Average Processing Time_x000a_[note 5]" dataDxfId="63"/>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5:D47" totalsRowShown="0" headerRowDxfId="62" dataDxfId="61">
  <tableColumns count="4">
    <tableColumn id="1" xr3:uid="{00000000-0010-0000-0700-000001000000}" name="Month of payment issue_x000a_[note 1][note 2][note 3]" dataDxfId="60"/>
    <tableColumn id="2" xr3:uid="{00000000-0010-0000-0700-000002000000}" name="Value of payments for clients with a child responsibility_x000a_[note 4][note 5]" dataDxfId="59"/>
    <tableColumn id="3" xr3:uid="{00000000-0010-0000-0700-000003000000}" name="Value of payments for clients without a child responsibility_x000a_[note 4][note 5]" dataDxfId="58"/>
    <tableColumn id="4" xr3:uid="{00000000-0010-0000-0700-000004000000}" name="Total value of payments_x000a_[note 4][note 5]" dataDxfId="57"/>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8:D43" totalsRowShown="0" headerRowDxfId="56" dataDxfId="55">
  <tableColumns count="4">
    <tableColumn id="1" xr3:uid="{00000000-0010-0000-0800-000001000000}" name="Local Authority area_x000a_[note 1][note 2][note 3]" dataDxfId="54"/>
    <tableColumn id="2" xr3:uid="{00000000-0010-0000-0800-000002000000}" name="Number of payments" dataDxfId="53"/>
    <tableColumn id="3" xr3:uid="{00000000-0010-0000-0800-000003000000}" name="Value of payments_x000a_[note 4][note 5]_x000a_[note 6]" dataDxfId="52"/>
    <tableColumn id="4" xr3:uid="{00000000-0010-0000-0800-000004000000}" name="Percentage of total payment value" dataDxfId="5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 defaultRowHeight="15.75" x14ac:dyDescent="0.25"/>
  <cols>
    <col min="1" max="1" width="20.75" customWidth="1"/>
    <col min="2" max="2" width="85.75" customWidth="1"/>
  </cols>
  <sheetData>
    <row r="1" spans="1:2" ht="21" x14ac:dyDescent="0.35">
      <c r="A1" s="7" t="s">
        <v>0</v>
      </c>
      <c r="B1" s="2"/>
    </row>
    <row r="2" spans="1:2" ht="21" x14ac:dyDescent="0.35">
      <c r="A2" s="8"/>
      <c r="B2" s="2"/>
    </row>
    <row r="3" spans="1:2" ht="18.75" x14ac:dyDescent="0.3">
      <c r="A3" s="3" t="s">
        <v>13</v>
      </c>
      <c r="B3" s="2"/>
    </row>
    <row r="4" spans="1:2" x14ac:dyDescent="0.25">
      <c r="A4" s="4" t="s">
        <v>80</v>
      </c>
      <c r="B4" s="4" t="s">
        <v>81</v>
      </c>
    </row>
    <row r="5" spans="1:2" x14ac:dyDescent="0.25">
      <c r="A5" s="5" t="str">
        <f>HYPERLINK("#'Table 1 Applications by month'!A1", "Table 1")</f>
        <v>Table 1</v>
      </c>
      <c r="B5" s="6" t="s">
        <v>82</v>
      </c>
    </row>
    <row r="6" spans="1:2" x14ac:dyDescent="0.25">
      <c r="A6" s="5" t="str">
        <f>HYPERLINK("#'Table 2 Applications by channel'!A1", "Table 2")</f>
        <v>Table 2</v>
      </c>
      <c r="B6" s="6" t="s">
        <v>83</v>
      </c>
    </row>
    <row r="7" spans="1:2" x14ac:dyDescent="0.25">
      <c r="A7" s="5" t="str">
        <f>HYPERLINK("#'Table 3 Applications by age'!A1", "Table 3")</f>
        <v>Table 3</v>
      </c>
      <c r="B7" s="6" t="s">
        <v>84</v>
      </c>
    </row>
    <row r="8" spans="1:2" x14ac:dyDescent="0.25">
      <c r="A8" s="5" t="str">
        <f>HYPERLINK("#'Table 4 Applications by LA'!A1", "Table 4")</f>
        <v>Table 4</v>
      </c>
      <c r="B8" s="6" t="s">
        <v>85</v>
      </c>
    </row>
    <row r="9" spans="1:2" x14ac:dyDescent="0.25">
      <c r="A9" s="5" t="str">
        <f>HYPERLINK("#'Table 5 Cared for People'!A1", "Table 5")</f>
        <v>Table 5</v>
      </c>
      <c r="B9" s="6" t="s">
        <v>86</v>
      </c>
    </row>
    <row r="10" spans="1:2" x14ac:dyDescent="0.25">
      <c r="A10" s="5" t="str">
        <f>HYPERLINK("#'Table 6 Processing Times'!A1", "Table 6")</f>
        <v>Table 6</v>
      </c>
      <c r="B10" s="6" t="s">
        <v>87</v>
      </c>
    </row>
    <row r="11" spans="1:2" x14ac:dyDescent="0.25">
      <c r="A11" s="5" t="str">
        <f>HYPERLINK("#'Table 7 Payments by month'!A1", "Table 7")</f>
        <v>Table 7</v>
      </c>
      <c r="B11" s="6" t="s">
        <v>88</v>
      </c>
    </row>
    <row r="12" spans="1:2" x14ac:dyDescent="0.25">
      <c r="A12" s="5" t="str">
        <f>HYPERLINK("#'Table 8 Payments by LA'!A1", "Table 8")</f>
        <v>Table 8</v>
      </c>
      <c r="B12" s="6" t="s">
        <v>89</v>
      </c>
    </row>
    <row r="13" spans="1:2" x14ac:dyDescent="0.25">
      <c r="A13" s="5" t="str">
        <f>HYPERLINK("#'Table 9 Clients paid'!A1", "Table 9")</f>
        <v>Table 9</v>
      </c>
      <c r="B13" s="6" t="s">
        <v>90</v>
      </c>
    </row>
    <row r="14" spans="1:2" x14ac:dyDescent="0.25">
      <c r="A14" s="5" t="str">
        <f>HYPERLINK("#'Table 10 Internal Reviews'!A1", "Table 10")</f>
        <v>Table 10</v>
      </c>
      <c r="B14" s="6" t="s">
        <v>91</v>
      </c>
    </row>
    <row r="15" spans="1:2" x14ac:dyDescent="0.25">
      <c r="A15" s="5" t="str">
        <f>HYPERLINK("#'Chart 1 Applications by month'!A1", "Chart 1")</f>
        <v>Chart 1</v>
      </c>
      <c r="B15" s="6" t="s">
        <v>92</v>
      </c>
    </row>
    <row r="16" spans="1:2" x14ac:dyDescent="0.25">
      <c r="A16" s="5" t="str">
        <f>HYPERLINK("#'Table 3 - Full data'!A1", "Table 3 - Full Data")</f>
        <v>Table 3 - Full Data</v>
      </c>
      <c r="B16" s="6" t="s">
        <v>93</v>
      </c>
    </row>
    <row r="17" spans="1:2" x14ac:dyDescent="0.25">
      <c r="A17" s="5" t="str">
        <f>HYPERLINK("#'Table 4 - Full data'!A1", "Table 4 - Full Data")</f>
        <v>Table 4 - Full Data</v>
      </c>
      <c r="B17" s="6" t="s">
        <v>94</v>
      </c>
    </row>
    <row r="18" spans="1:2" x14ac:dyDescent="0.25">
      <c r="A18" s="5" t="str">
        <f>HYPERLINK("#'Table 8 - Full data'!A1", "Table 8 - Full Data")</f>
        <v>Table 8 - Full Data</v>
      </c>
      <c r="B18" s="6" t="s">
        <v>95</v>
      </c>
    </row>
    <row r="19" spans="1:2" x14ac:dyDescent="0.25">
      <c r="A19" s="5" t="str">
        <f>HYPERLINK("#'Financial year lookup'!A1", "Financial year lookup")</f>
        <v>Financial year lookup</v>
      </c>
      <c r="B19" s="6" t="s">
        <v>12</v>
      </c>
    </row>
  </sheetData>
  <conditionalFormatting sqref="A1">
    <cfRule type="dataBar" priority="1">
      <dataBar>
        <cfvo type="num" val="0"/>
        <cfvo type="num" val="1"/>
        <color rgb="FFB4A9D4"/>
      </dataBar>
      <extLst>
        <ext xmlns:x14="http://schemas.microsoft.com/office/spreadsheetml/2009/9/main" uri="{B025F937-C7B1-47D3-B67F-A62EFF666E3E}">
          <x14:id>{895F3831-74D0-4A65-ACA2-6E47BD07DCEF}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95F3831-74D0-4A65-ACA2-6E47BD07DCE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5"/>
  <sheetViews>
    <sheetView workbookViewId="0"/>
  </sheetViews>
  <sheetFormatPr defaultColWidth="11" defaultRowHeight="15.75" x14ac:dyDescent="0.25"/>
  <cols>
    <col min="1" max="1" width="35.75" customWidth="1"/>
    <col min="2" max="2" width="16.75" customWidth="1"/>
  </cols>
  <sheetData>
    <row r="1" spans="1:2" ht="21" x14ac:dyDescent="0.35">
      <c r="A1" s="7" t="s">
        <v>9</v>
      </c>
      <c r="B1" s="2"/>
    </row>
    <row r="2" spans="1:2" x14ac:dyDescent="0.25">
      <c r="A2" s="2" t="s">
        <v>35</v>
      </c>
      <c r="B2" s="2"/>
    </row>
    <row r="3" spans="1:2" x14ac:dyDescent="0.25">
      <c r="A3" s="2" t="s">
        <v>15</v>
      </c>
      <c r="B3" s="2"/>
    </row>
    <row r="4" spans="1:2" x14ac:dyDescent="0.25">
      <c r="A4" s="2" t="s">
        <v>36</v>
      </c>
      <c r="B4" s="2"/>
    </row>
    <row r="5" spans="1:2" ht="80.099999999999994" customHeight="1" x14ac:dyDescent="0.25">
      <c r="A5" s="4" t="s">
        <v>451</v>
      </c>
      <c r="B5" s="4" t="s">
        <v>452</v>
      </c>
    </row>
    <row r="6" spans="1:2" x14ac:dyDescent="0.25">
      <c r="A6" s="9" t="s">
        <v>210</v>
      </c>
      <c r="B6" s="10">
        <v>5030</v>
      </c>
    </row>
    <row r="7" spans="1:2" x14ac:dyDescent="0.25">
      <c r="A7" s="2" t="s">
        <v>211</v>
      </c>
      <c r="B7" s="12">
        <v>965</v>
      </c>
    </row>
    <row r="8" spans="1:2" x14ac:dyDescent="0.25">
      <c r="A8" s="2" t="s">
        <v>212</v>
      </c>
      <c r="B8" s="12">
        <v>3020</v>
      </c>
    </row>
    <row r="9" spans="1:2" x14ac:dyDescent="0.25">
      <c r="A9" s="2" t="s">
        <v>213</v>
      </c>
      <c r="B9" s="12">
        <v>700</v>
      </c>
    </row>
    <row r="10" spans="1:2" x14ac:dyDescent="0.25">
      <c r="A10" s="2" t="s">
        <v>214</v>
      </c>
      <c r="B10" s="12">
        <v>370</v>
      </c>
    </row>
    <row r="11" spans="1:2" x14ac:dyDescent="0.25">
      <c r="A11" s="2" t="s">
        <v>71</v>
      </c>
      <c r="B11" s="2"/>
    </row>
    <row r="12" spans="1:2" x14ac:dyDescent="0.25">
      <c r="A12" s="2" t="s">
        <v>72</v>
      </c>
      <c r="B12" s="2"/>
    </row>
    <row r="13" spans="1:2" ht="141.75" x14ac:dyDescent="0.25">
      <c r="A13" s="20" t="s">
        <v>73</v>
      </c>
      <c r="B13" s="2"/>
    </row>
    <row r="14" spans="1:2" x14ac:dyDescent="0.25">
      <c r="A14" s="2" t="s">
        <v>74</v>
      </c>
      <c r="B14" s="2"/>
    </row>
    <row r="15" spans="1:2" ht="94.5" x14ac:dyDescent="0.25">
      <c r="A15" s="20" t="s">
        <v>75</v>
      </c>
      <c r="B15" s="2"/>
    </row>
  </sheetData>
  <conditionalFormatting sqref="A1">
    <cfRule type="dataBar" priority="1">
      <dataBar>
        <cfvo type="num" val="0"/>
        <cfvo type="num" val="1"/>
        <color rgb="FFB4A9D4"/>
      </dataBar>
      <extLst>
        <ext xmlns:x14="http://schemas.microsoft.com/office/spreadsheetml/2009/9/main" uri="{B025F937-C7B1-47D3-B67F-A62EFF666E3E}">
          <x14:id>{DBC55B9E-2AAB-4FE3-9C4F-EFA2CFB64BEE}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BC55B9E-2AAB-4FE3-9C4F-EFA2CFB64BE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6"/>
  <sheetViews>
    <sheetView workbookViewId="0">
      <selection activeCell="B11" sqref="B11"/>
    </sheetView>
  </sheetViews>
  <sheetFormatPr defaultColWidth="11" defaultRowHeight="15.75" x14ac:dyDescent="0.25"/>
  <cols>
    <col min="1" max="1" width="35.75" customWidth="1"/>
    <col min="2" max="12" width="16.75" customWidth="1"/>
  </cols>
  <sheetData>
    <row r="1" spans="1:12" ht="21" x14ac:dyDescent="0.35">
      <c r="A1" s="7" t="s">
        <v>10</v>
      </c>
      <c r="B1" s="2"/>
      <c r="C1" s="2"/>
      <c r="D1" s="2"/>
      <c r="E1" s="2"/>
      <c r="F1" s="2"/>
      <c r="G1" s="2"/>
      <c r="H1" s="2"/>
      <c r="I1" s="2"/>
      <c r="J1" s="2"/>
      <c r="K1" s="2"/>
      <c r="L1" s="2"/>
    </row>
    <row r="2" spans="1:12" x14ac:dyDescent="0.25">
      <c r="A2" s="2" t="s">
        <v>37</v>
      </c>
      <c r="B2" s="2"/>
      <c r="C2" s="2"/>
      <c r="D2" s="2"/>
      <c r="E2" s="2"/>
      <c r="F2" s="2"/>
      <c r="G2" s="2"/>
      <c r="H2" s="2"/>
      <c r="I2" s="2"/>
      <c r="J2" s="2"/>
      <c r="K2" s="2"/>
      <c r="L2" s="2"/>
    </row>
    <row r="3" spans="1:12" x14ac:dyDescent="0.25">
      <c r="A3" s="2" t="s">
        <v>15</v>
      </c>
      <c r="B3" s="2"/>
      <c r="C3" s="2"/>
      <c r="D3" s="2"/>
      <c r="E3" s="2"/>
      <c r="F3" s="2"/>
      <c r="G3" s="2"/>
      <c r="H3" s="2"/>
      <c r="I3" s="2"/>
      <c r="J3" s="2"/>
      <c r="K3" s="2"/>
      <c r="L3" s="2"/>
    </row>
    <row r="4" spans="1:12" x14ac:dyDescent="0.25">
      <c r="A4" s="2" t="s">
        <v>16</v>
      </c>
      <c r="B4" s="2"/>
      <c r="C4" s="2"/>
      <c r="D4" s="2"/>
      <c r="E4" s="2"/>
      <c r="F4" s="2"/>
      <c r="G4" s="2"/>
      <c r="H4" s="2"/>
      <c r="I4" s="2"/>
      <c r="J4" s="2"/>
      <c r="K4" s="2"/>
      <c r="L4" s="2"/>
    </row>
    <row r="5" spans="1:12" x14ac:dyDescent="0.25">
      <c r="A5" s="2" t="s">
        <v>17</v>
      </c>
      <c r="B5" s="2"/>
      <c r="C5" s="2"/>
      <c r="D5" s="2"/>
      <c r="E5" s="2"/>
      <c r="F5" s="2"/>
      <c r="G5" s="2"/>
      <c r="H5" s="2"/>
      <c r="I5" s="2"/>
      <c r="J5" s="2"/>
      <c r="K5" s="2"/>
      <c r="L5" s="2"/>
    </row>
    <row r="6" spans="1:12" ht="99.95" customHeight="1" x14ac:dyDescent="0.25">
      <c r="A6" s="4" t="s">
        <v>434</v>
      </c>
      <c r="B6" s="4" t="s">
        <v>453</v>
      </c>
      <c r="C6" s="4" t="s">
        <v>215</v>
      </c>
      <c r="D6" s="4" t="s">
        <v>454</v>
      </c>
      <c r="E6" s="4" t="s">
        <v>455</v>
      </c>
      <c r="F6" s="4" t="s">
        <v>456</v>
      </c>
      <c r="G6" s="4" t="s">
        <v>457</v>
      </c>
      <c r="H6" s="4" t="s">
        <v>216</v>
      </c>
      <c r="I6" s="4" t="s">
        <v>217</v>
      </c>
      <c r="J6" s="4" t="s">
        <v>218</v>
      </c>
      <c r="K6" s="4" t="s">
        <v>219</v>
      </c>
      <c r="L6" s="4" t="s">
        <v>458</v>
      </c>
    </row>
    <row r="7" spans="1:12" x14ac:dyDescent="0.25">
      <c r="A7" s="9" t="s">
        <v>104</v>
      </c>
      <c r="B7" s="10">
        <v>320</v>
      </c>
      <c r="C7" s="34">
        <v>2.8000000000000001E-2</v>
      </c>
      <c r="D7" s="10">
        <v>315</v>
      </c>
      <c r="E7" s="10">
        <v>200</v>
      </c>
      <c r="F7" s="10">
        <v>95</v>
      </c>
      <c r="G7" s="10">
        <v>20</v>
      </c>
      <c r="H7" s="11">
        <v>0.63</v>
      </c>
      <c r="I7" s="11">
        <v>0.3</v>
      </c>
      <c r="J7" s="11">
        <v>0.06</v>
      </c>
      <c r="K7" s="10" t="s">
        <v>443</v>
      </c>
      <c r="L7" s="10">
        <v>9</v>
      </c>
    </row>
    <row r="8" spans="1:12" x14ac:dyDescent="0.25">
      <c r="A8" s="2" t="s">
        <v>105</v>
      </c>
      <c r="B8" s="12">
        <v>5</v>
      </c>
      <c r="C8" s="36">
        <v>0.02</v>
      </c>
      <c r="D8" s="12">
        <v>0</v>
      </c>
      <c r="E8" s="12">
        <v>0</v>
      </c>
      <c r="F8" s="12">
        <v>0</v>
      </c>
      <c r="G8" s="12">
        <v>0</v>
      </c>
      <c r="H8" s="13">
        <v>0</v>
      </c>
      <c r="I8" s="13">
        <v>0</v>
      </c>
      <c r="J8" s="13">
        <v>0</v>
      </c>
      <c r="K8" s="12">
        <v>5</v>
      </c>
      <c r="L8" s="12" t="s">
        <v>459</v>
      </c>
    </row>
    <row r="9" spans="1:12" x14ac:dyDescent="0.25">
      <c r="A9" s="2" t="s">
        <v>106</v>
      </c>
      <c r="B9" s="12">
        <v>20</v>
      </c>
      <c r="C9" s="36">
        <v>2.8000000000000001E-2</v>
      </c>
      <c r="D9" s="12">
        <v>15</v>
      </c>
      <c r="E9" s="12">
        <v>10</v>
      </c>
      <c r="F9" s="12">
        <v>0</v>
      </c>
      <c r="G9" s="12">
        <v>5</v>
      </c>
      <c r="H9" s="13">
        <v>0.73</v>
      </c>
      <c r="I9" s="13">
        <v>0</v>
      </c>
      <c r="J9" s="13">
        <v>0.26666666666666666</v>
      </c>
      <c r="K9" s="12">
        <v>10</v>
      </c>
      <c r="L9" s="12">
        <v>12</v>
      </c>
    </row>
    <row r="10" spans="1:12" x14ac:dyDescent="0.25">
      <c r="A10" s="2" t="s">
        <v>107</v>
      </c>
      <c r="B10" s="12">
        <v>20</v>
      </c>
      <c r="C10" s="36">
        <v>5.0999999999999997E-2</v>
      </c>
      <c r="D10" s="12">
        <v>20</v>
      </c>
      <c r="E10" s="12">
        <v>15</v>
      </c>
      <c r="F10" s="12" t="s">
        <v>433</v>
      </c>
      <c r="G10" s="12" t="s">
        <v>433</v>
      </c>
      <c r="H10" s="13">
        <v>0.78</v>
      </c>
      <c r="I10" s="12" t="s">
        <v>433</v>
      </c>
      <c r="J10" s="12" t="s">
        <v>433</v>
      </c>
      <c r="K10" s="12">
        <v>15</v>
      </c>
      <c r="L10" s="12">
        <v>14</v>
      </c>
    </row>
    <row r="11" spans="1:12" x14ac:dyDescent="0.25">
      <c r="A11" s="2" t="s">
        <v>108</v>
      </c>
      <c r="B11" s="12">
        <v>10</v>
      </c>
      <c r="C11" s="36">
        <v>2.1999999999999999E-2</v>
      </c>
      <c r="D11" s="12">
        <v>20</v>
      </c>
      <c r="E11" s="12">
        <v>10</v>
      </c>
      <c r="F11" s="12" t="s">
        <v>433</v>
      </c>
      <c r="G11" s="12" t="s">
        <v>433</v>
      </c>
      <c r="H11" s="13">
        <v>0.55000000000000004</v>
      </c>
      <c r="I11" s="12" t="s">
        <v>433</v>
      </c>
      <c r="J11" s="12" t="s">
        <v>433</v>
      </c>
      <c r="K11" s="12">
        <v>5</v>
      </c>
      <c r="L11" s="12">
        <v>16</v>
      </c>
    </row>
    <row r="12" spans="1:12" x14ac:dyDescent="0.25">
      <c r="A12" s="2" t="s">
        <v>109</v>
      </c>
      <c r="B12" s="12">
        <v>15</v>
      </c>
      <c r="C12" s="36">
        <v>4.2000000000000003E-2</v>
      </c>
      <c r="D12" s="12">
        <v>10</v>
      </c>
      <c r="E12" s="12">
        <v>5</v>
      </c>
      <c r="F12" s="12">
        <v>5</v>
      </c>
      <c r="G12" s="12">
        <v>0</v>
      </c>
      <c r="H12" s="13">
        <v>0.66</v>
      </c>
      <c r="I12" s="13">
        <v>0.33</v>
      </c>
      <c r="J12" s="13">
        <v>0</v>
      </c>
      <c r="K12" s="12">
        <v>10</v>
      </c>
      <c r="L12" s="12">
        <v>7</v>
      </c>
    </row>
    <row r="13" spans="1:12" x14ac:dyDescent="0.25">
      <c r="A13" s="2" t="s">
        <v>110</v>
      </c>
      <c r="B13" s="12">
        <v>5</v>
      </c>
      <c r="C13" s="36">
        <v>1.7999999999999999E-2</v>
      </c>
      <c r="D13" s="12">
        <v>10</v>
      </c>
      <c r="E13" s="12">
        <v>10</v>
      </c>
      <c r="F13" s="12">
        <v>5</v>
      </c>
      <c r="G13" s="12">
        <v>0</v>
      </c>
      <c r="H13" s="13">
        <v>0.72</v>
      </c>
      <c r="I13" s="13">
        <v>0.27</v>
      </c>
      <c r="J13" s="13">
        <v>0</v>
      </c>
      <c r="K13" s="12" t="s">
        <v>433</v>
      </c>
      <c r="L13" s="12">
        <v>12</v>
      </c>
    </row>
    <row r="14" spans="1:12" x14ac:dyDescent="0.25">
      <c r="A14" s="2" t="s">
        <v>111</v>
      </c>
      <c r="B14" s="12" t="s">
        <v>433</v>
      </c>
      <c r="C14" s="39" t="s">
        <v>433</v>
      </c>
      <c r="D14" s="12" t="s">
        <v>433</v>
      </c>
      <c r="E14" s="12" t="s">
        <v>433</v>
      </c>
      <c r="F14" s="12">
        <v>0</v>
      </c>
      <c r="G14" s="12">
        <v>0</v>
      </c>
      <c r="H14" s="13">
        <v>1</v>
      </c>
      <c r="I14" s="13">
        <v>0</v>
      </c>
      <c r="J14" s="13">
        <v>0</v>
      </c>
      <c r="K14" s="12" t="s">
        <v>433</v>
      </c>
      <c r="L14" s="12" t="s">
        <v>433</v>
      </c>
    </row>
    <row r="15" spans="1:12" x14ac:dyDescent="0.25">
      <c r="A15" s="2" t="s">
        <v>112</v>
      </c>
      <c r="B15" s="12">
        <v>15</v>
      </c>
      <c r="C15" s="36">
        <v>3.5000000000000003E-2</v>
      </c>
      <c r="D15" s="12">
        <v>10</v>
      </c>
      <c r="E15" s="12">
        <v>5</v>
      </c>
      <c r="F15" s="12" t="s">
        <v>433</v>
      </c>
      <c r="G15" s="12" t="s">
        <v>433</v>
      </c>
      <c r="H15" s="13">
        <v>0.5</v>
      </c>
      <c r="I15" s="12" t="s">
        <v>433</v>
      </c>
      <c r="J15" s="12" t="s">
        <v>433</v>
      </c>
      <c r="K15" s="12">
        <v>5</v>
      </c>
      <c r="L15" s="12">
        <v>4.5</v>
      </c>
    </row>
    <row r="16" spans="1:12" x14ac:dyDescent="0.25">
      <c r="A16" s="2" t="s">
        <v>113</v>
      </c>
      <c r="B16" s="12">
        <v>15</v>
      </c>
      <c r="C16" s="36">
        <v>3.7999999999999999E-2</v>
      </c>
      <c r="D16" s="12">
        <v>10</v>
      </c>
      <c r="E16" s="12">
        <v>5</v>
      </c>
      <c r="F16" s="12">
        <v>5</v>
      </c>
      <c r="G16" s="12">
        <v>0</v>
      </c>
      <c r="H16" s="13">
        <v>0.7</v>
      </c>
      <c r="I16" s="13">
        <v>0.3</v>
      </c>
      <c r="J16" s="13">
        <v>0</v>
      </c>
      <c r="K16" s="12">
        <v>10</v>
      </c>
      <c r="L16" s="12">
        <v>10</v>
      </c>
    </row>
    <row r="17" spans="1:12" x14ac:dyDescent="0.25">
      <c r="A17" s="2" t="s">
        <v>114</v>
      </c>
      <c r="B17" s="12">
        <v>10</v>
      </c>
      <c r="C17" s="36">
        <v>3.1E-2</v>
      </c>
      <c r="D17" s="12">
        <v>15</v>
      </c>
      <c r="E17" s="12">
        <v>10</v>
      </c>
      <c r="F17" s="12" t="s">
        <v>433</v>
      </c>
      <c r="G17" s="12" t="s">
        <v>433</v>
      </c>
      <c r="H17" s="13">
        <v>0.5</v>
      </c>
      <c r="I17" s="12" t="s">
        <v>433</v>
      </c>
      <c r="J17" s="12" t="s">
        <v>433</v>
      </c>
      <c r="K17" s="12">
        <v>5</v>
      </c>
      <c r="L17" s="12">
        <v>7</v>
      </c>
    </row>
    <row r="18" spans="1:12" x14ac:dyDescent="0.25">
      <c r="A18" s="2" t="s">
        <v>115</v>
      </c>
      <c r="B18" s="12">
        <v>15</v>
      </c>
      <c r="C18" s="36">
        <v>0.02</v>
      </c>
      <c r="D18" s="12">
        <v>10</v>
      </c>
      <c r="E18" s="12">
        <v>5</v>
      </c>
      <c r="F18" s="12">
        <v>5</v>
      </c>
      <c r="G18" s="12">
        <v>0</v>
      </c>
      <c r="H18" s="13">
        <v>0.54</v>
      </c>
      <c r="I18" s="13">
        <v>0.45</v>
      </c>
      <c r="J18" s="13">
        <v>0</v>
      </c>
      <c r="K18" s="12">
        <v>5</v>
      </c>
      <c r="L18" s="12">
        <v>8</v>
      </c>
    </row>
    <row r="19" spans="1:12" x14ac:dyDescent="0.25">
      <c r="A19" s="2" t="s">
        <v>116</v>
      </c>
      <c r="B19" s="12">
        <v>15</v>
      </c>
      <c r="C19" s="36">
        <v>1.9E-2</v>
      </c>
      <c r="D19" s="12">
        <v>15</v>
      </c>
      <c r="E19" s="12">
        <v>10</v>
      </c>
      <c r="F19" s="12" t="s">
        <v>433</v>
      </c>
      <c r="G19" s="12" t="s">
        <v>433</v>
      </c>
      <c r="H19" s="13">
        <v>0.64</v>
      </c>
      <c r="I19" s="12" t="s">
        <v>433</v>
      </c>
      <c r="J19" s="12" t="s">
        <v>433</v>
      </c>
      <c r="K19" s="12">
        <v>5</v>
      </c>
      <c r="L19" s="12">
        <v>12</v>
      </c>
    </row>
    <row r="20" spans="1:12" x14ac:dyDescent="0.25">
      <c r="A20" s="2" t="s">
        <v>117</v>
      </c>
      <c r="B20" s="12">
        <v>20</v>
      </c>
      <c r="C20" s="36">
        <v>2.1999999999999999E-2</v>
      </c>
      <c r="D20" s="12">
        <v>15</v>
      </c>
      <c r="E20" s="12">
        <v>10</v>
      </c>
      <c r="F20" s="12">
        <v>5</v>
      </c>
      <c r="G20" s="12">
        <v>5</v>
      </c>
      <c r="H20" s="13">
        <v>0.52</v>
      </c>
      <c r="I20" s="13">
        <v>0.17</v>
      </c>
      <c r="J20" s="13">
        <v>0.29411764705882354</v>
      </c>
      <c r="K20" s="12">
        <v>10</v>
      </c>
      <c r="L20" s="12">
        <v>8</v>
      </c>
    </row>
    <row r="21" spans="1:12" x14ac:dyDescent="0.25">
      <c r="A21" s="2" t="s">
        <v>118</v>
      </c>
      <c r="B21" s="12">
        <v>20</v>
      </c>
      <c r="C21" s="36">
        <v>2.5999999999999999E-2</v>
      </c>
      <c r="D21" s="12">
        <v>20</v>
      </c>
      <c r="E21" s="12">
        <v>10</v>
      </c>
      <c r="F21" s="12" t="s">
        <v>433</v>
      </c>
      <c r="G21" s="12" t="s">
        <v>433</v>
      </c>
      <c r="H21" s="13">
        <v>0.56999999999999995</v>
      </c>
      <c r="I21" s="13" t="s">
        <v>433</v>
      </c>
      <c r="J21" s="13" t="s">
        <v>433</v>
      </c>
      <c r="K21" s="12">
        <v>5</v>
      </c>
      <c r="L21" s="12">
        <v>8</v>
      </c>
    </row>
    <row r="22" spans="1:12" x14ac:dyDescent="0.25">
      <c r="A22" s="2" t="s">
        <v>119</v>
      </c>
      <c r="B22" s="12">
        <v>15</v>
      </c>
      <c r="C22" s="36">
        <v>0.03</v>
      </c>
      <c r="D22" s="12">
        <v>15</v>
      </c>
      <c r="E22" s="12">
        <v>10</v>
      </c>
      <c r="F22" s="12">
        <v>5</v>
      </c>
      <c r="G22" s="12">
        <v>0</v>
      </c>
      <c r="H22" s="13">
        <v>0.7</v>
      </c>
      <c r="I22" s="13">
        <v>0.28999999999999998</v>
      </c>
      <c r="J22" s="13">
        <v>0</v>
      </c>
      <c r="K22" s="12">
        <v>5</v>
      </c>
      <c r="L22" s="12">
        <v>6</v>
      </c>
    </row>
    <row r="23" spans="1:12" x14ac:dyDescent="0.25">
      <c r="A23" s="2" t="s">
        <v>120</v>
      </c>
      <c r="B23" s="12">
        <v>10</v>
      </c>
      <c r="C23" s="36">
        <v>2.4E-2</v>
      </c>
      <c r="D23" s="12">
        <v>10</v>
      </c>
      <c r="E23" s="12">
        <v>5</v>
      </c>
      <c r="F23" s="12">
        <v>5</v>
      </c>
      <c r="G23" s="12">
        <v>0</v>
      </c>
      <c r="H23" s="13">
        <v>0.5</v>
      </c>
      <c r="I23" s="13">
        <v>0.5</v>
      </c>
      <c r="J23" s="13">
        <v>0</v>
      </c>
      <c r="K23" s="12">
        <v>5</v>
      </c>
      <c r="L23" s="12">
        <v>10</v>
      </c>
    </row>
    <row r="24" spans="1:12" x14ac:dyDescent="0.25">
      <c r="A24" s="2" t="s">
        <v>121</v>
      </c>
      <c r="B24" s="12">
        <v>10</v>
      </c>
      <c r="C24" s="36">
        <v>1.0999999999999999E-2</v>
      </c>
      <c r="D24" s="12">
        <v>10</v>
      </c>
      <c r="E24" s="12" t="s">
        <v>433</v>
      </c>
      <c r="F24" s="12" t="s">
        <v>433</v>
      </c>
      <c r="G24" s="12">
        <v>0</v>
      </c>
      <c r="H24" s="13" t="s">
        <v>433</v>
      </c>
      <c r="I24" s="13" t="s">
        <v>433</v>
      </c>
      <c r="J24" s="13">
        <v>0</v>
      </c>
      <c r="K24" s="12" t="s">
        <v>433</v>
      </c>
      <c r="L24" s="12">
        <v>6</v>
      </c>
    </row>
    <row r="25" spans="1:12" x14ac:dyDescent="0.25">
      <c r="A25" s="2" t="s">
        <v>122</v>
      </c>
      <c r="B25" s="12">
        <v>15</v>
      </c>
      <c r="C25" s="36">
        <v>6.0999999999999999E-2</v>
      </c>
      <c r="D25" s="12">
        <v>10</v>
      </c>
      <c r="E25" s="12" t="s">
        <v>433</v>
      </c>
      <c r="F25" s="12" t="s">
        <v>433</v>
      </c>
      <c r="G25" s="12">
        <v>0</v>
      </c>
      <c r="H25" s="13" t="s">
        <v>433</v>
      </c>
      <c r="I25" s="13" t="s">
        <v>433</v>
      </c>
      <c r="J25" s="13">
        <v>0</v>
      </c>
      <c r="K25" s="12">
        <v>10</v>
      </c>
      <c r="L25" s="12">
        <v>4</v>
      </c>
    </row>
    <row r="26" spans="1:12" x14ac:dyDescent="0.25">
      <c r="A26" s="2" t="s">
        <v>123</v>
      </c>
      <c r="B26" s="12">
        <v>5</v>
      </c>
      <c r="C26" s="36">
        <v>7.0000000000000001E-3</v>
      </c>
      <c r="D26" s="12">
        <v>10</v>
      </c>
      <c r="E26" s="12">
        <v>10</v>
      </c>
      <c r="F26" s="12">
        <v>5</v>
      </c>
      <c r="G26" s="12">
        <v>0</v>
      </c>
      <c r="H26" s="13">
        <v>0.72</v>
      </c>
      <c r="I26" s="13">
        <v>0.27</v>
      </c>
      <c r="J26" s="13">
        <v>0</v>
      </c>
      <c r="K26" s="12" t="s">
        <v>433</v>
      </c>
      <c r="L26" s="12">
        <v>14</v>
      </c>
    </row>
    <row r="27" spans="1:12" x14ac:dyDescent="0.25">
      <c r="A27" s="2" t="s">
        <v>124</v>
      </c>
      <c r="B27" s="12">
        <v>15</v>
      </c>
      <c r="C27" s="36">
        <v>2.9000000000000001E-2</v>
      </c>
      <c r="D27" s="12">
        <v>5</v>
      </c>
      <c r="E27" s="12" t="s">
        <v>433</v>
      </c>
      <c r="F27" s="12" t="s">
        <v>433</v>
      </c>
      <c r="G27" s="12">
        <v>0</v>
      </c>
      <c r="H27" s="13" t="s">
        <v>433</v>
      </c>
      <c r="I27" s="13" t="s">
        <v>433</v>
      </c>
      <c r="J27" s="13">
        <v>0</v>
      </c>
      <c r="K27" s="12">
        <v>10</v>
      </c>
      <c r="L27" s="12">
        <v>10</v>
      </c>
    </row>
    <row r="28" spans="1:12" x14ac:dyDescent="0.25">
      <c r="A28" s="2" t="s">
        <v>125</v>
      </c>
      <c r="B28" s="12">
        <v>5</v>
      </c>
      <c r="C28" s="36">
        <v>1.7999999999999999E-2</v>
      </c>
      <c r="D28" s="12">
        <v>10</v>
      </c>
      <c r="E28" s="12">
        <v>10</v>
      </c>
      <c r="F28" s="12">
        <v>5</v>
      </c>
      <c r="G28" s="12">
        <v>0</v>
      </c>
      <c r="H28" s="13">
        <v>0.72</v>
      </c>
      <c r="I28" s="13">
        <v>0.27</v>
      </c>
      <c r="J28" s="13">
        <v>0</v>
      </c>
      <c r="K28" s="12">
        <v>5</v>
      </c>
      <c r="L28" s="12">
        <v>15</v>
      </c>
    </row>
    <row r="29" spans="1:12" x14ac:dyDescent="0.25">
      <c r="A29" s="2" t="s">
        <v>126</v>
      </c>
      <c r="B29" s="12">
        <v>10</v>
      </c>
      <c r="C29" s="36">
        <v>3.2000000000000001E-2</v>
      </c>
      <c r="D29" s="12">
        <v>10</v>
      </c>
      <c r="E29" s="12">
        <v>5</v>
      </c>
      <c r="F29" s="12">
        <v>5</v>
      </c>
      <c r="G29" s="12">
        <v>0</v>
      </c>
      <c r="H29" s="13">
        <v>0.45</v>
      </c>
      <c r="I29" s="13">
        <v>0.54</v>
      </c>
      <c r="J29" s="13">
        <v>0</v>
      </c>
      <c r="K29" s="12">
        <v>5</v>
      </c>
      <c r="L29" s="12">
        <v>9</v>
      </c>
    </row>
    <row r="30" spans="1:12" x14ac:dyDescent="0.25">
      <c r="A30" s="2" t="s">
        <v>127</v>
      </c>
      <c r="B30" s="12">
        <v>5</v>
      </c>
      <c r="C30" s="36">
        <v>0.02</v>
      </c>
      <c r="D30" s="12">
        <v>5</v>
      </c>
      <c r="E30" s="12" t="s">
        <v>433</v>
      </c>
      <c r="F30" s="12" t="s">
        <v>433</v>
      </c>
      <c r="G30" s="12">
        <v>0</v>
      </c>
      <c r="H30" s="13" t="s">
        <v>433</v>
      </c>
      <c r="I30" s="13" t="s">
        <v>433</v>
      </c>
      <c r="J30" s="13">
        <v>0</v>
      </c>
      <c r="K30" s="12">
        <v>5</v>
      </c>
      <c r="L30" s="12">
        <v>11</v>
      </c>
    </row>
    <row r="31" spans="1:12" x14ac:dyDescent="0.25">
      <c r="A31" s="2" t="s">
        <v>128</v>
      </c>
      <c r="B31" s="12">
        <v>5</v>
      </c>
      <c r="C31" s="36">
        <v>3.6999999999999998E-2</v>
      </c>
      <c r="D31" s="12">
        <v>10</v>
      </c>
      <c r="E31" s="12">
        <v>5</v>
      </c>
      <c r="F31" s="12">
        <v>5</v>
      </c>
      <c r="G31" s="12">
        <v>0</v>
      </c>
      <c r="H31" s="13">
        <v>0.44</v>
      </c>
      <c r="I31" s="13">
        <v>0.55000000000000004</v>
      </c>
      <c r="J31" s="13">
        <v>0</v>
      </c>
      <c r="K31" s="12" t="s">
        <v>433</v>
      </c>
      <c r="L31" s="12">
        <v>9</v>
      </c>
    </row>
    <row r="32" spans="1:12" x14ac:dyDescent="0.25">
      <c r="A32" s="2" t="s">
        <v>129</v>
      </c>
      <c r="B32" s="12">
        <v>5</v>
      </c>
      <c r="C32" s="36">
        <v>4.2000000000000003E-2</v>
      </c>
      <c r="D32" s="12">
        <v>5</v>
      </c>
      <c r="E32" s="12" t="s">
        <v>433</v>
      </c>
      <c r="F32" s="12" t="s">
        <v>433</v>
      </c>
      <c r="G32" s="12">
        <v>0</v>
      </c>
      <c r="H32" s="13" t="s">
        <v>433</v>
      </c>
      <c r="I32" s="13" t="s">
        <v>433</v>
      </c>
      <c r="J32" s="13">
        <v>0</v>
      </c>
      <c r="K32" s="12">
        <v>5</v>
      </c>
      <c r="L32" s="12">
        <v>8</v>
      </c>
    </row>
    <row r="33" spans="1:12" x14ac:dyDescent="0.25">
      <c r="A33" s="2" t="s">
        <v>130</v>
      </c>
      <c r="B33" s="12" t="s">
        <v>433</v>
      </c>
      <c r="C33" s="39" t="s">
        <v>433</v>
      </c>
      <c r="D33" s="12">
        <v>5</v>
      </c>
      <c r="E33" s="12" t="s">
        <v>433</v>
      </c>
      <c r="F33" s="12" t="s">
        <v>433</v>
      </c>
      <c r="G33" s="12">
        <v>0</v>
      </c>
      <c r="H33" s="13" t="s">
        <v>433</v>
      </c>
      <c r="I33" s="13" t="s">
        <v>433</v>
      </c>
      <c r="J33" s="13">
        <v>0</v>
      </c>
      <c r="K33" s="12">
        <v>0</v>
      </c>
      <c r="L33" s="12">
        <v>13.5</v>
      </c>
    </row>
    <row r="34" spans="1:12" x14ac:dyDescent="0.25">
      <c r="A34" s="2" t="s">
        <v>131</v>
      </c>
      <c r="B34" s="12">
        <v>5</v>
      </c>
      <c r="C34" s="36">
        <v>0.03</v>
      </c>
      <c r="D34" s="12">
        <v>0</v>
      </c>
      <c r="E34" s="12">
        <v>0</v>
      </c>
      <c r="F34" s="12">
        <v>0</v>
      </c>
      <c r="G34" s="12">
        <v>0</v>
      </c>
      <c r="H34" s="13">
        <v>0</v>
      </c>
      <c r="I34" s="13">
        <v>0</v>
      </c>
      <c r="J34" s="13">
        <v>0</v>
      </c>
      <c r="K34" s="12">
        <v>5</v>
      </c>
      <c r="L34" s="12">
        <v>0</v>
      </c>
    </row>
    <row r="35" spans="1:12" x14ac:dyDescent="0.25">
      <c r="A35" s="2" t="s">
        <v>132</v>
      </c>
      <c r="B35" s="12">
        <v>5</v>
      </c>
      <c r="C35" s="36">
        <v>2.3E-2</v>
      </c>
      <c r="D35" s="12">
        <v>5</v>
      </c>
      <c r="E35" s="12">
        <v>5</v>
      </c>
      <c r="F35" s="12" t="s">
        <v>433</v>
      </c>
      <c r="G35" s="12" t="s">
        <v>433</v>
      </c>
      <c r="H35" s="13" t="s">
        <v>433</v>
      </c>
      <c r="I35" s="13" t="s">
        <v>433</v>
      </c>
      <c r="J35" s="13" t="s">
        <v>433</v>
      </c>
      <c r="K35" s="12" t="s">
        <v>433</v>
      </c>
      <c r="L35" s="12">
        <v>16</v>
      </c>
    </row>
    <row r="36" spans="1:12" x14ac:dyDescent="0.25">
      <c r="A36" s="2" t="s">
        <v>133</v>
      </c>
      <c r="B36" s="12" t="s">
        <v>433</v>
      </c>
      <c r="C36" s="39" t="s">
        <v>433</v>
      </c>
      <c r="D36" s="12" t="s">
        <v>433</v>
      </c>
      <c r="E36" s="12" t="s">
        <v>433</v>
      </c>
      <c r="F36" s="12">
        <v>0</v>
      </c>
      <c r="G36" s="12">
        <v>0</v>
      </c>
      <c r="H36" s="13" t="s">
        <v>433</v>
      </c>
      <c r="I36" s="13" t="s">
        <v>433</v>
      </c>
      <c r="J36" s="13">
        <v>0</v>
      </c>
      <c r="K36" s="12" t="s">
        <v>433</v>
      </c>
      <c r="L36" s="12" t="s">
        <v>433</v>
      </c>
    </row>
    <row r="37" spans="1:12" x14ac:dyDescent="0.25">
      <c r="A37" s="2" t="s">
        <v>134</v>
      </c>
      <c r="B37" s="12">
        <v>5</v>
      </c>
      <c r="C37" s="36">
        <v>0.02</v>
      </c>
      <c r="D37" s="12" t="s">
        <v>433</v>
      </c>
      <c r="E37" s="12" t="s">
        <v>433</v>
      </c>
      <c r="F37" s="12">
        <v>0</v>
      </c>
      <c r="G37" s="12">
        <v>0</v>
      </c>
      <c r="H37" s="13" t="s">
        <v>433</v>
      </c>
      <c r="I37" s="13">
        <v>0</v>
      </c>
      <c r="J37" s="13">
        <v>0</v>
      </c>
      <c r="K37" s="12" t="s">
        <v>433</v>
      </c>
      <c r="L37" s="12" t="s">
        <v>433</v>
      </c>
    </row>
    <row r="38" spans="1:12" x14ac:dyDescent="0.25">
      <c r="A38" s="2" t="s">
        <v>135</v>
      </c>
      <c r="B38" s="12" t="s">
        <v>433</v>
      </c>
      <c r="C38" s="36">
        <v>1.9E-2</v>
      </c>
      <c r="D38" s="12">
        <v>5</v>
      </c>
      <c r="E38" s="12" t="s">
        <v>433</v>
      </c>
      <c r="F38" s="12" t="s">
        <v>433</v>
      </c>
      <c r="G38" s="12">
        <v>0</v>
      </c>
      <c r="H38" s="13" t="s">
        <v>433</v>
      </c>
      <c r="I38" s="13" t="s">
        <v>433</v>
      </c>
      <c r="J38" s="13">
        <v>0</v>
      </c>
      <c r="K38" s="12">
        <v>0</v>
      </c>
      <c r="L38" s="12">
        <v>11</v>
      </c>
    </row>
    <row r="39" spans="1:12" x14ac:dyDescent="0.25">
      <c r="A39" s="2" t="s">
        <v>136</v>
      </c>
      <c r="B39" s="12">
        <v>5</v>
      </c>
      <c r="C39" s="36">
        <v>4.8000000000000001E-2</v>
      </c>
      <c r="D39" s="12">
        <v>5</v>
      </c>
      <c r="E39" s="12" t="s">
        <v>433</v>
      </c>
      <c r="F39" s="12" t="s">
        <v>433</v>
      </c>
      <c r="G39" s="12">
        <v>0</v>
      </c>
      <c r="H39" s="13" t="s">
        <v>433</v>
      </c>
      <c r="I39" s="13" t="s">
        <v>433</v>
      </c>
      <c r="J39" s="13">
        <v>0</v>
      </c>
      <c r="K39" s="12">
        <v>0</v>
      </c>
      <c r="L39" s="12">
        <v>10</v>
      </c>
    </row>
    <row r="40" spans="1:12" x14ac:dyDescent="0.25">
      <c r="A40" s="2" t="s">
        <v>137</v>
      </c>
      <c r="B40" s="12" t="s">
        <v>433</v>
      </c>
      <c r="C40" s="35" t="s">
        <v>433</v>
      </c>
      <c r="D40" s="12" t="s">
        <v>433</v>
      </c>
      <c r="E40" s="12" t="s">
        <v>433</v>
      </c>
      <c r="F40" s="12" t="s">
        <v>433</v>
      </c>
      <c r="G40" s="12">
        <v>0</v>
      </c>
      <c r="H40" s="13" t="s">
        <v>433</v>
      </c>
      <c r="I40" s="13" t="s">
        <v>433</v>
      </c>
      <c r="J40" s="13">
        <v>0</v>
      </c>
      <c r="K40" s="12" t="s">
        <v>433</v>
      </c>
      <c r="L40" s="12" t="s">
        <v>433</v>
      </c>
    </row>
    <row r="41" spans="1:12" x14ac:dyDescent="0.25">
      <c r="A41" s="2" t="s">
        <v>138</v>
      </c>
      <c r="B41" s="12" t="s">
        <v>433</v>
      </c>
      <c r="C41" s="35" t="s">
        <v>433</v>
      </c>
      <c r="D41" s="12" t="s">
        <v>433</v>
      </c>
      <c r="E41" s="12" t="s">
        <v>433</v>
      </c>
      <c r="F41" s="12" t="s">
        <v>433</v>
      </c>
      <c r="G41" s="12">
        <v>0</v>
      </c>
      <c r="H41" s="13" t="s">
        <v>433</v>
      </c>
      <c r="I41" s="13" t="s">
        <v>433</v>
      </c>
      <c r="J41" s="13">
        <v>0</v>
      </c>
      <c r="K41" s="12" t="s">
        <v>433</v>
      </c>
      <c r="L41" s="12" t="s">
        <v>433</v>
      </c>
    </row>
    <row r="42" spans="1:12" x14ac:dyDescent="0.25">
      <c r="A42" s="2" t="s">
        <v>139</v>
      </c>
      <c r="B42" s="12" t="s">
        <v>433</v>
      </c>
      <c r="C42" s="36">
        <v>1.2E-2</v>
      </c>
      <c r="D42" s="12" t="s">
        <v>433</v>
      </c>
      <c r="E42" s="12" t="s">
        <v>433</v>
      </c>
      <c r="F42" s="12" t="s">
        <v>433</v>
      </c>
      <c r="G42" s="12">
        <v>0</v>
      </c>
      <c r="H42" s="13" t="s">
        <v>433</v>
      </c>
      <c r="I42" s="13" t="s">
        <v>433</v>
      </c>
      <c r="J42" s="13">
        <v>0</v>
      </c>
      <c r="K42" s="12" t="s">
        <v>433</v>
      </c>
      <c r="L42" s="12" t="s">
        <v>433</v>
      </c>
    </row>
    <row r="43" spans="1:12" x14ac:dyDescent="0.25">
      <c r="A43" s="2" t="s">
        <v>140</v>
      </c>
      <c r="B43" s="12">
        <v>5</v>
      </c>
      <c r="C43" s="36">
        <v>0.02</v>
      </c>
      <c r="D43" s="12">
        <v>5</v>
      </c>
      <c r="E43" s="12" t="s">
        <v>433</v>
      </c>
      <c r="F43" s="12" t="s">
        <v>433</v>
      </c>
      <c r="G43" s="12">
        <v>0</v>
      </c>
      <c r="H43" s="13" t="s">
        <v>433</v>
      </c>
      <c r="I43" s="13" t="s">
        <v>433</v>
      </c>
      <c r="J43" s="13">
        <v>0</v>
      </c>
      <c r="K43" s="12" t="s">
        <v>433</v>
      </c>
      <c r="L43" s="12">
        <v>6</v>
      </c>
    </row>
    <row r="44" spans="1:12" x14ac:dyDescent="0.25">
      <c r="A44" s="2" t="s">
        <v>141</v>
      </c>
      <c r="B44" s="12" t="s">
        <v>433</v>
      </c>
      <c r="C44" s="36">
        <v>4.0000000000000001E-3</v>
      </c>
      <c r="D44" s="12">
        <v>5</v>
      </c>
      <c r="E44" s="12" t="s">
        <v>433</v>
      </c>
      <c r="F44" s="12" t="s">
        <v>433</v>
      </c>
      <c r="G44" s="12">
        <v>0</v>
      </c>
      <c r="H44" s="13" t="s">
        <v>433</v>
      </c>
      <c r="I44" s="13" t="s">
        <v>433</v>
      </c>
      <c r="J44" s="13">
        <v>0</v>
      </c>
      <c r="K44" s="12" t="s">
        <v>433</v>
      </c>
      <c r="L44" s="12">
        <v>9</v>
      </c>
    </row>
    <row r="45" spans="1:12" x14ac:dyDescent="0.25">
      <c r="A45" s="2" t="s">
        <v>142</v>
      </c>
      <c r="B45" s="12">
        <v>5</v>
      </c>
      <c r="C45" s="36">
        <v>1.2E-2</v>
      </c>
      <c r="D45" s="12">
        <v>5</v>
      </c>
      <c r="E45" s="12" t="s">
        <v>433</v>
      </c>
      <c r="F45" s="12" t="s">
        <v>433</v>
      </c>
      <c r="G45" s="12">
        <v>0</v>
      </c>
      <c r="H45" s="13" t="s">
        <v>433</v>
      </c>
      <c r="I45" s="13" t="s">
        <v>433</v>
      </c>
      <c r="J45" s="13">
        <v>0</v>
      </c>
      <c r="K45" s="12" t="s">
        <v>433</v>
      </c>
      <c r="L45" s="12">
        <v>6</v>
      </c>
    </row>
    <row r="46" spans="1:12" x14ac:dyDescent="0.25">
      <c r="A46" s="27" t="s">
        <v>143</v>
      </c>
      <c r="B46" s="28">
        <v>90</v>
      </c>
      <c r="C46" s="37">
        <v>3.1E-2</v>
      </c>
      <c r="D46" s="28">
        <v>85</v>
      </c>
      <c r="E46" s="28">
        <v>55</v>
      </c>
      <c r="F46" s="28">
        <v>20</v>
      </c>
      <c r="G46" s="28">
        <v>10</v>
      </c>
      <c r="H46" s="33">
        <v>0.67</v>
      </c>
      <c r="I46" s="33">
        <v>0.21</v>
      </c>
      <c r="J46" s="33">
        <v>0.12</v>
      </c>
      <c r="K46" s="28" t="s">
        <v>443</v>
      </c>
      <c r="L46" s="28">
        <v>12</v>
      </c>
    </row>
    <row r="47" spans="1:12" x14ac:dyDescent="0.25">
      <c r="A47" s="26" t="s">
        <v>144</v>
      </c>
      <c r="B47" s="18">
        <v>160</v>
      </c>
      <c r="C47" s="38">
        <v>2.4E-2</v>
      </c>
      <c r="D47" s="18">
        <v>155</v>
      </c>
      <c r="E47" s="18">
        <v>95</v>
      </c>
      <c r="F47" s="18">
        <v>45</v>
      </c>
      <c r="G47" s="18">
        <v>10</v>
      </c>
      <c r="H47" s="19">
        <v>0.63</v>
      </c>
      <c r="I47" s="19">
        <v>0.31</v>
      </c>
      <c r="J47" s="19">
        <v>0.06</v>
      </c>
      <c r="K47" s="18" t="s">
        <v>443</v>
      </c>
      <c r="L47" s="18">
        <v>7</v>
      </c>
    </row>
    <row r="48" spans="1:12" x14ac:dyDescent="0.25">
      <c r="A48" s="17" t="s">
        <v>145</v>
      </c>
      <c r="B48" s="18">
        <v>55</v>
      </c>
      <c r="C48" s="38">
        <v>2.5000000000000001E-2</v>
      </c>
      <c r="D48" s="18">
        <v>65</v>
      </c>
      <c r="E48" s="18">
        <v>40</v>
      </c>
      <c r="F48" s="18">
        <v>25</v>
      </c>
      <c r="G48" s="18">
        <v>0</v>
      </c>
      <c r="H48" s="19">
        <v>0.61</v>
      </c>
      <c r="I48" s="19">
        <v>0.39</v>
      </c>
      <c r="J48" s="19">
        <v>0</v>
      </c>
      <c r="K48" s="18" t="s">
        <v>443</v>
      </c>
      <c r="L48" s="18">
        <v>14</v>
      </c>
    </row>
    <row r="49" spans="1:12" x14ac:dyDescent="0.25">
      <c r="A49" s="17" t="s">
        <v>146</v>
      </c>
      <c r="B49" s="18">
        <v>15</v>
      </c>
      <c r="C49" s="38">
        <v>1.0999999999999999E-2</v>
      </c>
      <c r="D49" s="18">
        <v>15</v>
      </c>
      <c r="E49" s="18">
        <v>5</v>
      </c>
      <c r="F49" s="18">
        <v>5</v>
      </c>
      <c r="G49" s="18">
        <v>0</v>
      </c>
      <c r="H49" s="19">
        <v>0.54</v>
      </c>
      <c r="I49" s="19">
        <v>0.46</v>
      </c>
      <c r="J49" s="19">
        <v>0</v>
      </c>
      <c r="K49" s="18" t="s">
        <v>443</v>
      </c>
      <c r="L49" s="18">
        <v>8</v>
      </c>
    </row>
    <row r="50" spans="1:12" x14ac:dyDescent="0.25">
      <c r="A50" s="2" t="s">
        <v>40</v>
      </c>
      <c r="B50" s="2"/>
      <c r="C50" s="2"/>
      <c r="D50" s="2"/>
      <c r="E50" s="2"/>
      <c r="F50" s="2"/>
      <c r="G50" s="2"/>
      <c r="H50" s="2"/>
      <c r="I50" s="2"/>
      <c r="J50" s="2"/>
      <c r="K50" s="2"/>
      <c r="L50" s="2"/>
    </row>
    <row r="51" spans="1:12" x14ac:dyDescent="0.25">
      <c r="A51" s="2" t="s">
        <v>45</v>
      </c>
      <c r="B51" s="2"/>
      <c r="C51" s="2"/>
      <c r="D51" s="2"/>
      <c r="E51" s="2"/>
      <c r="F51" s="2"/>
      <c r="G51" s="2"/>
      <c r="H51" s="2"/>
      <c r="I51" s="2"/>
      <c r="J51" s="2"/>
      <c r="K51" s="2"/>
      <c r="L51" s="2"/>
    </row>
    <row r="52" spans="1:12" x14ac:dyDescent="0.25">
      <c r="A52" s="2" t="s">
        <v>76</v>
      </c>
      <c r="B52" s="2"/>
      <c r="C52" s="2"/>
      <c r="D52" s="2"/>
      <c r="E52" s="2"/>
      <c r="F52" s="2"/>
      <c r="G52" s="2"/>
      <c r="H52" s="2"/>
      <c r="I52" s="2"/>
      <c r="J52" s="2"/>
      <c r="K52" s="2"/>
      <c r="L52" s="2"/>
    </row>
    <row r="53" spans="1:12" ht="141.75" x14ac:dyDescent="0.25">
      <c r="A53" s="20" t="s">
        <v>73</v>
      </c>
      <c r="B53" s="2"/>
      <c r="C53" s="2"/>
      <c r="D53" s="2"/>
      <c r="E53" s="2"/>
      <c r="F53" s="2"/>
      <c r="G53" s="2"/>
      <c r="H53" s="2"/>
      <c r="I53" s="2"/>
      <c r="J53" s="2"/>
      <c r="K53" s="2"/>
      <c r="L53" s="2"/>
    </row>
    <row r="54" spans="1:12" x14ac:dyDescent="0.25">
      <c r="A54" s="2" t="s">
        <v>77</v>
      </c>
      <c r="B54" s="2"/>
      <c r="C54" s="2"/>
      <c r="D54" s="2"/>
      <c r="E54" s="2"/>
      <c r="F54" s="2"/>
      <c r="G54" s="2"/>
      <c r="H54" s="2"/>
      <c r="I54" s="2"/>
      <c r="J54" s="2"/>
      <c r="K54" s="2"/>
      <c r="L54" s="2"/>
    </row>
    <row r="55" spans="1:12" x14ac:dyDescent="0.25">
      <c r="A55" s="2" t="s">
        <v>78</v>
      </c>
      <c r="B55" s="2"/>
      <c r="C55" s="2"/>
      <c r="D55" s="2"/>
      <c r="E55" s="2"/>
      <c r="F55" s="2"/>
      <c r="G55" s="2"/>
      <c r="H55" s="2"/>
      <c r="I55" s="2"/>
      <c r="J55" s="2"/>
      <c r="K55" s="2"/>
      <c r="L55" s="2"/>
    </row>
    <row r="56" spans="1:12" ht="157.5" x14ac:dyDescent="0.25">
      <c r="A56" s="20" t="s">
        <v>79</v>
      </c>
      <c r="B56" s="2"/>
      <c r="C56" s="2"/>
      <c r="D56" s="2"/>
      <c r="E56" s="2"/>
      <c r="F56" s="2"/>
      <c r="G56" s="2"/>
      <c r="H56" s="2"/>
      <c r="I56" s="2"/>
      <c r="J56" s="2"/>
      <c r="K56" s="2"/>
      <c r="L56" s="2"/>
    </row>
  </sheetData>
  <phoneticPr fontId="10" type="noConversion"/>
  <conditionalFormatting sqref="C7">
    <cfRule type="dataBar" priority="2">
      <dataBar>
        <cfvo type="num" val="0"/>
        <cfvo type="num" val="1"/>
        <color rgb="FFB4A9D4"/>
      </dataBar>
      <extLst>
        <ext xmlns:x14="http://schemas.microsoft.com/office/spreadsheetml/2009/9/main" uri="{B025F937-C7B1-47D3-B67F-A62EFF666E3E}">
          <x14:id>{46FC3C0A-8B33-47E6-A06F-8D4A8D83690A}</x14:id>
        </ext>
      </extLst>
    </cfRule>
  </conditionalFormatting>
  <conditionalFormatting sqref="H1:J9 C1:C6 H12:J14 H10:H11 H16:J16 H15 H18:J18 H17 H19 H20:J1048576 C8:C1048576">
    <cfRule type="dataBar" priority="3">
      <dataBar>
        <cfvo type="num" val="0"/>
        <cfvo type="num" val="1"/>
        <color rgb="FFB4A9D4"/>
      </dataBar>
      <extLst>
        <ext xmlns:x14="http://schemas.microsoft.com/office/spreadsheetml/2009/9/main" uri="{B025F937-C7B1-47D3-B67F-A62EFF666E3E}">
          <x14:id>{650A96C8-A5BC-4072-8BE9-2EB156198CAD}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6FC3C0A-8B33-47E6-A06F-8D4A8D83690A}">
            <x14:dataBar minLength="0" maxLength="100" gradient="0">
              <x14:cfvo type="num">
                <xm:f>0</xm:f>
              </x14:cfvo>
              <x14:cfvo type="num">
                <xm:f>1</xm:f>
              </x14:cfvo>
              <x14:negativeFillColor rgb="FFB4A9D4"/>
              <x14:axisColor rgb="FF000000"/>
            </x14:dataBar>
          </x14:cfRule>
          <xm:sqref>C7</xm:sqref>
        </x14:conditionalFormatting>
        <x14:conditionalFormatting xmlns:xm="http://schemas.microsoft.com/office/excel/2006/main">
          <x14:cfRule type="dataBar" id="{650A96C8-A5BC-4072-8BE9-2EB156198CAD}">
            <x14:dataBar minLength="0" maxLength="100" gradient="0">
              <x14:cfvo type="num">
                <xm:f>0</xm:f>
              </x14:cfvo>
              <x14:cfvo type="num">
                <xm:f>1</xm:f>
              </x14:cfvo>
              <x14:negativeFillColor rgb="FFB4A9D4"/>
              <x14:axisColor rgb="FF000000"/>
            </x14:dataBar>
          </x14:cfRule>
          <xm:sqref>H1:J9 C1:C6 H12:J14 H10:H11 H16:J16 H15 H18:J18 H17 H19 H20:J1048576 C8:C1048576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heetViews>
  <sheetFormatPr defaultColWidth="11" defaultRowHeight="15.75" x14ac:dyDescent="0.25"/>
  <cols>
    <col min="1" max="1" width="150.75" customWidth="1"/>
  </cols>
  <sheetData>
    <row r="1" spans="1:1" ht="21" x14ac:dyDescent="0.35">
      <c r="A1" s="1" t="s">
        <v>11</v>
      </c>
    </row>
    <row r="2" spans="1:1" x14ac:dyDescent="0.25">
      <c r="A2" s="2" t="s">
        <v>38</v>
      </c>
    </row>
    <row r="3" spans="1:1" ht="31.5" x14ac:dyDescent="0.25">
      <c r="A3" s="20" t="s">
        <v>39</v>
      </c>
    </row>
  </sheetData>
  <conditionalFormatting sqref="A1">
    <cfRule type="dataBar" priority="1">
      <dataBar>
        <cfvo type="num" val="0"/>
        <cfvo type="num" val="1"/>
        <color rgb="FFB4A9D4"/>
      </dataBar>
      <extLst>
        <ext xmlns:x14="http://schemas.microsoft.com/office/spreadsheetml/2009/9/main" uri="{B025F937-C7B1-47D3-B67F-A62EFF666E3E}">
          <x14:id>{7C557E93-CC47-497A-BAAD-7ADC9326BCBC}</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7C557E93-CC47-497A-BAAD-7ADC9326BCBC}">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1"/>
  <sheetViews>
    <sheetView workbookViewId="0"/>
  </sheetViews>
  <sheetFormatPr defaultColWidth="11" defaultRowHeight="15.75" x14ac:dyDescent="0.25"/>
  <cols>
    <col min="1" max="1" width="35.75" customWidth="1"/>
    <col min="2" max="15" width="16.75" customWidth="1"/>
  </cols>
  <sheetData>
    <row r="1" spans="1:10" ht="63" x14ac:dyDescent="0.25">
      <c r="A1" s="4" t="s">
        <v>220</v>
      </c>
      <c r="B1" s="4" t="s">
        <v>96</v>
      </c>
      <c r="C1" s="4" t="s">
        <v>97</v>
      </c>
      <c r="D1" s="4" t="s">
        <v>221</v>
      </c>
      <c r="E1" s="4" t="s">
        <v>98</v>
      </c>
      <c r="F1" s="4" t="s">
        <v>99</v>
      </c>
      <c r="G1" s="4" t="s">
        <v>100</v>
      </c>
      <c r="H1" s="4" t="s">
        <v>101</v>
      </c>
      <c r="I1" s="4" t="s">
        <v>102</v>
      </c>
      <c r="J1" s="4" t="s">
        <v>103</v>
      </c>
    </row>
    <row r="2" spans="1:10" x14ac:dyDescent="0.25">
      <c r="A2" s="2" t="s">
        <v>222</v>
      </c>
      <c r="B2" s="12">
        <v>100</v>
      </c>
      <c r="C2" s="13">
        <v>0.03</v>
      </c>
      <c r="D2" s="12">
        <v>100</v>
      </c>
      <c r="E2" s="12">
        <v>15</v>
      </c>
      <c r="F2" s="12">
        <v>80</v>
      </c>
      <c r="G2" s="12">
        <v>0</v>
      </c>
      <c r="H2" s="13">
        <v>0.17</v>
      </c>
      <c r="I2" s="13">
        <v>0.83</v>
      </c>
      <c r="J2" s="13">
        <v>0</v>
      </c>
    </row>
    <row r="3" spans="1:10" x14ac:dyDescent="0.25">
      <c r="A3" s="2" t="s">
        <v>223</v>
      </c>
      <c r="B3" s="12">
        <v>180</v>
      </c>
      <c r="C3" s="13">
        <v>0.03</v>
      </c>
      <c r="D3" s="12">
        <v>170</v>
      </c>
      <c r="E3" s="12">
        <v>35</v>
      </c>
      <c r="F3" s="12">
        <v>130</v>
      </c>
      <c r="G3" s="12">
        <v>5</v>
      </c>
      <c r="H3" s="13">
        <v>0.21</v>
      </c>
      <c r="I3" s="13">
        <v>0.76</v>
      </c>
      <c r="J3" s="13">
        <v>0.02</v>
      </c>
    </row>
    <row r="4" spans="1:10" x14ac:dyDescent="0.25">
      <c r="A4" s="2" t="s">
        <v>224</v>
      </c>
      <c r="B4" s="12">
        <v>85</v>
      </c>
      <c r="C4" s="13">
        <v>0.04</v>
      </c>
      <c r="D4" s="12">
        <v>80</v>
      </c>
      <c r="E4" s="12">
        <v>10</v>
      </c>
      <c r="F4" s="12">
        <v>70</v>
      </c>
      <c r="G4" s="12" t="s">
        <v>433</v>
      </c>
      <c r="H4" s="12" t="s">
        <v>433</v>
      </c>
      <c r="I4" s="13">
        <v>0.84</v>
      </c>
      <c r="J4" s="12" t="s">
        <v>433</v>
      </c>
    </row>
    <row r="5" spans="1:10" x14ac:dyDescent="0.25">
      <c r="A5" s="2" t="s">
        <v>225</v>
      </c>
      <c r="B5" s="12">
        <v>20</v>
      </c>
      <c r="C5" s="13">
        <v>0</v>
      </c>
      <c r="D5" s="12">
        <v>25</v>
      </c>
      <c r="E5" s="12">
        <v>5</v>
      </c>
      <c r="F5" s="12">
        <v>20</v>
      </c>
      <c r="G5" s="12" t="s">
        <v>433</v>
      </c>
      <c r="H5" s="12" t="s">
        <v>433</v>
      </c>
      <c r="I5" s="13">
        <v>0.81</v>
      </c>
      <c r="J5" s="12" t="s">
        <v>433</v>
      </c>
    </row>
    <row r="6" spans="1:10" x14ac:dyDescent="0.25">
      <c r="A6" s="2" t="s">
        <v>226</v>
      </c>
      <c r="B6" s="12">
        <v>385</v>
      </c>
      <c r="C6" s="13">
        <v>0.03</v>
      </c>
      <c r="D6" s="12">
        <v>375</v>
      </c>
      <c r="E6" s="12">
        <v>70</v>
      </c>
      <c r="F6" s="12">
        <v>300</v>
      </c>
      <c r="G6" s="12">
        <v>5</v>
      </c>
      <c r="H6" s="13">
        <v>0.18</v>
      </c>
      <c r="I6" s="13">
        <v>0.8</v>
      </c>
      <c r="J6" s="13">
        <v>0.02</v>
      </c>
    </row>
    <row r="7" spans="1:10" x14ac:dyDescent="0.25">
      <c r="A7" s="2" t="s">
        <v>227</v>
      </c>
      <c r="B7" s="12">
        <v>1460</v>
      </c>
      <c r="C7" s="13">
        <v>0.46</v>
      </c>
      <c r="D7" s="12">
        <v>1355</v>
      </c>
      <c r="E7" s="12">
        <v>470</v>
      </c>
      <c r="F7" s="12">
        <v>865</v>
      </c>
      <c r="G7" s="12">
        <v>20</v>
      </c>
      <c r="H7" s="13">
        <v>0.35</v>
      </c>
      <c r="I7" s="13">
        <v>0.64</v>
      </c>
      <c r="J7" s="13">
        <v>0.02</v>
      </c>
    </row>
    <row r="8" spans="1:10" x14ac:dyDescent="0.25">
      <c r="A8" s="2" t="s">
        <v>228</v>
      </c>
      <c r="B8" s="12">
        <v>3360</v>
      </c>
      <c r="C8" s="13">
        <v>0.49</v>
      </c>
      <c r="D8" s="12">
        <v>3200</v>
      </c>
      <c r="E8" s="12">
        <v>1480</v>
      </c>
      <c r="F8" s="12">
        <v>1610</v>
      </c>
      <c r="G8" s="12">
        <v>105</v>
      </c>
      <c r="H8" s="13">
        <v>0.46</v>
      </c>
      <c r="I8" s="13">
        <v>0.5</v>
      </c>
      <c r="J8" s="13">
        <v>0.03</v>
      </c>
    </row>
    <row r="9" spans="1:10" x14ac:dyDescent="0.25">
      <c r="A9" s="2" t="s">
        <v>229</v>
      </c>
      <c r="B9" s="12">
        <v>985</v>
      </c>
      <c r="C9" s="13">
        <v>0.43</v>
      </c>
      <c r="D9" s="12">
        <v>955</v>
      </c>
      <c r="E9" s="12">
        <v>275</v>
      </c>
      <c r="F9" s="12">
        <v>655</v>
      </c>
      <c r="G9" s="12">
        <v>25</v>
      </c>
      <c r="H9" s="13">
        <v>0.28999999999999998</v>
      </c>
      <c r="I9" s="13">
        <v>0.68</v>
      </c>
      <c r="J9" s="13">
        <v>0.03</v>
      </c>
    </row>
    <row r="10" spans="1:10" x14ac:dyDescent="0.25">
      <c r="A10" s="2" t="s">
        <v>230</v>
      </c>
      <c r="B10" s="12">
        <v>465</v>
      </c>
      <c r="C10" s="13">
        <v>0</v>
      </c>
      <c r="D10" s="12">
        <v>545</v>
      </c>
      <c r="E10" s="12">
        <v>170</v>
      </c>
      <c r="F10" s="12">
        <v>335</v>
      </c>
      <c r="G10" s="12">
        <v>40</v>
      </c>
      <c r="H10" s="13">
        <v>0.32</v>
      </c>
      <c r="I10" s="13">
        <v>0.61</v>
      </c>
      <c r="J10" s="13">
        <v>7.0000000000000007E-2</v>
      </c>
    </row>
    <row r="11" spans="1:10" x14ac:dyDescent="0.25">
      <c r="A11" s="2" t="s">
        <v>231</v>
      </c>
      <c r="B11" s="12">
        <v>6275</v>
      </c>
      <c r="C11" s="13">
        <v>0.47</v>
      </c>
      <c r="D11" s="12">
        <v>6055</v>
      </c>
      <c r="E11" s="12">
        <v>2400</v>
      </c>
      <c r="F11" s="12">
        <v>3460</v>
      </c>
      <c r="G11" s="12">
        <v>195</v>
      </c>
      <c r="H11" s="13">
        <v>0.4</v>
      </c>
      <c r="I11" s="13">
        <v>0.56999999999999995</v>
      </c>
      <c r="J11" s="13">
        <v>0.03</v>
      </c>
    </row>
    <row r="12" spans="1:10" x14ac:dyDescent="0.25">
      <c r="A12" s="2" t="s">
        <v>232</v>
      </c>
      <c r="B12" s="12">
        <v>1520</v>
      </c>
      <c r="C12" s="13">
        <v>0.48</v>
      </c>
      <c r="D12" s="12">
        <v>1405</v>
      </c>
      <c r="E12" s="12">
        <v>530</v>
      </c>
      <c r="F12" s="12">
        <v>850</v>
      </c>
      <c r="G12" s="12">
        <v>25</v>
      </c>
      <c r="H12" s="13">
        <v>0.38</v>
      </c>
      <c r="I12" s="13">
        <v>0.61</v>
      </c>
      <c r="J12" s="13">
        <v>0.02</v>
      </c>
    </row>
    <row r="13" spans="1:10" x14ac:dyDescent="0.25">
      <c r="A13" s="2" t="s">
        <v>233</v>
      </c>
      <c r="B13" s="12">
        <v>3110</v>
      </c>
      <c r="C13" s="13">
        <v>0.45</v>
      </c>
      <c r="D13" s="12">
        <v>3020</v>
      </c>
      <c r="E13" s="12">
        <v>1590</v>
      </c>
      <c r="F13" s="12">
        <v>1285</v>
      </c>
      <c r="G13" s="12">
        <v>140</v>
      </c>
      <c r="H13" s="13">
        <v>0.53</v>
      </c>
      <c r="I13" s="13">
        <v>0.43</v>
      </c>
      <c r="J13" s="13">
        <v>0.05</v>
      </c>
    </row>
    <row r="14" spans="1:10" x14ac:dyDescent="0.25">
      <c r="A14" s="2" t="s">
        <v>234</v>
      </c>
      <c r="B14" s="12">
        <v>1060</v>
      </c>
      <c r="C14" s="13">
        <v>0.46</v>
      </c>
      <c r="D14" s="12">
        <v>980</v>
      </c>
      <c r="E14" s="12">
        <v>360</v>
      </c>
      <c r="F14" s="12">
        <v>570</v>
      </c>
      <c r="G14" s="12">
        <v>45</v>
      </c>
      <c r="H14" s="13">
        <v>0.37</v>
      </c>
      <c r="I14" s="13">
        <v>0.57999999999999996</v>
      </c>
      <c r="J14" s="13">
        <v>0.05</v>
      </c>
    </row>
    <row r="15" spans="1:10" x14ac:dyDescent="0.25">
      <c r="A15" s="2" t="s">
        <v>235</v>
      </c>
      <c r="B15" s="12">
        <v>430</v>
      </c>
      <c r="C15" s="13">
        <v>0</v>
      </c>
      <c r="D15" s="12">
        <v>540</v>
      </c>
      <c r="E15" s="12">
        <v>200</v>
      </c>
      <c r="F15" s="12">
        <v>290</v>
      </c>
      <c r="G15" s="12">
        <v>45</v>
      </c>
      <c r="H15" s="13">
        <v>0.37</v>
      </c>
      <c r="I15" s="13">
        <v>0.54</v>
      </c>
      <c r="J15" s="13">
        <v>0.08</v>
      </c>
    </row>
    <row r="16" spans="1:10" x14ac:dyDescent="0.25">
      <c r="A16" s="2" t="s">
        <v>236</v>
      </c>
      <c r="B16" s="12">
        <v>6120</v>
      </c>
      <c r="C16" s="13">
        <v>0.46</v>
      </c>
      <c r="D16" s="12">
        <v>5940</v>
      </c>
      <c r="E16" s="12">
        <v>2685</v>
      </c>
      <c r="F16" s="12">
        <v>3000</v>
      </c>
      <c r="G16" s="12">
        <v>255</v>
      </c>
      <c r="H16" s="13">
        <v>0.45</v>
      </c>
      <c r="I16" s="13">
        <v>0.5</v>
      </c>
      <c r="J16" s="13">
        <v>0.04</v>
      </c>
    </row>
    <row r="17" spans="1:10" x14ac:dyDescent="0.25">
      <c r="A17" s="2" t="s">
        <v>237</v>
      </c>
      <c r="B17" s="12">
        <v>35</v>
      </c>
      <c r="C17" s="13">
        <v>0.01</v>
      </c>
      <c r="D17" s="12">
        <v>35</v>
      </c>
      <c r="E17" s="12">
        <v>5</v>
      </c>
      <c r="F17" s="12">
        <v>30</v>
      </c>
      <c r="G17" s="12" t="s">
        <v>433</v>
      </c>
      <c r="H17" s="12" t="s">
        <v>433</v>
      </c>
      <c r="I17" s="13">
        <v>0.83</v>
      </c>
      <c r="J17" s="12" t="s">
        <v>433</v>
      </c>
    </row>
    <row r="18" spans="1:10" x14ac:dyDescent="0.25">
      <c r="A18" s="2" t="s">
        <v>238</v>
      </c>
      <c r="B18" s="12">
        <v>120</v>
      </c>
      <c r="C18" s="13">
        <v>0.02</v>
      </c>
      <c r="D18" s="12">
        <v>115</v>
      </c>
      <c r="E18" s="12">
        <v>20</v>
      </c>
      <c r="F18" s="12">
        <v>85</v>
      </c>
      <c r="G18" s="12">
        <v>5</v>
      </c>
      <c r="H18" s="13">
        <v>0.18</v>
      </c>
      <c r="I18" s="13">
        <v>0.76</v>
      </c>
      <c r="J18" s="13">
        <v>0.05</v>
      </c>
    </row>
    <row r="19" spans="1:10" x14ac:dyDescent="0.25">
      <c r="A19" s="2" t="s">
        <v>239</v>
      </c>
      <c r="B19" s="12">
        <v>55</v>
      </c>
      <c r="C19" s="13">
        <v>0.02</v>
      </c>
      <c r="D19" s="12">
        <v>45</v>
      </c>
      <c r="E19" s="12">
        <v>10</v>
      </c>
      <c r="F19" s="12">
        <v>35</v>
      </c>
      <c r="G19" s="12" t="s">
        <v>433</v>
      </c>
      <c r="H19" s="12" t="s">
        <v>433</v>
      </c>
      <c r="I19" s="13">
        <v>0.74</v>
      </c>
      <c r="J19" s="12" t="s">
        <v>433</v>
      </c>
    </row>
    <row r="20" spans="1:10" x14ac:dyDescent="0.25">
      <c r="A20" s="2" t="s">
        <v>240</v>
      </c>
      <c r="B20" s="12">
        <v>25</v>
      </c>
      <c r="C20" s="13">
        <v>0</v>
      </c>
      <c r="D20" s="12">
        <v>30</v>
      </c>
      <c r="E20" s="12">
        <v>5</v>
      </c>
      <c r="F20" s="12">
        <v>25</v>
      </c>
      <c r="G20" s="12" t="s">
        <v>433</v>
      </c>
      <c r="H20" s="12" t="s">
        <v>433</v>
      </c>
      <c r="I20" s="13">
        <v>0.84</v>
      </c>
      <c r="J20" s="12" t="s">
        <v>433</v>
      </c>
    </row>
    <row r="21" spans="1:10" x14ac:dyDescent="0.25">
      <c r="A21" s="2" t="s">
        <v>241</v>
      </c>
      <c r="B21" s="12">
        <v>235</v>
      </c>
      <c r="C21" s="13">
        <v>0.02</v>
      </c>
      <c r="D21" s="12">
        <v>230</v>
      </c>
      <c r="E21" s="12">
        <v>40</v>
      </c>
      <c r="F21" s="12">
        <v>180</v>
      </c>
      <c r="G21" s="12">
        <v>10</v>
      </c>
      <c r="H21" s="13">
        <v>0.17</v>
      </c>
      <c r="I21" s="13">
        <v>0.78</v>
      </c>
      <c r="J21" s="13">
        <v>0.05</v>
      </c>
    </row>
    <row r="22" spans="1:10" x14ac:dyDescent="0.25">
      <c r="A22" s="2" t="s">
        <v>242</v>
      </c>
      <c r="B22" s="12">
        <v>70</v>
      </c>
      <c r="C22" s="13">
        <v>0.02</v>
      </c>
      <c r="D22" s="12">
        <v>65</v>
      </c>
      <c r="E22" s="12">
        <v>0</v>
      </c>
      <c r="F22" s="12">
        <v>65</v>
      </c>
      <c r="G22" s="12">
        <v>5</v>
      </c>
      <c r="H22" s="13">
        <v>0</v>
      </c>
      <c r="I22" s="13">
        <v>0.94</v>
      </c>
      <c r="J22" s="13">
        <v>0.06</v>
      </c>
    </row>
    <row r="23" spans="1:10" x14ac:dyDescent="0.25">
      <c r="A23" s="2" t="s">
        <v>243</v>
      </c>
      <c r="B23" s="12">
        <v>145</v>
      </c>
      <c r="C23" s="13">
        <v>0.02</v>
      </c>
      <c r="D23" s="12">
        <v>135</v>
      </c>
      <c r="E23" s="12" t="s">
        <v>433</v>
      </c>
      <c r="F23" s="12">
        <v>120</v>
      </c>
      <c r="G23" s="12">
        <v>10</v>
      </c>
      <c r="H23" s="13" t="s">
        <v>433</v>
      </c>
      <c r="I23" s="13">
        <v>0.91</v>
      </c>
      <c r="J23" s="12" t="s">
        <v>433</v>
      </c>
    </row>
    <row r="24" spans="1:10" x14ac:dyDescent="0.25">
      <c r="A24" s="2" t="s">
        <v>244</v>
      </c>
      <c r="B24" s="12">
        <v>110</v>
      </c>
      <c r="C24" s="13">
        <v>0.05</v>
      </c>
      <c r="D24" s="12">
        <v>95</v>
      </c>
      <c r="E24" s="12">
        <v>0</v>
      </c>
      <c r="F24" s="12">
        <v>95</v>
      </c>
      <c r="G24" s="12">
        <v>5</v>
      </c>
      <c r="H24" s="13">
        <v>0</v>
      </c>
      <c r="I24" s="13">
        <v>0.97</v>
      </c>
      <c r="J24" s="13">
        <v>0.03</v>
      </c>
    </row>
    <row r="25" spans="1:10" x14ac:dyDescent="0.25">
      <c r="A25" s="2" t="s">
        <v>245</v>
      </c>
      <c r="B25" s="12">
        <v>10</v>
      </c>
      <c r="C25" s="13">
        <v>0</v>
      </c>
      <c r="D25" s="12">
        <v>25</v>
      </c>
      <c r="E25" s="12">
        <v>0</v>
      </c>
      <c r="F25" s="12">
        <v>20</v>
      </c>
      <c r="G25" s="12">
        <v>10</v>
      </c>
      <c r="H25" s="13">
        <v>0</v>
      </c>
      <c r="I25" s="13">
        <v>0.69</v>
      </c>
      <c r="J25" s="13">
        <v>0.31</v>
      </c>
    </row>
    <row r="26" spans="1:10" x14ac:dyDescent="0.25">
      <c r="A26" s="2" t="s">
        <v>246</v>
      </c>
      <c r="B26" s="12">
        <v>335</v>
      </c>
      <c r="C26" s="13">
        <v>0.03</v>
      </c>
      <c r="D26" s="12">
        <v>325</v>
      </c>
      <c r="E26" s="12" t="s">
        <v>433</v>
      </c>
      <c r="F26" s="12">
        <v>295</v>
      </c>
      <c r="G26" s="12">
        <v>25</v>
      </c>
      <c r="H26" s="13" t="s">
        <v>433</v>
      </c>
      <c r="I26" s="13">
        <v>0.92</v>
      </c>
      <c r="J26" s="12" t="s">
        <v>433</v>
      </c>
    </row>
    <row r="27" spans="1:10" x14ac:dyDescent="0.25">
      <c r="A27" s="2" t="s">
        <v>247</v>
      </c>
      <c r="B27" s="12">
        <v>3190</v>
      </c>
      <c r="C27" s="13">
        <v>1</v>
      </c>
      <c r="D27" s="12">
        <v>2960</v>
      </c>
      <c r="E27" s="12">
        <v>1020</v>
      </c>
      <c r="F27" s="12">
        <v>1890</v>
      </c>
      <c r="G27" s="12">
        <v>50</v>
      </c>
      <c r="H27" s="13">
        <v>0.34</v>
      </c>
      <c r="I27" s="13">
        <v>0.64</v>
      </c>
      <c r="J27" s="13">
        <v>0.02</v>
      </c>
    </row>
    <row r="28" spans="1:10" x14ac:dyDescent="0.25">
      <c r="A28" s="2" t="s">
        <v>248</v>
      </c>
      <c r="B28" s="12">
        <v>6915</v>
      </c>
      <c r="C28" s="13">
        <v>1</v>
      </c>
      <c r="D28" s="12">
        <v>6635</v>
      </c>
      <c r="E28" s="12">
        <v>3130</v>
      </c>
      <c r="F28" s="12">
        <v>3235</v>
      </c>
      <c r="G28" s="12">
        <v>270</v>
      </c>
      <c r="H28" s="13">
        <v>0.47</v>
      </c>
      <c r="I28" s="13">
        <v>0.49</v>
      </c>
      <c r="J28" s="13">
        <v>0.04</v>
      </c>
    </row>
    <row r="29" spans="1:10" x14ac:dyDescent="0.25">
      <c r="A29" s="2" t="s">
        <v>249</v>
      </c>
      <c r="B29" s="12">
        <v>2295</v>
      </c>
      <c r="C29" s="13">
        <v>1</v>
      </c>
      <c r="D29" s="12">
        <v>2160</v>
      </c>
      <c r="E29" s="12">
        <v>660</v>
      </c>
      <c r="F29" s="12">
        <v>1420</v>
      </c>
      <c r="G29" s="12">
        <v>80</v>
      </c>
      <c r="H29" s="13">
        <v>0.3</v>
      </c>
      <c r="I29" s="13">
        <v>0.66</v>
      </c>
      <c r="J29" s="13">
        <v>0.04</v>
      </c>
    </row>
    <row r="30" spans="1:10" x14ac:dyDescent="0.25">
      <c r="A30" s="2" t="s">
        <v>250</v>
      </c>
      <c r="B30" s="12">
        <v>950</v>
      </c>
      <c r="C30" s="13">
        <v>0</v>
      </c>
      <c r="D30" s="12">
        <v>1165</v>
      </c>
      <c r="E30" s="12">
        <v>380</v>
      </c>
      <c r="F30" s="12">
        <v>690</v>
      </c>
      <c r="G30" s="12">
        <v>95</v>
      </c>
      <c r="H30" s="13">
        <v>0.33</v>
      </c>
      <c r="I30" s="13">
        <v>0.59</v>
      </c>
      <c r="J30" s="13">
        <v>0.08</v>
      </c>
    </row>
    <row r="31" spans="1:10" x14ac:dyDescent="0.25">
      <c r="A31" s="2" t="s">
        <v>251</v>
      </c>
      <c r="B31" s="12">
        <v>13350</v>
      </c>
      <c r="C31" s="13">
        <v>1</v>
      </c>
      <c r="D31" s="12">
        <v>12920</v>
      </c>
      <c r="E31" s="12">
        <v>5190</v>
      </c>
      <c r="F31" s="12">
        <v>7235</v>
      </c>
      <c r="G31" s="12">
        <v>495</v>
      </c>
      <c r="H31" s="13">
        <v>0.4</v>
      </c>
      <c r="I31" s="13">
        <v>0.56000000000000005</v>
      </c>
      <c r="J31" s="13">
        <v>0.04</v>
      </c>
    </row>
  </sheetData>
  <conditionalFormatting sqref="A1">
    <cfRule type="dataBar" priority="1">
      <dataBar>
        <cfvo type="num" val="0"/>
        <cfvo type="num" val="1"/>
        <color rgb="FFB4A9D4"/>
      </dataBar>
      <extLst>
        <ext xmlns:x14="http://schemas.microsoft.com/office/spreadsheetml/2009/9/main" uri="{B025F937-C7B1-47D3-B67F-A62EFF666E3E}">
          <x14:id>{4FE5950F-7AA3-4828-AAF1-08F77C7FB8B6}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FE5950F-7AA3-4828-AAF1-08F77C7FB8B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81"/>
  <sheetViews>
    <sheetView workbookViewId="0"/>
  </sheetViews>
  <sheetFormatPr defaultColWidth="11" defaultRowHeight="15.75" x14ac:dyDescent="0.25"/>
  <cols>
    <col min="1" max="1" width="35.75" customWidth="1"/>
    <col min="2" max="12" width="16.75" customWidth="1"/>
  </cols>
  <sheetData>
    <row r="1" spans="1:10" ht="61.5" customHeight="1" x14ac:dyDescent="0.25">
      <c r="A1" s="4" t="s">
        <v>252</v>
      </c>
      <c r="B1" s="4" t="s">
        <v>96</v>
      </c>
      <c r="C1" s="4" t="s">
        <v>97</v>
      </c>
      <c r="D1" s="4" t="s">
        <v>221</v>
      </c>
      <c r="E1" s="4" t="s">
        <v>98</v>
      </c>
      <c r="F1" s="4" t="s">
        <v>99</v>
      </c>
      <c r="G1" s="4" t="s">
        <v>100</v>
      </c>
      <c r="H1" s="4" t="s">
        <v>101</v>
      </c>
      <c r="I1" s="4" t="s">
        <v>102</v>
      </c>
      <c r="J1" s="4" t="s">
        <v>103</v>
      </c>
    </row>
    <row r="2" spans="1:10" x14ac:dyDescent="0.25">
      <c r="A2" s="2" t="s">
        <v>253</v>
      </c>
      <c r="B2" s="12">
        <v>70</v>
      </c>
      <c r="C2" s="13">
        <v>0.02</v>
      </c>
      <c r="D2" s="12">
        <v>60</v>
      </c>
      <c r="E2" s="12">
        <v>30</v>
      </c>
      <c r="F2" s="12">
        <v>30</v>
      </c>
      <c r="G2" s="12">
        <v>0</v>
      </c>
      <c r="H2" s="13">
        <v>0.52</v>
      </c>
      <c r="I2" s="13">
        <v>0.48</v>
      </c>
      <c r="J2" s="13">
        <v>0</v>
      </c>
    </row>
    <row r="3" spans="1:10" x14ac:dyDescent="0.25">
      <c r="A3" s="2" t="s">
        <v>254</v>
      </c>
      <c r="B3" s="12">
        <v>395</v>
      </c>
      <c r="C3" s="13">
        <v>0.06</v>
      </c>
      <c r="D3" s="12">
        <v>370</v>
      </c>
      <c r="E3" s="12">
        <v>195</v>
      </c>
      <c r="F3" s="12">
        <v>160</v>
      </c>
      <c r="G3" s="12">
        <v>15</v>
      </c>
      <c r="H3" s="13">
        <v>0.53</v>
      </c>
      <c r="I3" s="13">
        <v>0.43</v>
      </c>
      <c r="J3" s="13">
        <v>0.05</v>
      </c>
    </row>
    <row r="4" spans="1:10" x14ac:dyDescent="0.25">
      <c r="A4" s="2" t="s">
        <v>255</v>
      </c>
      <c r="B4" s="12">
        <v>115</v>
      </c>
      <c r="C4" s="13">
        <v>0.05</v>
      </c>
      <c r="D4" s="12">
        <v>120</v>
      </c>
      <c r="E4" s="12">
        <v>40</v>
      </c>
      <c r="F4" s="12">
        <v>80</v>
      </c>
      <c r="G4" s="12" t="s">
        <v>433</v>
      </c>
      <c r="H4" s="13">
        <v>0.33</v>
      </c>
      <c r="I4" s="12" t="s">
        <v>433</v>
      </c>
      <c r="J4" s="12" t="s">
        <v>433</v>
      </c>
    </row>
    <row r="5" spans="1:10" x14ac:dyDescent="0.25">
      <c r="A5" s="2" t="s">
        <v>256</v>
      </c>
      <c r="B5" s="12">
        <v>40</v>
      </c>
      <c r="C5" s="13">
        <v>0.04</v>
      </c>
      <c r="D5" s="12">
        <v>50</v>
      </c>
      <c r="E5" s="12">
        <v>25</v>
      </c>
      <c r="F5" s="12">
        <v>20</v>
      </c>
      <c r="G5" s="12">
        <v>5</v>
      </c>
      <c r="H5" s="13">
        <v>0.46</v>
      </c>
      <c r="I5" s="13">
        <v>0.4</v>
      </c>
      <c r="J5" s="13">
        <v>0.14000000000000001</v>
      </c>
    </row>
    <row r="6" spans="1:10" x14ac:dyDescent="0.25">
      <c r="A6" s="2" t="s">
        <v>257</v>
      </c>
      <c r="B6" s="12">
        <v>620</v>
      </c>
      <c r="C6" s="13">
        <v>0.05</v>
      </c>
      <c r="D6" s="12">
        <v>605</v>
      </c>
      <c r="E6" s="12">
        <v>290</v>
      </c>
      <c r="F6" s="12">
        <v>285</v>
      </c>
      <c r="G6" s="12">
        <v>25</v>
      </c>
      <c r="H6" s="13">
        <v>0.48</v>
      </c>
      <c r="I6" s="13">
        <v>0.48</v>
      </c>
      <c r="J6" s="13">
        <v>0.04</v>
      </c>
    </row>
    <row r="7" spans="1:10" x14ac:dyDescent="0.25">
      <c r="A7" s="2" t="s">
        <v>258</v>
      </c>
      <c r="B7" s="12">
        <v>50</v>
      </c>
      <c r="C7" s="13">
        <v>0.02</v>
      </c>
      <c r="D7" s="12">
        <v>45</v>
      </c>
      <c r="E7" s="12">
        <v>20</v>
      </c>
      <c r="F7" s="12">
        <v>20</v>
      </c>
      <c r="G7" s="12">
        <v>0</v>
      </c>
      <c r="H7" s="13">
        <v>0.5</v>
      </c>
      <c r="I7" s="13">
        <v>0.5</v>
      </c>
      <c r="J7" s="13">
        <v>0</v>
      </c>
    </row>
    <row r="8" spans="1:10" x14ac:dyDescent="0.25">
      <c r="A8" s="2" t="s">
        <v>259</v>
      </c>
      <c r="B8" s="12">
        <v>225</v>
      </c>
      <c r="C8" s="13">
        <v>0.03</v>
      </c>
      <c r="D8" s="12">
        <v>215</v>
      </c>
      <c r="E8" s="12">
        <v>115</v>
      </c>
      <c r="F8" s="12">
        <v>95</v>
      </c>
      <c r="G8" s="12">
        <v>5</v>
      </c>
      <c r="H8" s="13">
        <v>0.54</v>
      </c>
      <c r="I8" s="13">
        <v>0.43</v>
      </c>
      <c r="J8" s="13">
        <v>0.03</v>
      </c>
    </row>
    <row r="9" spans="1:10" x14ac:dyDescent="0.25">
      <c r="A9" s="2" t="s">
        <v>260</v>
      </c>
      <c r="B9" s="12">
        <v>75</v>
      </c>
      <c r="C9" s="13">
        <v>0.03</v>
      </c>
      <c r="D9" s="12">
        <v>65</v>
      </c>
      <c r="E9" s="12">
        <v>25</v>
      </c>
      <c r="F9" s="12">
        <v>40</v>
      </c>
      <c r="G9" s="12" t="s">
        <v>433</v>
      </c>
      <c r="H9" s="13">
        <v>0.38</v>
      </c>
      <c r="I9" s="12" t="s">
        <v>433</v>
      </c>
      <c r="J9" s="13" t="s">
        <v>433</v>
      </c>
    </row>
    <row r="10" spans="1:10" x14ac:dyDescent="0.25">
      <c r="A10" s="2" t="s">
        <v>261</v>
      </c>
      <c r="B10" s="12">
        <v>45</v>
      </c>
      <c r="C10" s="13">
        <v>0.05</v>
      </c>
      <c r="D10" s="12">
        <v>50</v>
      </c>
      <c r="E10" s="12">
        <v>15</v>
      </c>
      <c r="F10" s="12">
        <v>35</v>
      </c>
      <c r="G10" s="12" t="s">
        <v>433</v>
      </c>
      <c r="H10" s="13">
        <v>0.3</v>
      </c>
      <c r="I10" s="12" t="s">
        <v>433</v>
      </c>
      <c r="J10" s="13" t="s">
        <v>433</v>
      </c>
    </row>
    <row r="11" spans="1:10" x14ac:dyDescent="0.25">
      <c r="A11" s="2" t="s">
        <v>262</v>
      </c>
      <c r="B11" s="12">
        <v>390</v>
      </c>
      <c r="C11" s="13">
        <v>0.03</v>
      </c>
      <c r="D11" s="12">
        <v>375</v>
      </c>
      <c r="E11" s="12">
        <v>180</v>
      </c>
      <c r="F11" s="12">
        <v>190</v>
      </c>
      <c r="G11" s="12">
        <v>10</v>
      </c>
      <c r="H11" s="13">
        <v>0.48</v>
      </c>
      <c r="I11" s="13">
        <v>0.5</v>
      </c>
      <c r="J11" s="13">
        <v>0.02</v>
      </c>
    </row>
    <row r="12" spans="1:10" x14ac:dyDescent="0.25">
      <c r="A12" s="2" t="s">
        <v>263</v>
      </c>
      <c r="B12" s="12">
        <v>65</v>
      </c>
      <c r="C12" s="13">
        <v>0.02</v>
      </c>
      <c r="D12" s="12">
        <v>60</v>
      </c>
      <c r="E12" s="12">
        <v>30</v>
      </c>
      <c r="F12" s="12">
        <v>30</v>
      </c>
      <c r="G12" s="12">
        <v>0</v>
      </c>
      <c r="H12" s="13">
        <v>0.51</v>
      </c>
      <c r="I12" s="13">
        <v>0.49</v>
      </c>
      <c r="J12" s="13">
        <v>0</v>
      </c>
    </row>
    <row r="13" spans="1:10" x14ac:dyDescent="0.25">
      <c r="A13" s="2" t="s">
        <v>264</v>
      </c>
      <c r="B13" s="12">
        <v>185</v>
      </c>
      <c r="C13" s="13">
        <v>0.03</v>
      </c>
      <c r="D13" s="12">
        <v>175</v>
      </c>
      <c r="E13" s="12">
        <v>80</v>
      </c>
      <c r="F13" s="12">
        <v>85</v>
      </c>
      <c r="G13" s="12">
        <v>5</v>
      </c>
      <c r="H13" s="13">
        <v>0.47</v>
      </c>
      <c r="I13" s="13">
        <v>0.5</v>
      </c>
      <c r="J13" s="13">
        <v>0.03</v>
      </c>
    </row>
    <row r="14" spans="1:10" x14ac:dyDescent="0.25">
      <c r="A14" s="2" t="s">
        <v>265</v>
      </c>
      <c r="B14" s="12">
        <v>45</v>
      </c>
      <c r="C14" s="13">
        <v>0.02</v>
      </c>
      <c r="D14" s="12">
        <v>50</v>
      </c>
      <c r="E14" s="12">
        <v>15</v>
      </c>
      <c r="F14" s="12">
        <v>30</v>
      </c>
      <c r="G14" s="12">
        <v>5</v>
      </c>
      <c r="H14" s="13">
        <v>0.31</v>
      </c>
      <c r="I14" s="13">
        <v>0.61</v>
      </c>
      <c r="J14" s="13">
        <v>0.08</v>
      </c>
    </row>
    <row r="15" spans="1:10" x14ac:dyDescent="0.25">
      <c r="A15" s="2" t="s">
        <v>266</v>
      </c>
      <c r="B15" s="12">
        <v>30</v>
      </c>
      <c r="C15" s="13">
        <v>0.03</v>
      </c>
      <c r="D15" s="12">
        <v>30</v>
      </c>
      <c r="E15" s="12">
        <v>10</v>
      </c>
      <c r="F15" s="12">
        <v>15</v>
      </c>
      <c r="G15" s="12" t="s">
        <v>433</v>
      </c>
      <c r="H15" s="13">
        <v>0.38</v>
      </c>
      <c r="I15" s="12" t="s">
        <v>433</v>
      </c>
      <c r="J15" s="13" t="s">
        <v>433</v>
      </c>
    </row>
    <row r="16" spans="1:10" x14ac:dyDescent="0.25">
      <c r="A16" s="2" t="s">
        <v>267</v>
      </c>
      <c r="B16" s="12">
        <v>325</v>
      </c>
      <c r="C16" s="13">
        <v>0.02</v>
      </c>
      <c r="D16" s="12">
        <v>315</v>
      </c>
      <c r="E16" s="12">
        <v>140</v>
      </c>
      <c r="F16" s="12">
        <v>165</v>
      </c>
      <c r="G16" s="12">
        <v>10</v>
      </c>
      <c r="H16" s="13">
        <v>0.45</v>
      </c>
      <c r="I16" s="13">
        <v>0.52</v>
      </c>
      <c r="J16" s="13">
        <v>0.04</v>
      </c>
    </row>
    <row r="17" spans="1:10" x14ac:dyDescent="0.25">
      <c r="A17" s="2" t="s">
        <v>268</v>
      </c>
      <c r="B17" s="12">
        <v>20</v>
      </c>
      <c r="C17" s="13">
        <v>0.01</v>
      </c>
      <c r="D17" s="12">
        <v>20</v>
      </c>
      <c r="E17" s="12">
        <v>5</v>
      </c>
      <c r="F17" s="12">
        <v>15</v>
      </c>
      <c r="G17" s="12" t="s">
        <v>433</v>
      </c>
      <c r="H17" s="13">
        <v>0.16</v>
      </c>
      <c r="I17" s="12" t="s">
        <v>433</v>
      </c>
      <c r="J17" s="13" t="s">
        <v>433</v>
      </c>
    </row>
    <row r="18" spans="1:10" x14ac:dyDescent="0.25">
      <c r="A18" s="2" t="s">
        <v>269</v>
      </c>
      <c r="B18" s="12">
        <v>90</v>
      </c>
      <c r="C18" s="13">
        <v>0.01</v>
      </c>
      <c r="D18" s="12">
        <v>80</v>
      </c>
      <c r="E18" s="12">
        <v>50</v>
      </c>
      <c r="F18" s="12">
        <v>35</v>
      </c>
      <c r="G18" s="12" t="s">
        <v>433</v>
      </c>
      <c r="H18" s="12" t="s">
        <v>433</v>
      </c>
      <c r="I18" s="13">
        <v>0.4</v>
      </c>
      <c r="J18" s="13" t="s">
        <v>433</v>
      </c>
    </row>
    <row r="19" spans="1:10" x14ac:dyDescent="0.25">
      <c r="A19" s="2" t="s">
        <v>270</v>
      </c>
      <c r="B19" s="12">
        <v>35</v>
      </c>
      <c r="C19" s="13">
        <v>0.01</v>
      </c>
      <c r="D19" s="12">
        <v>25</v>
      </c>
      <c r="E19" s="12">
        <v>10</v>
      </c>
      <c r="F19" s="12">
        <v>15</v>
      </c>
      <c r="G19" s="12">
        <v>0</v>
      </c>
      <c r="H19" s="13">
        <v>0.37</v>
      </c>
      <c r="I19" s="13">
        <v>0.63</v>
      </c>
      <c r="J19" s="13">
        <v>0</v>
      </c>
    </row>
    <row r="20" spans="1:10" x14ac:dyDescent="0.25">
      <c r="A20" s="2" t="s">
        <v>271</v>
      </c>
      <c r="B20" s="12">
        <v>10</v>
      </c>
      <c r="C20" s="13">
        <v>0.01</v>
      </c>
      <c r="D20" s="12">
        <v>20</v>
      </c>
      <c r="E20" s="12" t="s">
        <v>433</v>
      </c>
      <c r="F20" s="12">
        <v>15</v>
      </c>
      <c r="G20" s="12" t="s">
        <v>433</v>
      </c>
      <c r="H20" s="13" t="s">
        <v>433</v>
      </c>
      <c r="I20" s="12" t="s">
        <v>433</v>
      </c>
      <c r="J20" s="13" t="s">
        <v>433</v>
      </c>
    </row>
    <row r="21" spans="1:10" x14ac:dyDescent="0.25">
      <c r="A21" s="2" t="s">
        <v>272</v>
      </c>
      <c r="B21" s="12">
        <v>150</v>
      </c>
      <c r="C21" s="13">
        <v>0.01</v>
      </c>
      <c r="D21" s="12">
        <v>145</v>
      </c>
      <c r="E21" s="12">
        <v>65</v>
      </c>
      <c r="F21" s="12">
        <v>80</v>
      </c>
      <c r="G21" s="12">
        <v>5</v>
      </c>
      <c r="H21" s="13">
        <v>0.43</v>
      </c>
      <c r="I21" s="13">
        <v>0.54</v>
      </c>
      <c r="J21" s="13">
        <v>0.03</v>
      </c>
    </row>
    <row r="22" spans="1:10" x14ac:dyDescent="0.25">
      <c r="A22" s="2" t="s">
        <v>273</v>
      </c>
      <c r="B22" s="12">
        <v>45</v>
      </c>
      <c r="C22" s="13">
        <v>0.01</v>
      </c>
      <c r="D22" s="12">
        <v>40</v>
      </c>
      <c r="E22" s="12">
        <v>10</v>
      </c>
      <c r="F22" s="12">
        <v>30</v>
      </c>
      <c r="G22" s="12">
        <v>0</v>
      </c>
      <c r="H22" s="13">
        <v>0.28999999999999998</v>
      </c>
      <c r="I22" s="13">
        <v>0.71</v>
      </c>
      <c r="J22" s="13">
        <v>0</v>
      </c>
    </row>
    <row r="23" spans="1:10" x14ac:dyDescent="0.25">
      <c r="A23" s="2" t="s">
        <v>274</v>
      </c>
      <c r="B23" s="12">
        <v>55</v>
      </c>
      <c r="C23" s="13">
        <v>0.01</v>
      </c>
      <c r="D23" s="12">
        <v>55</v>
      </c>
      <c r="E23" s="12">
        <v>30</v>
      </c>
      <c r="F23" s="12">
        <v>25</v>
      </c>
      <c r="G23" s="12" t="s">
        <v>433</v>
      </c>
      <c r="H23" s="12" t="s">
        <v>433</v>
      </c>
      <c r="I23" s="13">
        <v>0.45</v>
      </c>
      <c r="J23" s="13" t="s">
        <v>433</v>
      </c>
    </row>
    <row r="24" spans="1:10" x14ac:dyDescent="0.25">
      <c r="A24" s="2" t="s">
        <v>275</v>
      </c>
      <c r="B24" s="12">
        <v>30</v>
      </c>
      <c r="C24" s="13">
        <v>0.01</v>
      </c>
      <c r="D24" s="12">
        <v>25</v>
      </c>
      <c r="E24" s="12">
        <v>5</v>
      </c>
      <c r="F24" s="12">
        <v>15</v>
      </c>
      <c r="G24" s="12" t="s">
        <v>433</v>
      </c>
      <c r="H24" s="13">
        <v>0.3</v>
      </c>
      <c r="I24" s="12" t="s">
        <v>433</v>
      </c>
      <c r="J24" s="13" t="s">
        <v>433</v>
      </c>
    </row>
    <row r="25" spans="1:10" x14ac:dyDescent="0.25">
      <c r="A25" s="2" t="s">
        <v>276</v>
      </c>
      <c r="B25" s="12">
        <v>10</v>
      </c>
      <c r="C25" s="13">
        <v>0.01</v>
      </c>
      <c r="D25" s="12">
        <v>10</v>
      </c>
      <c r="E25" s="12">
        <v>5</v>
      </c>
      <c r="F25" s="12">
        <v>5</v>
      </c>
      <c r="G25" s="12">
        <v>0</v>
      </c>
      <c r="H25" s="13">
        <v>0.33</v>
      </c>
      <c r="I25" s="13">
        <v>0.67</v>
      </c>
      <c r="J25" s="13">
        <v>0</v>
      </c>
    </row>
    <row r="26" spans="1:10" x14ac:dyDescent="0.25">
      <c r="A26" s="2" t="s">
        <v>277</v>
      </c>
      <c r="B26" s="12">
        <v>140</v>
      </c>
      <c r="C26" s="13">
        <v>0.01</v>
      </c>
      <c r="D26" s="12">
        <v>130</v>
      </c>
      <c r="E26" s="12">
        <v>50</v>
      </c>
      <c r="F26" s="12">
        <v>75</v>
      </c>
      <c r="G26" s="12">
        <v>5</v>
      </c>
      <c r="H26" s="13">
        <v>0.39</v>
      </c>
      <c r="I26" s="13">
        <v>0.57999999999999996</v>
      </c>
      <c r="J26" s="13">
        <v>0.02</v>
      </c>
    </row>
    <row r="27" spans="1:10" x14ac:dyDescent="0.25">
      <c r="A27" s="2" t="s">
        <v>278</v>
      </c>
      <c r="B27" s="12">
        <v>80</v>
      </c>
      <c r="C27" s="13">
        <v>0.03</v>
      </c>
      <c r="D27" s="12">
        <v>75</v>
      </c>
      <c r="E27" s="12">
        <v>30</v>
      </c>
      <c r="F27" s="12">
        <v>40</v>
      </c>
      <c r="G27" s="12" t="s">
        <v>433</v>
      </c>
      <c r="H27" s="13">
        <v>0.41</v>
      </c>
      <c r="I27" s="12" t="s">
        <v>433</v>
      </c>
      <c r="J27" s="13" t="s">
        <v>433</v>
      </c>
    </row>
    <row r="28" spans="1:10" x14ac:dyDescent="0.25">
      <c r="A28" s="2" t="s">
        <v>279</v>
      </c>
      <c r="B28" s="12">
        <v>200</v>
      </c>
      <c r="C28" s="13">
        <v>0.03</v>
      </c>
      <c r="D28" s="12">
        <v>195</v>
      </c>
      <c r="E28" s="12">
        <v>100</v>
      </c>
      <c r="F28" s="12">
        <v>95</v>
      </c>
      <c r="G28" s="12">
        <v>5</v>
      </c>
      <c r="H28" s="13">
        <v>0.51</v>
      </c>
      <c r="I28" s="13">
        <v>0.47</v>
      </c>
      <c r="J28" s="13">
        <v>0.02</v>
      </c>
    </row>
    <row r="29" spans="1:10" x14ac:dyDescent="0.25">
      <c r="A29" s="2" t="s">
        <v>280</v>
      </c>
      <c r="B29" s="12">
        <v>40</v>
      </c>
      <c r="C29" s="13">
        <v>0.02</v>
      </c>
      <c r="D29" s="12">
        <v>40</v>
      </c>
      <c r="E29" s="12">
        <v>10</v>
      </c>
      <c r="F29" s="12">
        <v>30</v>
      </c>
      <c r="G29" s="12">
        <v>0</v>
      </c>
      <c r="H29" s="13">
        <v>0.26</v>
      </c>
      <c r="I29" s="13">
        <v>0.74</v>
      </c>
      <c r="J29" s="13">
        <v>0</v>
      </c>
    </row>
    <row r="30" spans="1:10" x14ac:dyDescent="0.25">
      <c r="A30" s="2" t="s">
        <v>281</v>
      </c>
      <c r="B30" s="12">
        <v>15</v>
      </c>
      <c r="C30" s="13">
        <v>0.02</v>
      </c>
      <c r="D30" s="12">
        <v>20</v>
      </c>
      <c r="E30" s="12">
        <v>5</v>
      </c>
      <c r="F30" s="12">
        <v>15</v>
      </c>
      <c r="G30" s="12" t="s">
        <v>433</v>
      </c>
      <c r="H30" s="13">
        <v>0.27</v>
      </c>
      <c r="I30" s="12" t="s">
        <v>433</v>
      </c>
      <c r="J30" s="13" t="s">
        <v>433</v>
      </c>
    </row>
    <row r="31" spans="1:10" x14ac:dyDescent="0.25">
      <c r="A31" s="2" t="s">
        <v>282</v>
      </c>
      <c r="B31" s="12">
        <v>335</v>
      </c>
      <c r="C31" s="13">
        <v>0.03</v>
      </c>
      <c r="D31" s="12">
        <v>335</v>
      </c>
      <c r="E31" s="12">
        <v>145</v>
      </c>
      <c r="F31" s="12">
        <v>180</v>
      </c>
      <c r="G31" s="12">
        <v>5</v>
      </c>
      <c r="H31" s="13">
        <v>0.44</v>
      </c>
      <c r="I31" s="13">
        <v>0.54</v>
      </c>
      <c r="J31" s="13">
        <v>0.02</v>
      </c>
    </row>
    <row r="32" spans="1:10" x14ac:dyDescent="0.25">
      <c r="A32" s="2" t="s">
        <v>283</v>
      </c>
      <c r="B32" s="12">
        <v>110</v>
      </c>
      <c r="C32" s="13">
        <v>0.03</v>
      </c>
      <c r="D32" s="12">
        <v>100</v>
      </c>
      <c r="E32" s="12">
        <v>35</v>
      </c>
      <c r="F32" s="12">
        <v>55</v>
      </c>
      <c r="G32" s="12">
        <v>10</v>
      </c>
      <c r="H32" s="13">
        <v>0.37</v>
      </c>
      <c r="I32" s="13">
        <v>0.54</v>
      </c>
      <c r="J32" s="13">
        <v>0.09</v>
      </c>
    </row>
    <row r="33" spans="1:10" x14ac:dyDescent="0.25">
      <c r="A33" s="2" t="s">
        <v>284</v>
      </c>
      <c r="B33" s="12">
        <v>330</v>
      </c>
      <c r="C33" s="13">
        <v>0.05</v>
      </c>
      <c r="D33" s="12">
        <v>320</v>
      </c>
      <c r="E33" s="12">
        <v>155</v>
      </c>
      <c r="F33" s="12">
        <v>150</v>
      </c>
      <c r="G33" s="12">
        <v>20</v>
      </c>
      <c r="H33" s="13">
        <v>0.48</v>
      </c>
      <c r="I33" s="13">
        <v>0.46</v>
      </c>
      <c r="J33" s="13">
        <v>0.06</v>
      </c>
    </row>
    <row r="34" spans="1:10" x14ac:dyDescent="0.25">
      <c r="A34" s="2" t="s">
        <v>285</v>
      </c>
      <c r="B34" s="12">
        <v>100</v>
      </c>
      <c r="C34" s="13">
        <v>0.04</v>
      </c>
      <c r="D34" s="12">
        <v>95</v>
      </c>
      <c r="E34" s="12">
        <v>30</v>
      </c>
      <c r="F34" s="12">
        <v>60</v>
      </c>
      <c r="G34" s="12" t="s">
        <v>433</v>
      </c>
      <c r="H34" s="13">
        <v>0.34</v>
      </c>
      <c r="I34" s="12" t="s">
        <v>433</v>
      </c>
      <c r="J34" s="13" t="s">
        <v>433</v>
      </c>
    </row>
    <row r="35" spans="1:10" x14ac:dyDescent="0.25">
      <c r="A35" s="2" t="s">
        <v>286</v>
      </c>
      <c r="B35" s="12">
        <v>40</v>
      </c>
      <c r="C35" s="13">
        <v>0.04</v>
      </c>
      <c r="D35" s="12">
        <v>45</v>
      </c>
      <c r="E35" s="12">
        <v>20</v>
      </c>
      <c r="F35" s="12">
        <v>25</v>
      </c>
      <c r="G35" s="12">
        <v>5</v>
      </c>
      <c r="H35" s="13">
        <v>0.38</v>
      </c>
      <c r="I35" s="13">
        <v>0.49</v>
      </c>
      <c r="J35" s="13">
        <v>0.13</v>
      </c>
    </row>
    <row r="36" spans="1:10" x14ac:dyDescent="0.25">
      <c r="A36" s="2" t="s">
        <v>287</v>
      </c>
      <c r="B36" s="12">
        <v>585</v>
      </c>
      <c r="C36" s="13">
        <v>0.04</v>
      </c>
      <c r="D36" s="12">
        <v>560</v>
      </c>
      <c r="E36" s="12">
        <v>240</v>
      </c>
      <c r="F36" s="12">
        <v>285</v>
      </c>
      <c r="G36" s="12">
        <v>35</v>
      </c>
      <c r="H36" s="13">
        <v>0.43</v>
      </c>
      <c r="I36" s="13">
        <v>0.51</v>
      </c>
      <c r="J36" s="13">
        <v>0.06</v>
      </c>
    </row>
    <row r="37" spans="1:10" x14ac:dyDescent="0.25">
      <c r="A37" s="2" t="s">
        <v>288</v>
      </c>
      <c r="B37" s="12">
        <v>85</v>
      </c>
      <c r="C37" s="13">
        <v>0.03</v>
      </c>
      <c r="D37" s="12">
        <v>85</v>
      </c>
      <c r="E37" s="12">
        <v>30</v>
      </c>
      <c r="F37" s="12">
        <v>55</v>
      </c>
      <c r="G37" s="12" t="s">
        <v>433</v>
      </c>
      <c r="H37" s="13">
        <v>0.33</v>
      </c>
      <c r="I37" s="12" t="s">
        <v>433</v>
      </c>
      <c r="J37" s="13" t="s">
        <v>433</v>
      </c>
    </row>
    <row r="38" spans="1:10" x14ac:dyDescent="0.25">
      <c r="A38" s="2" t="s">
        <v>289</v>
      </c>
      <c r="B38" s="12">
        <v>150</v>
      </c>
      <c r="C38" s="13">
        <v>0.02</v>
      </c>
      <c r="D38" s="12">
        <v>145</v>
      </c>
      <c r="E38" s="12">
        <v>60</v>
      </c>
      <c r="F38" s="12">
        <v>75</v>
      </c>
      <c r="G38" s="12">
        <v>5</v>
      </c>
      <c r="H38" s="13">
        <v>0.43</v>
      </c>
      <c r="I38" s="13">
        <v>0.53</v>
      </c>
      <c r="J38" s="13">
        <v>0.04</v>
      </c>
    </row>
    <row r="39" spans="1:10" x14ac:dyDescent="0.25">
      <c r="A39" s="2" t="s">
        <v>290</v>
      </c>
      <c r="B39" s="12">
        <v>65</v>
      </c>
      <c r="C39" s="13">
        <v>0.03</v>
      </c>
      <c r="D39" s="12">
        <v>50</v>
      </c>
      <c r="E39" s="12">
        <v>10</v>
      </c>
      <c r="F39" s="12">
        <v>40</v>
      </c>
      <c r="G39" s="12" t="s">
        <v>433</v>
      </c>
      <c r="H39" s="13">
        <v>0.23</v>
      </c>
      <c r="I39" s="12" t="s">
        <v>433</v>
      </c>
      <c r="J39" s="13" t="s">
        <v>433</v>
      </c>
    </row>
    <row r="40" spans="1:10" x14ac:dyDescent="0.25">
      <c r="A40" s="2" t="s">
        <v>291</v>
      </c>
      <c r="B40" s="12">
        <v>40</v>
      </c>
      <c r="C40" s="13">
        <v>0.04</v>
      </c>
      <c r="D40" s="12">
        <v>45</v>
      </c>
      <c r="E40" s="12">
        <v>15</v>
      </c>
      <c r="F40" s="12">
        <v>25</v>
      </c>
      <c r="G40" s="12" t="s">
        <v>433</v>
      </c>
      <c r="H40" s="13">
        <v>0.37</v>
      </c>
      <c r="I40" s="12" t="s">
        <v>433</v>
      </c>
      <c r="J40" s="13" t="s">
        <v>433</v>
      </c>
    </row>
    <row r="41" spans="1:10" x14ac:dyDescent="0.25">
      <c r="A41" s="2" t="s">
        <v>292</v>
      </c>
      <c r="B41" s="12">
        <v>345</v>
      </c>
      <c r="C41" s="13">
        <v>0.03</v>
      </c>
      <c r="D41" s="12">
        <v>325</v>
      </c>
      <c r="E41" s="12">
        <v>120</v>
      </c>
      <c r="F41" s="12">
        <v>200</v>
      </c>
      <c r="G41" s="12">
        <v>10</v>
      </c>
      <c r="H41" s="13">
        <v>0.36</v>
      </c>
      <c r="I41" s="13">
        <v>0.61</v>
      </c>
      <c r="J41" s="13">
        <v>0.03</v>
      </c>
    </row>
    <row r="42" spans="1:10" x14ac:dyDescent="0.25">
      <c r="A42" s="2" t="s">
        <v>293</v>
      </c>
      <c r="B42" s="12">
        <v>35</v>
      </c>
      <c r="C42" s="13">
        <v>0.01</v>
      </c>
      <c r="D42" s="12">
        <v>30</v>
      </c>
      <c r="E42" s="12">
        <v>10</v>
      </c>
      <c r="F42" s="12">
        <v>20</v>
      </c>
      <c r="G42" s="12" t="s">
        <v>433</v>
      </c>
      <c r="H42" s="13">
        <v>0.28999999999999998</v>
      </c>
      <c r="I42" s="12" t="s">
        <v>433</v>
      </c>
      <c r="J42" s="13" t="s">
        <v>433</v>
      </c>
    </row>
    <row r="43" spans="1:10" x14ac:dyDescent="0.25">
      <c r="A43" s="2" t="s">
        <v>294</v>
      </c>
      <c r="B43" s="12">
        <v>65</v>
      </c>
      <c r="C43" s="13">
        <v>0.01</v>
      </c>
      <c r="D43" s="12">
        <v>60</v>
      </c>
      <c r="E43" s="12">
        <v>35</v>
      </c>
      <c r="F43" s="12">
        <v>25</v>
      </c>
      <c r="G43" s="12" t="s">
        <v>433</v>
      </c>
      <c r="H43" s="12" t="s">
        <v>433</v>
      </c>
      <c r="I43" s="13">
        <v>0.42</v>
      </c>
      <c r="J43" s="13" t="s">
        <v>433</v>
      </c>
    </row>
    <row r="44" spans="1:10" x14ac:dyDescent="0.25">
      <c r="A44" s="2" t="s">
        <v>295</v>
      </c>
      <c r="B44" s="12">
        <v>20</v>
      </c>
      <c r="C44" s="13">
        <v>0.01</v>
      </c>
      <c r="D44" s="12">
        <v>25</v>
      </c>
      <c r="E44" s="12">
        <v>10</v>
      </c>
      <c r="F44" s="12">
        <v>15</v>
      </c>
      <c r="G44" s="12" t="s">
        <v>433</v>
      </c>
      <c r="H44" s="13">
        <v>0.39</v>
      </c>
      <c r="I44" s="12" t="s">
        <v>433</v>
      </c>
      <c r="J44" s="13" t="s">
        <v>433</v>
      </c>
    </row>
    <row r="45" spans="1:10" x14ac:dyDescent="0.25">
      <c r="A45" s="2" t="s">
        <v>296</v>
      </c>
      <c r="B45" s="12">
        <v>10</v>
      </c>
      <c r="C45" s="13">
        <v>0.01</v>
      </c>
      <c r="D45" s="12">
        <v>10</v>
      </c>
      <c r="E45" s="12" t="s">
        <v>433</v>
      </c>
      <c r="F45" s="12">
        <v>10</v>
      </c>
      <c r="G45" s="12" t="s">
        <v>433</v>
      </c>
      <c r="H45" s="13" t="s">
        <v>433</v>
      </c>
      <c r="I45" s="12" t="s">
        <v>433</v>
      </c>
      <c r="J45" s="13" t="s">
        <v>433</v>
      </c>
    </row>
    <row r="46" spans="1:10" x14ac:dyDescent="0.25">
      <c r="A46" s="2" t="s">
        <v>297</v>
      </c>
      <c r="B46" s="12">
        <v>130</v>
      </c>
      <c r="C46" s="13">
        <v>0.01</v>
      </c>
      <c r="D46" s="12">
        <v>125</v>
      </c>
      <c r="E46" s="12">
        <v>55</v>
      </c>
      <c r="F46" s="12">
        <v>70</v>
      </c>
      <c r="G46" s="12">
        <v>5</v>
      </c>
      <c r="H46" s="13">
        <v>0.42</v>
      </c>
      <c r="I46" s="13">
        <v>0.54</v>
      </c>
      <c r="J46" s="13">
        <v>0.05</v>
      </c>
    </row>
    <row r="47" spans="1:10" x14ac:dyDescent="0.25">
      <c r="A47" s="2" t="s">
        <v>298</v>
      </c>
      <c r="B47" s="12">
        <v>45</v>
      </c>
      <c r="C47" s="13">
        <v>0.01</v>
      </c>
      <c r="D47" s="12">
        <v>45</v>
      </c>
      <c r="E47" s="12">
        <v>15</v>
      </c>
      <c r="F47" s="12">
        <v>30</v>
      </c>
      <c r="G47" s="12">
        <v>0</v>
      </c>
      <c r="H47" s="13">
        <v>0.35</v>
      </c>
      <c r="I47" s="13">
        <v>0.65</v>
      </c>
      <c r="J47" s="13">
        <v>0</v>
      </c>
    </row>
    <row r="48" spans="1:10" x14ac:dyDescent="0.25">
      <c r="A48" s="2" t="s">
        <v>299</v>
      </c>
      <c r="B48" s="12">
        <v>85</v>
      </c>
      <c r="C48" s="13">
        <v>0.01</v>
      </c>
      <c r="D48" s="12">
        <v>85</v>
      </c>
      <c r="E48" s="12">
        <v>40</v>
      </c>
      <c r="F48" s="12">
        <v>40</v>
      </c>
      <c r="G48" s="12">
        <v>5</v>
      </c>
      <c r="H48" s="13">
        <v>0.48</v>
      </c>
      <c r="I48" s="13">
        <v>0.47</v>
      </c>
      <c r="J48" s="13">
        <v>0.05</v>
      </c>
    </row>
    <row r="49" spans="1:10" x14ac:dyDescent="0.25">
      <c r="A49" s="2" t="s">
        <v>300</v>
      </c>
      <c r="B49" s="12">
        <v>25</v>
      </c>
      <c r="C49" s="13">
        <v>0.01</v>
      </c>
      <c r="D49" s="12">
        <v>25</v>
      </c>
      <c r="E49" s="12">
        <v>10</v>
      </c>
      <c r="F49" s="12">
        <v>15</v>
      </c>
      <c r="G49" s="12" t="s">
        <v>433</v>
      </c>
      <c r="H49" s="13">
        <v>0.36</v>
      </c>
      <c r="I49" s="12" t="s">
        <v>433</v>
      </c>
      <c r="J49" s="13" t="s">
        <v>433</v>
      </c>
    </row>
    <row r="50" spans="1:10" x14ac:dyDescent="0.25">
      <c r="A50" s="2" t="s">
        <v>301</v>
      </c>
      <c r="B50" s="12">
        <v>15</v>
      </c>
      <c r="C50" s="13">
        <v>0.02</v>
      </c>
      <c r="D50" s="12">
        <v>10</v>
      </c>
      <c r="E50" s="12">
        <v>5</v>
      </c>
      <c r="F50" s="12">
        <v>10</v>
      </c>
      <c r="G50" s="12" t="s">
        <v>433</v>
      </c>
      <c r="H50" s="13">
        <v>0.25</v>
      </c>
      <c r="I50" s="12" t="s">
        <v>433</v>
      </c>
      <c r="J50" s="13" t="s">
        <v>433</v>
      </c>
    </row>
    <row r="51" spans="1:10" x14ac:dyDescent="0.25">
      <c r="A51" s="2" t="s">
        <v>302</v>
      </c>
      <c r="B51" s="12">
        <v>170</v>
      </c>
      <c r="C51" s="13">
        <v>0.01</v>
      </c>
      <c r="D51" s="12">
        <v>165</v>
      </c>
      <c r="E51" s="12">
        <v>70</v>
      </c>
      <c r="F51" s="12">
        <v>90</v>
      </c>
      <c r="G51" s="12">
        <v>5</v>
      </c>
      <c r="H51" s="13">
        <v>0.41</v>
      </c>
      <c r="I51" s="13">
        <v>0.55000000000000004</v>
      </c>
      <c r="J51" s="13">
        <v>0.04</v>
      </c>
    </row>
    <row r="52" spans="1:10" x14ac:dyDescent="0.25">
      <c r="A52" s="2" t="s">
        <v>303</v>
      </c>
      <c r="B52" s="12">
        <v>60</v>
      </c>
      <c r="C52" s="13">
        <v>0.02</v>
      </c>
      <c r="D52" s="12">
        <v>55</v>
      </c>
      <c r="E52" s="12">
        <v>20</v>
      </c>
      <c r="F52" s="12">
        <v>35</v>
      </c>
      <c r="G52" s="12" t="s">
        <v>433</v>
      </c>
      <c r="H52" s="13">
        <v>0.36</v>
      </c>
      <c r="I52" s="12" t="s">
        <v>433</v>
      </c>
      <c r="J52" s="13" t="s">
        <v>433</v>
      </c>
    </row>
    <row r="53" spans="1:10" x14ac:dyDescent="0.25">
      <c r="A53" s="2" t="s">
        <v>304</v>
      </c>
      <c r="B53" s="12">
        <v>80</v>
      </c>
      <c r="C53" s="13">
        <v>0.01</v>
      </c>
      <c r="D53" s="12">
        <v>80</v>
      </c>
      <c r="E53" s="12">
        <v>40</v>
      </c>
      <c r="F53" s="12">
        <v>35</v>
      </c>
      <c r="G53" s="12">
        <v>5</v>
      </c>
      <c r="H53" s="13">
        <v>0.48</v>
      </c>
      <c r="I53" s="13">
        <v>0.44</v>
      </c>
      <c r="J53" s="13">
        <v>7.0000000000000007E-2</v>
      </c>
    </row>
    <row r="54" spans="1:10" x14ac:dyDescent="0.25">
      <c r="A54" s="2" t="s">
        <v>305</v>
      </c>
      <c r="B54" s="12">
        <v>30</v>
      </c>
      <c r="C54" s="13">
        <v>0.01</v>
      </c>
      <c r="D54" s="12">
        <v>25</v>
      </c>
      <c r="E54" s="12">
        <v>10</v>
      </c>
      <c r="F54" s="12">
        <v>15</v>
      </c>
      <c r="G54" s="12">
        <v>0</v>
      </c>
      <c r="H54" s="13">
        <v>0.38</v>
      </c>
      <c r="I54" s="13">
        <v>0.62</v>
      </c>
      <c r="J54" s="13">
        <v>0</v>
      </c>
    </row>
    <row r="55" spans="1:10" x14ac:dyDescent="0.25">
      <c r="A55" s="2" t="s">
        <v>306</v>
      </c>
      <c r="B55" s="12">
        <v>15</v>
      </c>
      <c r="C55" s="13">
        <v>0.02</v>
      </c>
      <c r="D55" s="12">
        <v>15</v>
      </c>
      <c r="E55" s="12">
        <v>5</v>
      </c>
      <c r="F55" s="12">
        <v>10</v>
      </c>
      <c r="G55" s="12" t="s">
        <v>433</v>
      </c>
      <c r="H55" s="13">
        <v>0.33</v>
      </c>
      <c r="I55" s="12" t="s">
        <v>433</v>
      </c>
      <c r="J55" s="13" t="s">
        <v>433</v>
      </c>
    </row>
    <row r="56" spans="1:10" x14ac:dyDescent="0.25">
      <c r="A56" s="2" t="s">
        <v>307</v>
      </c>
      <c r="B56" s="12">
        <v>180</v>
      </c>
      <c r="C56" s="13">
        <v>0.01</v>
      </c>
      <c r="D56" s="12">
        <v>175</v>
      </c>
      <c r="E56" s="12">
        <v>75</v>
      </c>
      <c r="F56" s="12">
        <v>95</v>
      </c>
      <c r="G56" s="12">
        <v>10</v>
      </c>
      <c r="H56" s="13">
        <v>0.42</v>
      </c>
      <c r="I56" s="13">
        <v>0.54</v>
      </c>
      <c r="J56" s="13">
        <v>0.05</v>
      </c>
    </row>
    <row r="57" spans="1:10" x14ac:dyDescent="0.25">
      <c r="A57" s="2" t="s">
        <v>308</v>
      </c>
      <c r="B57" s="12">
        <v>250</v>
      </c>
      <c r="C57" s="13">
        <v>0.08</v>
      </c>
      <c r="D57" s="12">
        <v>225</v>
      </c>
      <c r="E57" s="12">
        <v>70</v>
      </c>
      <c r="F57" s="12">
        <v>155</v>
      </c>
      <c r="G57" s="12">
        <v>5</v>
      </c>
      <c r="H57" s="13">
        <v>0.3</v>
      </c>
      <c r="I57" s="13">
        <v>0.67</v>
      </c>
      <c r="J57" s="13">
        <v>0.03</v>
      </c>
    </row>
    <row r="58" spans="1:10" x14ac:dyDescent="0.25">
      <c r="A58" s="2" t="s">
        <v>309</v>
      </c>
      <c r="B58" s="12">
        <v>480</v>
      </c>
      <c r="C58" s="13">
        <v>7.0000000000000007E-2</v>
      </c>
      <c r="D58" s="12">
        <v>475</v>
      </c>
      <c r="E58" s="12">
        <v>190</v>
      </c>
      <c r="F58" s="12">
        <v>255</v>
      </c>
      <c r="G58" s="12">
        <v>25</v>
      </c>
      <c r="H58" s="13">
        <v>0.4</v>
      </c>
      <c r="I58" s="13">
        <v>0.54</v>
      </c>
      <c r="J58" s="13">
        <v>0.05</v>
      </c>
    </row>
    <row r="59" spans="1:10" x14ac:dyDescent="0.25">
      <c r="A59" s="2" t="s">
        <v>310</v>
      </c>
      <c r="B59" s="12">
        <v>145</v>
      </c>
      <c r="C59" s="13">
        <v>0.06</v>
      </c>
      <c r="D59" s="12">
        <v>145</v>
      </c>
      <c r="E59" s="12">
        <v>35</v>
      </c>
      <c r="F59" s="12">
        <v>105</v>
      </c>
      <c r="G59" s="12">
        <v>5</v>
      </c>
      <c r="H59" s="13">
        <v>0.25</v>
      </c>
      <c r="I59" s="13">
        <v>0.72</v>
      </c>
      <c r="J59" s="13">
        <v>0.03</v>
      </c>
    </row>
    <row r="60" spans="1:10" x14ac:dyDescent="0.25">
      <c r="A60" s="2" t="s">
        <v>311</v>
      </c>
      <c r="B60" s="12">
        <v>40</v>
      </c>
      <c r="C60" s="13">
        <v>0.04</v>
      </c>
      <c r="D60" s="12">
        <v>55</v>
      </c>
      <c r="E60" s="12">
        <v>15</v>
      </c>
      <c r="F60" s="12">
        <v>35</v>
      </c>
      <c r="G60" s="12" t="s">
        <v>433</v>
      </c>
      <c r="H60" s="13">
        <v>0.28000000000000003</v>
      </c>
      <c r="I60" s="12" t="s">
        <v>433</v>
      </c>
      <c r="J60" s="13" t="s">
        <v>433</v>
      </c>
    </row>
    <row r="61" spans="1:10" x14ac:dyDescent="0.25">
      <c r="A61" s="2" t="s">
        <v>312</v>
      </c>
      <c r="B61" s="12">
        <v>915</v>
      </c>
      <c r="C61" s="13">
        <v>7.0000000000000007E-2</v>
      </c>
      <c r="D61" s="12">
        <v>900</v>
      </c>
      <c r="E61" s="12">
        <v>310</v>
      </c>
      <c r="F61" s="12">
        <v>550</v>
      </c>
      <c r="G61" s="12">
        <v>40</v>
      </c>
      <c r="H61" s="13">
        <v>0.34</v>
      </c>
      <c r="I61" s="13">
        <v>0.61</v>
      </c>
      <c r="J61" s="13">
        <v>0.04</v>
      </c>
    </row>
    <row r="62" spans="1:10" x14ac:dyDescent="0.25">
      <c r="A62" s="2" t="s">
        <v>313</v>
      </c>
      <c r="B62" s="12">
        <v>110</v>
      </c>
      <c r="C62" s="13">
        <v>0.03</v>
      </c>
      <c r="D62" s="12">
        <v>95</v>
      </c>
      <c r="E62" s="12">
        <v>30</v>
      </c>
      <c r="F62" s="12">
        <v>60</v>
      </c>
      <c r="G62" s="12" t="s">
        <v>433</v>
      </c>
      <c r="H62" s="13">
        <v>0.34</v>
      </c>
      <c r="I62" s="12" t="s">
        <v>433</v>
      </c>
      <c r="J62" s="13" t="s">
        <v>433</v>
      </c>
    </row>
    <row r="63" spans="1:10" x14ac:dyDescent="0.25">
      <c r="A63" s="2" t="s">
        <v>314</v>
      </c>
      <c r="B63" s="12">
        <v>205</v>
      </c>
      <c r="C63" s="13">
        <v>0.03</v>
      </c>
      <c r="D63" s="12">
        <v>205</v>
      </c>
      <c r="E63" s="12">
        <v>90</v>
      </c>
      <c r="F63" s="12">
        <v>110</v>
      </c>
      <c r="G63" s="12">
        <v>5</v>
      </c>
      <c r="H63" s="13">
        <v>0.44</v>
      </c>
      <c r="I63" s="13">
        <v>0.53</v>
      </c>
      <c r="J63" s="13">
        <v>0.03</v>
      </c>
    </row>
    <row r="64" spans="1:10" x14ac:dyDescent="0.25">
      <c r="A64" s="2" t="s">
        <v>315</v>
      </c>
      <c r="B64" s="12">
        <v>65</v>
      </c>
      <c r="C64" s="13">
        <v>0.03</v>
      </c>
      <c r="D64" s="12">
        <v>60</v>
      </c>
      <c r="E64" s="12">
        <v>20</v>
      </c>
      <c r="F64" s="12">
        <v>35</v>
      </c>
      <c r="G64" s="12">
        <v>5</v>
      </c>
      <c r="H64" s="13">
        <v>0.3</v>
      </c>
      <c r="I64" s="13">
        <v>0.62</v>
      </c>
      <c r="J64" s="13">
        <v>0.08</v>
      </c>
    </row>
    <row r="65" spans="1:10" x14ac:dyDescent="0.25">
      <c r="A65" s="2" t="s">
        <v>316</v>
      </c>
      <c r="B65" s="12">
        <v>20</v>
      </c>
      <c r="C65" s="13">
        <v>0.02</v>
      </c>
      <c r="D65" s="12">
        <v>30</v>
      </c>
      <c r="E65" s="12">
        <v>10</v>
      </c>
      <c r="F65" s="12">
        <v>10</v>
      </c>
      <c r="G65" s="12">
        <v>5</v>
      </c>
      <c r="H65" s="13">
        <v>0.41</v>
      </c>
      <c r="I65" s="13">
        <v>0.38</v>
      </c>
      <c r="J65" s="13">
        <v>0.21</v>
      </c>
    </row>
    <row r="66" spans="1:10" x14ac:dyDescent="0.25">
      <c r="A66" s="2" t="s">
        <v>317</v>
      </c>
      <c r="B66" s="12">
        <v>400</v>
      </c>
      <c r="C66" s="13">
        <v>0.03</v>
      </c>
      <c r="D66" s="12">
        <v>390</v>
      </c>
      <c r="E66" s="12">
        <v>155</v>
      </c>
      <c r="F66" s="12">
        <v>215</v>
      </c>
      <c r="G66" s="12">
        <v>20</v>
      </c>
      <c r="H66" s="13">
        <v>0.39</v>
      </c>
      <c r="I66" s="13">
        <v>0.56000000000000005</v>
      </c>
      <c r="J66" s="13">
        <v>0.05</v>
      </c>
    </row>
    <row r="67" spans="1:10" x14ac:dyDescent="0.25">
      <c r="A67" s="2" t="s">
        <v>318</v>
      </c>
      <c r="B67" s="12">
        <v>270</v>
      </c>
      <c r="C67" s="13">
        <v>0.08</v>
      </c>
      <c r="D67" s="12">
        <v>255</v>
      </c>
      <c r="E67" s="12">
        <v>85</v>
      </c>
      <c r="F67" s="12">
        <v>165</v>
      </c>
      <c r="G67" s="12">
        <v>5</v>
      </c>
      <c r="H67" s="13">
        <v>0.34</v>
      </c>
      <c r="I67" s="13">
        <v>0.63</v>
      </c>
      <c r="J67" s="13">
        <v>0.03</v>
      </c>
    </row>
    <row r="68" spans="1:10" x14ac:dyDescent="0.25">
      <c r="A68" s="2" t="s">
        <v>319</v>
      </c>
      <c r="B68" s="12">
        <v>505</v>
      </c>
      <c r="C68" s="13">
        <v>7.0000000000000007E-2</v>
      </c>
      <c r="D68" s="12">
        <v>475</v>
      </c>
      <c r="E68" s="12">
        <v>210</v>
      </c>
      <c r="F68" s="12">
        <v>235</v>
      </c>
      <c r="G68" s="12">
        <v>30</v>
      </c>
      <c r="H68" s="13">
        <v>0.44</v>
      </c>
      <c r="I68" s="13">
        <v>0.5</v>
      </c>
      <c r="J68" s="13">
        <v>0.06</v>
      </c>
    </row>
    <row r="69" spans="1:10" x14ac:dyDescent="0.25">
      <c r="A69" s="2" t="s">
        <v>320</v>
      </c>
      <c r="B69" s="12">
        <v>205</v>
      </c>
      <c r="C69" s="13">
        <v>0.09</v>
      </c>
      <c r="D69" s="12">
        <v>190</v>
      </c>
      <c r="E69" s="12">
        <v>65</v>
      </c>
      <c r="F69" s="12">
        <v>110</v>
      </c>
      <c r="G69" s="12">
        <v>15</v>
      </c>
      <c r="H69" s="13">
        <v>0.34</v>
      </c>
      <c r="I69" s="13">
        <v>0.59</v>
      </c>
      <c r="J69" s="13">
        <v>7.0000000000000007E-2</v>
      </c>
    </row>
    <row r="70" spans="1:10" x14ac:dyDescent="0.25">
      <c r="A70" s="2" t="s">
        <v>321</v>
      </c>
      <c r="B70" s="12">
        <v>105</v>
      </c>
      <c r="C70" s="13">
        <v>0.11</v>
      </c>
      <c r="D70" s="12">
        <v>120</v>
      </c>
      <c r="E70" s="12">
        <v>45</v>
      </c>
      <c r="F70" s="12">
        <v>65</v>
      </c>
      <c r="G70" s="12">
        <v>10</v>
      </c>
      <c r="H70" s="13">
        <v>0.39</v>
      </c>
      <c r="I70" s="13">
        <v>0.54</v>
      </c>
      <c r="J70" s="13">
        <v>7.0000000000000007E-2</v>
      </c>
    </row>
    <row r="71" spans="1:10" x14ac:dyDescent="0.25">
      <c r="A71" s="2" t="s">
        <v>322</v>
      </c>
      <c r="B71" s="12">
        <v>1080</v>
      </c>
      <c r="C71" s="13">
        <v>0.08</v>
      </c>
      <c r="D71" s="12">
        <v>1045</v>
      </c>
      <c r="E71" s="12">
        <v>410</v>
      </c>
      <c r="F71" s="12">
        <v>575</v>
      </c>
      <c r="G71" s="12">
        <v>60</v>
      </c>
      <c r="H71" s="13">
        <v>0.39</v>
      </c>
      <c r="I71" s="13">
        <v>0.55000000000000004</v>
      </c>
      <c r="J71" s="13">
        <v>0.06</v>
      </c>
    </row>
    <row r="72" spans="1:10" x14ac:dyDescent="0.25">
      <c r="A72" s="2" t="s">
        <v>323</v>
      </c>
      <c r="B72" s="12">
        <v>495</v>
      </c>
      <c r="C72" s="13">
        <v>0.16</v>
      </c>
      <c r="D72" s="12">
        <v>460</v>
      </c>
      <c r="E72" s="12">
        <v>145</v>
      </c>
      <c r="F72" s="12">
        <v>310</v>
      </c>
      <c r="G72" s="12">
        <v>5</v>
      </c>
      <c r="H72" s="13">
        <v>0.31</v>
      </c>
      <c r="I72" s="13">
        <v>0.67</v>
      </c>
      <c r="J72" s="13">
        <v>0.02</v>
      </c>
    </row>
    <row r="73" spans="1:10" x14ac:dyDescent="0.25">
      <c r="A73" s="2" t="s">
        <v>324</v>
      </c>
      <c r="B73" s="12">
        <v>1005</v>
      </c>
      <c r="C73" s="13">
        <v>0.15</v>
      </c>
      <c r="D73" s="12">
        <v>945</v>
      </c>
      <c r="E73" s="12">
        <v>420</v>
      </c>
      <c r="F73" s="12">
        <v>495</v>
      </c>
      <c r="G73" s="12">
        <v>30</v>
      </c>
      <c r="H73" s="13">
        <v>0.45</v>
      </c>
      <c r="I73" s="13">
        <v>0.52</v>
      </c>
      <c r="J73" s="13">
        <v>0.03</v>
      </c>
    </row>
    <row r="74" spans="1:10" x14ac:dyDescent="0.25">
      <c r="A74" s="2" t="s">
        <v>325</v>
      </c>
      <c r="B74" s="12">
        <v>370</v>
      </c>
      <c r="C74" s="13">
        <v>0.16</v>
      </c>
      <c r="D74" s="12">
        <v>375</v>
      </c>
      <c r="E74" s="12">
        <v>110</v>
      </c>
      <c r="F74" s="12">
        <v>250</v>
      </c>
      <c r="G74" s="12">
        <v>10</v>
      </c>
      <c r="H74" s="13">
        <v>0.28999999999999998</v>
      </c>
      <c r="I74" s="13">
        <v>0.68</v>
      </c>
      <c r="J74" s="13">
        <v>0.03</v>
      </c>
    </row>
    <row r="75" spans="1:10" x14ac:dyDescent="0.25">
      <c r="A75" s="2" t="s">
        <v>326</v>
      </c>
      <c r="B75" s="12">
        <v>125</v>
      </c>
      <c r="C75" s="13">
        <v>0.13</v>
      </c>
      <c r="D75" s="12">
        <v>155</v>
      </c>
      <c r="E75" s="12">
        <v>40</v>
      </c>
      <c r="F75" s="12">
        <v>105</v>
      </c>
      <c r="G75" s="12">
        <v>10</v>
      </c>
      <c r="H75" s="13">
        <v>0.26</v>
      </c>
      <c r="I75" s="13">
        <v>0.68</v>
      </c>
      <c r="J75" s="13">
        <v>0.06</v>
      </c>
    </row>
    <row r="76" spans="1:10" x14ac:dyDescent="0.25">
      <c r="A76" s="2" t="s">
        <v>327</v>
      </c>
      <c r="B76" s="12">
        <v>1995</v>
      </c>
      <c r="C76" s="13">
        <v>0.15</v>
      </c>
      <c r="D76" s="12">
        <v>1935</v>
      </c>
      <c r="E76" s="12">
        <v>715</v>
      </c>
      <c r="F76" s="12">
        <v>1165</v>
      </c>
      <c r="G76" s="12">
        <v>60</v>
      </c>
      <c r="H76" s="13">
        <v>0.37</v>
      </c>
      <c r="I76" s="13">
        <v>0.6</v>
      </c>
      <c r="J76" s="13">
        <v>0.03</v>
      </c>
    </row>
    <row r="77" spans="1:10" x14ac:dyDescent="0.25">
      <c r="A77" s="2" t="s">
        <v>328</v>
      </c>
      <c r="B77" s="12">
        <v>75</v>
      </c>
      <c r="C77" s="13">
        <v>0.02</v>
      </c>
      <c r="D77" s="12">
        <v>65</v>
      </c>
      <c r="E77" s="12">
        <v>25</v>
      </c>
      <c r="F77" s="12">
        <v>35</v>
      </c>
      <c r="G77" s="12">
        <v>0</v>
      </c>
      <c r="H77" s="13">
        <v>0.41</v>
      </c>
      <c r="I77" s="13">
        <v>0.59</v>
      </c>
      <c r="J77" s="13">
        <v>0</v>
      </c>
    </row>
    <row r="78" spans="1:10" x14ac:dyDescent="0.25">
      <c r="A78" s="2" t="s">
        <v>329</v>
      </c>
      <c r="B78" s="12">
        <v>235</v>
      </c>
      <c r="C78" s="13">
        <v>0.03</v>
      </c>
      <c r="D78" s="12">
        <v>235</v>
      </c>
      <c r="E78" s="12">
        <v>105</v>
      </c>
      <c r="F78" s="12">
        <v>125</v>
      </c>
      <c r="G78" s="12">
        <v>10</v>
      </c>
      <c r="H78" s="13">
        <v>0.44</v>
      </c>
      <c r="I78" s="13">
        <v>0.52</v>
      </c>
      <c r="J78" s="13">
        <v>0.04</v>
      </c>
    </row>
    <row r="79" spans="1:10" x14ac:dyDescent="0.25">
      <c r="A79" s="2" t="s">
        <v>330</v>
      </c>
      <c r="B79" s="12">
        <v>50</v>
      </c>
      <c r="C79" s="13">
        <v>0.02</v>
      </c>
      <c r="D79" s="12">
        <v>45</v>
      </c>
      <c r="E79" s="12">
        <v>15</v>
      </c>
      <c r="F79" s="12">
        <v>30</v>
      </c>
      <c r="G79" s="12" t="s">
        <v>433</v>
      </c>
      <c r="H79" s="13">
        <v>0.37</v>
      </c>
      <c r="I79" s="12" t="s">
        <v>433</v>
      </c>
      <c r="J79" s="13" t="s">
        <v>433</v>
      </c>
    </row>
    <row r="80" spans="1:10" x14ac:dyDescent="0.25">
      <c r="A80" s="2" t="s">
        <v>331</v>
      </c>
      <c r="B80" s="12">
        <v>25</v>
      </c>
      <c r="C80" s="13">
        <v>0.03</v>
      </c>
      <c r="D80" s="12">
        <v>25</v>
      </c>
      <c r="E80" s="12">
        <v>5</v>
      </c>
      <c r="F80" s="12">
        <v>10</v>
      </c>
      <c r="G80" s="12">
        <v>5</v>
      </c>
      <c r="H80" s="13">
        <v>0.28999999999999998</v>
      </c>
      <c r="I80" s="13">
        <v>0.46</v>
      </c>
      <c r="J80" s="13">
        <v>0.25</v>
      </c>
    </row>
    <row r="81" spans="1:10" x14ac:dyDescent="0.25">
      <c r="A81" s="2" t="s">
        <v>332</v>
      </c>
      <c r="B81" s="12">
        <v>385</v>
      </c>
      <c r="C81" s="13">
        <v>0.03</v>
      </c>
      <c r="D81" s="12">
        <v>370</v>
      </c>
      <c r="E81" s="12">
        <v>155</v>
      </c>
      <c r="F81" s="12">
        <v>200</v>
      </c>
      <c r="G81" s="12">
        <v>15</v>
      </c>
      <c r="H81" s="13">
        <v>0.42</v>
      </c>
      <c r="I81" s="13">
        <v>0.54</v>
      </c>
      <c r="J81" s="13">
        <v>0.04</v>
      </c>
    </row>
    <row r="82" spans="1:10" x14ac:dyDescent="0.25">
      <c r="A82" s="2" t="s">
        <v>333</v>
      </c>
      <c r="B82" s="12">
        <v>105</v>
      </c>
      <c r="C82" s="13">
        <v>0.03</v>
      </c>
      <c r="D82" s="12">
        <v>95</v>
      </c>
      <c r="E82" s="12">
        <v>35</v>
      </c>
      <c r="F82" s="12">
        <v>60</v>
      </c>
      <c r="G82" s="12" t="s">
        <v>433</v>
      </c>
      <c r="H82" s="13">
        <v>0.38</v>
      </c>
      <c r="I82" s="12" t="s">
        <v>433</v>
      </c>
      <c r="J82" s="13" t="s">
        <v>433</v>
      </c>
    </row>
    <row r="83" spans="1:10" x14ac:dyDescent="0.25">
      <c r="A83" s="2" t="s">
        <v>334</v>
      </c>
      <c r="B83" s="12">
        <v>155</v>
      </c>
      <c r="C83" s="13">
        <v>0.02</v>
      </c>
      <c r="D83" s="12">
        <v>150</v>
      </c>
      <c r="E83" s="12">
        <v>70</v>
      </c>
      <c r="F83" s="12">
        <v>75</v>
      </c>
      <c r="G83" s="12">
        <v>5</v>
      </c>
      <c r="H83" s="13">
        <v>0.45</v>
      </c>
      <c r="I83" s="13">
        <v>0.51</v>
      </c>
      <c r="J83" s="13">
        <v>0.03</v>
      </c>
    </row>
    <row r="84" spans="1:10" x14ac:dyDescent="0.25">
      <c r="A84" s="2" t="s">
        <v>335</v>
      </c>
      <c r="B84" s="12">
        <v>50</v>
      </c>
      <c r="C84" s="13">
        <v>0.02</v>
      </c>
      <c r="D84" s="12">
        <v>50</v>
      </c>
      <c r="E84" s="12">
        <v>10</v>
      </c>
      <c r="F84" s="12">
        <v>40</v>
      </c>
      <c r="G84" s="12" t="s">
        <v>433</v>
      </c>
      <c r="H84" s="13">
        <v>0.17</v>
      </c>
      <c r="I84" s="12" t="s">
        <v>433</v>
      </c>
      <c r="J84" s="13" t="s">
        <v>433</v>
      </c>
    </row>
    <row r="85" spans="1:10" x14ac:dyDescent="0.25">
      <c r="A85" s="2" t="s">
        <v>336</v>
      </c>
      <c r="B85" s="12">
        <v>40</v>
      </c>
      <c r="C85" s="13">
        <v>0.04</v>
      </c>
      <c r="D85" s="12">
        <v>35</v>
      </c>
      <c r="E85" s="12">
        <v>15</v>
      </c>
      <c r="F85" s="12">
        <v>15</v>
      </c>
      <c r="G85" s="12" t="s">
        <v>433</v>
      </c>
      <c r="H85" s="13">
        <v>0.5</v>
      </c>
      <c r="I85" s="12" t="s">
        <v>433</v>
      </c>
      <c r="J85" s="13" t="s">
        <v>433</v>
      </c>
    </row>
    <row r="86" spans="1:10" x14ac:dyDescent="0.25">
      <c r="A86" s="2" t="s">
        <v>337</v>
      </c>
      <c r="B86" s="12">
        <v>350</v>
      </c>
      <c r="C86" s="13">
        <v>0.03</v>
      </c>
      <c r="D86" s="12">
        <v>330</v>
      </c>
      <c r="E86" s="12">
        <v>130</v>
      </c>
      <c r="F86" s="12">
        <v>190</v>
      </c>
      <c r="G86" s="12">
        <v>10</v>
      </c>
      <c r="H86" s="13">
        <v>0.39</v>
      </c>
      <c r="I86" s="13">
        <v>0.57999999999999996</v>
      </c>
      <c r="J86" s="13">
        <v>0.03</v>
      </c>
    </row>
    <row r="87" spans="1:10" x14ac:dyDescent="0.25">
      <c r="A87" s="2" t="s">
        <v>338</v>
      </c>
      <c r="B87" s="12">
        <v>30</v>
      </c>
      <c r="C87" s="13">
        <v>0.01</v>
      </c>
      <c r="D87" s="12">
        <v>30</v>
      </c>
      <c r="E87" s="12">
        <v>10</v>
      </c>
      <c r="F87" s="12">
        <v>20</v>
      </c>
      <c r="G87" s="12">
        <v>0</v>
      </c>
      <c r="H87" s="13">
        <v>0.36</v>
      </c>
      <c r="I87" s="13">
        <v>0.64</v>
      </c>
      <c r="J87" s="13">
        <v>0</v>
      </c>
    </row>
    <row r="88" spans="1:10" x14ac:dyDescent="0.25">
      <c r="A88" s="2" t="s">
        <v>339</v>
      </c>
      <c r="B88" s="12">
        <v>85</v>
      </c>
      <c r="C88" s="13">
        <v>0.01</v>
      </c>
      <c r="D88" s="12">
        <v>80</v>
      </c>
      <c r="E88" s="12">
        <v>30</v>
      </c>
      <c r="F88" s="12">
        <v>45</v>
      </c>
      <c r="G88" s="12">
        <v>5</v>
      </c>
      <c r="H88" s="13">
        <v>0.38</v>
      </c>
      <c r="I88" s="13">
        <v>0.56999999999999995</v>
      </c>
      <c r="J88" s="13">
        <v>0.05</v>
      </c>
    </row>
    <row r="89" spans="1:10" x14ac:dyDescent="0.25">
      <c r="A89" s="2" t="s">
        <v>340</v>
      </c>
      <c r="B89" s="12">
        <v>15</v>
      </c>
      <c r="C89" s="13">
        <v>0.01</v>
      </c>
      <c r="D89" s="12">
        <v>15</v>
      </c>
      <c r="E89" s="12">
        <v>5</v>
      </c>
      <c r="F89" s="12">
        <v>10</v>
      </c>
      <c r="G89" s="12" t="s">
        <v>433</v>
      </c>
      <c r="H89" s="13">
        <v>0.24</v>
      </c>
      <c r="I89" s="12" t="s">
        <v>433</v>
      </c>
      <c r="J89" s="13" t="s">
        <v>433</v>
      </c>
    </row>
    <row r="90" spans="1:10" x14ac:dyDescent="0.25">
      <c r="A90" s="2" t="s">
        <v>341</v>
      </c>
      <c r="B90" s="12">
        <v>10</v>
      </c>
      <c r="C90" s="13">
        <v>0.01</v>
      </c>
      <c r="D90" s="12">
        <v>15</v>
      </c>
      <c r="E90" s="12" t="s">
        <v>433</v>
      </c>
      <c r="F90" s="12">
        <v>10</v>
      </c>
      <c r="G90" s="12" t="s">
        <v>433</v>
      </c>
      <c r="H90" s="13" t="s">
        <v>433</v>
      </c>
      <c r="I90" s="12" t="s">
        <v>433</v>
      </c>
      <c r="J90" s="13" t="s">
        <v>433</v>
      </c>
    </row>
    <row r="91" spans="1:10" x14ac:dyDescent="0.25">
      <c r="A91" s="2" t="s">
        <v>342</v>
      </c>
      <c r="B91" s="12">
        <v>145</v>
      </c>
      <c r="C91" s="13">
        <v>0.01</v>
      </c>
      <c r="D91" s="12">
        <v>140</v>
      </c>
      <c r="E91" s="12">
        <v>45</v>
      </c>
      <c r="F91" s="12">
        <v>85</v>
      </c>
      <c r="G91" s="12">
        <v>5</v>
      </c>
      <c r="H91" s="13">
        <v>0.34</v>
      </c>
      <c r="I91" s="13">
        <v>0.61</v>
      </c>
      <c r="J91" s="13">
        <v>0.05</v>
      </c>
    </row>
    <row r="92" spans="1:10" x14ac:dyDescent="0.25">
      <c r="A92" s="2" t="s">
        <v>343</v>
      </c>
      <c r="B92" s="12">
        <v>30</v>
      </c>
      <c r="C92" s="13">
        <v>0.01</v>
      </c>
      <c r="D92" s="12">
        <v>25</v>
      </c>
      <c r="E92" s="12">
        <v>5</v>
      </c>
      <c r="F92" s="12">
        <v>20</v>
      </c>
      <c r="G92" s="12">
        <v>0</v>
      </c>
      <c r="H92" s="13">
        <v>0.23</v>
      </c>
      <c r="I92" s="13">
        <v>0.77</v>
      </c>
      <c r="J92" s="13">
        <v>0</v>
      </c>
    </row>
    <row r="93" spans="1:10" x14ac:dyDescent="0.25">
      <c r="A93" s="2" t="s">
        <v>344</v>
      </c>
      <c r="B93" s="12">
        <v>90</v>
      </c>
      <c r="C93" s="13">
        <v>0.01</v>
      </c>
      <c r="D93" s="12">
        <v>85</v>
      </c>
      <c r="E93" s="12">
        <v>45</v>
      </c>
      <c r="F93" s="12">
        <v>40</v>
      </c>
      <c r="G93" s="12" t="s">
        <v>433</v>
      </c>
      <c r="H93" s="12" t="s">
        <v>433</v>
      </c>
      <c r="I93" s="13">
        <v>0.48</v>
      </c>
      <c r="J93" s="13" t="s">
        <v>433</v>
      </c>
    </row>
    <row r="94" spans="1:10" x14ac:dyDescent="0.25">
      <c r="A94" s="2" t="s">
        <v>345</v>
      </c>
      <c r="B94" s="12">
        <v>35</v>
      </c>
      <c r="C94" s="13">
        <v>0.01</v>
      </c>
      <c r="D94" s="12">
        <v>30</v>
      </c>
      <c r="E94" s="12">
        <v>10</v>
      </c>
      <c r="F94" s="12">
        <v>20</v>
      </c>
      <c r="G94" s="12" t="s">
        <v>433</v>
      </c>
      <c r="H94" s="13">
        <v>0.31</v>
      </c>
      <c r="I94" s="12" t="s">
        <v>433</v>
      </c>
      <c r="J94" s="13" t="s">
        <v>433</v>
      </c>
    </row>
    <row r="95" spans="1:10" x14ac:dyDescent="0.25">
      <c r="A95" s="2" t="s">
        <v>346</v>
      </c>
      <c r="B95" s="12">
        <v>15</v>
      </c>
      <c r="C95" s="13">
        <v>0.02</v>
      </c>
      <c r="D95" s="12">
        <v>15</v>
      </c>
      <c r="E95" s="12">
        <v>5</v>
      </c>
      <c r="F95" s="12">
        <v>10</v>
      </c>
      <c r="G95" s="12">
        <v>0</v>
      </c>
      <c r="H95" s="13">
        <v>0.43</v>
      </c>
      <c r="I95" s="13">
        <v>0.56999999999999995</v>
      </c>
      <c r="J95" s="13">
        <v>0</v>
      </c>
    </row>
    <row r="96" spans="1:10" x14ac:dyDescent="0.25">
      <c r="A96" s="2" t="s">
        <v>347</v>
      </c>
      <c r="B96" s="12">
        <v>160</v>
      </c>
      <c r="C96" s="13">
        <v>0.01</v>
      </c>
      <c r="D96" s="12">
        <v>155</v>
      </c>
      <c r="E96" s="12">
        <v>65</v>
      </c>
      <c r="F96" s="12">
        <v>90</v>
      </c>
      <c r="G96" s="12">
        <v>5</v>
      </c>
      <c r="H96" s="13">
        <v>0.41</v>
      </c>
      <c r="I96" s="13">
        <v>0.56999999999999995</v>
      </c>
      <c r="J96" s="13">
        <v>0.02</v>
      </c>
    </row>
    <row r="97" spans="1:10" x14ac:dyDescent="0.25">
      <c r="A97" s="2" t="s">
        <v>348</v>
      </c>
      <c r="B97" s="12">
        <v>10</v>
      </c>
      <c r="C97" s="13">
        <v>0</v>
      </c>
      <c r="D97" s="12">
        <v>10</v>
      </c>
      <c r="E97" s="12">
        <v>5</v>
      </c>
      <c r="F97" s="12">
        <v>5</v>
      </c>
      <c r="G97" s="12" t="s">
        <v>433</v>
      </c>
      <c r="H97" s="12" t="s">
        <v>433</v>
      </c>
      <c r="I97" s="13">
        <v>0.3</v>
      </c>
      <c r="J97" s="13" t="s">
        <v>433</v>
      </c>
    </row>
    <row r="98" spans="1:10" x14ac:dyDescent="0.25">
      <c r="A98" s="2" t="s">
        <v>349</v>
      </c>
      <c r="B98" s="12">
        <v>25</v>
      </c>
      <c r="C98" s="13">
        <v>0</v>
      </c>
      <c r="D98" s="12">
        <v>25</v>
      </c>
      <c r="E98" s="12">
        <v>10</v>
      </c>
      <c r="F98" s="12">
        <v>15</v>
      </c>
      <c r="G98" s="12">
        <v>0</v>
      </c>
      <c r="H98" s="13">
        <v>0.44</v>
      </c>
      <c r="I98" s="13">
        <v>0.56000000000000005</v>
      </c>
      <c r="J98" s="13">
        <v>0</v>
      </c>
    </row>
    <row r="99" spans="1:10" x14ac:dyDescent="0.25">
      <c r="A99" s="2" t="s">
        <v>350</v>
      </c>
      <c r="B99" s="12">
        <v>10</v>
      </c>
      <c r="C99" s="13">
        <v>0</v>
      </c>
      <c r="D99" s="12">
        <v>5</v>
      </c>
      <c r="E99" s="12">
        <v>5</v>
      </c>
      <c r="F99" s="12" t="s">
        <v>433</v>
      </c>
      <c r="G99" s="12">
        <v>0</v>
      </c>
      <c r="H99" s="12" t="s">
        <v>433</v>
      </c>
      <c r="I99" s="13" t="s">
        <v>433</v>
      </c>
      <c r="J99" s="13">
        <v>0</v>
      </c>
    </row>
    <row r="100" spans="1:10" x14ac:dyDescent="0.25">
      <c r="A100" s="2" t="s">
        <v>351</v>
      </c>
      <c r="B100" s="12">
        <v>0</v>
      </c>
      <c r="C100" s="13">
        <v>0</v>
      </c>
      <c r="D100" s="12" t="s">
        <v>433</v>
      </c>
      <c r="E100" s="12">
        <v>0</v>
      </c>
      <c r="F100" s="12" t="s">
        <v>433</v>
      </c>
      <c r="G100" s="12">
        <v>0</v>
      </c>
      <c r="H100" s="13">
        <v>0</v>
      </c>
      <c r="I100" s="13" t="s">
        <v>433</v>
      </c>
      <c r="J100" s="13">
        <v>0</v>
      </c>
    </row>
    <row r="101" spans="1:10" x14ac:dyDescent="0.25">
      <c r="A101" s="2" t="s">
        <v>352</v>
      </c>
      <c r="B101" s="12">
        <v>45</v>
      </c>
      <c r="C101" s="13">
        <v>0</v>
      </c>
      <c r="D101" s="12">
        <v>45</v>
      </c>
      <c r="E101" s="12">
        <v>20</v>
      </c>
      <c r="F101" s="12">
        <v>20</v>
      </c>
      <c r="G101" s="12" t="s">
        <v>433</v>
      </c>
      <c r="H101" s="13">
        <v>0.48</v>
      </c>
      <c r="I101" s="12" t="s">
        <v>433</v>
      </c>
      <c r="J101" s="13" t="s">
        <v>433</v>
      </c>
    </row>
    <row r="102" spans="1:10" x14ac:dyDescent="0.25">
      <c r="A102" s="2" t="s">
        <v>353</v>
      </c>
      <c r="B102" s="12">
        <v>5</v>
      </c>
      <c r="C102" s="13">
        <v>0</v>
      </c>
      <c r="D102" s="12">
        <v>5</v>
      </c>
      <c r="E102" s="12">
        <v>0</v>
      </c>
      <c r="F102" s="12">
        <v>0</v>
      </c>
      <c r="G102" s="12">
        <v>5</v>
      </c>
      <c r="H102" s="13">
        <v>0</v>
      </c>
      <c r="I102" s="13">
        <v>0</v>
      </c>
      <c r="J102" s="13">
        <v>1</v>
      </c>
    </row>
    <row r="103" spans="1:10" x14ac:dyDescent="0.25">
      <c r="A103" s="2" t="s">
        <v>354</v>
      </c>
      <c r="B103" s="12">
        <v>5</v>
      </c>
      <c r="C103" s="13">
        <v>0</v>
      </c>
      <c r="D103" s="12" t="s">
        <v>433</v>
      </c>
      <c r="E103" s="12">
        <v>0</v>
      </c>
      <c r="F103" s="12">
        <v>0</v>
      </c>
      <c r="G103" s="12" t="s">
        <v>433</v>
      </c>
      <c r="H103" s="13">
        <v>0</v>
      </c>
      <c r="I103" s="12" t="s">
        <v>433</v>
      </c>
      <c r="J103" s="13" t="s">
        <v>433</v>
      </c>
    </row>
    <row r="104" spans="1:10" x14ac:dyDescent="0.25">
      <c r="A104" s="2" t="s">
        <v>355</v>
      </c>
      <c r="B104" s="12">
        <v>5</v>
      </c>
      <c r="C104" s="13">
        <v>0</v>
      </c>
      <c r="D104" s="12">
        <v>0</v>
      </c>
      <c r="E104" s="12">
        <v>0</v>
      </c>
      <c r="F104" s="12">
        <v>0</v>
      </c>
      <c r="G104" s="12">
        <v>0</v>
      </c>
      <c r="H104" s="13">
        <v>0</v>
      </c>
      <c r="I104" s="13">
        <v>0</v>
      </c>
      <c r="J104" s="13">
        <v>0</v>
      </c>
    </row>
    <row r="105" spans="1:10" x14ac:dyDescent="0.25">
      <c r="A105" s="2" t="s">
        <v>356</v>
      </c>
      <c r="B105" s="12">
        <v>5</v>
      </c>
      <c r="C105" s="13">
        <v>0.01</v>
      </c>
      <c r="D105" s="12">
        <v>5</v>
      </c>
      <c r="E105" s="12">
        <v>0</v>
      </c>
      <c r="F105" s="12">
        <v>0</v>
      </c>
      <c r="G105" s="12">
        <v>5</v>
      </c>
      <c r="H105" s="13">
        <v>0</v>
      </c>
      <c r="I105" s="13">
        <v>0</v>
      </c>
      <c r="J105" s="13">
        <v>1</v>
      </c>
    </row>
    <row r="106" spans="1:10" x14ac:dyDescent="0.25">
      <c r="A106" s="2" t="s">
        <v>357</v>
      </c>
      <c r="B106" s="12">
        <v>20</v>
      </c>
      <c r="C106" s="13">
        <v>0</v>
      </c>
      <c r="D106" s="12">
        <v>10</v>
      </c>
      <c r="E106" s="12">
        <v>0</v>
      </c>
      <c r="F106" s="12">
        <v>0</v>
      </c>
      <c r="G106" s="12">
        <v>10</v>
      </c>
      <c r="H106" s="13">
        <v>0</v>
      </c>
      <c r="I106" s="13">
        <v>0</v>
      </c>
      <c r="J106" s="13">
        <v>1</v>
      </c>
    </row>
    <row r="107" spans="1:10" x14ac:dyDescent="0.25">
      <c r="A107" s="2" t="s">
        <v>358</v>
      </c>
      <c r="B107" s="12">
        <v>20</v>
      </c>
      <c r="C107" s="13">
        <v>0.01</v>
      </c>
      <c r="D107" s="12">
        <v>20</v>
      </c>
      <c r="E107" s="12">
        <v>10</v>
      </c>
      <c r="F107" s="12">
        <v>10</v>
      </c>
      <c r="G107" s="12">
        <v>0</v>
      </c>
      <c r="H107" s="13">
        <v>0.42</v>
      </c>
      <c r="I107" s="13">
        <v>0.57999999999999996</v>
      </c>
      <c r="J107" s="13">
        <v>0</v>
      </c>
    </row>
    <row r="108" spans="1:10" x14ac:dyDescent="0.25">
      <c r="A108" s="2" t="s">
        <v>359</v>
      </c>
      <c r="B108" s="12">
        <v>15</v>
      </c>
      <c r="C108" s="13">
        <v>0</v>
      </c>
      <c r="D108" s="12">
        <v>15</v>
      </c>
      <c r="E108" s="12">
        <v>5</v>
      </c>
      <c r="F108" s="12">
        <v>10</v>
      </c>
      <c r="G108" s="12">
        <v>0</v>
      </c>
      <c r="H108" s="13">
        <v>0.33</v>
      </c>
      <c r="I108" s="13">
        <v>0.67</v>
      </c>
      <c r="J108" s="13">
        <v>0</v>
      </c>
    </row>
    <row r="109" spans="1:10" x14ac:dyDescent="0.25">
      <c r="A109" s="2" t="s">
        <v>360</v>
      </c>
      <c r="B109" s="12">
        <v>15</v>
      </c>
      <c r="C109" s="13">
        <v>0.01</v>
      </c>
      <c r="D109" s="12">
        <v>10</v>
      </c>
      <c r="E109" s="12" t="s">
        <v>433</v>
      </c>
      <c r="F109" s="12">
        <v>10</v>
      </c>
      <c r="G109" s="12">
        <v>0</v>
      </c>
      <c r="H109" s="13" t="s">
        <v>433</v>
      </c>
      <c r="I109" s="12" t="s">
        <v>433</v>
      </c>
      <c r="J109" s="13">
        <v>0</v>
      </c>
    </row>
    <row r="110" spans="1:10" x14ac:dyDescent="0.25">
      <c r="A110" s="2" t="s">
        <v>361</v>
      </c>
      <c r="B110" s="12" t="s">
        <v>433</v>
      </c>
      <c r="C110" s="13" t="s">
        <v>433</v>
      </c>
      <c r="D110" s="12">
        <v>5</v>
      </c>
      <c r="E110" s="12" t="s">
        <v>433</v>
      </c>
      <c r="F110" s="12">
        <v>5</v>
      </c>
      <c r="G110" s="12">
        <v>0</v>
      </c>
      <c r="H110" s="13" t="s">
        <v>433</v>
      </c>
      <c r="I110" s="12" t="s">
        <v>433</v>
      </c>
      <c r="J110" s="13">
        <v>0</v>
      </c>
    </row>
    <row r="111" spans="1:10" x14ac:dyDescent="0.25">
      <c r="A111" s="2" t="s">
        <v>362</v>
      </c>
      <c r="B111" s="12">
        <v>50</v>
      </c>
      <c r="C111" s="13">
        <v>0</v>
      </c>
      <c r="D111" s="12">
        <v>50</v>
      </c>
      <c r="E111" s="12">
        <v>15</v>
      </c>
      <c r="F111" s="12">
        <v>35</v>
      </c>
      <c r="G111" s="12">
        <v>0</v>
      </c>
      <c r="H111" s="13">
        <v>0.28999999999999998</v>
      </c>
      <c r="I111" s="13">
        <v>0.71</v>
      </c>
      <c r="J111" s="13">
        <v>0</v>
      </c>
    </row>
    <row r="112" spans="1:10" x14ac:dyDescent="0.25">
      <c r="A112" s="2" t="s">
        <v>363</v>
      </c>
      <c r="B112" s="12">
        <v>115</v>
      </c>
      <c r="C112" s="13">
        <v>0.04</v>
      </c>
      <c r="D112" s="12">
        <v>110</v>
      </c>
      <c r="E112" s="12">
        <v>45</v>
      </c>
      <c r="F112" s="12">
        <v>60</v>
      </c>
      <c r="G112" s="12" t="s">
        <v>433</v>
      </c>
      <c r="H112" s="13">
        <v>0.43</v>
      </c>
      <c r="I112" s="12" t="s">
        <v>433</v>
      </c>
      <c r="J112" s="13" t="s">
        <v>433</v>
      </c>
    </row>
    <row r="113" spans="1:10" x14ac:dyDescent="0.25">
      <c r="A113" s="2" t="s">
        <v>364</v>
      </c>
      <c r="B113" s="12">
        <v>340</v>
      </c>
      <c r="C113" s="13">
        <v>0.05</v>
      </c>
      <c r="D113" s="12">
        <v>325</v>
      </c>
      <c r="E113" s="12">
        <v>180</v>
      </c>
      <c r="F113" s="12">
        <v>130</v>
      </c>
      <c r="G113" s="12">
        <v>15</v>
      </c>
      <c r="H113" s="13">
        <v>0.56000000000000005</v>
      </c>
      <c r="I113" s="13">
        <v>0.4</v>
      </c>
      <c r="J113" s="13">
        <v>0.05</v>
      </c>
    </row>
    <row r="114" spans="1:10" x14ac:dyDescent="0.25">
      <c r="A114" s="2" t="s">
        <v>365</v>
      </c>
      <c r="B114" s="12">
        <v>95</v>
      </c>
      <c r="C114" s="13">
        <v>0.04</v>
      </c>
      <c r="D114" s="12">
        <v>95</v>
      </c>
      <c r="E114" s="12">
        <v>35</v>
      </c>
      <c r="F114" s="12">
        <v>55</v>
      </c>
      <c r="G114" s="12">
        <v>5</v>
      </c>
      <c r="H114" s="13">
        <v>0.37</v>
      </c>
      <c r="I114" s="13">
        <v>0.59</v>
      </c>
      <c r="J114" s="13">
        <v>0.04</v>
      </c>
    </row>
    <row r="115" spans="1:10" x14ac:dyDescent="0.25">
      <c r="A115" s="2" t="s">
        <v>366</v>
      </c>
      <c r="B115" s="12">
        <v>35</v>
      </c>
      <c r="C115" s="13">
        <v>0.04</v>
      </c>
      <c r="D115" s="12">
        <v>40</v>
      </c>
      <c r="E115" s="12">
        <v>15</v>
      </c>
      <c r="F115" s="12">
        <v>20</v>
      </c>
      <c r="G115" s="12">
        <v>5</v>
      </c>
      <c r="H115" s="13">
        <v>0.42</v>
      </c>
      <c r="I115" s="13">
        <v>0.5</v>
      </c>
      <c r="J115" s="13">
        <v>0.08</v>
      </c>
    </row>
    <row r="116" spans="1:10" x14ac:dyDescent="0.25">
      <c r="A116" s="2" t="s">
        <v>367</v>
      </c>
      <c r="B116" s="12">
        <v>580</v>
      </c>
      <c r="C116" s="13">
        <v>0.04</v>
      </c>
      <c r="D116" s="12">
        <v>565</v>
      </c>
      <c r="E116" s="12">
        <v>280</v>
      </c>
      <c r="F116" s="12">
        <v>265</v>
      </c>
      <c r="G116" s="12">
        <v>25</v>
      </c>
      <c r="H116" s="13">
        <v>0.49</v>
      </c>
      <c r="I116" s="13">
        <v>0.47</v>
      </c>
      <c r="J116" s="13">
        <v>0.04</v>
      </c>
    </row>
    <row r="117" spans="1:10" x14ac:dyDescent="0.25">
      <c r="A117" s="2" t="s">
        <v>368</v>
      </c>
      <c r="B117" s="12">
        <v>300</v>
      </c>
      <c r="C117" s="13">
        <v>0.09</v>
      </c>
      <c r="D117" s="12">
        <v>285</v>
      </c>
      <c r="E117" s="12">
        <v>80</v>
      </c>
      <c r="F117" s="12">
        <v>200</v>
      </c>
      <c r="G117" s="12">
        <v>5</v>
      </c>
      <c r="H117" s="13">
        <v>0.28999999999999998</v>
      </c>
      <c r="I117" s="13">
        <v>0.7</v>
      </c>
      <c r="J117" s="13">
        <v>0.01</v>
      </c>
    </row>
    <row r="118" spans="1:10" x14ac:dyDescent="0.25">
      <c r="A118" s="2" t="s">
        <v>369</v>
      </c>
      <c r="B118" s="12">
        <v>425</v>
      </c>
      <c r="C118" s="13">
        <v>0.06</v>
      </c>
      <c r="D118" s="12">
        <v>415</v>
      </c>
      <c r="E118" s="12">
        <v>180</v>
      </c>
      <c r="F118" s="12">
        <v>215</v>
      </c>
      <c r="G118" s="12">
        <v>20</v>
      </c>
      <c r="H118" s="13">
        <v>0.43</v>
      </c>
      <c r="I118" s="13">
        <v>0.52</v>
      </c>
      <c r="J118" s="13">
        <v>0.05</v>
      </c>
    </row>
    <row r="119" spans="1:10" x14ac:dyDescent="0.25">
      <c r="A119" s="2" t="s">
        <v>370</v>
      </c>
      <c r="B119" s="12">
        <v>165</v>
      </c>
      <c r="C119" s="13">
        <v>7.0000000000000007E-2</v>
      </c>
      <c r="D119" s="12">
        <v>140</v>
      </c>
      <c r="E119" s="12">
        <v>40</v>
      </c>
      <c r="F119" s="12">
        <v>95</v>
      </c>
      <c r="G119" s="12">
        <v>5</v>
      </c>
      <c r="H119" s="13">
        <v>0.27</v>
      </c>
      <c r="I119" s="13">
        <v>0.69</v>
      </c>
      <c r="J119" s="13">
        <v>0.04</v>
      </c>
    </row>
    <row r="120" spans="1:10" x14ac:dyDescent="0.25">
      <c r="A120" s="2" t="s">
        <v>371</v>
      </c>
      <c r="B120" s="12">
        <v>65</v>
      </c>
      <c r="C120" s="13">
        <v>7.0000000000000007E-2</v>
      </c>
      <c r="D120" s="12">
        <v>90</v>
      </c>
      <c r="E120" s="12">
        <v>25</v>
      </c>
      <c r="F120" s="12">
        <v>55</v>
      </c>
      <c r="G120" s="12">
        <v>5</v>
      </c>
      <c r="H120" s="13">
        <v>0.3</v>
      </c>
      <c r="I120" s="13">
        <v>0.62</v>
      </c>
      <c r="J120" s="13">
        <v>0.08</v>
      </c>
    </row>
    <row r="121" spans="1:10" x14ac:dyDescent="0.25">
      <c r="A121" s="2" t="s">
        <v>372</v>
      </c>
      <c r="B121" s="12">
        <v>955</v>
      </c>
      <c r="C121" s="13">
        <v>7.0000000000000007E-2</v>
      </c>
      <c r="D121" s="12">
        <v>925</v>
      </c>
      <c r="E121" s="12">
        <v>325</v>
      </c>
      <c r="F121" s="12">
        <v>565</v>
      </c>
      <c r="G121" s="12">
        <v>35</v>
      </c>
      <c r="H121" s="13">
        <v>0.35</v>
      </c>
      <c r="I121" s="13">
        <v>0.61</v>
      </c>
      <c r="J121" s="13">
        <v>0.04</v>
      </c>
    </row>
    <row r="122" spans="1:10" x14ac:dyDescent="0.25">
      <c r="A122" s="2" t="s">
        <v>373</v>
      </c>
      <c r="B122" s="12">
        <v>10</v>
      </c>
      <c r="C122" s="13">
        <v>0</v>
      </c>
      <c r="D122" s="12">
        <v>10</v>
      </c>
      <c r="E122" s="12">
        <v>5</v>
      </c>
      <c r="F122" s="12">
        <v>5</v>
      </c>
      <c r="G122" s="12">
        <v>0</v>
      </c>
      <c r="H122" s="13">
        <v>0.33</v>
      </c>
      <c r="I122" s="13">
        <v>0.67</v>
      </c>
      <c r="J122" s="13">
        <v>0</v>
      </c>
    </row>
    <row r="123" spans="1:10" x14ac:dyDescent="0.25">
      <c r="A123" s="2" t="s">
        <v>374</v>
      </c>
      <c r="B123" s="12">
        <v>30</v>
      </c>
      <c r="C123" s="13">
        <v>0</v>
      </c>
      <c r="D123" s="12">
        <v>30</v>
      </c>
      <c r="E123" s="12">
        <v>20</v>
      </c>
      <c r="F123" s="12">
        <v>10</v>
      </c>
      <c r="G123" s="12" t="s">
        <v>433</v>
      </c>
      <c r="H123" s="12" t="s">
        <v>433</v>
      </c>
      <c r="I123" s="13">
        <v>0.27</v>
      </c>
      <c r="J123" s="13" t="s">
        <v>433</v>
      </c>
    </row>
    <row r="124" spans="1:10" x14ac:dyDescent="0.25">
      <c r="A124" s="2" t="s">
        <v>375</v>
      </c>
      <c r="B124" s="12">
        <v>10</v>
      </c>
      <c r="C124" s="13">
        <v>0.01</v>
      </c>
      <c r="D124" s="12">
        <v>10</v>
      </c>
      <c r="E124" s="12" t="s">
        <v>433</v>
      </c>
      <c r="F124" s="12">
        <v>10</v>
      </c>
      <c r="G124" s="12">
        <v>0</v>
      </c>
      <c r="H124" s="13" t="s">
        <v>433</v>
      </c>
      <c r="I124" s="12" t="s">
        <v>433</v>
      </c>
      <c r="J124" s="13">
        <v>0</v>
      </c>
    </row>
    <row r="125" spans="1:10" x14ac:dyDescent="0.25">
      <c r="A125" s="2" t="s">
        <v>376</v>
      </c>
      <c r="B125" s="12" t="s">
        <v>433</v>
      </c>
      <c r="C125" s="13" t="s">
        <v>433</v>
      </c>
      <c r="D125" s="12">
        <v>5</v>
      </c>
      <c r="E125" s="12">
        <v>0</v>
      </c>
      <c r="F125" s="12">
        <v>5</v>
      </c>
      <c r="G125" s="12">
        <v>0</v>
      </c>
      <c r="H125" s="13">
        <v>0</v>
      </c>
      <c r="I125" s="13">
        <v>1</v>
      </c>
      <c r="J125" s="13">
        <v>0</v>
      </c>
    </row>
    <row r="126" spans="1:10" x14ac:dyDescent="0.25">
      <c r="A126" s="2" t="s">
        <v>377</v>
      </c>
      <c r="B126" s="12">
        <v>55</v>
      </c>
      <c r="C126" s="13">
        <v>0</v>
      </c>
      <c r="D126" s="12">
        <v>55</v>
      </c>
      <c r="E126" s="12">
        <v>25</v>
      </c>
      <c r="F126" s="12">
        <v>30</v>
      </c>
      <c r="G126" s="12" t="s">
        <v>433</v>
      </c>
      <c r="H126" s="13">
        <v>0.47</v>
      </c>
      <c r="I126" s="12" t="s">
        <v>433</v>
      </c>
      <c r="J126" s="13" t="s">
        <v>433</v>
      </c>
    </row>
    <row r="127" spans="1:10" x14ac:dyDescent="0.25">
      <c r="A127" s="2" t="s">
        <v>378</v>
      </c>
      <c r="B127" s="12">
        <v>50</v>
      </c>
      <c r="C127" s="13">
        <v>0.02</v>
      </c>
      <c r="D127" s="12">
        <v>45</v>
      </c>
      <c r="E127" s="12">
        <v>20</v>
      </c>
      <c r="F127" s="12">
        <v>25</v>
      </c>
      <c r="G127" s="12">
        <v>0</v>
      </c>
      <c r="H127" s="13">
        <v>0.45</v>
      </c>
      <c r="I127" s="13">
        <v>0.55000000000000004</v>
      </c>
      <c r="J127" s="13">
        <v>0</v>
      </c>
    </row>
    <row r="128" spans="1:10" x14ac:dyDescent="0.25">
      <c r="A128" s="2" t="s">
        <v>379</v>
      </c>
      <c r="B128" s="12">
        <v>165</v>
      </c>
      <c r="C128" s="13">
        <v>0.02</v>
      </c>
      <c r="D128" s="12">
        <v>165</v>
      </c>
      <c r="E128" s="12">
        <v>85</v>
      </c>
      <c r="F128" s="12">
        <v>75</v>
      </c>
      <c r="G128" s="12">
        <v>5</v>
      </c>
      <c r="H128" s="13">
        <v>0.52</v>
      </c>
      <c r="I128" s="13">
        <v>0.45</v>
      </c>
      <c r="J128" s="13">
        <v>0.03</v>
      </c>
    </row>
    <row r="129" spans="1:10" x14ac:dyDescent="0.25">
      <c r="A129" s="2" t="s">
        <v>380</v>
      </c>
      <c r="B129" s="12">
        <v>45</v>
      </c>
      <c r="C129" s="13">
        <v>0.02</v>
      </c>
      <c r="D129" s="12">
        <v>35</v>
      </c>
      <c r="E129" s="12">
        <v>15</v>
      </c>
      <c r="F129" s="12">
        <v>20</v>
      </c>
      <c r="G129" s="12" t="s">
        <v>433</v>
      </c>
      <c r="H129" s="13">
        <v>0.38</v>
      </c>
      <c r="I129" s="12" t="s">
        <v>433</v>
      </c>
      <c r="J129" s="13" t="s">
        <v>433</v>
      </c>
    </row>
    <row r="130" spans="1:10" x14ac:dyDescent="0.25">
      <c r="A130" s="2" t="s">
        <v>381</v>
      </c>
      <c r="B130" s="12">
        <v>15</v>
      </c>
      <c r="C130" s="13">
        <v>0.02</v>
      </c>
      <c r="D130" s="12">
        <v>25</v>
      </c>
      <c r="E130" s="12">
        <v>5</v>
      </c>
      <c r="F130" s="12">
        <v>20</v>
      </c>
      <c r="G130" s="12">
        <v>0</v>
      </c>
      <c r="H130" s="13">
        <v>0.17</v>
      </c>
      <c r="I130" s="13">
        <v>0.83</v>
      </c>
      <c r="J130" s="13">
        <v>0</v>
      </c>
    </row>
    <row r="131" spans="1:10" x14ac:dyDescent="0.25">
      <c r="A131" s="2" t="s">
        <v>382</v>
      </c>
      <c r="B131" s="12">
        <v>275</v>
      </c>
      <c r="C131" s="13">
        <v>0.02</v>
      </c>
      <c r="D131" s="12">
        <v>270</v>
      </c>
      <c r="E131" s="12">
        <v>125</v>
      </c>
      <c r="F131" s="12">
        <v>140</v>
      </c>
      <c r="G131" s="12">
        <v>5</v>
      </c>
      <c r="H131" s="13">
        <v>0.46</v>
      </c>
      <c r="I131" s="13">
        <v>0.51</v>
      </c>
      <c r="J131" s="13">
        <v>0.02</v>
      </c>
    </row>
    <row r="132" spans="1:10" x14ac:dyDescent="0.25">
      <c r="A132" s="2" t="s">
        <v>383</v>
      </c>
      <c r="B132" s="12">
        <v>120</v>
      </c>
      <c r="C132" s="13">
        <v>0.04</v>
      </c>
      <c r="D132" s="12">
        <v>115</v>
      </c>
      <c r="E132" s="12">
        <v>35</v>
      </c>
      <c r="F132" s="12">
        <v>80</v>
      </c>
      <c r="G132" s="12" t="s">
        <v>433</v>
      </c>
      <c r="H132" s="13">
        <v>0.31</v>
      </c>
      <c r="I132" s="12" t="s">
        <v>433</v>
      </c>
      <c r="J132" s="13" t="s">
        <v>433</v>
      </c>
    </row>
    <row r="133" spans="1:10" x14ac:dyDescent="0.25">
      <c r="A133" s="2" t="s">
        <v>384</v>
      </c>
      <c r="B133" s="12">
        <v>215</v>
      </c>
      <c r="C133" s="13">
        <v>0.03</v>
      </c>
      <c r="D133" s="12">
        <v>210</v>
      </c>
      <c r="E133" s="12">
        <v>110</v>
      </c>
      <c r="F133" s="12">
        <v>95</v>
      </c>
      <c r="G133" s="12">
        <v>5</v>
      </c>
      <c r="H133" s="13">
        <v>0.53</v>
      </c>
      <c r="I133" s="13">
        <v>0.44</v>
      </c>
      <c r="J133" s="13">
        <v>0.02</v>
      </c>
    </row>
    <row r="134" spans="1:10" x14ac:dyDescent="0.25">
      <c r="A134" s="2" t="s">
        <v>385</v>
      </c>
      <c r="B134" s="12">
        <v>90</v>
      </c>
      <c r="C134" s="13">
        <v>0.04</v>
      </c>
      <c r="D134" s="12">
        <v>70</v>
      </c>
      <c r="E134" s="12">
        <v>20</v>
      </c>
      <c r="F134" s="12">
        <v>50</v>
      </c>
      <c r="G134" s="12" t="s">
        <v>433</v>
      </c>
      <c r="H134" s="13">
        <v>0.28999999999999998</v>
      </c>
      <c r="I134" s="12" t="s">
        <v>433</v>
      </c>
      <c r="J134" s="13" t="s">
        <v>433</v>
      </c>
    </row>
    <row r="135" spans="1:10" x14ac:dyDescent="0.25">
      <c r="A135" s="2" t="s">
        <v>386</v>
      </c>
      <c r="B135" s="12">
        <v>25</v>
      </c>
      <c r="C135" s="13">
        <v>0.03</v>
      </c>
      <c r="D135" s="12">
        <v>50</v>
      </c>
      <c r="E135" s="12">
        <v>15</v>
      </c>
      <c r="F135" s="12">
        <v>30</v>
      </c>
      <c r="G135" s="12">
        <v>5</v>
      </c>
      <c r="H135" s="13">
        <v>0.33</v>
      </c>
      <c r="I135" s="13">
        <v>0.61</v>
      </c>
      <c r="J135" s="13">
        <v>0.06</v>
      </c>
    </row>
    <row r="136" spans="1:10" x14ac:dyDescent="0.25">
      <c r="A136" s="2" t="s">
        <v>387</v>
      </c>
      <c r="B136" s="12">
        <v>455</v>
      </c>
      <c r="C136" s="13">
        <v>0.03</v>
      </c>
      <c r="D136" s="12">
        <v>445</v>
      </c>
      <c r="E136" s="12">
        <v>185</v>
      </c>
      <c r="F136" s="12">
        <v>250</v>
      </c>
      <c r="G136" s="12">
        <v>10</v>
      </c>
      <c r="H136" s="13">
        <v>0.41</v>
      </c>
      <c r="I136" s="13">
        <v>0.56000000000000005</v>
      </c>
      <c r="J136" s="13">
        <v>0.02</v>
      </c>
    </row>
    <row r="137" spans="1:10" x14ac:dyDescent="0.25">
      <c r="A137" s="2" t="s">
        <v>388</v>
      </c>
      <c r="B137" s="12">
        <v>25</v>
      </c>
      <c r="C137" s="13">
        <v>0.01</v>
      </c>
      <c r="D137" s="12">
        <v>25</v>
      </c>
      <c r="E137" s="12">
        <v>10</v>
      </c>
      <c r="F137" s="12">
        <v>15</v>
      </c>
      <c r="G137" s="12">
        <v>0</v>
      </c>
      <c r="H137" s="13">
        <v>0.39</v>
      </c>
      <c r="I137" s="13">
        <v>0.61</v>
      </c>
      <c r="J137" s="13">
        <v>0</v>
      </c>
    </row>
    <row r="138" spans="1:10" x14ac:dyDescent="0.25">
      <c r="A138" s="2" t="s">
        <v>389</v>
      </c>
      <c r="B138" s="12">
        <v>90</v>
      </c>
      <c r="C138" s="13">
        <v>0.01</v>
      </c>
      <c r="D138" s="12">
        <v>85</v>
      </c>
      <c r="E138" s="12">
        <v>35</v>
      </c>
      <c r="F138" s="12">
        <v>45</v>
      </c>
      <c r="G138" s="12">
        <v>5</v>
      </c>
      <c r="H138" s="13">
        <v>0.44</v>
      </c>
      <c r="I138" s="13">
        <v>0.53</v>
      </c>
      <c r="J138" s="13">
        <v>0.04</v>
      </c>
    </row>
    <row r="139" spans="1:10" x14ac:dyDescent="0.25">
      <c r="A139" s="2" t="s">
        <v>390</v>
      </c>
      <c r="B139" s="12">
        <v>35</v>
      </c>
      <c r="C139" s="13">
        <v>0.01</v>
      </c>
      <c r="D139" s="12">
        <v>30</v>
      </c>
      <c r="E139" s="12">
        <v>10</v>
      </c>
      <c r="F139" s="12">
        <v>20</v>
      </c>
      <c r="G139" s="12">
        <v>0</v>
      </c>
      <c r="H139" s="13">
        <v>0.28000000000000003</v>
      </c>
      <c r="I139" s="13">
        <v>0.72</v>
      </c>
      <c r="J139" s="13">
        <v>0</v>
      </c>
    </row>
    <row r="140" spans="1:10" x14ac:dyDescent="0.25">
      <c r="A140" s="2" t="s">
        <v>391</v>
      </c>
      <c r="B140" s="12">
        <v>10</v>
      </c>
      <c r="C140" s="13">
        <v>0.01</v>
      </c>
      <c r="D140" s="12">
        <v>15</v>
      </c>
      <c r="E140" s="12">
        <v>5</v>
      </c>
      <c r="F140" s="12">
        <v>10</v>
      </c>
      <c r="G140" s="12">
        <v>0</v>
      </c>
      <c r="H140" s="13">
        <v>0.38</v>
      </c>
      <c r="I140" s="13">
        <v>0.62</v>
      </c>
      <c r="J140" s="13">
        <v>0</v>
      </c>
    </row>
    <row r="141" spans="1:10" x14ac:dyDescent="0.25">
      <c r="A141" s="2" t="s">
        <v>392</v>
      </c>
      <c r="B141" s="12">
        <v>160</v>
      </c>
      <c r="C141" s="13">
        <v>0.01</v>
      </c>
      <c r="D141" s="12">
        <v>155</v>
      </c>
      <c r="E141" s="12">
        <v>60</v>
      </c>
      <c r="F141" s="12">
        <v>90</v>
      </c>
      <c r="G141" s="12">
        <v>5</v>
      </c>
      <c r="H141" s="13">
        <v>0.39</v>
      </c>
      <c r="I141" s="13">
        <v>0.59</v>
      </c>
      <c r="J141" s="13">
        <v>0.02</v>
      </c>
    </row>
    <row r="142" spans="1:10" x14ac:dyDescent="0.25">
      <c r="A142" s="2" t="s">
        <v>393</v>
      </c>
      <c r="B142" s="12">
        <v>10</v>
      </c>
      <c r="C142" s="13">
        <v>0</v>
      </c>
      <c r="D142" s="12">
        <v>10</v>
      </c>
      <c r="E142" s="12">
        <v>0</v>
      </c>
      <c r="F142" s="12">
        <v>10</v>
      </c>
      <c r="G142" s="12">
        <v>0</v>
      </c>
      <c r="H142" s="13">
        <v>0</v>
      </c>
      <c r="I142" s="13">
        <v>1</v>
      </c>
      <c r="J142" s="13">
        <v>0</v>
      </c>
    </row>
    <row r="143" spans="1:10" x14ac:dyDescent="0.25">
      <c r="A143" s="2" t="s">
        <v>394</v>
      </c>
      <c r="B143" s="12">
        <v>25</v>
      </c>
      <c r="C143" s="13">
        <v>0</v>
      </c>
      <c r="D143" s="12">
        <v>20</v>
      </c>
      <c r="E143" s="12">
        <v>10</v>
      </c>
      <c r="F143" s="12">
        <v>10</v>
      </c>
      <c r="G143" s="12" t="s">
        <v>433</v>
      </c>
      <c r="H143" s="12" t="s">
        <v>433</v>
      </c>
      <c r="I143" s="13">
        <v>0.4</v>
      </c>
      <c r="J143" s="13" t="s">
        <v>433</v>
      </c>
    </row>
    <row r="144" spans="1:10" x14ac:dyDescent="0.25">
      <c r="A144" s="2" t="s">
        <v>395</v>
      </c>
      <c r="B144" s="12">
        <v>10</v>
      </c>
      <c r="C144" s="13">
        <v>0</v>
      </c>
      <c r="D144" s="12">
        <v>10</v>
      </c>
      <c r="E144" s="12">
        <v>5</v>
      </c>
      <c r="F144" s="12">
        <v>5</v>
      </c>
      <c r="G144" s="12">
        <v>0</v>
      </c>
      <c r="H144" s="13">
        <v>0.62</v>
      </c>
      <c r="I144" s="13">
        <v>0.38</v>
      </c>
      <c r="J144" s="13">
        <v>0</v>
      </c>
    </row>
    <row r="145" spans="1:10" x14ac:dyDescent="0.25">
      <c r="A145" s="2" t="s">
        <v>396</v>
      </c>
      <c r="B145" s="12">
        <v>5</v>
      </c>
      <c r="C145" s="13">
        <v>0.01</v>
      </c>
      <c r="D145" s="12">
        <v>5</v>
      </c>
      <c r="E145" s="12" t="s">
        <v>433</v>
      </c>
      <c r="F145" s="12">
        <v>5</v>
      </c>
      <c r="G145" s="12" t="s">
        <v>433</v>
      </c>
      <c r="H145" s="13" t="s">
        <v>433</v>
      </c>
      <c r="I145" s="12" t="s">
        <v>433</v>
      </c>
      <c r="J145" s="13" t="s">
        <v>433</v>
      </c>
    </row>
    <row r="146" spans="1:10" x14ac:dyDescent="0.25">
      <c r="A146" s="2" t="s">
        <v>397</v>
      </c>
      <c r="B146" s="12">
        <v>45</v>
      </c>
      <c r="C146" s="13">
        <v>0</v>
      </c>
      <c r="D146" s="12">
        <v>40</v>
      </c>
      <c r="E146" s="12">
        <v>20</v>
      </c>
      <c r="F146" s="12">
        <v>20</v>
      </c>
      <c r="G146" s="12" t="s">
        <v>433</v>
      </c>
      <c r="H146" s="13">
        <v>0.43</v>
      </c>
      <c r="I146" s="12" t="s">
        <v>433</v>
      </c>
      <c r="J146" s="13" t="s">
        <v>433</v>
      </c>
    </row>
    <row r="147" spans="1:10" x14ac:dyDescent="0.25">
      <c r="A147" s="2" t="s">
        <v>398</v>
      </c>
      <c r="B147" s="12">
        <v>35</v>
      </c>
      <c r="C147" s="13">
        <v>0.01</v>
      </c>
      <c r="D147" s="12">
        <v>35</v>
      </c>
      <c r="E147" s="12">
        <v>15</v>
      </c>
      <c r="F147" s="12">
        <v>25</v>
      </c>
      <c r="G147" s="12">
        <v>0</v>
      </c>
      <c r="H147" s="13">
        <v>0.36</v>
      </c>
      <c r="I147" s="13">
        <v>0.64</v>
      </c>
      <c r="J147" s="13">
        <v>0</v>
      </c>
    </row>
    <row r="148" spans="1:10" x14ac:dyDescent="0.25">
      <c r="A148" s="2" t="s">
        <v>399</v>
      </c>
      <c r="B148" s="12">
        <v>145</v>
      </c>
      <c r="C148" s="13">
        <v>0.02</v>
      </c>
      <c r="D148" s="12">
        <v>135</v>
      </c>
      <c r="E148" s="12">
        <v>70</v>
      </c>
      <c r="F148" s="12">
        <v>60</v>
      </c>
      <c r="G148" s="12">
        <v>10</v>
      </c>
      <c r="H148" s="13">
        <v>0.5</v>
      </c>
      <c r="I148" s="13">
        <v>0.43</v>
      </c>
      <c r="J148" s="13">
        <v>7.0000000000000007E-2</v>
      </c>
    </row>
    <row r="149" spans="1:10" x14ac:dyDescent="0.25">
      <c r="A149" s="2" t="s">
        <v>400</v>
      </c>
      <c r="B149" s="12">
        <v>45</v>
      </c>
      <c r="C149" s="13">
        <v>0.02</v>
      </c>
      <c r="D149" s="12">
        <v>35</v>
      </c>
      <c r="E149" s="12">
        <v>10</v>
      </c>
      <c r="F149" s="12">
        <v>20</v>
      </c>
      <c r="G149" s="12" t="s">
        <v>433</v>
      </c>
      <c r="H149" s="13">
        <v>0.3</v>
      </c>
      <c r="I149" s="12" t="s">
        <v>433</v>
      </c>
      <c r="J149" s="13" t="s">
        <v>433</v>
      </c>
    </row>
    <row r="150" spans="1:10" x14ac:dyDescent="0.25">
      <c r="A150" s="2" t="s">
        <v>401</v>
      </c>
      <c r="B150" s="12">
        <v>20</v>
      </c>
      <c r="C150" s="13">
        <v>0.02</v>
      </c>
      <c r="D150" s="12">
        <v>30</v>
      </c>
      <c r="E150" s="12">
        <v>5</v>
      </c>
      <c r="F150" s="12">
        <v>25</v>
      </c>
      <c r="G150" s="12" t="s">
        <v>433</v>
      </c>
      <c r="H150" s="13">
        <v>0.2</v>
      </c>
      <c r="I150" s="12" t="s">
        <v>433</v>
      </c>
      <c r="J150" s="13" t="s">
        <v>433</v>
      </c>
    </row>
    <row r="151" spans="1:10" x14ac:dyDescent="0.25">
      <c r="A151" s="2" t="s">
        <v>402</v>
      </c>
      <c r="B151" s="12">
        <v>245</v>
      </c>
      <c r="C151" s="13">
        <v>0.02</v>
      </c>
      <c r="D151" s="12">
        <v>235</v>
      </c>
      <c r="E151" s="12">
        <v>95</v>
      </c>
      <c r="F151" s="12">
        <v>125</v>
      </c>
      <c r="G151" s="12">
        <v>15</v>
      </c>
      <c r="H151" s="13">
        <v>0.41</v>
      </c>
      <c r="I151" s="13">
        <v>0.53</v>
      </c>
      <c r="J151" s="13">
        <v>0.06</v>
      </c>
    </row>
    <row r="152" spans="1:10" x14ac:dyDescent="0.25">
      <c r="A152" s="2" t="s">
        <v>403</v>
      </c>
      <c r="B152" s="12">
        <v>220</v>
      </c>
      <c r="C152" s="13">
        <v>7.0000000000000007E-2</v>
      </c>
      <c r="D152" s="12">
        <v>210</v>
      </c>
      <c r="E152" s="12">
        <v>70</v>
      </c>
      <c r="F152" s="12">
        <v>140</v>
      </c>
      <c r="G152" s="12" t="s">
        <v>433</v>
      </c>
      <c r="H152" s="13">
        <v>0.33</v>
      </c>
      <c r="I152" s="12" t="s">
        <v>433</v>
      </c>
      <c r="J152" s="13" t="s">
        <v>433</v>
      </c>
    </row>
    <row r="153" spans="1:10" x14ac:dyDescent="0.25">
      <c r="A153" s="2" t="s">
        <v>404</v>
      </c>
      <c r="B153" s="12">
        <v>365</v>
      </c>
      <c r="C153" s="13">
        <v>0.05</v>
      </c>
      <c r="D153" s="12">
        <v>350</v>
      </c>
      <c r="E153" s="12">
        <v>175</v>
      </c>
      <c r="F153" s="12">
        <v>165</v>
      </c>
      <c r="G153" s="12">
        <v>10</v>
      </c>
      <c r="H153" s="13">
        <v>0.5</v>
      </c>
      <c r="I153" s="13">
        <v>0.48</v>
      </c>
      <c r="J153" s="13">
        <v>0.03</v>
      </c>
    </row>
    <row r="154" spans="1:10" x14ac:dyDescent="0.25">
      <c r="A154" s="2" t="s">
        <v>405</v>
      </c>
      <c r="B154" s="12">
        <v>125</v>
      </c>
      <c r="C154" s="13">
        <v>0.05</v>
      </c>
      <c r="D154" s="12">
        <v>115</v>
      </c>
      <c r="E154" s="12">
        <v>35</v>
      </c>
      <c r="F154" s="12">
        <v>75</v>
      </c>
      <c r="G154" s="12">
        <v>5</v>
      </c>
      <c r="H154" s="13">
        <v>0.28999999999999998</v>
      </c>
      <c r="I154" s="13">
        <v>0.65</v>
      </c>
      <c r="J154" s="13">
        <v>0.05</v>
      </c>
    </row>
    <row r="155" spans="1:10" x14ac:dyDescent="0.25">
      <c r="A155" s="2" t="s">
        <v>406</v>
      </c>
      <c r="B155" s="12">
        <v>45</v>
      </c>
      <c r="C155" s="13">
        <v>0.05</v>
      </c>
      <c r="D155" s="12">
        <v>60</v>
      </c>
      <c r="E155" s="12">
        <v>20</v>
      </c>
      <c r="F155" s="12">
        <v>35</v>
      </c>
      <c r="G155" s="12">
        <v>5</v>
      </c>
      <c r="H155" s="13">
        <v>0.33</v>
      </c>
      <c r="I155" s="13">
        <v>0.61</v>
      </c>
      <c r="J155" s="13">
        <v>7.0000000000000007E-2</v>
      </c>
    </row>
    <row r="156" spans="1:10" x14ac:dyDescent="0.25">
      <c r="A156" s="2" t="s">
        <v>407</v>
      </c>
      <c r="B156" s="12">
        <v>750</v>
      </c>
      <c r="C156" s="13">
        <v>0.06</v>
      </c>
      <c r="D156" s="12">
        <v>735</v>
      </c>
      <c r="E156" s="12">
        <v>295</v>
      </c>
      <c r="F156" s="12">
        <v>415</v>
      </c>
      <c r="G156" s="12">
        <v>20</v>
      </c>
      <c r="H156" s="13">
        <v>0.4</v>
      </c>
      <c r="I156" s="13">
        <v>0.56999999999999995</v>
      </c>
      <c r="J156" s="13">
        <v>0.03</v>
      </c>
    </row>
    <row r="157" spans="1:10" x14ac:dyDescent="0.25">
      <c r="A157" s="2" t="s">
        <v>408</v>
      </c>
      <c r="B157" s="12">
        <v>45</v>
      </c>
      <c r="C157" s="13">
        <v>0.01</v>
      </c>
      <c r="D157" s="12">
        <v>45</v>
      </c>
      <c r="E157" s="12">
        <v>25</v>
      </c>
      <c r="F157" s="12">
        <v>20</v>
      </c>
      <c r="G157" s="12" t="s">
        <v>433</v>
      </c>
      <c r="H157" s="12" t="s">
        <v>433</v>
      </c>
      <c r="I157" s="13">
        <v>0.47</v>
      </c>
      <c r="J157" s="13" t="s">
        <v>433</v>
      </c>
    </row>
    <row r="158" spans="1:10" x14ac:dyDescent="0.25">
      <c r="A158" s="2" t="s">
        <v>409</v>
      </c>
      <c r="B158" s="12">
        <v>105</v>
      </c>
      <c r="C158" s="13">
        <v>0.02</v>
      </c>
      <c r="D158" s="12">
        <v>90</v>
      </c>
      <c r="E158" s="12">
        <v>45</v>
      </c>
      <c r="F158" s="12">
        <v>45</v>
      </c>
      <c r="G158" s="12">
        <v>5</v>
      </c>
      <c r="H158" s="13">
        <v>0.49</v>
      </c>
      <c r="I158" s="13">
        <v>0.47</v>
      </c>
      <c r="J158" s="13">
        <v>0.04</v>
      </c>
    </row>
    <row r="159" spans="1:10" x14ac:dyDescent="0.25">
      <c r="A159" s="2" t="s">
        <v>410</v>
      </c>
      <c r="B159" s="12">
        <v>20</v>
      </c>
      <c r="C159" s="13">
        <v>0.01</v>
      </c>
      <c r="D159" s="12">
        <v>30</v>
      </c>
      <c r="E159" s="12">
        <v>10</v>
      </c>
      <c r="F159" s="12">
        <v>20</v>
      </c>
      <c r="G159" s="12">
        <v>0</v>
      </c>
      <c r="H159" s="13">
        <v>0.35</v>
      </c>
      <c r="I159" s="13">
        <v>0.65</v>
      </c>
      <c r="J159" s="13">
        <v>0</v>
      </c>
    </row>
    <row r="160" spans="1:10" x14ac:dyDescent="0.25">
      <c r="A160" s="2" t="s">
        <v>411</v>
      </c>
      <c r="B160" s="12">
        <v>10</v>
      </c>
      <c r="C160" s="13">
        <v>0.01</v>
      </c>
      <c r="D160" s="12">
        <v>15</v>
      </c>
      <c r="E160" s="12">
        <v>5</v>
      </c>
      <c r="F160" s="12" t="s">
        <v>433</v>
      </c>
      <c r="G160" s="12">
        <v>5</v>
      </c>
      <c r="H160" s="13" t="s">
        <v>433</v>
      </c>
      <c r="I160" s="13" t="s">
        <v>433</v>
      </c>
      <c r="J160" s="13">
        <v>0.31</v>
      </c>
    </row>
    <row r="161" spans="1:10" x14ac:dyDescent="0.25">
      <c r="A161" s="2" t="s">
        <v>412</v>
      </c>
      <c r="B161" s="12">
        <v>185</v>
      </c>
      <c r="C161" s="13">
        <v>0.01</v>
      </c>
      <c r="D161" s="12">
        <v>180</v>
      </c>
      <c r="E161" s="12">
        <v>85</v>
      </c>
      <c r="F161" s="12">
        <v>85</v>
      </c>
      <c r="G161" s="12">
        <v>10</v>
      </c>
      <c r="H161" s="13">
        <v>0.48</v>
      </c>
      <c r="I161" s="13">
        <v>0.48</v>
      </c>
      <c r="J161" s="13">
        <v>0.05</v>
      </c>
    </row>
    <row r="162" spans="1:10" x14ac:dyDescent="0.25">
      <c r="A162" s="2" t="s">
        <v>247</v>
      </c>
      <c r="B162" s="12">
        <v>3190</v>
      </c>
      <c r="C162" s="13">
        <v>1</v>
      </c>
      <c r="D162" s="12">
        <v>2960</v>
      </c>
      <c r="E162" s="12">
        <v>1020</v>
      </c>
      <c r="F162" s="12">
        <v>1890</v>
      </c>
      <c r="G162" s="12">
        <v>50</v>
      </c>
      <c r="H162" s="13">
        <v>0.34</v>
      </c>
      <c r="I162" s="13">
        <v>0.64</v>
      </c>
      <c r="J162" s="13">
        <v>0.02</v>
      </c>
    </row>
    <row r="163" spans="1:10" x14ac:dyDescent="0.25">
      <c r="A163" s="2" t="s">
        <v>248</v>
      </c>
      <c r="B163" s="12">
        <v>6915</v>
      </c>
      <c r="C163" s="13">
        <v>1</v>
      </c>
      <c r="D163" s="12">
        <v>6635</v>
      </c>
      <c r="E163" s="12">
        <v>3130</v>
      </c>
      <c r="F163" s="12">
        <v>3235</v>
      </c>
      <c r="G163" s="12">
        <v>270</v>
      </c>
      <c r="H163" s="13">
        <v>0.47</v>
      </c>
      <c r="I163" s="13">
        <v>0.49</v>
      </c>
      <c r="J163" s="13">
        <v>0.04</v>
      </c>
    </row>
    <row r="164" spans="1:10" x14ac:dyDescent="0.25">
      <c r="A164" s="2" t="s">
        <v>249</v>
      </c>
      <c r="B164" s="12">
        <v>2295</v>
      </c>
      <c r="C164" s="13">
        <v>1</v>
      </c>
      <c r="D164" s="12">
        <v>2160</v>
      </c>
      <c r="E164" s="12">
        <v>660</v>
      </c>
      <c r="F164" s="12">
        <v>1420</v>
      </c>
      <c r="G164" s="12">
        <v>80</v>
      </c>
      <c r="H164" s="13">
        <v>0.3</v>
      </c>
      <c r="I164" s="13">
        <v>0.66</v>
      </c>
      <c r="J164" s="13">
        <v>0.04</v>
      </c>
    </row>
    <row r="165" spans="1:10" x14ac:dyDescent="0.25">
      <c r="A165" s="2" t="s">
        <v>250</v>
      </c>
      <c r="B165" s="12">
        <v>950</v>
      </c>
      <c r="C165" s="13">
        <v>1</v>
      </c>
      <c r="D165" s="12">
        <v>1165</v>
      </c>
      <c r="E165" s="12">
        <v>380</v>
      </c>
      <c r="F165" s="12">
        <v>690</v>
      </c>
      <c r="G165" s="12">
        <v>95</v>
      </c>
      <c r="H165" s="13">
        <v>0.33</v>
      </c>
      <c r="I165" s="13">
        <v>0.59</v>
      </c>
      <c r="J165" s="13">
        <v>0.08</v>
      </c>
    </row>
    <row r="166" spans="1:10" x14ac:dyDescent="0.25">
      <c r="A166" s="2" t="s">
        <v>251</v>
      </c>
      <c r="B166" s="12">
        <v>13350</v>
      </c>
      <c r="C166" s="13">
        <v>1</v>
      </c>
      <c r="D166" s="12">
        <v>12920</v>
      </c>
      <c r="E166" s="12">
        <v>5190</v>
      </c>
      <c r="F166" s="12">
        <v>7235</v>
      </c>
      <c r="G166" s="12">
        <v>495</v>
      </c>
      <c r="H166" s="13">
        <v>0.4</v>
      </c>
      <c r="I166" s="13">
        <v>0.56000000000000005</v>
      </c>
      <c r="J166" s="13">
        <v>0.04</v>
      </c>
    </row>
    <row r="167" spans="1:10" x14ac:dyDescent="0.25">
      <c r="A167" s="2" t="s">
        <v>413</v>
      </c>
      <c r="B167" s="12" t="s">
        <v>433</v>
      </c>
      <c r="C167" s="13" t="s">
        <v>433</v>
      </c>
      <c r="D167" s="12" t="s">
        <v>433</v>
      </c>
      <c r="E167" s="12" t="s">
        <v>433</v>
      </c>
      <c r="F167" s="12">
        <v>0</v>
      </c>
      <c r="G167" s="12">
        <v>0</v>
      </c>
      <c r="H167" s="13" t="s">
        <v>433</v>
      </c>
      <c r="I167" s="13">
        <v>0</v>
      </c>
      <c r="J167" s="13">
        <v>0</v>
      </c>
    </row>
    <row r="168" spans="1:10" x14ac:dyDescent="0.25">
      <c r="A168" s="2" t="s">
        <v>414</v>
      </c>
      <c r="B168" s="12">
        <v>5</v>
      </c>
      <c r="C168" s="13">
        <v>0</v>
      </c>
      <c r="D168" s="12">
        <v>5</v>
      </c>
      <c r="E168" s="12">
        <v>0</v>
      </c>
      <c r="F168" s="12">
        <v>5</v>
      </c>
      <c r="G168" s="12">
        <v>0</v>
      </c>
      <c r="H168" s="13">
        <v>0</v>
      </c>
      <c r="I168" s="13">
        <v>1</v>
      </c>
      <c r="J168" s="13">
        <v>0</v>
      </c>
    </row>
    <row r="169" spans="1:10" x14ac:dyDescent="0.25">
      <c r="A169" s="2" t="s">
        <v>415</v>
      </c>
      <c r="B169" s="12" t="s">
        <v>433</v>
      </c>
      <c r="C169" s="13" t="s">
        <v>433</v>
      </c>
      <c r="D169" s="12">
        <v>0</v>
      </c>
      <c r="E169" s="12">
        <v>0</v>
      </c>
      <c r="F169" s="12">
        <v>0</v>
      </c>
      <c r="G169" s="12">
        <v>0</v>
      </c>
      <c r="H169" s="13">
        <v>0</v>
      </c>
      <c r="I169" s="13">
        <v>0</v>
      </c>
      <c r="J169" s="13">
        <v>0</v>
      </c>
    </row>
    <row r="170" spans="1:10" x14ac:dyDescent="0.25">
      <c r="A170" s="2" t="s">
        <v>416</v>
      </c>
      <c r="B170" s="12" t="s">
        <v>433</v>
      </c>
      <c r="C170" s="13" t="s">
        <v>433</v>
      </c>
      <c r="D170" s="12" t="s">
        <v>433</v>
      </c>
      <c r="E170" s="12" t="s">
        <v>433</v>
      </c>
      <c r="F170" s="12">
        <v>0</v>
      </c>
      <c r="G170" s="12">
        <v>0</v>
      </c>
      <c r="H170" s="13" t="s">
        <v>433</v>
      </c>
      <c r="I170" s="13">
        <v>0</v>
      </c>
      <c r="J170" s="13">
        <v>0</v>
      </c>
    </row>
    <row r="171" spans="1:10" x14ac:dyDescent="0.25">
      <c r="A171" s="2" t="s">
        <v>417</v>
      </c>
      <c r="B171" s="12">
        <v>5</v>
      </c>
      <c r="C171" s="13">
        <v>0</v>
      </c>
      <c r="D171" s="12">
        <v>5</v>
      </c>
      <c r="E171" s="12" t="s">
        <v>433</v>
      </c>
      <c r="F171" s="12">
        <v>5</v>
      </c>
      <c r="G171" s="12">
        <v>0</v>
      </c>
      <c r="H171" s="12" t="s">
        <v>433</v>
      </c>
      <c r="I171" s="12" t="s">
        <v>433</v>
      </c>
      <c r="J171" s="13">
        <v>0</v>
      </c>
    </row>
    <row r="172" spans="1:10" x14ac:dyDescent="0.25">
      <c r="A172" s="2" t="s">
        <v>418</v>
      </c>
      <c r="B172" s="12">
        <v>90</v>
      </c>
      <c r="C172" s="13">
        <v>0.03</v>
      </c>
      <c r="D172" s="12">
        <v>80</v>
      </c>
      <c r="E172" s="12">
        <v>25</v>
      </c>
      <c r="F172" s="12">
        <v>55</v>
      </c>
      <c r="G172" s="12" t="s">
        <v>433</v>
      </c>
      <c r="H172" s="13">
        <v>0.33</v>
      </c>
      <c r="I172" s="12" t="s">
        <v>433</v>
      </c>
      <c r="J172" s="13" t="s">
        <v>433</v>
      </c>
    </row>
    <row r="173" spans="1:10" x14ac:dyDescent="0.25">
      <c r="A173" s="2" t="s">
        <v>419</v>
      </c>
      <c r="B173" s="12">
        <v>145</v>
      </c>
      <c r="C173" s="13">
        <v>0.02</v>
      </c>
      <c r="D173" s="12">
        <v>140</v>
      </c>
      <c r="E173" s="12">
        <v>65</v>
      </c>
      <c r="F173" s="12">
        <v>65</v>
      </c>
      <c r="G173" s="12">
        <v>5</v>
      </c>
      <c r="H173" s="13">
        <v>0.47</v>
      </c>
      <c r="I173" s="13">
        <v>0.48</v>
      </c>
      <c r="J173" s="13">
        <v>0.05</v>
      </c>
    </row>
    <row r="174" spans="1:10" x14ac:dyDescent="0.25">
      <c r="A174" s="2" t="s">
        <v>420</v>
      </c>
      <c r="B174" s="12">
        <v>65</v>
      </c>
      <c r="C174" s="13">
        <v>0.03</v>
      </c>
      <c r="D174" s="12">
        <v>50</v>
      </c>
      <c r="E174" s="12">
        <v>15</v>
      </c>
      <c r="F174" s="12">
        <v>35</v>
      </c>
      <c r="G174" s="12" t="s">
        <v>433</v>
      </c>
      <c r="H174" s="13">
        <v>0.25</v>
      </c>
      <c r="I174" s="12" t="s">
        <v>433</v>
      </c>
      <c r="J174" s="13" t="s">
        <v>433</v>
      </c>
    </row>
    <row r="175" spans="1:10" x14ac:dyDescent="0.25">
      <c r="A175" s="2" t="s">
        <v>421</v>
      </c>
      <c r="B175" s="12">
        <v>35</v>
      </c>
      <c r="C175" s="13">
        <v>0.04</v>
      </c>
      <c r="D175" s="12">
        <v>40</v>
      </c>
      <c r="E175" s="12">
        <v>15</v>
      </c>
      <c r="F175" s="12">
        <v>20</v>
      </c>
      <c r="G175" s="12">
        <v>5</v>
      </c>
      <c r="H175" s="13">
        <v>0.38</v>
      </c>
      <c r="I175" s="13">
        <v>0.52</v>
      </c>
      <c r="J175" s="13">
        <v>0.1</v>
      </c>
    </row>
    <row r="176" spans="1:10" x14ac:dyDescent="0.25">
      <c r="A176" s="2" t="s">
        <v>422</v>
      </c>
      <c r="B176" s="12">
        <v>330</v>
      </c>
      <c r="C176" s="13">
        <v>0.02</v>
      </c>
      <c r="D176" s="12">
        <v>315</v>
      </c>
      <c r="E176" s="12">
        <v>120</v>
      </c>
      <c r="F176" s="12">
        <v>180</v>
      </c>
      <c r="G176" s="12">
        <v>15</v>
      </c>
      <c r="H176" s="13">
        <v>0.39</v>
      </c>
      <c r="I176" s="13">
        <v>0.56999999999999995</v>
      </c>
      <c r="J176" s="13">
        <v>0.04</v>
      </c>
    </row>
    <row r="177" spans="1:10" x14ac:dyDescent="0.25">
      <c r="A177" s="2" t="s">
        <v>423</v>
      </c>
      <c r="B177" s="12">
        <v>100</v>
      </c>
      <c r="C177" s="13">
        <v>0.03</v>
      </c>
      <c r="D177" s="12">
        <v>95</v>
      </c>
      <c r="E177" s="12">
        <v>30</v>
      </c>
      <c r="F177" s="12">
        <v>65</v>
      </c>
      <c r="G177" s="12">
        <v>0</v>
      </c>
      <c r="H177" s="13">
        <v>0.31</v>
      </c>
      <c r="I177" s="13">
        <v>0.69</v>
      </c>
      <c r="J177" s="13">
        <v>0</v>
      </c>
    </row>
    <row r="178" spans="1:10" x14ac:dyDescent="0.25">
      <c r="A178" s="2" t="s">
        <v>424</v>
      </c>
      <c r="B178" s="12">
        <v>195</v>
      </c>
      <c r="C178" s="13">
        <v>0.03</v>
      </c>
      <c r="D178" s="12">
        <v>185</v>
      </c>
      <c r="E178" s="12">
        <v>75</v>
      </c>
      <c r="F178" s="12">
        <v>105</v>
      </c>
      <c r="G178" s="12">
        <v>5</v>
      </c>
      <c r="H178" s="13">
        <v>0.4</v>
      </c>
      <c r="I178" s="13">
        <v>0.56999999999999995</v>
      </c>
      <c r="J178" s="13">
        <v>0.03</v>
      </c>
    </row>
    <row r="179" spans="1:10" x14ac:dyDescent="0.25">
      <c r="A179" s="2" t="s">
        <v>425</v>
      </c>
      <c r="B179" s="12">
        <v>50</v>
      </c>
      <c r="C179" s="13">
        <v>0.02</v>
      </c>
      <c r="D179" s="12">
        <v>55</v>
      </c>
      <c r="E179" s="12">
        <v>15</v>
      </c>
      <c r="F179" s="12">
        <v>35</v>
      </c>
      <c r="G179" s="12">
        <v>5</v>
      </c>
      <c r="H179" s="13">
        <v>0.3</v>
      </c>
      <c r="I179" s="13">
        <v>0.65</v>
      </c>
      <c r="J179" s="13">
        <v>0.05</v>
      </c>
    </row>
    <row r="180" spans="1:10" x14ac:dyDescent="0.25">
      <c r="A180" s="2" t="s">
        <v>426</v>
      </c>
      <c r="B180" s="12">
        <v>30</v>
      </c>
      <c r="C180" s="13">
        <v>0.03</v>
      </c>
      <c r="D180" s="12">
        <v>25</v>
      </c>
      <c r="E180" s="12">
        <v>10</v>
      </c>
      <c r="F180" s="12">
        <v>15</v>
      </c>
      <c r="G180" s="12">
        <v>5</v>
      </c>
      <c r="H180" s="13">
        <v>0.33</v>
      </c>
      <c r="I180" s="13">
        <v>0.56000000000000005</v>
      </c>
      <c r="J180" s="13">
        <v>0.11</v>
      </c>
    </row>
    <row r="181" spans="1:10" x14ac:dyDescent="0.25">
      <c r="A181" s="2" t="s">
        <v>427</v>
      </c>
      <c r="B181" s="12">
        <v>375</v>
      </c>
      <c r="C181" s="13">
        <v>0.03</v>
      </c>
      <c r="D181" s="12">
        <v>360</v>
      </c>
      <c r="E181" s="12">
        <v>130</v>
      </c>
      <c r="F181" s="12">
        <v>220</v>
      </c>
      <c r="G181" s="12">
        <v>10</v>
      </c>
      <c r="H181" s="13">
        <v>0.36</v>
      </c>
      <c r="I181" s="13">
        <v>0.61</v>
      </c>
      <c r="J181" s="13">
        <v>0.03</v>
      </c>
    </row>
  </sheetData>
  <conditionalFormatting sqref="A1">
    <cfRule type="dataBar" priority="1">
      <dataBar>
        <cfvo type="num" val="0"/>
        <cfvo type="num" val="1"/>
        <color rgb="FFB4A9D4"/>
      </dataBar>
      <extLst>
        <ext xmlns:x14="http://schemas.microsoft.com/office/spreadsheetml/2009/9/main" uri="{B025F937-C7B1-47D3-B67F-A62EFF666E3E}">
          <x14:id>{03DD37D7-B321-4260-8ACF-47F0CABF657A}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3DD37D7-B321-4260-8ACF-47F0CABF657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76"/>
  <sheetViews>
    <sheetView workbookViewId="0"/>
  </sheetViews>
  <sheetFormatPr defaultColWidth="11" defaultRowHeight="15.75" x14ac:dyDescent="0.25"/>
  <cols>
    <col min="1" max="1" width="35.75" customWidth="1"/>
    <col min="2" max="15" width="16.75" customWidth="1"/>
  </cols>
  <sheetData>
    <row r="1" spans="1:4" ht="47.25" x14ac:dyDescent="0.25">
      <c r="A1" s="4" t="s">
        <v>252</v>
      </c>
      <c r="B1" s="4" t="s">
        <v>208</v>
      </c>
      <c r="C1" s="4" t="s">
        <v>428</v>
      </c>
      <c r="D1" s="4" t="s">
        <v>209</v>
      </c>
    </row>
    <row r="2" spans="1:4" x14ac:dyDescent="0.25">
      <c r="A2" s="2" t="s">
        <v>253</v>
      </c>
      <c r="B2" s="12">
        <v>30</v>
      </c>
      <c r="C2" s="23">
        <v>7450</v>
      </c>
      <c r="D2" s="13">
        <v>0.03</v>
      </c>
    </row>
    <row r="3" spans="1:4" x14ac:dyDescent="0.25">
      <c r="A3" s="2" t="s">
        <v>254</v>
      </c>
      <c r="B3" s="12">
        <v>185</v>
      </c>
      <c r="C3" s="23">
        <v>50840</v>
      </c>
      <c r="D3" s="13">
        <v>0.06</v>
      </c>
    </row>
    <row r="4" spans="1:4" x14ac:dyDescent="0.25">
      <c r="A4" s="2" t="s">
        <v>255</v>
      </c>
      <c r="B4" s="12">
        <v>45</v>
      </c>
      <c r="C4" s="23">
        <v>15013</v>
      </c>
      <c r="D4" s="13">
        <v>7.0000000000000007E-2</v>
      </c>
    </row>
    <row r="5" spans="1:4" x14ac:dyDescent="0.25">
      <c r="A5" s="2" t="s">
        <v>256</v>
      </c>
      <c r="B5" s="12">
        <v>25</v>
      </c>
      <c r="C5" s="23">
        <v>7576</v>
      </c>
      <c r="D5" s="13">
        <v>0</v>
      </c>
    </row>
    <row r="6" spans="1:4" x14ac:dyDescent="0.25">
      <c r="A6" s="2" t="s">
        <v>257</v>
      </c>
      <c r="B6" s="12">
        <v>285</v>
      </c>
      <c r="C6" s="23">
        <v>80878</v>
      </c>
      <c r="D6" s="13">
        <v>0.05</v>
      </c>
    </row>
    <row r="7" spans="1:4" x14ac:dyDescent="0.25">
      <c r="A7" s="2" t="s">
        <v>258</v>
      </c>
      <c r="B7" s="12">
        <v>20</v>
      </c>
      <c r="C7" s="23">
        <v>5300</v>
      </c>
      <c r="D7" s="13">
        <v>0.02</v>
      </c>
    </row>
    <row r="8" spans="1:4" x14ac:dyDescent="0.25">
      <c r="A8" s="2" t="s">
        <v>259</v>
      </c>
      <c r="B8" s="12">
        <v>105</v>
      </c>
      <c r="C8" s="23">
        <v>28826</v>
      </c>
      <c r="D8" s="13">
        <v>0.03</v>
      </c>
    </row>
    <row r="9" spans="1:4" x14ac:dyDescent="0.25">
      <c r="A9" s="2" t="s">
        <v>260</v>
      </c>
      <c r="B9" s="12">
        <v>30</v>
      </c>
      <c r="C9" s="23">
        <v>9411</v>
      </c>
      <c r="D9" s="13">
        <v>0.04</v>
      </c>
    </row>
    <row r="10" spans="1:4" x14ac:dyDescent="0.25">
      <c r="A10" s="2" t="s">
        <v>261</v>
      </c>
      <c r="B10" s="12">
        <v>15</v>
      </c>
      <c r="C10" s="23">
        <v>4639</v>
      </c>
      <c r="D10" s="13">
        <v>0</v>
      </c>
    </row>
    <row r="11" spans="1:4" x14ac:dyDescent="0.25">
      <c r="A11" s="2" t="s">
        <v>262</v>
      </c>
      <c r="B11" s="12">
        <v>170</v>
      </c>
      <c r="C11" s="23">
        <v>48176</v>
      </c>
      <c r="D11" s="13">
        <v>0.03</v>
      </c>
    </row>
    <row r="12" spans="1:4" x14ac:dyDescent="0.25">
      <c r="A12" s="2" t="s">
        <v>263</v>
      </c>
      <c r="B12" s="12">
        <v>30</v>
      </c>
      <c r="C12" s="23">
        <v>8150</v>
      </c>
      <c r="D12" s="13">
        <v>0.03</v>
      </c>
    </row>
    <row r="13" spans="1:4" x14ac:dyDescent="0.25">
      <c r="A13" s="2" t="s">
        <v>264</v>
      </c>
      <c r="B13" s="12">
        <v>80</v>
      </c>
      <c r="C13" s="23">
        <v>22913</v>
      </c>
      <c r="D13" s="13">
        <v>0.03</v>
      </c>
    </row>
    <row r="14" spans="1:4" x14ac:dyDescent="0.25">
      <c r="A14" s="2" t="s">
        <v>265</v>
      </c>
      <c r="B14" s="12">
        <v>15</v>
      </c>
      <c r="C14" s="23">
        <v>4130</v>
      </c>
      <c r="D14" s="13">
        <v>0.02</v>
      </c>
    </row>
    <row r="15" spans="1:4" x14ac:dyDescent="0.25">
      <c r="A15" s="2" t="s">
        <v>266</v>
      </c>
      <c r="B15" s="12">
        <v>10</v>
      </c>
      <c r="C15" s="23">
        <v>3852</v>
      </c>
      <c r="D15" s="13">
        <v>0</v>
      </c>
    </row>
    <row r="16" spans="1:4" x14ac:dyDescent="0.25">
      <c r="A16" s="2" t="s">
        <v>267</v>
      </c>
      <c r="B16" s="12">
        <v>135</v>
      </c>
      <c r="C16" s="23">
        <v>39044</v>
      </c>
      <c r="D16" s="13">
        <v>0.03</v>
      </c>
    </row>
    <row r="17" spans="1:4" x14ac:dyDescent="0.25">
      <c r="A17" s="2" t="s">
        <v>268</v>
      </c>
      <c r="B17" s="12">
        <v>5</v>
      </c>
      <c r="C17" s="23">
        <v>750</v>
      </c>
      <c r="D17" s="13">
        <v>0</v>
      </c>
    </row>
    <row r="18" spans="1:4" x14ac:dyDescent="0.25">
      <c r="A18" s="2" t="s">
        <v>269</v>
      </c>
      <c r="B18" s="12">
        <v>45</v>
      </c>
      <c r="C18" s="23">
        <v>12676</v>
      </c>
      <c r="D18" s="13">
        <v>0.01</v>
      </c>
    </row>
    <row r="19" spans="1:4" x14ac:dyDescent="0.25">
      <c r="A19" s="2" t="s">
        <v>270</v>
      </c>
      <c r="B19" s="12">
        <v>10</v>
      </c>
      <c r="C19" s="23">
        <v>3671</v>
      </c>
      <c r="D19" s="13">
        <v>0.02</v>
      </c>
    </row>
    <row r="20" spans="1:4" x14ac:dyDescent="0.25">
      <c r="A20" s="2" t="s">
        <v>271</v>
      </c>
      <c r="B20" s="12" t="s">
        <v>433</v>
      </c>
      <c r="C20" s="23" t="s">
        <v>433</v>
      </c>
      <c r="D20" s="13" t="s">
        <v>433</v>
      </c>
    </row>
    <row r="21" spans="1:4" x14ac:dyDescent="0.25">
      <c r="A21" s="2" t="s">
        <v>272</v>
      </c>
      <c r="B21" s="12">
        <v>60</v>
      </c>
      <c r="C21" s="23">
        <v>17863</v>
      </c>
      <c r="D21" s="13">
        <v>0.01</v>
      </c>
    </row>
    <row r="22" spans="1:4" x14ac:dyDescent="0.25">
      <c r="A22" s="2" t="s">
        <v>273</v>
      </c>
      <c r="B22" s="12">
        <v>10</v>
      </c>
      <c r="C22" s="23">
        <v>3900</v>
      </c>
      <c r="D22" s="13">
        <v>0.01</v>
      </c>
    </row>
    <row r="23" spans="1:4" x14ac:dyDescent="0.25">
      <c r="A23" s="2" t="s">
        <v>274</v>
      </c>
      <c r="B23" s="12">
        <v>30</v>
      </c>
      <c r="C23" s="23">
        <v>7772</v>
      </c>
      <c r="D23" s="13">
        <v>0.01</v>
      </c>
    </row>
    <row r="24" spans="1:4" x14ac:dyDescent="0.25">
      <c r="A24" s="2" t="s">
        <v>275</v>
      </c>
      <c r="B24" s="12">
        <v>5</v>
      </c>
      <c r="C24" s="23">
        <v>2088</v>
      </c>
      <c r="D24" s="13">
        <v>0.01</v>
      </c>
    </row>
    <row r="25" spans="1:4" x14ac:dyDescent="0.25">
      <c r="A25" s="2" t="s">
        <v>276</v>
      </c>
      <c r="B25" s="12">
        <v>5</v>
      </c>
      <c r="C25" s="23">
        <v>1194</v>
      </c>
      <c r="D25" s="13">
        <v>0</v>
      </c>
    </row>
    <row r="26" spans="1:4" x14ac:dyDescent="0.25">
      <c r="A26" s="2" t="s">
        <v>277</v>
      </c>
      <c r="B26" s="12">
        <v>50</v>
      </c>
      <c r="C26" s="23">
        <v>14954</v>
      </c>
      <c r="D26" s="13">
        <v>0.01</v>
      </c>
    </row>
    <row r="27" spans="1:4" x14ac:dyDescent="0.25">
      <c r="A27" s="2" t="s">
        <v>278</v>
      </c>
      <c r="B27" s="12">
        <v>30</v>
      </c>
      <c r="C27" s="23">
        <v>8650</v>
      </c>
      <c r="D27" s="13">
        <v>0.03</v>
      </c>
    </row>
    <row r="28" spans="1:4" x14ac:dyDescent="0.25">
      <c r="A28" s="2" t="s">
        <v>279</v>
      </c>
      <c r="B28" s="12">
        <v>100</v>
      </c>
      <c r="C28" s="23">
        <v>27467</v>
      </c>
      <c r="D28" s="13">
        <v>0.03</v>
      </c>
    </row>
    <row r="29" spans="1:4" x14ac:dyDescent="0.25">
      <c r="A29" s="2" t="s">
        <v>280</v>
      </c>
      <c r="B29" s="12">
        <v>10</v>
      </c>
      <c r="C29" s="23">
        <v>3881</v>
      </c>
      <c r="D29" s="13">
        <v>0.02</v>
      </c>
    </row>
    <row r="30" spans="1:4" x14ac:dyDescent="0.25">
      <c r="A30" s="2" t="s">
        <v>281</v>
      </c>
      <c r="B30" s="12">
        <v>10</v>
      </c>
      <c r="C30" s="23">
        <v>2780</v>
      </c>
      <c r="D30" s="13">
        <v>0</v>
      </c>
    </row>
    <row r="31" spans="1:4" x14ac:dyDescent="0.25">
      <c r="A31" s="2" t="s">
        <v>282</v>
      </c>
      <c r="B31" s="12">
        <v>145</v>
      </c>
      <c r="C31" s="23">
        <v>42778</v>
      </c>
      <c r="D31" s="13">
        <v>0.03</v>
      </c>
    </row>
    <row r="32" spans="1:4" x14ac:dyDescent="0.25">
      <c r="A32" s="2" t="s">
        <v>283</v>
      </c>
      <c r="B32" s="12">
        <v>30</v>
      </c>
      <c r="C32" s="23">
        <v>9100</v>
      </c>
      <c r="D32" s="13">
        <v>0.03</v>
      </c>
    </row>
    <row r="33" spans="1:4" x14ac:dyDescent="0.25">
      <c r="A33" s="2" t="s">
        <v>284</v>
      </c>
      <c r="B33" s="12">
        <v>155</v>
      </c>
      <c r="C33" s="23">
        <v>44622</v>
      </c>
      <c r="D33" s="13">
        <v>0.05</v>
      </c>
    </row>
    <row r="34" spans="1:4" x14ac:dyDescent="0.25">
      <c r="A34" s="2" t="s">
        <v>285</v>
      </c>
      <c r="B34" s="12">
        <v>30</v>
      </c>
      <c r="C34" s="23">
        <v>9321</v>
      </c>
      <c r="D34" s="13">
        <v>0.04</v>
      </c>
    </row>
    <row r="35" spans="1:4" x14ac:dyDescent="0.25">
      <c r="A35" s="2" t="s">
        <v>286</v>
      </c>
      <c r="B35" s="12">
        <v>20</v>
      </c>
      <c r="C35" s="23">
        <v>6626</v>
      </c>
      <c r="D35" s="13">
        <v>0</v>
      </c>
    </row>
    <row r="36" spans="1:4" x14ac:dyDescent="0.25">
      <c r="A36" s="2" t="s">
        <v>287</v>
      </c>
      <c r="B36" s="12">
        <v>235</v>
      </c>
      <c r="C36" s="23">
        <v>69669</v>
      </c>
      <c r="D36" s="13">
        <v>0.05</v>
      </c>
    </row>
    <row r="37" spans="1:4" x14ac:dyDescent="0.25">
      <c r="A37" s="2" t="s">
        <v>288</v>
      </c>
      <c r="B37" s="12">
        <v>25</v>
      </c>
      <c r="C37" s="23">
        <v>8100</v>
      </c>
      <c r="D37" s="13">
        <v>0.03</v>
      </c>
    </row>
    <row r="38" spans="1:4" x14ac:dyDescent="0.25">
      <c r="A38" s="2" t="s">
        <v>289</v>
      </c>
      <c r="B38" s="12">
        <v>55</v>
      </c>
      <c r="C38" s="23">
        <v>15699</v>
      </c>
      <c r="D38" s="13">
        <v>0.02</v>
      </c>
    </row>
    <row r="39" spans="1:4" x14ac:dyDescent="0.25">
      <c r="A39" s="2" t="s">
        <v>290</v>
      </c>
      <c r="B39" s="12">
        <v>15</v>
      </c>
      <c r="C39" s="23">
        <v>4632</v>
      </c>
      <c r="D39" s="13">
        <v>0.02</v>
      </c>
    </row>
    <row r="40" spans="1:4" x14ac:dyDescent="0.25">
      <c r="A40" s="2" t="s">
        <v>291</v>
      </c>
      <c r="B40" s="12">
        <v>15</v>
      </c>
      <c r="C40" s="23">
        <v>5545</v>
      </c>
      <c r="D40" s="13">
        <v>0</v>
      </c>
    </row>
    <row r="41" spans="1:4" x14ac:dyDescent="0.25">
      <c r="A41" s="2" t="s">
        <v>292</v>
      </c>
      <c r="B41" s="12">
        <v>110</v>
      </c>
      <c r="C41" s="23">
        <v>33976</v>
      </c>
      <c r="D41" s="13">
        <v>0.02</v>
      </c>
    </row>
    <row r="42" spans="1:4" x14ac:dyDescent="0.25">
      <c r="A42" s="2" t="s">
        <v>293</v>
      </c>
      <c r="B42" s="12">
        <v>10</v>
      </c>
      <c r="C42" s="23">
        <v>2000</v>
      </c>
      <c r="D42" s="13">
        <v>0.01</v>
      </c>
    </row>
    <row r="43" spans="1:4" x14ac:dyDescent="0.25">
      <c r="A43" s="2" t="s">
        <v>294</v>
      </c>
      <c r="B43" s="12">
        <v>35</v>
      </c>
      <c r="C43" s="23">
        <v>9338</v>
      </c>
      <c r="D43" s="13">
        <v>0.01</v>
      </c>
    </row>
    <row r="44" spans="1:4" x14ac:dyDescent="0.25">
      <c r="A44" s="2" t="s">
        <v>295</v>
      </c>
      <c r="B44" s="12">
        <v>10</v>
      </c>
      <c r="C44" s="23">
        <v>3264</v>
      </c>
      <c r="D44" s="13">
        <v>0.01</v>
      </c>
    </row>
    <row r="45" spans="1:4" x14ac:dyDescent="0.25">
      <c r="A45" s="2" t="s">
        <v>296</v>
      </c>
      <c r="B45" s="12" t="s">
        <v>433</v>
      </c>
      <c r="C45" s="23" t="s">
        <v>433</v>
      </c>
      <c r="D45" s="13" t="s">
        <v>433</v>
      </c>
    </row>
    <row r="46" spans="1:4" x14ac:dyDescent="0.25">
      <c r="A46" s="2" t="s">
        <v>297</v>
      </c>
      <c r="B46" s="12">
        <v>55</v>
      </c>
      <c r="C46" s="23">
        <v>14897</v>
      </c>
      <c r="D46" s="13">
        <v>0.01</v>
      </c>
    </row>
    <row r="47" spans="1:4" x14ac:dyDescent="0.25">
      <c r="A47" s="2" t="s">
        <v>298</v>
      </c>
      <c r="B47" s="12">
        <v>15</v>
      </c>
      <c r="C47" s="23">
        <v>5050</v>
      </c>
      <c r="D47" s="13">
        <v>0.02</v>
      </c>
    </row>
    <row r="48" spans="1:4" x14ac:dyDescent="0.25">
      <c r="A48" s="2" t="s">
        <v>299</v>
      </c>
      <c r="B48" s="12">
        <v>40</v>
      </c>
      <c r="C48" s="23">
        <v>11262</v>
      </c>
      <c r="D48" s="13">
        <v>0.01</v>
      </c>
    </row>
    <row r="49" spans="1:4" x14ac:dyDescent="0.25">
      <c r="A49" s="2" t="s">
        <v>300</v>
      </c>
      <c r="B49" s="12">
        <v>10</v>
      </c>
      <c r="C49" s="23">
        <v>3737</v>
      </c>
      <c r="D49" s="13">
        <v>0.02</v>
      </c>
    </row>
    <row r="50" spans="1:4" x14ac:dyDescent="0.25">
      <c r="A50" s="2" t="s">
        <v>301</v>
      </c>
      <c r="B50" s="12">
        <v>5</v>
      </c>
      <c r="C50" s="23">
        <v>1061</v>
      </c>
      <c r="D50" s="13">
        <v>0</v>
      </c>
    </row>
    <row r="51" spans="1:4" x14ac:dyDescent="0.25">
      <c r="A51" s="2" t="s">
        <v>302</v>
      </c>
      <c r="B51" s="12">
        <v>65</v>
      </c>
      <c r="C51" s="23">
        <v>21109</v>
      </c>
      <c r="D51" s="13">
        <v>0.01</v>
      </c>
    </row>
    <row r="52" spans="1:4" x14ac:dyDescent="0.25">
      <c r="A52" s="2" t="s">
        <v>303</v>
      </c>
      <c r="B52" s="12">
        <v>20</v>
      </c>
      <c r="C52" s="23">
        <v>5000</v>
      </c>
      <c r="D52" s="13">
        <v>0.02</v>
      </c>
    </row>
    <row r="53" spans="1:4" x14ac:dyDescent="0.25">
      <c r="A53" s="2" t="s">
        <v>304</v>
      </c>
      <c r="B53" s="12">
        <v>40</v>
      </c>
      <c r="C53" s="23">
        <v>10903</v>
      </c>
      <c r="D53" s="13">
        <v>0.01</v>
      </c>
    </row>
    <row r="54" spans="1:4" x14ac:dyDescent="0.25">
      <c r="A54" s="2" t="s">
        <v>305</v>
      </c>
      <c r="B54" s="12">
        <v>10</v>
      </c>
      <c r="C54" s="23">
        <v>2876</v>
      </c>
      <c r="D54" s="13">
        <v>0.01</v>
      </c>
    </row>
    <row r="55" spans="1:4" x14ac:dyDescent="0.25">
      <c r="A55" s="2" t="s">
        <v>306</v>
      </c>
      <c r="B55" s="12">
        <v>5</v>
      </c>
      <c r="C55" s="23">
        <v>2094</v>
      </c>
      <c r="D55" s="13">
        <v>0</v>
      </c>
    </row>
    <row r="56" spans="1:4" x14ac:dyDescent="0.25">
      <c r="A56" s="2" t="s">
        <v>307</v>
      </c>
      <c r="B56" s="12">
        <v>75</v>
      </c>
      <c r="C56" s="23">
        <v>20873</v>
      </c>
      <c r="D56" s="13">
        <v>0.01</v>
      </c>
    </row>
    <row r="57" spans="1:4" x14ac:dyDescent="0.25">
      <c r="A57" s="2" t="s">
        <v>308</v>
      </c>
      <c r="B57" s="12">
        <v>60</v>
      </c>
      <c r="C57" s="23">
        <v>17900</v>
      </c>
      <c r="D57" s="13">
        <v>0.06</v>
      </c>
    </row>
    <row r="58" spans="1:4" x14ac:dyDescent="0.25">
      <c r="A58" s="2" t="s">
        <v>309</v>
      </c>
      <c r="B58" s="12">
        <v>185</v>
      </c>
      <c r="C58" s="23">
        <v>52746</v>
      </c>
      <c r="D58" s="13">
        <v>0.06</v>
      </c>
    </row>
    <row r="59" spans="1:4" x14ac:dyDescent="0.25">
      <c r="A59" s="2" t="s">
        <v>310</v>
      </c>
      <c r="B59" s="12">
        <v>40</v>
      </c>
      <c r="C59" s="23">
        <v>12786</v>
      </c>
      <c r="D59" s="13">
        <v>0.06</v>
      </c>
    </row>
    <row r="60" spans="1:4" x14ac:dyDescent="0.25">
      <c r="A60" s="2" t="s">
        <v>311</v>
      </c>
      <c r="B60" s="12">
        <v>15</v>
      </c>
      <c r="C60" s="23">
        <v>4960</v>
      </c>
      <c r="D60" s="13">
        <v>0</v>
      </c>
    </row>
    <row r="61" spans="1:4" x14ac:dyDescent="0.25">
      <c r="A61" s="2" t="s">
        <v>312</v>
      </c>
      <c r="B61" s="12">
        <v>300</v>
      </c>
      <c r="C61" s="23">
        <v>88392</v>
      </c>
      <c r="D61" s="13">
        <v>0.06</v>
      </c>
    </row>
    <row r="62" spans="1:4" x14ac:dyDescent="0.25">
      <c r="A62" s="2" t="s">
        <v>313</v>
      </c>
      <c r="B62" s="12">
        <v>30</v>
      </c>
      <c r="C62" s="23">
        <v>9350</v>
      </c>
      <c r="D62" s="13">
        <v>0.03</v>
      </c>
    </row>
    <row r="63" spans="1:4" x14ac:dyDescent="0.25">
      <c r="A63" s="2" t="s">
        <v>314</v>
      </c>
      <c r="B63" s="12">
        <v>90</v>
      </c>
      <c r="C63" s="23">
        <v>25639</v>
      </c>
      <c r="D63" s="13">
        <v>0.03</v>
      </c>
    </row>
    <row r="64" spans="1:4" x14ac:dyDescent="0.25">
      <c r="A64" s="2" t="s">
        <v>315</v>
      </c>
      <c r="B64" s="12">
        <v>20</v>
      </c>
      <c r="C64" s="23">
        <v>5857</v>
      </c>
      <c r="D64" s="13">
        <v>0.03</v>
      </c>
    </row>
    <row r="65" spans="1:4" x14ac:dyDescent="0.25">
      <c r="A65" s="2" t="s">
        <v>316</v>
      </c>
      <c r="B65" s="12">
        <v>10</v>
      </c>
      <c r="C65" s="23">
        <v>4853</v>
      </c>
      <c r="D65" s="13">
        <v>0</v>
      </c>
    </row>
    <row r="66" spans="1:4" x14ac:dyDescent="0.25">
      <c r="A66" s="2" t="s">
        <v>317</v>
      </c>
      <c r="B66" s="12">
        <v>150</v>
      </c>
      <c r="C66" s="23">
        <v>45699</v>
      </c>
      <c r="D66" s="13">
        <v>0.03</v>
      </c>
    </row>
    <row r="67" spans="1:4" x14ac:dyDescent="0.25">
      <c r="A67" s="2" t="s">
        <v>318</v>
      </c>
      <c r="B67" s="12">
        <v>85</v>
      </c>
      <c r="C67" s="23">
        <v>26150</v>
      </c>
      <c r="D67" s="13">
        <v>0.09</v>
      </c>
    </row>
    <row r="68" spans="1:4" x14ac:dyDescent="0.25">
      <c r="A68" s="2" t="s">
        <v>319</v>
      </c>
      <c r="B68" s="12">
        <v>200</v>
      </c>
      <c r="C68" s="23">
        <v>57964</v>
      </c>
      <c r="D68" s="13">
        <v>7.0000000000000007E-2</v>
      </c>
    </row>
    <row r="69" spans="1:4" x14ac:dyDescent="0.25">
      <c r="A69" s="2" t="s">
        <v>320</v>
      </c>
      <c r="B69" s="12">
        <v>65</v>
      </c>
      <c r="C69" s="23">
        <v>20827</v>
      </c>
      <c r="D69" s="13">
        <v>0.09</v>
      </c>
    </row>
    <row r="70" spans="1:4" x14ac:dyDescent="0.25">
      <c r="A70" s="2" t="s">
        <v>321</v>
      </c>
      <c r="B70" s="12">
        <v>45</v>
      </c>
      <c r="C70" s="23">
        <v>15010</v>
      </c>
      <c r="D70" s="13">
        <v>0</v>
      </c>
    </row>
    <row r="71" spans="1:4" x14ac:dyDescent="0.25">
      <c r="A71" s="2" t="s">
        <v>322</v>
      </c>
      <c r="B71" s="12">
        <v>395</v>
      </c>
      <c r="C71" s="23">
        <v>119951</v>
      </c>
      <c r="D71" s="13">
        <v>0.08</v>
      </c>
    </row>
    <row r="72" spans="1:4" x14ac:dyDescent="0.25">
      <c r="A72" s="2" t="s">
        <v>323</v>
      </c>
      <c r="B72" s="12">
        <v>140</v>
      </c>
      <c r="C72" s="23">
        <v>37450</v>
      </c>
      <c r="D72" s="13">
        <v>0.13</v>
      </c>
    </row>
    <row r="73" spans="1:4" x14ac:dyDescent="0.25">
      <c r="A73" s="2" t="s">
        <v>324</v>
      </c>
      <c r="B73" s="12">
        <v>400</v>
      </c>
      <c r="C73" s="23">
        <v>109602</v>
      </c>
      <c r="D73" s="13">
        <v>0.13</v>
      </c>
    </row>
    <row r="74" spans="1:4" x14ac:dyDescent="0.25">
      <c r="A74" s="2" t="s">
        <v>325</v>
      </c>
      <c r="B74" s="12">
        <v>115</v>
      </c>
      <c r="C74" s="23">
        <v>36239</v>
      </c>
      <c r="D74" s="13">
        <v>0.16</v>
      </c>
    </row>
    <row r="75" spans="1:4" x14ac:dyDescent="0.25">
      <c r="A75" s="2" t="s">
        <v>326</v>
      </c>
      <c r="B75" s="12">
        <v>40</v>
      </c>
      <c r="C75" s="23">
        <v>13055</v>
      </c>
      <c r="D75" s="13">
        <v>0</v>
      </c>
    </row>
    <row r="76" spans="1:4" x14ac:dyDescent="0.25">
      <c r="A76" s="2" t="s">
        <v>327</v>
      </c>
      <c r="B76" s="12">
        <v>690</v>
      </c>
      <c r="C76" s="23">
        <v>196345</v>
      </c>
      <c r="D76" s="13">
        <v>0.13</v>
      </c>
    </row>
    <row r="77" spans="1:4" x14ac:dyDescent="0.25">
      <c r="A77" s="2" t="s">
        <v>328</v>
      </c>
      <c r="B77" s="12">
        <v>25</v>
      </c>
      <c r="C77" s="23">
        <v>6700</v>
      </c>
      <c r="D77" s="13">
        <v>0.02</v>
      </c>
    </row>
    <row r="78" spans="1:4" x14ac:dyDescent="0.25">
      <c r="A78" s="2" t="s">
        <v>329</v>
      </c>
      <c r="B78" s="12">
        <v>100</v>
      </c>
      <c r="C78" s="23">
        <v>29275</v>
      </c>
      <c r="D78" s="13">
        <v>0.03</v>
      </c>
    </row>
    <row r="79" spans="1:4" x14ac:dyDescent="0.25">
      <c r="A79" s="2" t="s">
        <v>330</v>
      </c>
      <c r="B79" s="12">
        <v>20</v>
      </c>
      <c r="C79" s="23">
        <v>5804</v>
      </c>
      <c r="D79" s="13">
        <v>0.03</v>
      </c>
    </row>
    <row r="80" spans="1:4" x14ac:dyDescent="0.25">
      <c r="A80" s="2" t="s">
        <v>331</v>
      </c>
      <c r="B80" s="12">
        <v>5</v>
      </c>
      <c r="C80" s="23">
        <v>2186</v>
      </c>
      <c r="D80" s="13">
        <v>0</v>
      </c>
    </row>
    <row r="81" spans="1:4" x14ac:dyDescent="0.25">
      <c r="A81" s="2" t="s">
        <v>332</v>
      </c>
      <c r="B81" s="12">
        <v>150</v>
      </c>
      <c r="C81" s="23">
        <v>43964</v>
      </c>
      <c r="D81" s="13">
        <v>0.03</v>
      </c>
    </row>
    <row r="82" spans="1:4" x14ac:dyDescent="0.25">
      <c r="A82" s="2" t="s">
        <v>333</v>
      </c>
      <c r="B82" s="12">
        <v>35</v>
      </c>
      <c r="C82" s="23">
        <v>9750</v>
      </c>
      <c r="D82" s="13">
        <v>0.04</v>
      </c>
    </row>
    <row r="83" spans="1:4" x14ac:dyDescent="0.25">
      <c r="A83" s="2" t="s">
        <v>334</v>
      </c>
      <c r="B83" s="12">
        <v>65</v>
      </c>
      <c r="C83" s="23">
        <v>18727</v>
      </c>
      <c r="D83" s="13">
        <v>0.02</v>
      </c>
    </row>
    <row r="84" spans="1:4" x14ac:dyDescent="0.25">
      <c r="A84" s="2" t="s">
        <v>335</v>
      </c>
      <c r="B84" s="12">
        <v>10</v>
      </c>
      <c r="C84" s="23">
        <v>3148</v>
      </c>
      <c r="D84" s="13">
        <v>0.01</v>
      </c>
    </row>
    <row r="85" spans="1:4" x14ac:dyDescent="0.25">
      <c r="A85" s="2" t="s">
        <v>336</v>
      </c>
      <c r="B85" s="12">
        <v>15</v>
      </c>
      <c r="C85" s="23">
        <v>5325</v>
      </c>
      <c r="D85" s="13">
        <v>0</v>
      </c>
    </row>
    <row r="86" spans="1:4" x14ac:dyDescent="0.25">
      <c r="A86" s="2" t="s">
        <v>337</v>
      </c>
      <c r="B86" s="12">
        <v>130</v>
      </c>
      <c r="C86" s="23">
        <v>36950</v>
      </c>
      <c r="D86" s="13">
        <v>0.02</v>
      </c>
    </row>
    <row r="87" spans="1:4" x14ac:dyDescent="0.25">
      <c r="A87" s="2" t="s">
        <v>338</v>
      </c>
      <c r="B87" s="12">
        <v>10</v>
      </c>
      <c r="C87" s="23">
        <v>2800</v>
      </c>
      <c r="D87" s="13">
        <v>0.01</v>
      </c>
    </row>
    <row r="88" spans="1:4" x14ac:dyDescent="0.25">
      <c r="A88" s="2" t="s">
        <v>339</v>
      </c>
      <c r="B88" s="12">
        <v>30</v>
      </c>
      <c r="C88" s="23">
        <v>8989</v>
      </c>
      <c r="D88" s="13">
        <v>0.01</v>
      </c>
    </row>
    <row r="89" spans="1:4" x14ac:dyDescent="0.25">
      <c r="A89" s="2" t="s">
        <v>340</v>
      </c>
      <c r="B89" s="12">
        <v>5</v>
      </c>
      <c r="C89" s="23">
        <v>1201</v>
      </c>
      <c r="D89" s="13">
        <v>0.01</v>
      </c>
    </row>
    <row r="90" spans="1:4" x14ac:dyDescent="0.25">
      <c r="A90" s="2" t="s">
        <v>341</v>
      </c>
      <c r="B90" s="12" t="s">
        <v>433</v>
      </c>
      <c r="C90" s="23" t="s">
        <v>433</v>
      </c>
      <c r="D90" s="13" t="s">
        <v>433</v>
      </c>
    </row>
    <row r="91" spans="1:4" x14ac:dyDescent="0.25">
      <c r="A91" s="2" t="s">
        <v>342</v>
      </c>
      <c r="B91" s="12">
        <v>45</v>
      </c>
      <c r="C91" s="23">
        <v>13714</v>
      </c>
      <c r="D91" s="13">
        <v>0.01</v>
      </c>
    </row>
    <row r="92" spans="1:4" x14ac:dyDescent="0.25">
      <c r="A92" s="2" t="s">
        <v>343</v>
      </c>
      <c r="B92" s="12">
        <v>5</v>
      </c>
      <c r="C92" s="23">
        <v>1950</v>
      </c>
      <c r="D92" s="13">
        <v>0.01</v>
      </c>
    </row>
    <row r="93" spans="1:4" x14ac:dyDescent="0.25">
      <c r="A93" s="2" t="s">
        <v>344</v>
      </c>
      <c r="B93" s="12">
        <v>40</v>
      </c>
      <c r="C93" s="23">
        <v>10653</v>
      </c>
      <c r="D93" s="13">
        <v>0.01</v>
      </c>
    </row>
    <row r="94" spans="1:4" x14ac:dyDescent="0.25">
      <c r="A94" s="2" t="s">
        <v>345</v>
      </c>
      <c r="B94" s="12">
        <v>15</v>
      </c>
      <c r="C94" s="23">
        <v>4465</v>
      </c>
      <c r="D94" s="13">
        <v>0.02</v>
      </c>
    </row>
    <row r="95" spans="1:4" x14ac:dyDescent="0.25">
      <c r="A95" s="2" t="s">
        <v>346</v>
      </c>
      <c r="B95" s="12">
        <v>5</v>
      </c>
      <c r="C95" s="23">
        <v>1760</v>
      </c>
      <c r="D95" s="13">
        <v>0</v>
      </c>
    </row>
    <row r="96" spans="1:4" x14ac:dyDescent="0.25">
      <c r="A96" s="2" t="s">
        <v>347</v>
      </c>
      <c r="B96" s="12">
        <v>65</v>
      </c>
      <c r="C96" s="23">
        <v>18828</v>
      </c>
      <c r="D96" s="13">
        <v>0.01</v>
      </c>
    </row>
    <row r="97" spans="1:4" x14ac:dyDescent="0.25">
      <c r="A97" s="2" t="s">
        <v>348</v>
      </c>
      <c r="B97" s="12">
        <v>5</v>
      </c>
      <c r="C97" s="23">
        <v>1400</v>
      </c>
      <c r="D97" s="13">
        <v>0.01</v>
      </c>
    </row>
    <row r="98" spans="1:4" x14ac:dyDescent="0.25">
      <c r="A98" s="2" t="s">
        <v>349</v>
      </c>
      <c r="B98" s="12">
        <v>10</v>
      </c>
      <c r="C98" s="23">
        <v>3182</v>
      </c>
      <c r="D98" s="13">
        <v>0</v>
      </c>
    </row>
    <row r="99" spans="1:4" x14ac:dyDescent="0.25">
      <c r="A99" s="2" t="s">
        <v>350</v>
      </c>
      <c r="B99" s="12" t="s">
        <v>433</v>
      </c>
      <c r="C99" s="23" t="s">
        <v>433</v>
      </c>
      <c r="D99" s="13" t="s">
        <v>433</v>
      </c>
    </row>
    <row r="100" spans="1:4" x14ac:dyDescent="0.25">
      <c r="A100" s="2" t="s">
        <v>351</v>
      </c>
      <c r="B100" s="12" t="s">
        <v>433</v>
      </c>
      <c r="C100" s="23" t="s">
        <v>433</v>
      </c>
      <c r="D100" s="13" t="s">
        <v>433</v>
      </c>
    </row>
    <row r="101" spans="1:4" x14ac:dyDescent="0.25">
      <c r="A101" s="2" t="s">
        <v>352</v>
      </c>
      <c r="B101" s="12">
        <v>20</v>
      </c>
      <c r="C101" s="23">
        <v>5384</v>
      </c>
      <c r="D101" s="13">
        <v>0</v>
      </c>
    </row>
    <row r="102" spans="1:4" x14ac:dyDescent="0.25">
      <c r="A102" s="2" t="s">
        <v>358</v>
      </c>
      <c r="B102" s="12">
        <v>10</v>
      </c>
      <c r="C102" s="23">
        <v>2150</v>
      </c>
      <c r="D102" s="13">
        <v>0.01</v>
      </c>
    </row>
    <row r="103" spans="1:4" x14ac:dyDescent="0.25">
      <c r="A103" s="2" t="s">
        <v>359</v>
      </c>
      <c r="B103" s="12">
        <v>5</v>
      </c>
      <c r="C103" s="23">
        <v>1717</v>
      </c>
      <c r="D103" s="13">
        <v>0</v>
      </c>
    </row>
    <row r="104" spans="1:4" x14ac:dyDescent="0.25">
      <c r="A104" s="2" t="s">
        <v>360</v>
      </c>
      <c r="B104" s="12" t="s">
        <v>433</v>
      </c>
      <c r="C104" s="23" t="s">
        <v>433</v>
      </c>
      <c r="D104" s="13" t="s">
        <v>433</v>
      </c>
    </row>
    <row r="105" spans="1:4" x14ac:dyDescent="0.25">
      <c r="A105" s="2" t="s">
        <v>361</v>
      </c>
      <c r="B105" s="12" t="s">
        <v>433</v>
      </c>
      <c r="C105" s="23" t="s">
        <v>433</v>
      </c>
      <c r="D105" s="13" t="s">
        <v>433</v>
      </c>
    </row>
    <row r="106" spans="1:4" x14ac:dyDescent="0.25">
      <c r="A106" s="2" t="s">
        <v>362</v>
      </c>
      <c r="B106" s="12">
        <v>15</v>
      </c>
      <c r="C106" s="23">
        <v>4563</v>
      </c>
      <c r="D106" s="13">
        <v>0</v>
      </c>
    </row>
    <row r="107" spans="1:4" x14ac:dyDescent="0.25">
      <c r="A107" s="2" t="s">
        <v>363</v>
      </c>
      <c r="B107" s="12">
        <v>45</v>
      </c>
      <c r="C107" s="23">
        <v>13450</v>
      </c>
      <c r="D107" s="13">
        <v>0.05</v>
      </c>
    </row>
    <row r="108" spans="1:4" x14ac:dyDescent="0.25">
      <c r="A108" s="2" t="s">
        <v>364</v>
      </c>
      <c r="B108" s="12">
        <v>180</v>
      </c>
      <c r="C108" s="23">
        <v>51599</v>
      </c>
      <c r="D108" s="13">
        <v>0.06</v>
      </c>
    </row>
    <row r="109" spans="1:4" x14ac:dyDescent="0.25">
      <c r="A109" s="2" t="s">
        <v>365</v>
      </c>
      <c r="B109" s="12">
        <v>35</v>
      </c>
      <c r="C109" s="23">
        <v>11782</v>
      </c>
      <c r="D109" s="13">
        <v>0.05</v>
      </c>
    </row>
    <row r="110" spans="1:4" x14ac:dyDescent="0.25">
      <c r="A110" s="2" t="s">
        <v>366</v>
      </c>
      <c r="B110" s="12">
        <v>15</v>
      </c>
      <c r="C110" s="23">
        <v>4627</v>
      </c>
      <c r="D110" s="13">
        <v>0</v>
      </c>
    </row>
    <row r="111" spans="1:4" x14ac:dyDescent="0.25">
      <c r="A111" s="2" t="s">
        <v>367</v>
      </c>
      <c r="B111" s="12">
        <v>270</v>
      </c>
      <c r="C111" s="23">
        <v>81458</v>
      </c>
      <c r="D111" s="13">
        <v>0.06</v>
      </c>
    </row>
    <row r="112" spans="1:4" x14ac:dyDescent="0.25">
      <c r="A112" s="2" t="s">
        <v>368</v>
      </c>
      <c r="B112" s="12">
        <v>75</v>
      </c>
      <c r="C112" s="23">
        <v>23000</v>
      </c>
      <c r="D112" s="13">
        <v>0.08</v>
      </c>
    </row>
    <row r="113" spans="1:4" x14ac:dyDescent="0.25">
      <c r="A113" s="2" t="s">
        <v>369</v>
      </c>
      <c r="B113" s="12">
        <v>175</v>
      </c>
      <c r="C113" s="23">
        <v>50628</v>
      </c>
      <c r="D113" s="13">
        <v>0.06</v>
      </c>
    </row>
    <row r="114" spans="1:4" x14ac:dyDescent="0.25">
      <c r="A114" s="2" t="s">
        <v>370</v>
      </c>
      <c r="B114" s="12">
        <v>40</v>
      </c>
      <c r="C114" s="23">
        <v>12159</v>
      </c>
      <c r="D114" s="13">
        <v>0.05</v>
      </c>
    </row>
    <row r="115" spans="1:4" x14ac:dyDescent="0.25">
      <c r="A115" s="2" t="s">
        <v>371</v>
      </c>
      <c r="B115" s="12">
        <v>25</v>
      </c>
      <c r="C115" s="23">
        <v>8068</v>
      </c>
      <c r="D115" s="13">
        <v>0</v>
      </c>
    </row>
    <row r="116" spans="1:4" x14ac:dyDescent="0.25">
      <c r="A116" s="2" t="s">
        <v>372</v>
      </c>
      <c r="B116" s="12">
        <v>315</v>
      </c>
      <c r="C116" s="23">
        <v>93854</v>
      </c>
      <c r="D116" s="13">
        <v>0.06</v>
      </c>
    </row>
    <row r="117" spans="1:4" x14ac:dyDescent="0.25">
      <c r="A117" s="2" t="s">
        <v>373</v>
      </c>
      <c r="B117" s="12">
        <v>5</v>
      </c>
      <c r="C117" s="23">
        <v>750</v>
      </c>
      <c r="D117" s="13">
        <v>0</v>
      </c>
    </row>
    <row r="118" spans="1:4" x14ac:dyDescent="0.25">
      <c r="A118" s="2" t="s">
        <v>374</v>
      </c>
      <c r="B118" s="12">
        <v>20</v>
      </c>
      <c r="C118" s="23">
        <v>5101</v>
      </c>
      <c r="D118" s="13">
        <v>0.01</v>
      </c>
    </row>
    <row r="119" spans="1:4" x14ac:dyDescent="0.25">
      <c r="A119" s="2" t="s">
        <v>375</v>
      </c>
      <c r="B119" s="12">
        <v>5</v>
      </c>
      <c r="C119" s="23">
        <v>1186</v>
      </c>
      <c r="D119" s="13">
        <v>0.01</v>
      </c>
    </row>
    <row r="120" spans="1:4" x14ac:dyDescent="0.25">
      <c r="A120" s="2" t="s">
        <v>376</v>
      </c>
      <c r="B120" s="12">
        <v>0</v>
      </c>
      <c r="C120" s="23">
        <v>0</v>
      </c>
      <c r="D120" s="13">
        <v>0</v>
      </c>
    </row>
    <row r="121" spans="1:4" x14ac:dyDescent="0.25">
      <c r="A121" s="2" t="s">
        <v>377</v>
      </c>
      <c r="B121" s="12">
        <v>25</v>
      </c>
      <c r="C121" s="23">
        <v>7036</v>
      </c>
      <c r="D121" s="13">
        <v>0</v>
      </c>
    </row>
    <row r="122" spans="1:4" x14ac:dyDescent="0.25">
      <c r="A122" s="2" t="s">
        <v>378</v>
      </c>
      <c r="B122" s="12">
        <v>20</v>
      </c>
      <c r="C122" s="23">
        <v>4950</v>
      </c>
      <c r="D122" s="13">
        <v>0.02</v>
      </c>
    </row>
    <row r="123" spans="1:4" x14ac:dyDescent="0.25">
      <c r="A123" s="2" t="s">
        <v>379</v>
      </c>
      <c r="B123" s="12">
        <v>85</v>
      </c>
      <c r="C123" s="23">
        <v>23569</v>
      </c>
      <c r="D123" s="13">
        <v>0.03</v>
      </c>
    </row>
    <row r="124" spans="1:4" x14ac:dyDescent="0.25">
      <c r="A124" s="2" t="s">
        <v>380</v>
      </c>
      <c r="B124" s="12">
        <v>15</v>
      </c>
      <c r="C124" s="23">
        <v>4397</v>
      </c>
      <c r="D124" s="13">
        <v>0.02</v>
      </c>
    </row>
    <row r="125" spans="1:4" x14ac:dyDescent="0.25">
      <c r="A125" s="2" t="s">
        <v>381</v>
      </c>
      <c r="B125" s="12">
        <v>5</v>
      </c>
      <c r="C125" s="23">
        <v>1356</v>
      </c>
      <c r="D125" s="13">
        <v>0</v>
      </c>
    </row>
    <row r="126" spans="1:4" x14ac:dyDescent="0.25">
      <c r="A126" s="2" t="s">
        <v>382</v>
      </c>
      <c r="B126" s="12">
        <v>120</v>
      </c>
      <c r="C126" s="23">
        <v>34271</v>
      </c>
      <c r="D126" s="13">
        <v>0.02</v>
      </c>
    </row>
    <row r="127" spans="1:4" x14ac:dyDescent="0.25">
      <c r="A127" s="2" t="s">
        <v>383</v>
      </c>
      <c r="B127" s="12">
        <v>35</v>
      </c>
      <c r="C127" s="23">
        <v>10250</v>
      </c>
      <c r="D127" s="13">
        <v>0.04</v>
      </c>
    </row>
    <row r="128" spans="1:4" x14ac:dyDescent="0.25">
      <c r="A128" s="2" t="s">
        <v>384</v>
      </c>
      <c r="B128" s="12">
        <v>110</v>
      </c>
      <c r="C128" s="23">
        <v>29376</v>
      </c>
      <c r="D128" s="13">
        <v>0.03</v>
      </c>
    </row>
    <row r="129" spans="1:4" x14ac:dyDescent="0.25">
      <c r="A129" s="2" t="s">
        <v>385</v>
      </c>
      <c r="B129" s="12">
        <v>25</v>
      </c>
      <c r="C129" s="23">
        <v>7593</v>
      </c>
      <c r="D129" s="13">
        <v>0.03</v>
      </c>
    </row>
    <row r="130" spans="1:4" x14ac:dyDescent="0.25">
      <c r="A130" s="2" t="s">
        <v>386</v>
      </c>
      <c r="B130" s="12">
        <v>15</v>
      </c>
      <c r="C130" s="23">
        <v>4548</v>
      </c>
      <c r="D130" s="13">
        <v>0</v>
      </c>
    </row>
    <row r="131" spans="1:4" x14ac:dyDescent="0.25">
      <c r="A131" s="2" t="s">
        <v>387</v>
      </c>
      <c r="B131" s="12">
        <v>180</v>
      </c>
      <c r="C131" s="23">
        <v>51767</v>
      </c>
      <c r="D131" s="13">
        <v>0.03</v>
      </c>
    </row>
    <row r="132" spans="1:4" x14ac:dyDescent="0.25">
      <c r="A132" s="2" t="s">
        <v>388</v>
      </c>
      <c r="B132" s="12">
        <v>10</v>
      </c>
      <c r="C132" s="23">
        <v>2300</v>
      </c>
      <c r="D132" s="13">
        <v>0.01</v>
      </c>
    </row>
    <row r="133" spans="1:4" x14ac:dyDescent="0.25">
      <c r="A133" s="2" t="s">
        <v>389</v>
      </c>
      <c r="B133" s="12">
        <v>35</v>
      </c>
      <c r="C133" s="23">
        <v>9990</v>
      </c>
      <c r="D133" s="13">
        <v>0.01</v>
      </c>
    </row>
    <row r="134" spans="1:4" x14ac:dyDescent="0.25">
      <c r="A134" s="2" t="s">
        <v>390</v>
      </c>
      <c r="B134" s="12">
        <v>10</v>
      </c>
      <c r="C134" s="23">
        <v>2524</v>
      </c>
      <c r="D134" s="13">
        <v>0.01</v>
      </c>
    </row>
    <row r="135" spans="1:4" x14ac:dyDescent="0.25">
      <c r="A135" s="2" t="s">
        <v>391</v>
      </c>
      <c r="B135" s="12">
        <v>5</v>
      </c>
      <c r="C135" s="23">
        <v>1741</v>
      </c>
      <c r="D135" s="13">
        <v>0</v>
      </c>
    </row>
    <row r="136" spans="1:4" x14ac:dyDescent="0.25">
      <c r="A136" s="2" t="s">
        <v>392</v>
      </c>
      <c r="B136" s="12">
        <v>60</v>
      </c>
      <c r="C136" s="23">
        <v>16555</v>
      </c>
      <c r="D136" s="13">
        <v>0.01</v>
      </c>
    </row>
    <row r="137" spans="1:4" x14ac:dyDescent="0.25">
      <c r="A137" s="2" t="s">
        <v>393</v>
      </c>
      <c r="B137" s="12">
        <v>0</v>
      </c>
      <c r="C137" s="23">
        <v>0</v>
      </c>
      <c r="D137" s="13">
        <v>0</v>
      </c>
    </row>
    <row r="138" spans="1:4" x14ac:dyDescent="0.25">
      <c r="A138" s="2" t="s">
        <v>394</v>
      </c>
      <c r="B138" s="12">
        <v>10</v>
      </c>
      <c r="C138" s="23">
        <v>2525</v>
      </c>
      <c r="D138" s="13">
        <v>0</v>
      </c>
    </row>
    <row r="139" spans="1:4" x14ac:dyDescent="0.25">
      <c r="A139" s="2" t="s">
        <v>395</v>
      </c>
      <c r="B139" s="12">
        <v>5</v>
      </c>
      <c r="C139" s="23">
        <v>1560</v>
      </c>
      <c r="D139" s="13">
        <v>0.01</v>
      </c>
    </row>
    <row r="140" spans="1:4" x14ac:dyDescent="0.25">
      <c r="A140" s="2" t="s">
        <v>396</v>
      </c>
      <c r="B140" s="12" t="s">
        <v>433</v>
      </c>
      <c r="C140" s="23" t="s">
        <v>433</v>
      </c>
      <c r="D140" s="13" t="s">
        <v>433</v>
      </c>
    </row>
    <row r="141" spans="1:4" x14ac:dyDescent="0.25">
      <c r="A141" s="2" t="s">
        <v>397</v>
      </c>
      <c r="B141" s="12">
        <v>20</v>
      </c>
      <c r="C141" s="23">
        <v>4648</v>
      </c>
      <c r="D141" s="13">
        <v>0</v>
      </c>
    </row>
    <row r="142" spans="1:4" x14ac:dyDescent="0.25">
      <c r="A142" s="2" t="s">
        <v>398</v>
      </c>
      <c r="B142" s="12">
        <v>10</v>
      </c>
      <c r="C142" s="23">
        <v>3600</v>
      </c>
      <c r="D142" s="13">
        <v>0.01</v>
      </c>
    </row>
    <row r="143" spans="1:4" x14ac:dyDescent="0.25">
      <c r="A143" s="2" t="s">
        <v>399</v>
      </c>
      <c r="B143" s="12">
        <v>65</v>
      </c>
      <c r="C143" s="23">
        <v>19188</v>
      </c>
      <c r="D143" s="13">
        <v>0.02</v>
      </c>
    </row>
    <row r="144" spans="1:4" x14ac:dyDescent="0.25">
      <c r="A144" s="2" t="s">
        <v>400</v>
      </c>
      <c r="B144" s="12">
        <v>10</v>
      </c>
      <c r="C144" s="23">
        <v>3517</v>
      </c>
      <c r="D144" s="13">
        <v>0.02</v>
      </c>
    </row>
    <row r="145" spans="1:4" x14ac:dyDescent="0.25">
      <c r="A145" s="2" t="s">
        <v>401</v>
      </c>
      <c r="B145" s="12">
        <v>5</v>
      </c>
      <c r="C145" s="23">
        <v>1821</v>
      </c>
      <c r="D145" s="13">
        <v>0</v>
      </c>
    </row>
    <row r="146" spans="1:4" x14ac:dyDescent="0.25">
      <c r="A146" s="2" t="s">
        <v>402</v>
      </c>
      <c r="B146" s="12">
        <v>95</v>
      </c>
      <c r="C146" s="23">
        <v>28125</v>
      </c>
      <c r="D146" s="13">
        <v>0.02</v>
      </c>
    </row>
    <row r="147" spans="1:4" x14ac:dyDescent="0.25">
      <c r="A147" s="2" t="s">
        <v>403</v>
      </c>
      <c r="B147" s="12">
        <v>65</v>
      </c>
      <c r="C147" s="23">
        <v>18350</v>
      </c>
      <c r="D147" s="13">
        <v>7.0000000000000007E-2</v>
      </c>
    </row>
    <row r="148" spans="1:4" x14ac:dyDescent="0.25">
      <c r="A148" s="2" t="s">
        <v>404</v>
      </c>
      <c r="B148" s="12">
        <v>165</v>
      </c>
      <c r="C148" s="23">
        <v>48368</v>
      </c>
      <c r="D148" s="13">
        <v>0.06</v>
      </c>
    </row>
    <row r="149" spans="1:4" x14ac:dyDescent="0.25">
      <c r="A149" s="2" t="s">
        <v>405</v>
      </c>
      <c r="B149" s="12">
        <v>35</v>
      </c>
      <c r="C149" s="23">
        <v>10430</v>
      </c>
      <c r="D149" s="13">
        <v>0.05</v>
      </c>
    </row>
    <row r="150" spans="1:4" x14ac:dyDescent="0.25">
      <c r="A150" s="2" t="s">
        <v>406</v>
      </c>
      <c r="B150" s="12">
        <v>20</v>
      </c>
      <c r="C150" s="23">
        <v>6304</v>
      </c>
      <c r="D150" s="13">
        <v>0</v>
      </c>
    </row>
    <row r="151" spans="1:4" x14ac:dyDescent="0.25">
      <c r="A151" s="2" t="s">
        <v>407</v>
      </c>
      <c r="B151" s="12">
        <v>285</v>
      </c>
      <c r="C151" s="23">
        <v>83452</v>
      </c>
      <c r="D151" s="13">
        <v>0.06</v>
      </c>
    </row>
    <row r="152" spans="1:4" x14ac:dyDescent="0.25">
      <c r="A152" s="2" t="s">
        <v>408</v>
      </c>
      <c r="B152" s="12">
        <v>20</v>
      </c>
      <c r="C152" s="23">
        <v>5550</v>
      </c>
      <c r="D152" s="13">
        <v>0.02</v>
      </c>
    </row>
    <row r="153" spans="1:4" x14ac:dyDescent="0.25">
      <c r="A153" s="2" t="s">
        <v>409</v>
      </c>
      <c r="B153" s="12">
        <v>45</v>
      </c>
      <c r="C153" s="23">
        <v>12875</v>
      </c>
      <c r="D153" s="13">
        <v>0.02</v>
      </c>
    </row>
    <row r="154" spans="1:4" x14ac:dyDescent="0.25">
      <c r="A154" s="2" t="s">
        <v>410</v>
      </c>
      <c r="B154" s="12">
        <v>10</v>
      </c>
      <c r="C154" s="23">
        <v>3156</v>
      </c>
      <c r="D154" s="13">
        <v>0.01</v>
      </c>
    </row>
    <row r="155" spans="1:4" x14ac:dyDescent="0.25">
      <c r="A155" s="2" t="s">
        <v>411</v>
      </c>
      <c r="B155" s="12">
        <v>5</v>
      </c>
      <c r="C155" s="23">
        <v>2170</v>
      </c>
      <c r="D155" s="13">
        <v>0</v>
      </c>
    </row>
    <row r="156" spans="1:4" x14ac:dyDescent="0.25">
      <c r="A156" s="2" t="s">
        <v>412</v>
      </c>
      <c r="B156" s="12">
        <v>85</v>
      </c>
      <c r="C156" s="23">
        <v>23752</v>
      </c>
      <c r="D156" s="13">
        <v>0.02</v>
      </c>
    </row>
    <row r="157" spans="1:4" x14ac:dyDescent="0.25">
      <c r="A157" s="2" t="s">
        <v>247</v>
      </c>
      <c r="B157" s="12">
        <v>965</v>
      </c>
      <c r="C157" s="23">
        <v>277450</v>
      </c>
      <c r="D157" s="13">
        <v>1</v>
      </c>
    </row>
    <row r="158" spans="1:4" x14ac:dyDescent="0.25">
      <c r="A158" s="2" t="s">
        <v>248</v>
      </c>
      <c r="B158" s="12">
        <v>3020</v>
      </c>
      <c r="C158" s="23">
        <v>853998</v>
      </c>
      <c r="D158" s="13">
        <v>1</v>
      </c>
    </row>
    <row r="159" spans="1:4" x14ac:dyDescent="0.25">
      <c r="A159" s="2" t="s">
        <v>249</v>
      </c>
      <c r="B159" s="12">
        <v>700</v>
      </c>
      <c r="C159" s="23">
        <v>222809</v>
      </c>
      <c r="D159" s="13">
        <v>1</v>
      </c>
    </row>
    <row r="160" spans="1:4" x14ac:dyDescent="0.25">
      <c r="A160" s="2" t="s">
        <v>250</v>
      </c>
      <c r="B160" s="12">
        <v>370</v>
      </c>
      <c r="C160" s="23">
        <v>125386</v>
      </c>
      <c r="D160" s="13">
        <v>0</v>
      </c>
    </row>
    <row r="161" spans="1:4" x14ac:dyDescent="0.25">
      <c r="A161" s="2" t="s">
        <v>251</v>
      </c>
      <c r="B161" s="12">
        <v>5055</v>
      </c>
      <c r="C161" s="23">
        <v>1479642</v>
      </c>
      <c r="D161" s="13">
        <v>1</v>
      </c>
    </row>
    <row r="162" spans="1:4" x14ac:dyDescent="0.25">
      <c r="A162" s="2" t="s">
        <v>413</v>
      </c>
      <c r="B162" s="12" t="s">
        <v>433</v>
      </c>
      <c r="C162" s="23" t="s">
        <v>433</v>
      </c>
      <c r="D162" s="13" t="s">
        <v>433</v>
      </c>
    </row>
    <row r="163" spans="1:4" x14ac:dyDescent="0.25">
      <c r="A163" s="2" t="s">
        <v>414</v>
      </c>
      <c r="B163" s="12">
        <v>0</v>
      </c>
      <c r="C163" s="23">
        <v>0</v>
      </c>
      <c r="D163" s="13">
        <v>0</v>
      </c>
    </row>
    <row r="164" spans="1:4" x14ac:dyDescent="0.25">
      <c r="A164" s="2" t="s">
        <v>415</v>
      </c>
      <c r="B164" s="12">
        <v>0</v>
      </c>
      <c r="C164" s="23">
        <v>0</v>
      </c>
      <c r="D164" s="13">
        <v>0</v>
      </c>
    </row>
    <row r="165" spans="1:4" x14ac:dyDescent="0.25">
      <c r="A165" s="2" t="s">
        <v>416</v>
      </c>
      <c r="B165" s="12" t="s">
        <v>433</v>
      </c>
      <c r="C165" s="23" t="s">
        <v>433</v>
      </c>
      <c r="D165" s="13" t="s">
        <v>433</v>
      </c>
    </row>
    <row r="166" spans="1:4" x14ac:dyDescent="0.25">
      <c r="A166" s="2" t="s">
        <v>417</v>
      </c>
      <c r="B166" s="12" t="s">
        <v>433</v>
      </c>
      <c r="C166" s="12" t="s">
        <v>433</v>
      </c>
      <c r="D166" s="12" t="s">
        <v>433</v>
      </c>
    </row>
    <row r="167" spans="1:4" x14ac:dyDescent="0.25">
      <c r="A167" s="2" t="s">
        <v>418</v>
      </c>
      <c r="B167" s="12">
        <v>25</v>
      </c>
      <c r="C167" s="23">
        <v>7600</v>
      </c>
      <c r="D167" s="13">
        <v>0.03</v>
      </c>
    </row>
    <row r="168" spans="1:4" x14ac:dyDescent="0.25">
      <c r="A168" s="2" t="s">
        <v>419</v>
      </c>
      <c r="B168" s="12">
        <v>65</v>
      </c>
      <c r="C168" s="23">
        <v>19326</v>
      </c>
      <c r="D168" s="13">
        <v>0.02</v>
      </c>
    </row>
    <row r="169" spans="1:4" x14ac:dyDescent="0.25">
      <c r="A169" s="2" t="s">
        <v>420</v>
      </c>
      <c r="B169" s="12">
        <v>15</v>
      </c>
      <c r="C169" s="23">
        <v>4213</v>
      </c>
      <c r="D169" s="13">
        <v>0.02</v>
      </c>
    </row>
    <row r="170" spans="1:4" x14ac:dyDescent="0.25">
      <c r="A170" s="2" t="s">
        <v>421</v>
      </c>
      <c r="B170" s="12">
        <v>15</v>
      </c>
      <c r="C170" s="23">
        <v>5812</v>
      </c>
      <c r="D170" s="13">
        <v>0</v>
      </c>
    </row>
    <row r="171" spans="1:4" x14ac:dyDescent="0.25">
      <c r="A171" s="2" t="s">
        <v>422</v>
      </c>
      <c r="B171" s="12">
        <v>120</v>
      </c>
      <c r="C171" s="23">
        <v>36951</v>
      </c>
      <c r="D171" s="13">
        <v>0.02</v>
      </c>
    </row>
    <row r="172" spans="1:4" x14ac:dyDescent="0.25">
      <c r="A172" s="2" t="s">
        <v>423</v>
      </c>
      <c r="B172" s="12">
        <v>30</v>
      </c>
      <c r="C172" s="23">
        <v>8350</v>
      </c>
      <c r="D172" s="13">
        <v>0.03</v>
      </c>
    </row>
    <row r="173" spans="1:4" x14ac:dyDescent="0.25">
      <c r="A173" s="2" t="s">
        <v>424</v>
      </c>
      <c r="B173" s="12">
        <v>70</v>
      </c>
      <c r="C173" s="23">
        <v>20648</v>
      </c>
      <c r="D173" s="13">
        <v>0.02</v>
      </c>
    </row>
    <row r="174" spans="1:4" x14ac:dyDescent="0.25">
      <c r="A174" s="2" t="s">
        <v>425</v>
      </c>
      <c r="B174" s="12">
        <v>20</v>
      </c>
      <c r="C174" s="23">
        <v>6977</v>
      </c>
      <c r="D174" s="13">
        <v>0.03</v>
      </c>
    </row>
    <row r="175" spans="1:4" x14ac:dyDescent="0.25">
      <c r="A175" s="2" t="s">
        <v>426</v>
      </c>
      <c r="B175" s="12">
        <v>10</v>
      </c>
      <c r="C175" s="23">
        <v>2641</v>
      </c>
      <c r="D175" s="13">
        <v>0</v>
      </c>
    </row>
    <row r="176" spans="1:4" x14ac:dyDescent="0.25">
      <c r="A176" s="2" t="s">
        <v>427</v>
      </c>
      <c r="B176" s="12">
        <v>125</v>
      </c>
      <c r="C176" s="23">
        <v>38616</v>
      </c>
      <c r="D176" s="13">
        <v>0.03</v>
      </c>
    </row>
  </sheetData>
  <conditionalFormatting sqref="A1">
    <cfRule type="dataBar" priority="1">
      <dataBar>
        <cfvo type="num" val="0"/>
        <cfvo type="num" val="1"/>
        <color rgb="FFB4A9D4"/>
      </dataBar>
      <extLst>
        <ext xmlns:x14="http://schemas.microsoft.com/office/spreadsheetml/2009/9/main" uri="{B025F937-C7B1-47D3-B67F-A62EFF666E3E}">
          <x14:id>{DF66C237-804C-4938-A287-55CBCE30DCDE}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F66C237-804C-4938-A287-55CBCE30DCD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7"/>
  <sheetViews>
    <sheetView workbookViewId="0"/>
  </sheetViews>
  <sheetFormatPr defaultColWidth="11" defaultRowHeight="15.75" x14ac:dyDescent="0.25"/>
  <sheetData>
    <row r="1" spans="1:1" ht="21" x14ac:dyDescent="0.35">
      <c r="A1" s="1" t="s">
        <v>12</v>
      </c>
    </row>
    <row r="2" spans="1:1" ht="31.5" x14ac:dyDescent="0.25">
      <c r="A2" s="4" t="s">
        <v>429</v>
      </c>
    </row>
    <row r="3" spans="1:1" x14ac:dyDescent="0.25">
      <c r="A3" s="2" t="s">
        <v>430</v>
      </c>
    </row>
    <row r="4" spans="1:1" x14ac:dyDescent="0.25">
      <c r="A4" s="2" t="s">
        <v>431</v>
      </c>
    </row>
    <row r="5" spans="1:1" x14ac:dyDescent="0.25">
      <c r="A5" s="2" t="s">
        <v>432</v>
      </c>
    </row>
    <row r="6" spans="1:1" x14ac:dyDescent="0.25">
      <c r="A6" s="2" t="s">
        <v>460</v>
      </c>
    </row>
    <row r="7" spans="1:1" x14ac:dyDescent="0.25">
      <c r="A7" s="2" t="s">
        <v>210</v>
      </c>
    </row>
  </sheetData>
  <conditionalFormatting sqref="A1">
    <cfRule type="dataBar" priority="1">
      <dataBar>
        <cfvo type="num" val="0"/>
        <cfvo type="num" val="1"/>
        <color rgb="FFB4A9D4"/>
      </dataBar>
      <extLst>
        <ext xmlns:x14="http://schemas.microsoft.com/office/spreadsheetml/2009/9/main" uri="{B025F937-C7B1-47D3-B67F-A62EFF666E3E}">
          <x14:id>{10E2BB48-AB87-41E5-9968-5AAD4EA8B309}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0E2BB48-AB87-41E5-9968-5AAD4EA8B30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
  <sheetViews>
    <sheetView workbookViewId="0"/>
  </sheetViews>
  <sheetFormatPr defaultColWidth="11" defaultRowHeight="15.75" x14ac:dyDescent="0.25"/>
  <cols>
    <col min="1" max="1" width="35.75" customWidth="1"/>
    <col min="2" max="7" width="16.75" customWidth="1"/>
    <col min="8" max="8" width="18.875" customWidth="1"/>
    <col min="9" max="10" width="16.75" customWidth="1"/>
  </cols>
  <sheetData>
    <row r="1" spans="1:10" ht="21" x14ac:dyDescent="0.35">
      <c r="A1" s="7" t="s">
        <v>1</v>
      </c>
      <c r="B1" s="2"/>
      <c r="C1" s="2"/>
      <c r="D1" s="2"/>
      <c r="E1" s="2"/>
      <c r="F1" s="2"/>
      <c r="G1" s="2"/>
      <c r="H1" s="2"/>
      <c r="I1" s="2"/>
      <c r="J1" s="2"/>
    </row>
    <row r="2" spans="1:10" x14ac:dyDescent="0.25">
      <c r="A2" s="2" t="s">
        <v>14</v>
      </c>
      <c r="B2" s="2"/>
      <c r="C2" s="2"/>
      <c r="D2" s="2"/>
      <c r="E2" s="2"/>
      <c r="F2" s="2"/>
      <c r="G2" s="2"/>
      <c r="H2" s="2"/>
      <c r="I2" s="2"/>
      <c r="J2" s="2"/>
    </row>
    <row r="3" spans="1:10" x14ac:dyDescent="0.25">
      <c r="A3" s="2" t="s">
        <v>15</v>
      </c>
      <c r="B3" s="2"/>
      <c r="C3" s="2"/>
      <c r="D3" s="2"/>
      <c r="E3" s="2"/>
      <c r="F3" s="2"/>
      <c r="G3" s="2"/>
      <c r="H3" s="2"/>
      <c r="I3" s="2"/>
      <c r="J3" s="2"/>
    </row>
    <row r="4" spans="1:10" x14ac:dyDescent="0.25">
      <c r="A4" s="2" t="s">
        <v>16</v>
      </c>
      <c r="B4" s="2"/>
      <c r="C4" s="2"/>
      <c r="D4" s="2"/>
      <c r="E4" s="2"/>
      <c r="F4" s="2"/>
      <c r="G4" s="2"/>
      <c r="H4" s="2"/>
      <c r="I4" s="2"/>
      <c r="J4" s="2"/>
    </row>
    <row r="5" spans="1:10" x14ac:dyDescent="0.25">
      <c r="A5" s="2" t="s">
        <v>17</v>
      </c>
      <c r="B5" s="2"/>
      <c r="C5" s="2"/>
      <c r="D5" s="2"/>
      <c r="E5" s="2"/>
      <c r="F5" s="2"/>
      <c r="G5" s="2"/>
      <c r="H5" s="2"/>
      <c r="I5" s="2"/>
      <c r="J5" s="2"/>
    </row>
    <row r="6" spans="1:10" ht="80.099999999999994" customHeight="1" x14ac:dyDescent="0.25">
      <c r="A6" s="4" t="s">
        <v>434</v>
      </c>
      <c r="B6" s="4" t="s">
        <v>96</v>
      </c>
      <c r="C6" s="4" t="s">
        <v>97</v>
      </c>
      <c r="D6" s="4" t="s">
        <v>435</v>
      </c>
      <c r="E6" s="4" t="s">
        <v>98</v>
      </c>
      <c r="F6" s="4" t="s">
        <v>99</v>
      </c>
      <c r="G6" s="4" t="s">
        <v>100</v>
      </c>
      <c r="H6" s="4" t="s">
        <v>101</v>
      </c>
      <c r="I6" s="4" t="s">
        <v>102</v>
      </c>
      <c r="J6" s="4" t="s">
        <v>103</v>
      </c>
    </row>
    <row r="7" spans="1:10" x14ac:dyDescent="0.25">
      <c r="A7" s="9" t="s">
        <v>104</v>
      </c>
      <c r="B7" s="10">
        <v>13350</v>
      </c>
      <c r="C7" s="11">
        <v>1</v>
      </c>
      <c r="D7" s="10">
        <v>12920</v>
      </c>
      <c r="E7" s="10">
        <v>5190</v>
      </c>
      <c r="F7" s="10">
        <v>7235</v>
      </c>
      <c r="G7" s="10">
        <v>495</v>
      </c>
      <c r="H7" s="11">
        <v>0.4</v>
      </c>
      <c r="I7" s="11">
        <v>0.56000000000000005</v>
      </c>
      <c r="J7" s="11">
        <v>0.04</v>
      </c>
    </row>
    <row r="8" spans="1:10" x14ac:dyDescent="0.25">
      <c r="A8" s="2" t="s">
        <v>105</v>
      </c>
      <c r="B8" s="12">
        <v>555</v>
      </c>
      <c r="C8" s="13">
        <v>0.04</v>
      </c>
      <c r="D8" s="12">
        <v>285</v>
      </c>
      <c r="E8" s="12">
        <v>20</v>
      </c>
      <c r="F8" s="12">
        <v>265</v>
      </c>
      <c r="G8" s="12">
        <v>0</v>
      </c>
      <c r="H8" s="13">
        <v>7.0000000000000007E-2</v>
      </c>
      <c r="I8" s="13">
        <v>0.93</v>
      </c>
      <c r="J8" s="13">
        <v>0</v>
      </c>
    </row>
    <row r="9" spans="1:10" x14ac:dyDescent="0.25">
      <c r="A9" s="2" t="s">
        <v>106</v>
      </c>
      <c r="B9" s="12">
        <v>790</v>
      </c>
      <c r="C9" s="13">
        <v>0.06</v>
      </c>
      <c r="D9" s="12">
        <v>670</v>
      </c>
      <c r="E9" s="12">
        <v>135</v>
      </c>
      <c r="F9" s="12">
        <v>520</v>
      </c>
      <c r="G9" s="12">
        <v>15</v>
      </c>
      <c r="H9" s="13">
        <v>0.2</v>
      </c>
      <c r="I9" s="13">
        <v>0.78</v>
      </c>
      <c r="J9" s="13">
        <v>0.02</v>
      </c>
    </row>
    <row r="10" spans="1:10" x14ac:dyDescent="0.25">
      <c r="A10" s="2" t="s">
        <v>107</v>
      </c>
      <c r="B10" s="12">
        <v>430</v>
      </c>
      <c r="C10" s="13">
        <v>0.03</v>
      </c>
      <c r="D10" s="12">
        <v>430</v>
      </c>
      <c r="E10" s="12">
        <v>165</v>
      </c>
      <c r="F10" s="12">
        <v>260</v>
      </c>
      <c r="G10" s="12">
        <v>5</v>
      </c>
      <c r="H10" s="13">
        <v>0.38</v>
      </c>
      <c r="I10" s="13">
        <v>0.6</v>
      </c>
      <c r="J10" s="13">
        <v>0.02</v>
      </c>
    </row>
    <row r="11" spans="1:10" x14ac:dyDescent="0.25">
      <c r="A11" s="2" t="s">
        <v>108</v>
      </c>
      <c r="B11" s="12">
        <v>430</v>
      </c>
      <c r="C11" s="13">
        <v>0.03</v>
      </c>
      <c r="D11" s="12">
        <v>400</v>
      </c>
      <c r="E11" s="12">
        <v>225</v>
      </c>
      <c r="F11" s="12">
        <v>165</v>
      </c>
      <c r="G11" s="12">
        <v>10</v>
      </c>
      <c r="H11" s="13">
        <v>0.56000000000000005</v>
      </c>
      <c r="I11" s="13">
        <v>0.42</v>
      </c>
      <c r="J11" s="13">
        <v>0.03</v>
      </c>
    </row>
    <row r="12" spans="1:10" x14ac:dyDescent="0.25">
      <c r="A12" s="2" t="s">
        <v>109</v>
      </c>
      <c r="B12" s="12">
        <v>245</v>
      </c>
      <c r="C12" s="13">
        <v>0.02</v>
      </c>
      <c r="D12" s="12">
        <v>305</v>
      </c>
      <c r="E12" s="12">
        <v>150</v>
      </c>
      <c r="F12" s="12">
        <v>150</v>
      </c>
      <c r="G12" s="12">
        <v>5</v>
      </c>
      <c r="H12" s="13">
        <v>0.5</v>
      </c>
      <c r="I12" s="13">
        <v>0.49</v>
      </c>
      <c r="J12" s="13">
        <v>0.01</v>
      </c>
    </row>
    <row r="13" spans="1:10" x14ac:dyDescent="0.25">
      <c r="A13" s="2" t="s">
        <v>110</v>
      </c>
      <c r="B13" s="12">
        <v>215</v>
      </c>
      <c r="C13" s="13">
        <v>0.02</v>
      </c>
      <c r="D13" s="12">
        <v>220</v>
      </c>
      <c r="E13" s="12">
        <v>95</v>
      </c>
      <c r="F13" s="12">
        <v>115</v>
      </c>
      <c r="G13" s="12">
        <v>10</v>
      </c>
      <c r="H13" s="13">
        <v>0.43</v>
      </c>
      <c r="I13" s="13">
        <v>0.53</v>
      </c>
      <c r="J13" s="13">
        <v>0.05</v>
      </c>
    </row>
    <row r="14" spans="1:10" x14ac:dyDescent="0.25">
      <c r="A14" s="2" t="s">
        <v>111</v>
      </c>
      <c r="B14" s="12">
        <v>180</v>
      </c>
      <c r="C14" s="13">
        <v>0.01</v>
      </c>
      <c r="D14" s="12">
        <v>190</v>
      </c>
      <c r="E14" s="12">
        <v>105</v>
      </c>
      <c r="F14" s="12">
        <v>85</v>
      </c>
      <c r="G14" s="12">
        <v>5</v>
      </c>
      <c r="H14" s="13">
        <v>0.54</v>
      </c>
      <c r="I14" s="13">
        <v>0.45</v>
      </c>
      <c r="J14" s="13">
        <v>0.02</v>
      </c>
    </row>
    <row r="15" spans="1:10" x14ac:dyDescent="0.25">
      <c r="A15" s="2" t="s">
        <v>112</v>
      </c>
      <c r="B15" s="12">
        <v>350</v>
      </c>
      <c r="C15" s="13">
        <v>0.03</v>
      </c>
      <c r="D15" s="12">
        <v>455</v>
      </c>
      <c r="E15" s="12">
        <v>130</v>
      </c>
      <c r="F15" s="12">
        <v>325</v>
      </c>
      <c r="G15" s="12" t="s">
        <v>433</v>
      </c>
      <c r="H15" s="13">
        <v>0.28000000000000003</v>
      </c>
      <c r="I15" s="13" t="s">
        <v>433</v>
      </c>
      <c r="J15" s="13" t="s">
        <v>433</v>
      </c>
    </row>
    <row r="16" spans="1:10" x14ac:dyDescent="0.25">
      <c r="A16" s="2" t="s">
        <v>113</v>
      </c>
      <c r="B16" s="12">
        <v>525</v>
      </c>
      <c r="C16" s="13">
        <v>0.04</v>
      </c>
      <c r="D16" s="12">
        <v>365</v>
      </c>
      <c r="E16" s="12">
        <v>200</v>
      </c>
      <c r="F16" s="12">
        <v>160</v>
      </c>
      <c r="G16" s="12">
        <v>5</v>
      </c>
      <c r="H16" s="13">
        <v>0.54</v>
      </c>
      <c r="I16" s="13">
        <v>0.44</v>
      </c>
      <c r="J16" s="13">
        <v>0.02</v>
      </c>
    </row>
    <row r="17" spans="1:10" x14ac:dyDescent="0.25">
      <c r="A17" s="2" t="s">
        <v>114</v>
      </c>
      <c r="B17" s="12">
        <v>570</v>
      </c>
      <c r="C17" s="13">
        <v>0.04</v>
      </c>
      <c r="D17" s="12">
        <v>345</v>
      </c>
      <c r="E17" s="12">
        <v>180</v>
      </c>
      <c r="F17" s="12">
        <v>160</v>
      </c>
      <c r="G17" s="12">
        <v>5</v>
      </c>
      <c r="H17" s="13">
        <v>0.52</v>
      </c>
      <c r="I17" s="13">
        <v>0.46</v>
      </c>
      <c r="J17" s="13">
        <v>0.01</v>
      </c>
    </row>
    <row r="18" spans="1:10" x14ac:dyDescent="0.25">
      <c r="A18" s="2" t="s">
        <v>115</v>
      </c>
      <c r="B18" s="12">
        <v>790</v>
      </c>
      <c r="C18" s="13">
        <v>0.06</v>
      </c>
      <c r="D18" s="12">
        <v>675</v>
      </c>
      <c r="E18" s="12">
        <v>400</v>
      </c>
      <c r="F18" s="12">
        <v>270</v>
      </c>
      <c r="G18" s="12">
        <v>5</v>
      </c>
      <c r="H18" s="13">
        <v>0.59</v>
      </c>
      <c r="I18" s="13">
        <v>0.4</v>
      </c>
      <c r="J18" s="13">
        <v>0.01</v>
      </c>
    </row>
    <row r="19" spans="1:10" x14ac:dyDescent="0.25">
      <c r="A19" s="2" t="s">
        <v>116</v>
      </c>
      <c r="B19" s="12">
        <v>925</v>
      </c>
      <c r="C19" s="13">
        <v>7.0000000000000007E-2</v>
      </c>
      <c r="D19" s="12">
        <v>680</v>
      </c>
      <c r="E19" s="12">
        <v>340</v>
      </c>
      <c r="F19" s="12">
        <v>315</v>
      </c>
      <c r="G19" s="12">
        <v>25</v>
      </c>
      <c r="H19" s="13">
        <v>0.5</v>
      </c>
      <c r="I19" s="13">
        <v>0.46</v>
      </c>
      <c r="J19" s="13">
        <v>0.04</v>
      </c>
    </row>
    <row r="20" spans="1:10" x14ac:dyDescent="0.25">
      <c r="A20" s="2" t="s">
        <v>117</v>
      </c>
      <c r="B20" s="12">
        <v>695</v>
      </c>
      <c r="C20" s="13">
        <v>0.05</v>
      </c>
      <c r="D20" s="12">
        <v>1000</v>
      </c>
      <c r="E20" s="12">
        <v>515</v>
      </c>
      <c r="F20" s="12">
        <v>440</v>
      </c>
      <c r="G20" s="12">
        <v>45</v>
      </c>
      <c r="H20" s="13">
        <v>0.52</v>
      </c>
      <c r="I20" s="13">
        <v>0.44</v>
      </c>
      <c r="J20" s="13">
        <v>0.04</v>
      </c>
    </row>
    <row r="21" spans="1:10" x14ac:dyDescent="0.25">
      <c r="A21" s="2" t="s">
        <v>118</v>
      </c>
      <c r="B21" s="12">
        <v>595</v>
      </c>
      <c r="C21" s="13">
        <v>0.04</v>
      </c>
      <c r="D21" s="12">
        <v>685</v>
      </c>
      <c r="E21" s="12">
        <v>295</v>
      </c>
      <c r="F21" s="12">
        <v>355</v>
      </c>
      <c r="G21" s="12">
        <v>30</v>
      </c>
      <c r="H21" s="13">
        <v>0.43</v>
      </c>
      <c r="I21" s="13">
        <v>0.52</v>
      </c>
      <c r="J21" s="13">
        <v>0.05</v>
      </c>
    </row>
    <row r="22" spans="1:10" x14ac:dyDescent="0.25">
      <c r="A22" s="2" t="s">
        <v>119</v>
      </c>
      <c r="B22" s="12">
        <v>540</v>
      </c>
      <c r="C22" s="13">
        <v>0.04</v>
      </c>
      <c r="D22" s="12">
        <v>495</v>
      </c>
      <c r="E22" s="12">
        <v>230</v>
      </c>
      <c r="F22" s="12">
        <v>225</v>
      </c>
      <c r="G22" s="12">
        <v>40</v>
      </c>
      <c r="H22" s="13">
        <v>0.46</v>
      </c>
      <c r="I22" s="13">
        <v>0.46</v>
      </c>
      <c r="J22" s="13">
        <v>0.08</v>
      </c>
    </row>
    <row r="23" spans="1:10" x14ac:dyDescent="0.25">
      <c r="A23" s="2" t="s">
        <v>120</v>
      </c>
      <c r="B23" s="12">
        <v>635</v>
      </c>
      <c r="C23" s="13">
        <v>0.05</v>
      </c>
      <c r="D23" s="12">
        <v>455</v>
      </c>
      <c r="E23" s="12">
        <v>195</v>
      </c>
      <c r="F23" s="12">
        <v>240</v>
      </c>
      <c r="G23" s="12">
        <v>25</v>
      </c>
      <c r="H23" s="13">
        <v>0.42</v>
      </c>
      <c r="I23" s="13">
        <v>0.53</v>
      </c>
      <c r="J23" s="13">
        <v>0.05</v>
      </c>
    </row>
    <row r="24" spans="1:10" x14ac:dyDescent="0.25">
      <c r="A24" s="2" t="s">
        <v>121</v>
      </c>
      <c r="B24" s="12">
        <v>385</v>
      </c>
      <c r="C24" s="13">
        <v>0.03</v>
      </c>
      <c r="D24" s="12">
        <v>670</v>
      </c>
      <c r="E24" s="12">
        <v>300</v>
      </c>
      <c r="F24" s="12">
        <v>345</v>
      </c>
      <c r="G24" s="12">
        <v>25</v>
      </c>
      <c r="H24" s="13">
        <v>0.45</v>
      </c>
      <c r="I24" s="13">
        <v>0.51</v>
      </c>
      <c r="J24" s="13">
        <v>0.04</v>
      </c>
    </row>
    <row r="25" spans="1:10" x14ac:dyDescent="0.25">
      <c r="A25" s="2" t="s">
        <v>122</v>
      </c>
      <c r="B25" s="12">
        <v>365</v>
      </c>
      <c r="C25" s="13">
        <v>0.03</v>
      </c>
      <c r="D25" s="12">
        <v>240</v>
      </c>
      <c r="E25" s="12">
        <v>90</v>
      </c>
      <c r="F25" s="12">
        <v>135</v>
      </c>
      <c r="G25" s="12">
        <v>15</v>
      </c>
      <c r="H25" s="13">
        <v>0.37</v>
      </c>
      <c r="I25" s="13">
        <v>0.56000000000000005</v>
      </c>
      <c r="J25" s="13">
        <v>7.0000000000000007E-2</v>
      </c>
    </row>
    <row r="26" spans="1:10" x14ac:dyDescent="0.25">
      <c r="A26" s="2" t="s">
        <v>123</v>
      </c>
      <c r="B26" s="12">
        <v>460</v>
      </c>
      <c r="C26" s="13">
        <v>0.03</v>
      </c>
      <c r="D26" s="12">
        <v>545</v>
      </c>
      <c r="E26" s="12">
        <v>205</v>
      </c>
      <c r="F26" s="12">
        <v>325</v>
      </c>
      <c r="G26" s="12">
        <v>15</v>
      </c>
      <c r="H26" s="13">
        <v>0.38</v>
      </c>
      <c r="I26" s="13">
        <v>0.59</v>
      </c>
      <c r="J26" s="13">
        <v>0.03</v>
      </c>
    </row>
    <row r="27" spans="1:10" x14ac:dyDescent="0.25">
      <c r="A27" s="2" t="s">
        <v>124</v>
      </c>
      <c r="B27" s="12">
        <v>430</v>
      </c>
      <c r="C27" s="13">
        <v>0.03</v>
      </c>
      <c r="D27" s="12">
        <v>470</v>
      </c>
      <c r="E27" s="12">
        <v>180</v>
      </c>
      <c r="F27" s="12">
        <v>265</v>
      </c>
      <c r="G27" s="12">
        <v>25</v>
      </c>
      <c r="H27" s="13">
        <v>0.39</v>
      </c>
      <c r="I27" s="13">
        <v>0.56000000000000005</v>
      </c>
      <c r="J27" s="13">
        <v>0.05</v>
      </c>
    </row>
    <row r="28" spans="1:10" x14ac:dyDescent="0.25">
      <c r="A28" s="2" t="s">
        <v>125</v>
      </c>
      <c r="B28" s="12">
        <v>230</v>
      </c>
      <c r="C28" s="13">
        <v>0.02</v>
      </c>
      <c r="D28" s="12">
        <v>325</v>
      </c>
      <c r="E28" s="12">
        <v>120</v>
      </c>
      <c r="F28" s="12">
        <v>190</v>
      </c>
      <c r="G28" s="12">
        <v>10</v>
      </c>
      <c r="H28" s="13">
        <v>0.38</v>
      </c>
      <c r="I28" s="13">
        <v>0.59</v>
      </c>
      <c r="J28" s="13">
        <v>0.04</v>
      </c>
    </row>
    <row r="29" spans="1:10" x14ac:dyDescent="0.25">
      <c r="A29" s="2" t="s">
        <v>126</v>
      </c>
      <c r="B29" s="12">
        <v>240</v>
      </c>
      <c r="C29" s="13">
        <v>0.02</v>
      </c>
      <c r="D29" s="12">
        <v>275</v>
      </c>
      <c r="E29" s="12">
        <v>75</v>
      </c>
      <c r="F29" s="12">
        <v>190</v>
      </c>
      <c r="G29" s="12">
        <v>10</v>
      </c>
      <c r="H29" s="13">
        <v>0.28000000000000003</v>
      </c>
      <c r="I29" s="13">
        <v>0.69</v>
      </c>
      <c r="J29" s="13">
        <v>0.04</v>
      </c>
    </row>
    <row r="30" spans="1:10" x14ac:dyDescent="0.25">
      <c r="A30" s="2" t="s">
        <v>127</v>
      </c>
      <c r="B30" s="12">
        <v>205</v>
      </c>
      <c r="C30" s="13">
        <v>0.02</v>
      </c>
      <c r="D30" s="12">
        <v>300</v>
      </c>
      <c r="E30" s="12">
        <v>80</v>
      </c>
      <c r="F30" s="12">
        <v>215</v>
      </c>
      <c r="G30" s="12">
        <v>5</v>
      </c>
      <c r="H30" s="13">
        <v>0.26</v>
      </c>
      <c r="I30" s="13">
        <v>0.72</v>
      </c>
      <c r="J30" s="13">
        <v>0.02</v>
      </c>
    </row>
    <row r="31" spans="1:10" x14ac:dyDescent="0.25">
      <c r="A31" s="2" t="s">
        <v>128</v>
      </c>
      <c r="B31" s="12">
        <v>185</v>
      </c>
      <c r="C31" s="13">
        <v>0.01</v>
      </c>
      <c r="D31" s="12">
        <v>190</v>
      </c>
      <c r="E31" s="12">
        <v>65</v>
      </c>
      <c r="F31" s="12">
        <v>120</v>
      </c>
      <c r="G31" s="12">
        <v>5</v>
      </c>
      <c r="H31" s="13">
        <v>0.34</v>
      </c>
      <c r="I31" s="13">
        <v>0.63</v>
      </c>
      <c r="J31" s="13">
        <v>0.03</v>
      </c>
    </row>
    <row r="32" spans="1:10" x14ac:dyDescent="0.25">
      <c r="A32" s="2" t="s">
        <v>129</v>
      </c>
      <c r="B32" s="12">
        <v>195</v>
      </c>
      <c r="C32" s="13">
        <v>0.01</v>
      </c>
      <c r="D32" s="12">
        <v>165</v>
      </c>
      <c r="E32" s="12">
        <v>75</v>
      </c>
      <c r="F32" s="12">
        <v>85</v>
      </c>
      <c r="G32" s="12">
        <v>5</v>
      </c>
      <c r="H32" s="13">
        <v>0.45</v>
      </c>
      <c r="I32" s="13">
        <v>0.52</v>
      </c>
      <c r="J32" s="13">
        <v>0.03</v>
      </c>
    </row>
    <row r="33" spans="1:10" x14ac:dyDescent="0.25">
      <c r="A33" s="2" t="s">
        <v>130</v>
      </c>
      <c r="B33" s="12">
        <v>165</v>
      </c>
      <c r="C33" s="13">
        <v>0.01</v>
      </c>
      <c r="D33" s="12">
        <v>180</v>
      </c>
      <c r="E33" s="12">
        <v>60</v>
      </c>
      <c r="F33" s="12">
        <v>115</v>
      </c>
      <c r="G33" s="12">
        <v>5</v>
      </c>
      <c r="H33" s="13">
        <v>0.33</v>
      </c>
      <c r="I33" s="13">
        <v>0.64</v>
      </c>
      <c r="J33" s="13">
        <v>0.04</v>
      </c>
    </row>
    <row r="34" spans="1:10" x14ac:dyDescent="0.25">
      <c r="A34" s="2" t="s">
        <v>131</v>
      </c>
      <c r="B34" s="12">
        <v>170</v>
      </c>
      <c r="C34" s="13">
        <v>0.01</v>
      </c>
      <c r="D34" s="12">
        <v>130</v>
      </c>
      <c r="E34" s="12">
        <v>30</v>
      </c>
      <c r="F34" s="12">
        <v>95</v>
      </c>
      <c r="G34" s="12">
        <v>5</v>
      </c>
      <c r="H34" s="13">
        <v>0.24</v>
      </c>
      <c r="I34" s="13">
        <v>0.72</v>
      </c>
      <c r="J34" s="13">
        <v>0.05</v>
      </c>
    </row>
    <row r="35" spans="1:10" x14ac:dyDescent="0.25">
      <c r="A35" s="2" t="s">
        <v>132</v>
      </c>
      <c r="B35" s="12">
        <v>160</v>
      </c>
      <c r="C35" s="13">
        <v>0.01</v>
      </c>
      <c r="D35" s="12">
        <v>130</v>
      </c>
      <c r="E35" s="12">
        <v>35</v>
      </c>
      <c r="F35" s="12">
        <v>75</v>
      </c>
      <c r="G35" s="12">
        <v>15</v>
      </c>
      <c r="H35" s="13">
        <v>0.28999999999999998</v>
      </c>
      <c r="I35" s="13">
        <v>0.6</v>
      </c>
      <c r="J35" s="13">
        <v>0.11</v>
      </c>
    </row>
    <row r="36" spans="1:10" x14ac:dyDescent="0.25">
      <c r="A36" s="2" t="s">
        <v>133</v>
      </c>
      <c r="B36" s="12">
        <v>120</v>
      </c>
      <c r="C36" s="13">
        <v>0.01</v>
      </c>
      <c r="D36" s="12">
        <v>90</v>
      </c>
      <c r="E36" s="12">
        <v>25</v>
      </c>
      <c r="F36" s="12">
        <v>60</v>
      </c>
      <c r="G36" s="12">
        <v>5</v>
      </c>
      <c r="H36" s="13">
        <v>0.25</v>
      </c>
      <c r="I36" s="13">
        <v>0.68</v>
      </c>
      <c r="J36" s="13">
        <v>7.0000000000000007E-2</v>
      </c>
    </row>
    <row r="37" spans="1:10" x14ac:dyDescent="0.25">
      <c r="A37" s="2" t="s">
        <v>134</v>
      </c>
      <c r="B37" s="12">
        <v>165</v>
      </c>
      <c r="C37" s="13">
        <v>0.01</v>
      </c>
      <c r="D37" s="12">
        <v>150</v>
      </c>
      <c r="E37" s="12">
        <v>30</v>
      </c>
      <c r="F37" s="12">
        <v>115</v>
      </c>
      <c r="G37" s="12">
        <v>5</v>
      </c>
      <c r="H37" s="13">
        <v>0.2</v>
      </c>
      <c r="I37" s="13">
        <v>0.78</v>
      </c>
      <c r="J37" s="13">
        <v>0.02</v>
      </c>
    </row>
    <row r="38" spans="1:10" x14ac:dyDescent="0.25">
      <c r="A38" s="2" t="s">
        <v>135</v>
      </c>
      <c r="B38" s="12">
        <v>185</v>
      </c>
      <c r="C38" s="13">
        <v>0.01</v>
      </c>
      <c r="D38" s="12">
        <v>105</v>
      </c>
      <c r="E38" s="12">
        <v>35</v>
      </c>
      <c r="F38" s="12">
        <v>65</v>
      </c>
      <c r="G38" s="12">
        <v>5</v>
      </c>
      <c r="H38" s="13">
        <v>0.32</v>
      </c>
      <c r="I38" s="13">
        <v>0.63</v>
      </c>
      <c r="J38" s="13">
        <v>0.05</v>
      </c>
    </row>
    <row r="39" spans="1:10" x14ac:dyDescent="0.25">
      <c r="A39" s="2" t="s">
        <v>136</v>
      </c>
      <c r="B39" s="12">
        <v>275</v>
      </c>
      <c r="C39" s="13">
        <v>0.02</v>
      </c>
      <c r="D39" s="12">
        <v>125</v>
      </c>
      <c r="E39" s="12">
        <v>30</v>
      </c>
      <c r="F39" s="12">
        <v>90</v>
      </c>
      <c r="G39" s="12" t="s">
        <v>433</v>
      </c>
      <c r="H39" s="13">
        <v>0.26</v>
      </c>
      <c r="I39" s="13" t="s">
        <v>433</v>
      </c>
      <c r="J39" s="13" t="s">
        <v>433</v>
      </c>
    </row>
    <row r="40" spans="1:10" x14ac:dyDescent="0.25">
      <c r="A40" s="2" t="s">
        <v>137</v>
      </c>
      <c r="B40" s="12">
        <v>160</v>
      </c>
      <c r="C40" s="13">
        <v>0.01</v>
      </c>
      <c r="D40" s="12">
        <v>150</v>
      </c>
      <c r="E40" s="12">
        <v>45</v>
      </c>
      <c r="F40" s="12">
        <v>95</v>
      </c>
      <c r="G40" s="12">
        <v>10</v>
      </c>
      <c r="H40" s="13">
        <v>0.28999999999999998</v>
      </c>
      <c r="I40" s="13">
        <v>0.64</v>
      </c>
      <c r="J40" s="13">
        <v>7.0000000000000007E-2</v>
      </c>
    </row>
    <row r="41" spans="1:10" x14ac:dyDescent="0.25">
      <c r="A41" s="2" t="s">
        <v>138</v>
      </c>
      <c r="B41" s="12">
        <v>140</v>
      </c>
      <c r="C41" s="13">
        <v>0.01</v>
      </c>
      <c r="D41" s="12">
        <v>170</v>
      </c>
      <c r="E41" s="12">
        <v>55</v>
      </c>
      <c r="F41" s="12">
        <v>110</v>
      </c>
      <c r="G41" s="12">
        <v>5</v>
      </c>
      <c r="H41" s="13">
        <v>0.33</v>
      </c>
      <c r="I41" s="13">
        <v>0.63</v>
      </c>
      <c r="J41" s="13">
        <v>0.03</v>
      </c>
    </row>
    <row r="42" spans="1:10" x14ac:dyDescent="0.25">
      <c r="A42" s="2" t="s">
        <v>139</v>
      </c>
      <c r="B42" s="12">
        <v>145</v>
      </c>
      <c r="C42" s="13">
        <v>0.01</v>
      </c>
      <c r="D42" s="12">
        <v>165</v>
      </c>
      <c r="E42" s="12">
        <v>50</v>
      </c>
      <c r="F42" s="12">
        <v>110</v>
      </c>
      <c r="G42" s="12">
        <v>5</v>
      </c>
      <c r="H42" s="13">
        <v>0.31</v>
      </c>
      <c r="I42" s="13">
        <v>0.66</v>
      </c>
      <c r="J42" s="13">
        <v>0.03</v>
      </c>
    </row>
    <row r="43" spans="1:10" x14ac:dyDescent="0.25">
      <c r="A43" s="2" t="s">
        <v>140</v>
      </c>
      <c r="B43" s="12">
        <v>165</v>
      </c>
      <c r="C43" s="13">
        <v>0.01</v>
      </c>
      <c r="D43" s="12">
        <v>195</v>
      </c>
      <c r="E43" s="12">
        <v>75</v>
      </c>
      <c r="F43" s="12">
        <v>110</v>
      </c>
      <c r="G43" s="12">
        <v>15</v>
      </c>
      <c r="H43" s="13">
        <v>0.39</v>
      </c>
      <c r="I43" s="13">
        <v>0.55000000000000004</v>
      </c>
      <c r="J43" s="13">
        <v>7.0000000000000007E-2</v>
      </c>
    </row>
    <row r="44" spans="1:10" x14ac:dyDescent="0.25">
      <c r="A44" s="2" t="s">
        <v>141</v>
      </c>
      <c r="B44" s="12">
        <v>190</v>
      </c>
      <c r="C44" s="13">
        <v>0.01</v>
      </c>
      <c r="D44" s="12">
        <v>245</v>
      </c>
      <c r="E44" s="12">
        <v>80</v>
      </c>
      <c r="F44" s="12">
        <v>145</v>
      </c>
      <c r="G44" s="12">
        <v>15</v>
      </c>
      <c r="H44" s="13">
        <v>0.34</v>
      </c>
      <c r="I44" s="13">
        <v>0.6</v>
      </c>
      <c r="J44" s="13">
        <v>0.06</v>
      </c>
    </row>
    <row r="45" spans="1:10" x14ac:dyDescent="0.25">
      <c r="A45" s="2" t="s">
        <v>142</v>
      </c>
      <c r="B45" s="12">
        <v>150</v>
      </c>
      <c r="C45" s="13">
        <v>0.01</v>
      </c>
      <c r="D45" s="12">
        <v>240</v>
      </c>
      <c r="E45" s="12">
        <v>70</v>
      </c>
      <c r="F45" s="12">
        <v>120</v>
      </c>
      <c r="G45" s="12">
        <v>45</v>
      </c>
      <c r="H45" s="13">
        <v>0.3</v>
      </c>
      <c r="I45" s="13">
        <v>0.51</v>
      </c>
      <c r="J45" s="13">
        <v>0.2</v>
      </c>
    </row>
    <row r="46" spans="1:10" x14ac:dyDescent="0.25">
      <c r="A46" s="14" t="s">
        <v>143</v>
      </c>
      <c r="B46" s="15">
        <v>3190</v>
      </c>
      <c r="C46" s="16">
        <v>0.24</v>
      </c>
      <c r="D46" s="15">
        <v>2960</v>
      </c>
      <c r="E46" s="15">
        <v>1020</v>
      </c>
      <c r="F46" s="15">
        <v>1890</v>
      </c>
      <c r="G46" s="15">
        <v>50</v>
      </c>
      <c r="H46" s="16">
        <v>0.34</v>
      </c>
      <c r="I46" s="16">
        <v>0.64</v>
      </c>
      <c r="J46" s="16">
        <v>0.02</v>
      </c>
    </row>
    <row r="47" spans="1:10" x14ac:dyDescent="0.25">
      <c r="A47" s="29" t="s">
        <v>144</v>
      </c>
      <c r="B47" s="18">
        <v>6915</v>
      </c>
      <c r="C47" s="19">
        <v>0.52</v>
      </c>
      <c r="D47" s="18">
        <v>6635</v>
      </c>
      <c r="E47" s="18">
        <v>3130</v>
      </c>
      <c r="F47" s="18">
        <v>3235</v>
      </c>
      <c r="G47" s="18">
        <v>270</v>
      </c>
      <c r="H47" s="19">
        <v>0.47</v>
      </c>
      <c r="I47" s="19">
        <v>0.49</v>
      </c>
      <c r="J47" s="19">
        <v>0.04</v>
      </c>
    </row>
    <row r="48" spans="1:10" x14ac:dyDescent="0.25">
      <c r="A48" s="17" t="s">
        <v>145</v>
      </c>
      <c r="B48" s="18">
        <v>2295</v>
      </c>
      <c r="C48" s="19">
        <v>0.17</v>
      </c>
      <c r="D48" s="18">
        <v>2160</v>
      </c>
      <c r="E48" s="18">
        <v>660</v>
      </c>
      <c r="F48" s="18">
        <v>1420</v>
      </c>
      <c r="G48" s="18">
        <v>80</v>
      </c>
      <c r="H48" s="19">
        <v>0.3</v>
      </c>
      <c r="I48" s="19">
        <v>0.66</v>
      </c>
      <c r="J48" s="19">
        <v>0.04</v>
      </c>
    </row>
    <row r="49" spans="1:10" x14ac:dyDescent="0.25">
      <c r="A49" s="17" t="s">
        <v>146</v>
      </c>
      <c r="B49" s="18">
        <v>950</v>
      </c>
      <c r="C49" s="19">
        <v>7.0000000000000007E-2</v>
      </c>
      <c r="D49" s="18">
        <v>1165</v>
      </c>
      <c r="E49" s="18">
        <v>380</v>
      </c>
      <c r="F49" s="18">
        <v>690</v>
      </c>
      <c r="G49" s="18">
        <v>95</v>
      </c>
      <c r="H49" s="19">
        <v>0.33</v>
      </c>
      <c r="I49" s="19">
        <v>0.59</v>
      </c>
      <c r="J49" s="19">
        <v>0.08</v>
      </c>
    </row>
    <row r="50" spans="1:10" x14ac:dyDescent="0.25">
      <c r="A50" s="2" t="s">
        <v>40</v>
      </c>
      <c r="B50" s="2"/>
      <c r="C50" s="2"/>
      <c r="D50" s="2"/>
      <c r="E50" s="2"/>
      <c r="F50" s="2"/>
      <c r="G50" s="2"/>
      <c r="H50" s="2"/>
      <c r="I50" s="2"/>
      <c r="J50" s="2"/>
    </row>
    <row r="51" spans="1:10" x14ac:dyDescent="0.25">
      <c r="A51" s="2" t="s">
        <v>41</v>
      </c>
      <c r="B51" s="2"/>
      <c r="C51" s="2"/>
      <c r="D51" s="2"/>
      <c r="E51" s="2"/>
      <c r="F51" s="2"/>
      <c r="G51" s="2"/>
      <c r="H51" s="2"/>
      <c r="I51" s="2"/>
      <c r="J51" s="2"/>
    </row>
    <row r="52" spans="1:10" ht="141.75" x14ac:dyDescent="0.25">
      <c r="A52" s="20" t="s">
        <v>42</v>
      </c>
      <c r="B52" s="2"/>
      <c r="C52" s="2"/>
      <c r="D52" s="2"/>
      <c r="E52" s="2"/>
      <c r="F52" s="2"/>
      <c r="G52" s="2"/>
      <c r="H52" s="2"/>
      <c r="I52" s="2"/>
      <c r="J52" s="2"/>
    </row>
    <row r="53" spans="1:10" x14ac:dyDescent="0.25">
      <c r="A53" s="2" t="s">
        <v>43</v>
      </c>
      <c r="B53" s="2"/>
      <c r="C53" s="2"/>
      <c r="D53" s="2"/>
      <c r="E53" s="2"/>
      <c r="F53" s="2"/>
      <c r="G53" s="2"/>
      <c r="H53" s="2"/>
      <c r="I53" s="2"/>
      <c r="J53" s="2"/>
    </row>
    <row r="54" spans="1:10" ht="110.25" x14ac:dyDescent="0.25">
      <c r="A54" s="20" t="s">
        <v>44</v>
      </c>
      <c r="B54" s="2"/>
      <c r="C54" s="2"/>
      <c r="D54" s="2"/>
      <c r="E54" s="2"/>
      <c r="F54" s="2"/>
      <c r="G54" s="2"/>
      <c r="H54" s="2"/>
      <c r="I54" s="2"/>
      <c r="J54" s="2"/>
    </row>
  </sheetData>
  <conditionalFormatting sqref="C1:C1048576 H1:J1048576">
    <cfRule type="dataBar" priority="1">
      <dataBar>
        <cfvo type="num" val="0"/>
        <cfvo type="num" val="1"/>
        <color rgb="FFB4A9D4"/>
      </dataBar>
      <extLst>
        <ext xmlns:x14="http://schemas.microsoft.com/office/spreadsheetml/2009/9/main" uri="{B025F937-C7B1-47D3-B67F-A62EFF666E3E}">
          <x14:id>{3129232B-8F2D-4C19-83BA-0109B589C81B}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129232B-8F2D-4C19-83BA-0109B589C81B}">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0"/>
  <sheetViews>
    <sheetView workbookViewId="0"/>
  </sheetViews>
  <sheetFormatPr defaultColWidth="11" defaultRowHeight="15.75" x14ac:dyDescent="0.25"/>
  <cols>
    <col min="1" max="1" width="35.75" customWidth="1"/>
    <col min="2" max="8" width="16.75" customWidth="1"/>
  </cols>
  <sheetData>
    <row r="1" spans="1:8" ht="21" x14ac:dyDescent="0.35">
      <c r="A1" s="7" t="s">
        <v>2</v>
      </c>
      <c r="B1" s="2"/>
      <c r="C1" s="2"/>
      <c r="D1" s="2"/>
      <c r="E1" s="2"/>
      <c r="F1" s="2"/>
      <c r="G1" s="2"/>
      <c r="H1" s="2"/>
    </row>
    <row r="2" spans="1:8" x14ac:dyDescent="0.25">
      <c r="A2" s="2" t="s">
        <v>18</v>
      </c>
      <c r="B2" s="2"/>
      <c r="C2" s="2"/>
      <c r="D2" s="2"/>
      <c r="E2" s="2"/>
      <c r="F2" s="2"/>
      <c r="G2" s="2"/>
      <c r="H2" s="2"/>
    </row>
    <row r="3" spans="1:8" x14ac:dyDescent="0.25">
      <c r="A3" s="2" t="s">
        <v>15</v>
      </c>
      <c r="B3" s="2"/>
      <c r="C3" s="2"/>
      <c r="D3" s="2"/>
      <c r="E3" s="2"/>
      <c r="F3" s="2"/>
      <c r="G3" s="2"/>
      <c r="H3" s="2"/>
    </row>
    <row r="4" spans="1:8" x14ac:dyDescent="0.25">
      <c r="A4" s="2" t="s">
        <v>16</v>
      </c>
      <c r="B4" s="2"/>
      <c r="C4" s="2"/>
      <c r="D4" s="2"/>
      <c r="E4" s="2"/>
      <c r="F4" s="2"/>
      <c r="G4" s="2"/>
      <c r="H4" s="2"/>
    </row>
    <row r="5" spans="1:8" x14ac:dyDescent="0.25">
      <c r="A5" s="2" t="s">
        <v>19</v>
      </c>
      <c r="B5" s="2"/>
      <c r="C5" s="2"/>
      <c r="D5" s="2"/>
      <c r="E5" s="2"/>
      <c r="F5" s="2"/>
      <c r="G5" s="2"/>
      <c r="H5" s="2"/>
    </row>
    <row r="6" spans="1:8" ht="80.099999999999994" customHeight="1" x14ac:dyDescent="0.25">
      <c r="A6" s="4" t="s">
        <v>436</v>
      </c>
      <c r="B6" s="4" t="s">
        <v>104</v>
      </c>
      <c r="C6" s="4" t="s">
        <v>147</v>
      </c>
      <c r="D6" s="4" t="s">
        <v>148</v>
      </c>
      <c r="E6" s="4" t="s">
        <v>437</v>
      </c>
      <c r="F6" s="4" t="s">
        <v>149</v>
      </c>
      <c r="G6" s="4" t="s">
        <v>150</v>
      </c>
      <c r="H6" s="4" t="s">
        <v>151</v>
      </c>
    </row>
    <row r="7" spans="1:8" x14ac:dyDescent="0.25">
      <c r="A7" s="9" t="s">
        <v>104</v>
      </c>
      <c r="B7" s="10">
        <v>13350</v>
      </c>
      <c r="C7" s="10">
        <v>12475</v>
      </c>
      <c r="D7" s="10">
        <v>45</v>
      </c>
      <c r="E7" s="10">
        <v>825</v>
      </c>
      <c r="F7" s="11">
        <v>0.93</v>
      </c>
      <c r="G7" s="11">
        <v>0</v>
      </c>
      <c r="H7" s="11">
        <v>0.06</v>
      </c>
    </row>
    <row r="8" spans="1:8" x14ac:dyDescent="0.25">
      <c r="A8" s="2" t="s">
        <v>105</v>
      </c>
      <c r="B8" s="12">
        <v>555</v>
      </c>
      <c r="C8" s="12">
        <v>530</v>
      </c>
      <c r="D8" s="12" t="s">
        <v>433</v>
      </c>
      <c r="E8" s="12">
        <v>20</v>
      </c>
      <c r="F8" s="13">
        <v>0.96</v>
      </c>
      <c r="G8" s="13" t="s">
        <v>433</v>
      </c>
      <c r="H8" s="13" t="s">
        <v>433</v>
      </c>
    </row>
    <row r="9" spans="1:8" x14ac:dyDescent="0.25">
      <c r="A9" s="2" t="s">
        <v>106</v>
      </c>
      <c r="B9" s="12">
        <v>790</v>
      </c>
      <c r="C9" s="12">
        <v>745</v>
      </c>
      <c r="D9" s="12">
        <v>5</v>
      </c>
      <c r="E9" s="12">
        <v>40</v>
      </c>
      <c r="F9" s="13">
        <v>0.94</v>
      </c>
      <c r="G9" s="13">
        <v>0</v>
      </c>
      <c r="H9" s="13">
        <v>0.05</v>
      </c>
    </row>
    <row r="10" spans="1:8" x14ac:dyDescent="0.25">
      <c r="A10" s="2" t="s">
        <v>107</v>
      </c>
      <c r="B10" s="12">
        <v>430</v>
      </c>
      <c r="C10" s="12">
        <v>410</v>
      </c>
      <c r="D10" s="12" t="s">
        <v>433</v>
      </c>
      <c r="E10" s="12">
        <v>15</v>
      </c>
      <c r="F10" s="13">
        <v>0.96</v>
      </c>
      <c r="G10" s="13" t="s">
        <v>433</v>
      </c>
      <c r="H10" s="13" t="s">
        <v>433</v>
      </c>
    </row>
    <row r="11" spans="1:8" x14ac:dyDescent="0.25">
      <c r="A11" s="2" t="s">
        <v>108</v>
      </c>
      <c r="B11" s="12">
        <v>430</v>
      </c>
      <c r="C11" s="12">
        <v>400</v>
      </c>
      <c r="D11" s="12" t="s">
        <v>433</v>
      </c>
      <c r="E11" s="12">
        <v>30</v>
      </c>
      <c r="F11" s="13">
        <v>0.93</v>
      </c>
      <c r="G11" s="13" t="s">
        <v>433</v>
      </c>
      <c r="H11" s="13" t="s">
        <v>433</v>
      </c>
    </row>
    <row r="12" spans="1:8" x14ac:dyDescent="0.25">
      <c r="A12" s="2" t="s">
        <v>109</v>
      </c>
      <c r="B12" s="12">
        <v>245</v>
      </c>
      <c r="C12" s="12">
        <v>230</v>
      </c>
      <c r="D12" s="12" t="s">
        <v>433</v>
      </c>
      <c r="E12" s="12">
        <v>15</v>
      </c>
      <c r="F12" s="13">
        <v>0.94</v>
      </c>
      <c r="G12" s="13" t="s">
        <v>433</v>
      </c>
      <c r="H12" s="13" t="s">
        <v>433</v>
      </c>
    </row>
    <row r="13" spans="1:8" x14ac:dyDescent="0.25">
      <c r="A13" s="2" t="s">
        <v>110</v>
      </c>
      <c r="B13" s="12">
        <v>215</v>
      </c>
      <c r="C13" s="12">
        <v>200</v>
      </c>
      <c r="D13" s="12" t="s">
        <v>433</v>
      </c>
      <c r="E13" s="12">
        <v>10</v>
      </c>
      <c r="F13" s="13">
        <v>0.93</v>
      </c>
      <c r="G13" s="13" t="s">
        <v>433</v>
      </c>
      <c r="H13" s="13" t="s">
        <v>433</v>
      </c>
    </row>
    <row r="14" spans="1:8" x14ac:dyDescent="0.25">
      <c r="A14" s="2" t="s">
        <v>111</v>
      </c>
      <c r="B14" s="12">
        <v>180</v>
      </c>
      <c r="C14" s="12">
        <v>165</v>
      </c>
      <c r="D14" s="12" t="s">
        <v>433</v>
      </c>
      <c r="E14" s="12">
        <v>15</v>
      </c>
      <c r="F14" s="13">
        <v>0.91</v>
      </c>
      <c r="G14" s="13" t="s">
        <v>433</v>
      </c>
      <c r="H14" s="13" t="s">
        <v>433</v>
      </c>
    </row>
    <row r="15" spans="1:8" x14ac:dyDescent="0.25">
      <c r="A15" s="2" t="s">
        <v>112</v>
      </c>
      <c r="B15" s="12">
        <v>350</v>
      </c>
      <c r="C15" s="12">
        <v>325</v>
      </c>
      <c r="D15" s="12">
        <v>0</v>
      </c>
      <c r="E15" s="12">
        <v>25</v>
      </c>
      <c r="F15" s="13">
        <v>0.93</v>
      </c>
      <c r="G15" s="13">
        <v>0</v>
      </c>
      <c r="H15" s="13">
        <v>7.0000000000000007E-2</v>
      </c>
    </row>
    <row r="16" spans="1:8" x14ac:dyDescent="0.25">
      <c r="A16" s="2" t="s">
        <v>113</v>
      </c>
      <c r="B16" s="12">
        <v>525</v>
      </c>
      <c r="C16" s="12">
        <v>505</v>
      </c>
      <c r="D16" s="12">
        <v>0</v>
      </c>
      <c r="E16" s="12">
        <v>20</v>
      </c>
      <c r="F16" s="13">
        <v>0.96</v>
      </c>
      <c r="G16" s="13">
        <v>0</v>
      </c>
      <c r="H16" s="13">
        <v>0.04</v>
      </c>
    </row>
    <row r="17" spans="1:8" x14ac:dyDescent="0.25">
      <c r="A17" s="2" t="s">
        <v>114</v>
      </c>
      <c r="B17" s="12">
        <v>570</v>
      </c>
      <c r="C17" s="12">
        <v>540</v>
      </c>
      <c r="D17" s="12">
        <v>0</v>
      </c>
      <c r="E17" s="12">
        <v>30</v>
      </c>
      <c r="F17" s="13">
        <v>0.95</v>
      </c>
      <c r="G17" s="13">
        <v>0</v>
      </c>
      <c r="H17" s="13">
        <v>0.05</v>
      </c>
    </row>
    <row r="18" spans="1:8" x14ac:dyDescent="0.25">
      <c r="A18" s="2" t="s">
        <v>115</v>
      </c>
      <c r="B18" s="12">
        <v>790</v>
      </c>
      <c r="C18" s="12">
        <v>760</v>
      </c>
      <c r="D18" s="12">
        <v>0</v>
      </c>
      <c r="E18" s="12">
        <v>35</v>
      </c>
      <c r="F18" s="13">
        <v>0.96</v>
      </c>
      <c r="G18" s="13">
        <v>0</v>
      </c>
      <c r="H18" s="13">
        <v>0.04</v>
      </c>
    </row>
    <row r="19" spans="1:8" x14ac:dyDescent="0.25">
      <c r="A19" s="2" t="s">
        <v>116</v>
      </c>
      <c r="B19" s="12">
        <v>925</v>
      </c>
      <c r="C19" s="12">
        <v>875</v>
      </c>
      <c r="D19" s="12">
        <v>5</v>
      </c>
      <c r="E19" s="12">
        <v>45</v>
      </c>
      <c r="F19" s="13">
        <v>0.95</v>
      </c>
      <c r="G19" s="13">
        <v>0</v>
      </c>
      <c r="H19" s="13">
        <v>0.05</v>
      </c>
    </row>
    <row r="20" spans="1:8" x14ac:dyDescent="0.25">
      <c r="A20" s="2" t="s">
        <v>117</v>
      </c>
      <c r="B20" s="12">
        <v>695</v>
      </c>
      <c r="C20" s="12">
        <v>640</v>
      </c>
      <c r="D20" s="12" t="s">
        <v>433</v>
      </c>
      <c r="E20" s="12">
        <v>55</v>
      </c>
      <c r="F20" s="13">
        <v>0.92</v>
      </c>
      <c r="G20" s="13" t="s">
        <v>433</v>
      </c>
      <c r="H20" s="13" t="s">
        <v>433</v>
      </c>
    </row>
    <row r="21" spans="1:8" x14ac:dyDescent="0.25">
      <c r="A21" s="2" t="s">
        <v>118</v>
      </c>
      <c r="B21" s="12">
        <v>595</v>
      </c>
      <c r="C21" s="12">
        <v>555</v>
      </c>
      <c r="D21" s="12" t="s">
        <v>433</v>
      </c>
      <c r="E21" s="12">
        <v>40</v>
      </c>
      <c r="F21" s="13">
        <v>0.93</v>
      </c>
      <c r="G21" s="13" t="s">
        <v>433</v>
      </c>
      <c r="H21" s="13" t="s">
        <v>433</v>
      </c>
    </row>
    <row r="22" spans="1:8" x14ac:dyDescent="0.25">
      <c r="A22" s="2" t="s">
        <v>119</v>
      </c>
      <c r="B22" s="12">
        <v>540</v>
      </c>
      <c r="C22" s="12">
        <v>495</v>
      </c>
      <c r="D22" s="12">
        <v>5</v>
      </c>
      <c r="E22" s="12">
        <v>40</v>
      </c>
      <c r="F22" s="13">
        <v>0.92</v>
      </c>
      <c r="G22" s="13">
        <v>0.01</v>
      </c>
      <c r="H22" s="13">
        <v>7.0000000000000007E-2</v>
      </c>
    </row>
    <row r="23" spans="1:8" x14ac:dyDescent="0.25">
      <c r="A23" s="2" t="s">
        <v>120</v>
      </c>
      <c r="B23" s="12">
        <v>635</v>
      </c>
      <c r="C23" s="12">
        <v>585</v>
      </c>
      <c r="D23" s="12">
        <v>5</v>
      </c>
      <c r="E23" s="12">
        <v>50</v>
      </c>
      <c r="F23" s="13">
        <v>0.92</v>
      </c>
      <c r="G23" s="13">
        <v>0</v>
      </c>
      <c r="H23" s="13">
        <v>0.08</v>
      </c>
    </row>
    <row r="24" spans="1:8" x14ac:dyDescent="0.25">
      <c r="A24" s="2" t="s">
        <v>121</v>
      </c>
      <c r="B24" s="12">
        <v>385</v>
      </c>
      <c r="C24" s="12">
        <v>360</v>
      </c>
      <c r="D24" s="12" t="s">
        <v>433</v>
      </c>
      <c r="E24" s="12">
        <v>25</v>
      </c>
      <c r="F24" s="13">
        <v>0.93</v>
      </c>
      <c r="G24" s="13" t="s">
        <v>433</v>
      </c>
      <c r="H24" s="13" t="s">
        <v>433</v>
      </c>
    </row>
    <row r="25" spans="1:8" x14ac:dyDescent="0.25">
      <c r="A25" s="2" t="s">
        <v>122</v>
      </c>
      <c r="B25" s="12">
        <v>365</v>
      </c>
      <c r="C25" s="12">
        <v>325</v>
      </c>
      <c r="D25" s="12">
        <v>5</v>
      </c>
      <c r="E25" s="12">
        <v>30</v>
      </c>
      <c r="F25" s="13">
        <v>0.9</v>
      </c>
      <c r="G25" s="13">
        <v>0.01</v>
      </c>
      <c r="H25" s="13">
        <v>0.09</v>
      </c>
    </row>
    <row r="26" spans="1:8" x14ac:dyDescent="0.25">
      <c r="A26" s="2" t="s">
        <v>123</v>
      </c>
      <c r="B26" s="12">
        <v>460</v>
      </c>
      <c r="C26" s="12">
        <v>415</v>
      </c>
      <c r="D26" s="12" t="s">
        <v>433</v>
      </c>
      <c r="E26" s="12">
        <v>45</v>
      </c>
      <c r="F26" s="13">
        <v>0.9</v>
      </c>
      <c r="G26" s="13" t="s">
        <v>433</v>
      </c>
      <c r="H26" s="13" t="s">
        <v>433</v>
      </c>
    </row>
    <row r="27" spans="1:8" x14ac:dyDescent="0.25">
      <c r="A27" s="2" t="s">
        <v>124</v>
      </c>
      <c r="B27" s="12">
        <v>430</v>
      </c>
      <c r="C27" s="12">
        <v>385</v>
      </c>
      <c r="D27" s="12">
        <v>5</v>
      </c>
      <c r="E27" s="12">
        <v>40</v>
      </c>
      <c r="F27" s="13">
        <v>0.89</v>
      </c>
      <c r="G27" s="13">
        <v>0.01</v>
      </c>
      <c r="H27" s="13">
        <v>0.1</v>
      </c>
    </row>
    <row r="28" spans="1:8" x14ac:dyDescent="0.25">
      <c r="A28" s="2" t="s">
        <v>125</v>
      </c>
      <c r="B28" s="12">
        <v>230</v>
      </c>
      <c r="C28" s="12">
        <v>215</v>
      </c>
      <c r="D28" s="12">
        <v>0</v>
      </c>
      <c r="E28" s="12">
        <v>15</v>
      </c>
      <c r="F28" s="13">
        <v>0.93</v>
      </c>
      <c r="G28" s="13">
        <v>0</v>
      </c>
      <c r="H28" s="13">
        <v>7.0000000000000007E-2</v>
      </c>
    </row>
    <row r="29" spans="1:8" x14ac:dyDescent="0.25">
      <c r="A29" s="2" t="s">
        <v>126</v>
      </c>
      <c r="B29" s="12">
        <v>240</v>
      </c>
      <c r="C29" s="12">
        <v>220</v>
      </c>
      <c r="D29" s="12" t="s">
        <v>433</v>
      </c>
      <c r="E29" s="12">
        <v>15</v>
      </c>
      <c r="F29" s="13">
        <v>0.92</v>
      </c>
      <c r="G29" s="13" t="s">
        <v>433</v>
      </c>
      <c r="H29" s="13" t="s">
        <v>433</v>
      </c>
    </row>
    <row r="30" spans="1:8" x14ac:dyDescent="0.25">
      <c r="A30" s="2" t="s">
        <v>127</v>
      </c>
      <c r="B30" s="12">
        <v>205</v>
      </c>
      <c r="C30" s="12">
        <v>190</v>
      </c>
      <c r="D30" s="12">
        <v>0</v>
      </c>
      <c r="E30" s="12">
        <v>15</v>
      </c>
      <c r="F30" s="13">
        <v>0.92</v>
      </c>
      <c r="G30" s="13">
        <v>0</v>
      </c>
      <c r="H30" s="13">
        <v>0.08</v>
      </c>
    </row>
    <row r="31" spans="1:8" x14ac:dyDescent="0.25">
      <c r="A31" s="2" t="s">
        <v>128</v>
      </c>
      <c r="B31" s="12">
        <v>185</v>
      </c>
      <c r="C31" s="12">
        <v>175</v>
      </c>
      <c r="D31" s="12" t="s">
        <v>433</v>
      </c>
      <c r="E31" s="12">
        <v>5</v>
      </c>
      <c r="F31" s="13">
        <v>0.96</v>
      </c>
      <c r="G31" s="13" t="s">
        <v>433</v>
      </c>
      <c r="H31" s="13" t="s">
        <v>433</v>
      </c>
    </row>
    <row r="32" spans="1:8" x14ac:dyDescent="0.25">
      <c r="A32" s="2" t="s">
        <v>129</v>
      </c>
      <c r="B32" s="12">
        <v>195</v>
      </c>
      <c r="C32" s="12">
        <v>185</v>
      </c>
      <c r="D32" s="12">
        <v>0</v>
      </c>
      <c r="E32" s="12">
        <v>15</v>
      </c>
      <c r="F32" s="13">
        <v>0.93</v>
      </c>
      <c r="G32" s="13">
        <v>0</v>
      </c>
      <c r="H32" s="13">
        <v>7.0000000000000007E-2</v>
      </c>
    </row>
    <row r="33" spans="1:8" x14ac:dyDescent="0.25">
      <c r="A33" s="2" t="s">
        <v>130</v>
      </c>
      <c r="B33" s="12">
        <v>165</v>
      </c>
      <c r="C33" s="12">
        <v>150</v>
      </c>
      <c r="D33" s="12" t="s">
        <v>433</v>
      </c>
      <c r="E33" s="12">
        <v>15</v>
      </c>
      <c r="F33" s="13">
        <v>0.91</v>
      </c>
      <c r="G33" s="13" t="s">
        <v>433</v>
      </c>
      <c r="H33" s="13" t="s">
        <v>433</v>
      </c>
    </row>
    <row r="34" spans="1:8" x14ac:dyDescent="0.25">
      <c r="A34" s="2" t="s">
        <v>131</v>
      </c>
      <c r="B34" s="12">
        <v>170</v>
      </c>
      <c r="C34" s="12">
        <v>160</v>
      </c>
      <c r="D34" s="12">
        <v>0</v>
      </c>
      <c r="E34" s="12">
        <v>10</v>
      </c>
      <c r="F34" s="13">
        <v>0.94</v>
      </c>
      <c r="G34" s="13">
        <v>0</v>
      </c>
      <c r="H34" s="13">
        <v>0.06</v>
      </c>
    </row>
    <row r="35" spans="1:8" x14ac:dyDescent="0.25">
      <c r="A35" s="2" t="s">
        <v>132</v>
      </c>
      <c r="B35" s="12">
        <v>160</v>
      </c>
      <c r="C35" s="12">
        <v>145</v>
      </c>
      <c r="D35" s="12">
        <v>0</v>
      </c>
      <c r="E35" s="12">
        <v>15</v>
      </c>
      <c r="F35" s="13">
        <v>0.89</v>
      </c>
      <c r="G35" s="13">
        <v>0</v>
      </c>
      <c r="H35" s="13">
        <v>0.11</v>
      </c>
    </row>
    <row r="36" spans="1:8" x14ac:dyDescent="0.25">
      <c r="A36" s="2" t="s">
        <v>133</v>
      </c>
      <c r="B36" s="12">
        <v>120</v>
      </c>
      <c r="C36" s="12">
        <v>120</v>
      </c>
      <c r="D36" s="12">
        <v>0</v>
      </c>
      <c r="E36" s="12">
        <v>5</v>
      </c>
      <c r="F36" s="13">
        <v>0.97</v>
      </c>
      <c r="G36" s="13">
        <v>0</v>
      </c>
      <c r="H36" s="13">
        <v>0.03</v>
      </c>
    </row>
    <row r="37" spans="1:8" x14ac:dyDescent="0.25">
      <c r="A37" s="2" t="s">
        <v>134</v>
      </c>
      <c r="B37" s="12">
        <v>165</v>
      </c>
      <c r="C37" s="12">
        <v>155</v>
      </c>
      <c r="D37" s="12">
        <v>0</v>
      </c>
      <c r="E37" s="12">
        <v>5</v>
      </c>
      <c r="F37" s="13">
        <v>0.96</v>
      </c>
      <c r="G37" s="13">
        <v>0</v>
      </c>
      <c r="H37" s="13">
        <v>0.04</v>
      </c>
    </row>
    <row r="38" spans="1:8" x14ac:dyDescent="0.25">
      <c r="A38" s="2" t="s">
        <v>135</v>
      </c>
      <c r="B38" s="12">
        <v>185</v>
      </c>
      <c r="C38" s="12">
        <v>180</v>
      </c>
      <c r="D38" s="12" t="s">
        <v>433</v>
      </c>
      <c r="E38" s="12">
        <v>5</v>
      </c>
      <c r="F38" s="13">
        <v>0.97</v>
      </c>
      <c r="G38" s="13" t="s">
        <v>433</v>
      </c>
      <c r="H38" s="13" t="s">
        <v>433</v>
      </c>
    </row>
    <row r="39" spans="1:8" x14ac:dyDescent="0.25">
      <c r="A39" s="2" t="s">
        <v>136</v>
      </c>
      <c r="B39" s="12">
        <v>275</v>
      </c>
      <c r="C39" s="12">
        <v>260</v>
      </c>
      <c r="D39" s="12" t="s">
        <v>433</v>
      </c>
      <c r="E39" s="12">
        <v>15</v>
      </c>
      <c r="F39" s="13">
        <v>0.94</v>
      </c>
      <c r="G39" s="13" t="s">
        <v>433</v>
      </c>
      <c r="H39" s="13" t="s">
        <v>433</v>
      </c>
    </row>
    <row r="40" spans="1:8" x14ac:dyDescent="0.25">
      <c r="A40" s="2" t="s">
        <v>137</v>
      </c>
      <c r="B40" s="12">
        <v>160</v>
      </c>
      <c r="C40" s="12">
        <v>150</v>
      </c>
      <c r="D40" s="12">
        <v>0</v>
      </c>
      <c r="E40" s="12">
        <v>10</v>
      </c>
      <c r="F40" s="13">
        <v>0.93</v>
      </c>
      <c r="G40" s="13">
        <v>0</v>
      </c>
      <c r="H40" s="13">
        <v>7.0000000000000007E-2</v>
      </c>
    </row>
    <row r="41" spans="1:8" x14ac:dyDescent="0.25">
      <c r="A41" s="2" t="s">
        <v>138</v>
      </c>
      <c r="B41" s="12">
        <v>140</v>
      </c>
      <c r="C41" s="12">
        <v>135</v>
      </c>
      <c r="D41" s="12">
        <v>0</v>
      </c>
      <c r="E41" s="12">
        <v>5</v>
      </c>
      <c r="F41" s="13">
        <v>0.96</v>
      </c>
      <c r="G41" s="13">
        <v>0</v>
      </c>
      <c r="H41" s="13">
        <v>0.04</v>
      </c>
    </row>
    <row r="42" spans="1:8" x14ac:dyDescent="0.25">
      <c r="A42" s="2" t="s">
        <v>139</v>
      </c>
      <c r="B42" s="12">
        <v>145</v>
      </c>
      <c r="C42" s="12">
        <v>135</v>
      </c>
      <c r="D42" s="12">
        <v>0</v>
      </c>
      <c r="E42" s="12">
        <v>10</v>
      </c>
      <c r="F42" s="13">
        <v>0.93</v>
      </c>
      <c r="G42" s="13">
        <v>0</v>
      </c>
      <c r="H42" s="13">
        <v>7.0000000000000007E-2</v>
      </c>
    </row>
    <row r="43" spans="1:8" x14ac:dyDescent="0.25">
      <c r="A43" s="2" t="s">
        <v>140</v>
      </c>
      <c r="B43" s="12">
        <v>165</v>
      </c>
      <c r="C43" s="12">
        <v>155</v>
      </c>
      <c r="D43" s="12">
        <v>0</v>
      </c>
      <c r="E43" s="12">
        <v>10</v>
      </c>
      <c r="F43" s="13">
        <v>0.94</v>
      </c>
      <c r="G43" s="13">
        <v>0</v>
      </c>
      <c r="H43" s="13">
        <v>0.06</v>
      </c>
    </row>
    <row r="44" spans="1:8" x14ac:dyDescent="0.25">
      <c r="A44" s="2" t="s">
        <v>141</v>
      </c>
      <c r="B44" s="12">
        <v>190</v>
      </c>
      <c r="C44" s="12">
        <v>175</v>
      </c>
      <c r="D44" s="12">
        <v>0</v>
      </c>
      <c r="E44" s="12">
        <v>15</v>
      </c>
      <c r="F44" s="13">
        <v>0.92</v>
      </c>
      <c r="G44" s="13">
        <v>0</v>
      </c>
      <c r="H44" s="13">
        <v>0.08</v>
      </c>
    </row>
    <row r="45" spans="1:8" x14ac:dyDescent="0.25">
      <c r="A45" s="2" t="s">
        <v>142</v>
      </c>
      <c r="B45" s="12">
        <v>150</v>
      </c>
      <c r="C45" s="12">
        <v>135</v>
      </c>
      <c r="D45" s="12" t="s">
        <v>433</v>
      </c>
      <c r="E45" s="12">
        <v>10</v>
      </c>
      <c r="F45" s="13">
        <v>0.91</v>
      </c>
      <c r="G45" s="13" t="s">
        <v>433</v>
      </c>
      <c r="H45" s="13" t="s">
        <v>433</v>
      </c>
    </row>
    <row r="46" spans="1:8" x14ac:dyDescent="0.25">
      <c r="A46" s="2" t="s">
        <v>40</v>
      </c>
      <c r="B46" s="2"/>
      <c r="C46" s="2"/>
      <c r="D46" s="2"/>
      <c r="E46" s="2"/>
      <c r="F46" s="2"/>
      <c r="G46" s="2"/>
      <c r="H46" s="2"/>
    </row>
    <row r="47" spans="1:8" x14ac:dyDescent="0.25">
      <c r="A47" s="2" t="s">
        <v>45</v>
      </c>
      <c r="B47" s="2"/>
      <c r="C47" s="2"/>
      <c r="D47" s="2"/>
      <c r="E47" s="2"/>
      <c r="F47" s="2"/>
      <c r="G47" s="2"/>
      <c r="H47" s="2"/>
    </row>
    <row r="48" spans="1:8" ht="110.25" x14ac:dyDescent="0.25">
      <c r="A48" s="20" t="s">
        <v>46</v>
      </c>
      <c r="B48" s="2"/>
      <c r="C48" s="2"/>
      <c r="D48" s="2"/>
      <c r="E48" s="2"/>
      <c r="F48" s="2"/>
      <c r="G48" s="2"/>
      <c r="H48" s="2"/>
    </row>
    <row r="49" spans="1:8" x14ac:dyDescent="0.25">
      <c r="A49" s="2" t="s">
        <v>47</v>
      </c>
      <c r="B49" s="2"/>
      <c r="C49" s="2"/>
      <c r="D49" s="2"/>
      <c r="E49" s="2"/>
      <c r="F49" s="2"/>
      <c r="G49" s="2"/>
      <c r="H49" s="2"/>
    </row>
    <row r="50" spans="1:8" x14ac:dyDescent="0.25">
      <c r="A50" s="2" t="s">
        <v>48</v>
      </c>
      <c r="B50" s="2"/>
      <c r="C50" s="2"/>
      <c r="D50" s="2"/>
      <c r="E50" s="2"/>
      <c r="F50" s="2"/>
      <c r="G50" s="2"/>
      <c r="H50" s="2"/>
    </row>
  </sheetData>
  <conditionalFormatting sqref="F1:H1048576">
    <cfRule type="dataBar" priority="1">
      <dataBar>
        <cfvo type="num" val="0"/>
        <cfvo type="num" val="1"/>
        <color rgb="FFB4A9D4"/>
      </dataBar>
      <extLst>
        <ext xmlns:x14="http://schemas.microsoft.com/office/spreadsheetml/2009/9/main" uri="{B025F937-C7B1-47D3-B67F-A62EFF666E3E}">
          <x14:id>{1741F913-5BC5-4771-943C-9096203876C6}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741F913-5BC5-4771-943C-9096203876C6}">
            <x14:dataBar minLength="0" maxLength="100" gradient="0">
              <x14:cfvo type="num">
                <xm:f>0</xm:f>
              </x14:cfvo>
              <x14:cfvo type="num">
                <xm:f>1</xm:f>
              </x14:cfvo>
              <x14:negativeFillColor rgb="FFB4A9D4"/>
              <x14:axisColor rgb="FF000000"/>
            </x14:dataBar>
          </x14:cfRule>
          <xm:sqref>F1:H1048576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workbookViewId="0"/>
  </sheetViews>
  <sheetFormatPr defaultColWidth="11" defaultRowHeight="15.75" x14ac:dyDescent="0.25"/>
  <cols>
    <col min="1" max="1" width="35.75" customWidth="1"/>
    <col min="2" max="10" width="16.75" customWidth="1"/>
  </cols>
  <sheetData>
    <row r="1" spans="1:10" ht="21" x14ac:dyDescent="0.35">
      <c r="A1" s="7" t="s">
        <v>3</v>
      </c>
      <c r="B1" s="2"/>
      <c r="C1" s="2"/>
      <c r="D1" s="2"/>
      <c r="E1" s="2"/>
      <c r="F1" s="2"/>
      <c r="G1" s="2"/>
      <c r="H1" s="2"/>
      <c r="I1" s="2"/>
      <c r="J1" s="2"/>
    </row>
    <row r="2" spans="1:10" x14ac:dyDescent="0.25">
      <c r="A2" s="2" t="s">
        <v>20</v>
      </c>
      <c r="B2" s="2"/>
      <c r="C2" s="2"/>
      <c r="D2" s="2"/>
      <c r="E2" s="2"/>
      <c r="F2" s="2"/>
      <c r="G2" s="2"/>
      <c r="H2" s="2"/>
      <c r="I2" s="2"/>
      <c r="J2" s="2"/>
    </row>
    <row r="3" spans="1:10" x14ac:dyDescent="0.25">
      <c r="A3" s="2" t="s">
        <v>21</v>
      </c>
      <c r="B3" s="2"/>
      <c r="C3" s="2"/>
      <c r="D3" s="2"/>
      <c r="E3" s="2"/>
      <c r="F3" s="2"/>
      <c r="G3" s="2"/>
      <c r="H3" s="2"/>
      <c r="I3" s="2"/>
      <c r="J3" s="2"/>
    </row>
    <row r="4" spans="1:10" x14ac:dyDescent="0.25">
      <c r="A4" s="2" t="s">
        <v>15</v>
      </c>
      <c r="B4" s="2"/>
      <c r="C4" s="2"/>
      <c r="D4" s="2"/>
      <c r="E4" s="2"/>
      <c r="F4" s="2"/>
      <c r="G4" s="2"/>
      <c r="H4" s="2"/>
      <c r="I4" s="2"/>
      <c r="J4" s="2"/>
    </row>
    <row r="5" spans="1:10" x14ac:dyDescent="0.25">
      <c r="A5" s="2" t="s">
        <v>16</v>
      </c>
      <c r="B5" s="2"/>
      <c r="C5" s="2"/>
      <c r="D5" s="2"/>
      <c r="E5" s="2"/>
      <c r="F5" s="2"/>
      <c r="G5" s="2"/>
      <c r="H5" s="2"/>
      <c r="I5" s="2"/>
      <c r="J5" s="2"/>
    </row>
    <row r="6" spans="1:10" x14ac:dyDescent="0.25">
      <c r="A6" s="2" t="s">
        <v>22</v>
      </c>
      <c r="B6" s="2"/>
      <c r="C6" s="2"/>
      <c r="D6" s="2"/>
      <c r="E6" s="2"/>
      <c r="F6" s="2"/>
      <c r="G6" s="2"/>
      <c r="H6" s="2"/>
      <c r="I6" s="2"/>
      <c r="J6" s="2"/>
    </row>
    <row r="7" spans="1:10" x14ac:dyDescent="0.25">
      <c r="A7" s="21" t="s">
        <v>23</v>
      </c>
      <c r="B7" s="21" t="s">
        <v>210</v>
      </c>
      <c r="C7" s="2"/>
      <c r="D7" s="2"/>
      <c r="E7" s="2"/>
      <c r="F7" s="2"/>
      <c r="G7" s="2"/>
      <c r="H7" s="2"/>
      <c r="I7" s="2"/>
      <c r="J7" s="2"/>
    </row>
    <row r="8" spans="1:10" ht="80.099999999999994" customHeight="1" x14ac:dyDescent="0.25">
      <c r="A8" s="4" t="s">
        <v>438</v>
      </c>
      <c r="B8" s="4" t="s">
        <v>96</v>
      </c>
      <c r="C8" s="4" t="s">
        <v>97</v>
      </c>
      <c r="D8" s="4" t="s">
        <v>439</v>
      </c>
      <c r="E8" s="4" t="s">
        <v>98</v>
      </c>
      <c r="F8" s="4" t="s">
        <v>99</v>
      </c>
      <c r="G8" s="4" t="s">
        <v>100</v>
      </c>
      <c r="H8" s="4" t="s">
        <v>101</v>
      </c>
      <c r="I8" s="4" t="s">
        <v>102</v>
      </c>
      <c r="J8" s="4" t="s">
        <v>103</v>
      </c>
    </row>
    <row r="9" spans="1:10" x14ac:dyDescent="0.25">
      <c r="A9" s="9" t="s">
        <v>104</v>
      </c>
      <c r="B9" s="10">
        <f>VLOOKUP(CONCATENATE($A9, " ", $B$7), 'Table 3 - Full data'!$A$2:$J$31, 2, FALSE)</f>
        <v>13350</v>
      </c>
      <c r="C9" s="11">
        <f>VLOOKUP(CONCATENATE($A9, " ", $B$7), 'Table 3 - Full data'!$A$2:$J$31, 3, FALSE)</f>
        <v>1</v>
      </c>
      <c r="D9" s="10">
        <f>VLOOKUP(CONCATENATE($A9, " ", $B$7), 'Table 3 - Full data'!$A$2:$J$31, 4, FALSE)</f>
        <v>12920</v>
      </c>
      <c r="E9" s="10">
        <f>VLOOKUP(CONCATENATE($A9, " ", $B$7), 'Table 3 - Full data'!$A$2:$J$31, 5, FALSE)</f>
        <v>5190</v>
      </c>
      <c r="F9" s="10">
        <f>VLOOKUP(CONCATENATE($A9, " ", $B$7), 'Table 3 - Full data'!$A$2:$J$31, 6, FALSE)</f>
        <v>7235</v>
      </c>
      <c r="G9" s="10">
        <f>VLOOKUP(CONCATENATE($A9, " ", $B$7), 'Table 3 - Full data'!$A$2:$J$31, 7, FALSE)</f>
        <v>495</v>
      </c>
      <c r="H9" s="11">
        <f>VLOOKUP(CONCATENATE($A9, " ", $B$7), 'Table 3 - Full data'!$A$2:$J$31, 8, FALSE)</f>
        <v>0.4</v>
      </c>
      <c r="I9" s="11">
        <f>VLOOKUP(CONCATENATE($A9, " ", $B$7), 'Table 3 - Full data'!$A$2:$J$31, 9, FALSE)</f>
        <v>0.56000000000000005</v>
      </c>
      <c r="J9" s="11">
        <f>VLOOKUP(CONCATENATE($A9, " ", $B$7), 'Table 3 - Full data'!$A$2:$J$31, 10, FALSE)</f>
        <v>0.04</v>
      </c>
    </row>
    <row r="10" spans="1:10" x14ac:dyDescent="0.25">
      <c r="A10" s="2" t="s">
        <v>152</v>
      </c>
      <c r="B10" s="12">
        <f>VLOOKUP(CONCATENATE($A10, " ", $B$7), 'Table 3 - Full data'!$A$2:$J$31, 2, FALSE)</f>
        <v>385</v>
      </c>
      <c r="C10" s="13">
        <f>VLOOKUP(CONCATENATE($A10, " ", $B$7), 'Table 3 - Full data'!$A$2:$J$31, 3, FALSE)</f>
        <v>0.03</v>
      </c>
      <c r="D10" s="12">
        <f>VLOOKUP(CONCATENATE($A10, " ", $B$7), 'Table 3 - Full data'!$A$2:$J$31, 4, FALSE)</f>
        <v>375</v>
      </c>
      <c r="E10" s="12">
        <f>VLOOKUP(CONCATENATE($A10, " ", $B$7), 'Table 3 - Full data'!$A$2:$J$31, 5, FALSE)</f>
        <v>70</v>
      </c>
      <c r="F10" s="12">
        <f>VLOOKUP(CONCATENATE($A10, " ", $B$7), 'Table 3 - Full data'!$A$2:$J$31, 6, FALSE)</f>
        <v>300</v>
      </c>
      <c r="G10" s="12">
        <f>VLOOKUP(CONCATENATE($A10, " ", $B$7), 'Table 3 - Full data'!$A$2:$J$31, 7, FALSE)</f>
        <v>5</v>
      </c>
      <c r="H10" s="13">
        <f>VLOOKUP(CONCATENATE($A10, " ", $B$7), 'Table 3 - Full data'!$A$2:$J$31, 8, FALSE)</f>
        <v>0.18</v>
      </c>
      <c r="I10" s="13">
        <f>VLOOKUP(CONCATENATE($A10, " ", $B$7), 'Table 3 - Full data'!$A$2:$J$31, 9, FALSE)</f>
        <v>0.8</v>
      </c>
      <c r="J10" s="13">
        <f>VLOOKUP(CONCATENATE($A10, " ", $B$7), 'Table 3 - Full data'!$A$2:$J$31, 10, FALSE)</f>
        <v>0.02</v>
      </c>
    </row>
    <row r="11" spans="1:10" x14ac:dyDescent="0.25">
      <c r="A11" s="2" t="s">
        <v>153</v>
      </c>
      <c r="B11" s="12">
        <f>VLOOKUP(CONCATENATE($A11, " ", $B$7), 'Table 3 - Full data'!$A$2:$J$31, 2, FALSE)</f>
        <v>6275</v>
      </c>
      <c r="C11" s="13">
        <f>VLOOKUP(CONCATENATE($A11, " ", $B$7), 'Table 3 - Full data'!$A$2:$J$31, 3, FALSE)</f>
        <v>0.47</v>
      </c>
      <c r="D11" s="12">
        <f>VLOOKUP(CONCATENATE($A11, " ", $B$7), 'Table 3 - Full data'!$A$2:$J$31, 4, FALSE)</f>
        <v>6055</v>
      </c>
      <c r="E11" s="12">
        <f>VLOOKUP(CONCATENATE($A11, " ", $B$7), 'Table 3 - Full data'!$A$2:$J$31, 5, FALSE)</f>
        <v>2400</v>
      </c>
      <c r="F11" s="12">
        <f>VLOOKUP(CONCATENATE($A11, " ", $B$7), 'Table 3 - Full data'!$A$2:$J$31, 6, FALSE)</f>
        <v>3460</v>
      </c>
      <c r="G11" s="12">
        <f>VLOOKUP(CONCATENATE($A11, " ", $B$7), 'Table 3 - Full data'!$A$2:$J$31, 7, FALSE)</f>
        <v>195</v>
      </c>
      <c r="H11" s="13">
        <f>VLOOKUP(CONCATENATE($A11, " ", $B$7), 'Table 3 - Full data'!$A$2:$J$31, 8, FALSE)</f>
        <v>0.4</v>
      </c>
      <c r="I11" s="13">
        <f>VLOOKUP(CONCATENATE($A11, " ", $B$7), 'Table 3 - Full data'!$A$2:$J$31, 9, FALSE)</f>
        <v>0.56999999999999995</v>
      </c>
      <c r="J11" s="13">
        <f>VLOOKUP(CONCATENATE($A11, " ", $B$7), 'Table 3 - Full data'!$A$2:$J$31, 10, FALSE)</f>
        <v>0.03</v>
      </c>
    </row>
    <row r="12" spans="1:10" x14ac:dyDescent="0.25">
      <c r="A12" s="2" t="s">
        <v>154</v>
      </c>
      <c r="B12" s="12">
        <f>VLOOKUP(CONCATENATE($A12, " ", $B$7), 'Table 3 - Full data'!$A$2:$J$31, 2, FALSE)</f>
        <v>6120</v>
      </c>
      <c r="C12" s="13">
        <f>VLOOKUP(CONCATENATE($A12, " ", $B$7), 'Table 3 - Full data'!$A$2:$J$31, 3, FALSE)</f>
        <v>0.46</v>
      </c>
      <c r="D12" s="12">
        <f>VLOOKUP(CONCATENATE($A12, " ", $B$7), 'Table 3 - Full data'!$A$2:$J$31, 4, FALSE)</f>
        <v>5940</v>
      </c>
      <c r="E12" s="12">
        <f>VLOOKUP(CONCATENATE($A12, " ", $B$7), 'Table 3 - Full data'!$A$2:$J$31, 5, FALSE)</f>
        <v>2685</v>
      </c>
      <c r="F12" s="12">
        <f>VLOOKUP(CONCATENATE($A12, " ", $B$7), 'Table 3 - Full data'!$A$2:$J$31, 6, FALSE)</f>
        <v>3000</v>
      </c>
      <c r="G12" s="12">
        <f>VLOOKUP(CONCATENATE($A12, " ", $B$7), 'Table 3 - Full data'!$A$2:$J$31, 7, FALSE)</f>
        <v>255</v>
      </c>
      <c r="H12" s="13">
        <f>VLOOKUP(CONCATENATE($A12, " ", $B$7), 'Table 3 - Full data'!$A$2:$J$31, 8, FALSE)</f>
        <v>0.45</v>
      </c>
      <c r="I12" s="13">
        <f>VLOOKUP(CONCATENATE($A12, " ", $B$7), 'Table 3 - Full data'!$A$2:$J$31, 9, FALSE)</f>
        <v>0.5</v>
      </c>
      <c r="J12" s="13">
        <f>VLOOKUP(CONCATENATE($A12, " ", $B$7), 'Table 3 - Full data'!$A$2:$J$31, 10, FALSE)</f>
        <v>0.04</v>
      </c>
    </row>
    <row r="13" spans="1:10" x14ac:dyDescent="0.25">
      <c r="A13" s="2" t="s">
        <v>155</v>
      </c>
      <c r="B13" s="12">
        <f>VLOOKUP(CONCATENATE($A13, " ", $B$7), 'Table 3 - Full data'!$A$2:$J$31, 2, FALSE)</f>
        <v>235</v>
      </c>
      <c r="C13" s="13">
        <f>VLOOKUP(CONCATENATE($A13, " ", $B$7), 'Table 3 - Full data'!$A$2:$J$31, 3, FALSE)</f>
        <v>0.02</v>
      </c>
      <c r="D13" s="12">
        <f>VLOOKUP(CONCATENATE($A13, " ", $B$7), 'Table 3 - Full data'!$A$2:$J$31, 4, FALSE)</f>
        <v>230</v>
      </c>
      <c r="E13" s="12">
        <f>VLOOKUP(CONCATENATE($A13, " ", $B$7), 'Table 3 - Full data'!$A$2:$J$31, 5, FALSE)</f>
        <v>40</v>
      </c>
      <c r="F13" s="12">
        <f>VLOOKUP(CONCATENATE($A13, " ", $B$7), 'Table 3 - Full data'!$A$2:$J$31, 6, FALSE)</f>
        <v>180</v>
      </c>
      <c r="G13" s="12">
        <f>VLOOKUP(CONCATENATE($A13, " ", $B$7), 'Table 3 - Full data'!$A$2:$J$31, 7, FALSE)</f>
        <v>10</v>
      </c>
      <c r="H13" s="13">
        <f>VLOOKUP(CONCATENATE($A13, " ", $B$7), 'Table 3 - Full data'!$A$2:$J$31, 8, FALSE)</f>
        <v>0.17</v>
      </c>
      <c r="I13" s="13">
        <f>VLOOKUP(CONCATENATE($A13, " ", $B$7), 'Table 3 - Full data'!$A$2:$J$31, 9, FALSE)</f>
        <v>0.78</v>
      </c>
      <c r="J13" s="13">
        <f>VLOOKUP(CONCATENATE($A13, " ", $B$7), 'Table 3 - Full data'!$A$2:$J$31, 10, FALSE)</f>
        <v>0.05</v>
      </c>
    </row>
    <row r="14" spans="1:10" x14ac:dyDescent="0.25">
      <c r="A14" s="2" t="s">
        <v>156</v>
      </c>
      <c r="B14" s="12">
        <f>VLOOKUP(CONCATENATE($A14, " ", $B$7), 'Table 3 - Full data'!$A$2:$J$31, 2, FALSE)</f>
        <v>335</v>
      </c>
      <c r="C14" s="13">
        <f>VLOOKUP(CONCATENATE($A14, " ", $B$7), 'Table 3 - Full data'!$A$2:$J$31, 3, FALSE)</f>
        <v>0.03</v>
      </c>
      <c r="D14" s="12">
        <f>VLOOKUP(CONCATENATE($A14, " ", $B$7), 'Table 3 - Full data'!$A$2:$J$31, 4, FALSE)</f>
        <v>325</v>
      </c>
      <c r="E14" s="12" t="str">
        <f>VLOOKUP(CONCATENATE($A14, " ", $B$7), 'Table 3 - Full data'!$A$2:$J$31, 5, FALSE)</f>
        <v>[c]</v>
      </c>
      <c r="F14" s="12">
        <f>VLOOKUP(CONCATENATE($A14, " ", $B$7), 'Table 3 - Full data'!$A$2:$J$31, 6, FALSE)</f>
        <v>295</v>
      </c>
      <c r="G14" s="12">
        <f>VLOOKUP(CONCATENATE($A14, " ", $B$7), 'Table 3 - Full data'!$A$2:$J$31, 7, FALSE)</f>
        <v>25</v>
      </c>
      <c r="H14" s="13" t="str">
        <f>VLOOKUP(CONCATENATE($A14, " ", $B$7), 'Table 3 - Full data'!$A$2:$J$31, 8, FALSE)</f>
        <v>[c]</v>
      </c>
      <c r="I14" s="13">
        <f>VLOOKUP(CONCATENATE($A14, " ", $B$7), 'Table 3 - Full data'!$A$2:$J$31, 9, FALSE)</f>
        <v>0.92</v>
      </c>
      <c r="J14" s="13" t="str">
        <f>VLOOKUP(CONCATENATE($A14, " ", $B$7), 'Table 3 - Full data'!$A$2:$J$31, 10, FALSE)</f>
        <v>[c]</v>
      </c>
    </row>
    <row r="15" spans="1:10" x14ac:dyDescent="0.25">
      <c r="A15" s="2" t="s">
        <v>40</v>
      </c>
      <c r="B15" s="2"/>
      <c r="C15" s="2"/>
      <c r="D15" s="2"/>
      <c r="E15" s="2"/>
      <c r="F15" s="2"/>
      <c r="G15" s="2"/>
      <c r="H15" s="2"/>
      <c r="I15" s="2"/>
      <c r="J15" s="2"/>
    </row>
    <row r="16" spans="1:10" x14ac:dyDescent="0.25">
      <c r="A16" s="2" t="s">
        <v>45</v>
      </c>
      <c r="B16" s="2"/>
      <c r="C16" s="2"/>
      <c r="D16" s="2"/>
      <c r="E16" s="2"/>
      <c r="F16" s="2"/>
      <c r="G16" s="2"/>
      <c r="H16" s="2"/>
      <c r="I16" s="2"/>
      <c r="J16" s="2"/>
    </row>
    <row r="17" spans="1:10" x14ac:dyDescent="0.25">
      <c r="A17" s="2" t="s">
        <v>49</v>
      </c>
      <c r="B17" s="2"/>
      <c r="C17" s="2"/>
      <c r="D17" s="2"/>
      <c r="E17" s="2"/>
      <c r="F17" s="2"/>
      <c r="G17" s="2"/>
      <c r="H17" s="2"/>
      <c r="I17" s="2"/>
      <c r="J17" s="2"/>
    </row>
    <row r="18" spans="1:10" x14ac:dyDescent="0.25">
      <c r="A18" s="2" t="s">
        <v>50</v>
      </c>
      <c r="B18" s="2"/>
      <c r="C18" s="2"/>
      <c r="D18" s="2"/>
      <c r="E18" s="2"/>
      <c r="F18" s="2"/>
      <c r="G18" s="2"/>
      <c r="H18" s="2"/>
      <c r="I18" s="2"/>
      <c r="J18" s="2"/>
    </row>
  </sheetData>
  <conditionalFormatting sqref="C1:C1048576 H1:J1048576">
    <cfRule type="dataBar" priority="1">
      <dataBar>
        <cfvo type="num" val="0"/>
        <cfvo type="num" val="1"/>
        <color rgb="FFB4A9D4"/>
      </dataBar>
      <extLst>
        <ext xmlns:x14="http://schemas.microsoft.com/office/spreadsheetml/2009/9/main" uri="{B025F937-C7B1-47D3-B67F-A62EFF666E3E}">
          <x14:id>{78C13AEF-43F1-439E-A05B-0622626DFEC3}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8C13AEF-43F1-439E-A05B-0622626DFEC3}">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lookup'!A3:A7</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workbookViewId="0"/>
  </sheetViews>
  <sheetFormatPr defaultColWidth="11" defaultRowHeight="15.75" x14ac:dyDescent="0.25"/>
  <cols>
    <col min="1" max="1" width="50.75" customWidth="1"/>
    <col min="2" max="7" width="16.75" customWidth="1"/>
    <col min="8" max="8" width="16" customWidth="1"/>
    <col min="9" max="10" width="16.75" customWidth="1"/>
  </cols>
  <sheetData>
    <row r="1" spans="1:10" ht="21" x14ac:dyDescent="0.35">
      <c r="A1" s="7" t="s">
        <v>4</v>
      </c>
      <c r="B1" s="2"/>
      <c r="C1" s="2"/>
      <c r="D1" s="2"/>
      <c r="E1" s="2"/>
      <c r="F1" s="2"/>
      <c r="G1" s="2"/>
      <c r="H1" s="2"/>
      <c r="I1" s="2"/>
      <c r="J1" s="2"/>
    </row>
    <row r="2" spans="1:10" x14ac:dyDescent="0.25">
      <c r="A2" s="2" t="s">
        <v>24</v>
      </c>
      <c r="B2" s="2"/>
      <c r="C2" s="2"/>
      <c r="D2" s="2"/>
      <c r="E2" s="2"/>
      <c r="F2" s="2"/>
      <c r="G2" s="2"/>
      <c r="H2" s="2"/>
      <c r="I2" s="2"/>
      <c r="J2" s="2"/>
    </row>
    <row r="3" spans="1:10" x14ac:dyDescent="0.25">
      <c r="A3" s="2" t="s">
        <v>25</v>
      </c>
      <c r="B3" s="2"/>
      <c r="C3" s="2"/>
      <c r="D3" s="2"/>
      <c r="E3" s="2"/>
      <c r="F3" s="2"/>
      <c r="G3" s="2"/>
      <c r="H3" s="2"/>
      <c r="I3" s="2"/>
      <c r="J3" s="2"/>
    </row>
    <row r="4" spans="1:10" x14ac:dyDescent="0.25">
      <c r="A4" s="2" t="s">
        <v>15</v>
      </c>
      <c r="B4" s="2"/>
      <c r="C4" s="2"/>
      <c r="D4" s="2"/>
      <c r="E4" s="2"/>
      <c r="F4" s="2"/>
      <c r="G4" s="2"/>
      <c r="H4" s="2"/>
      <c r="I4" s="2"/>
      <c r="J4" s="2"/>
    </row>
    <row r="5" spans="1:10" x14ac:dyDescent="0.25">
      <c r="A5" s="2" t="s">
        <v>16</v>
      </c>
      <c r="B5" s="2"/>
      <c r="C5" s="2"/>
      <c r="D5" s="2"/>
      <c r="E5" s="2"/>
      <c r="F5" s="2"/>
      <c r="G5" s="2"/>
      <c r="H5" s="2"/>
      <c r="I5" s="2"/>
      <c r="J5" s="2"/>
    </row>
    <row r="6" spans="1:10" x14ac:dyDescent="0.25">
      <c r="A6" s="2" t="s">
        <v>26</v>
      </c>
      <c r="B6" s="2"/>
      <c r="C6" s="2"/>
      <c r="D6" s="2"/>
      <c r="E6" s="2"/>
      <c r="F6" s="2"/>
      <c r="G6" s="2"/>
      <c r="H6" s="2"/>
      <c r="I6" s="2"/>
      <c r="J6" s="2"/>
    </row>
    <row r="7" spans="1:10" x14ac:dyDescent="0.25">
      <c r="A7" s="21" t="s">
        <v>23</v>
      </c>
      <c r="B7" s="21" t="s">
        <v>210</v>
      </c>
      <c r="C7" s="2"/>
      <c r="D7" s="2"/>
      <c r="E7" s="2"/>
      <c r="F7" s="2"/>
      <c r="G7" s="2"/>
      <c r="H7" s="2"/>
      <c r="I7" s="2"/>
      <c r="J7" s="2"/>
    </row>
    <row r="8" spans="1:10" ht="80.099999999999994" customHeight="1" x14ac:dyDescent="0.25">
      <c r="A8" s="4" t="s">
        <v>440</v>
      </c>
      <c r="B8" s="4" t="s">
        <v>96</v>
      </c>
      <c r="C8" s="4" t="s">
        <v>157</v>
      </c>
      <c r="D8" s="4" t="s">
        <v>441</v>
      </c>
      <c r="E8" s="4" t="s">
        <v>98</v>
      </c>
      <c r="F8" s="4" t="s">
        <v>99</v>
      </c>
      <c r="G8" s="4" t="s">
        <v>100</v>
      </c>
      <c r="H8" s="4" t="s">
        <v>101</v>
      </c>
      <c r="I8" s="4" t="s">
        <v>102</v>
      </c>
      <c r="J8" s="4" t="s">
        <v>103</v>
      </c>
    </row>
    <row r="9" spans="1:10" x14ac:dyDescent="0.25">
      <c r="A9" s="9" t="s">
        <v>104</v>
      </c>
      <c r="B9" s="10">
        <f>VLOOKUP(CONCATENATE($A9, " ", $B$7), 'Table 4 - Full data'!$A$2:$J$181, 2, FALSE)</f>
        <v>13350</v>
      </c>
      <c r="C9" s="11">
        <f>VLOOKUP(CONCATENATE($A9, " ", $B$7), 'Table 4 - Full data'!$A$2:$J$181, 3, FALSE)</f>
        <v>1</v>
      </c>
      <c r="D9" s="10">
        <f>VLOOKUP(CONCATENATE($A9, " ", $B$7), 'Table 4 - Full data'!$A$2:$J$181, 4, FALSE)</f>
        <v>12920</v>
      </c>
      <c r="E9" s="10">
        <f>VLOOKUP(CONCATENATE($A9, " ", $B$7), 'Table 4 - Full data'!$A$2:$J$181, 5, FALSE)</f>
        <v>5190</v>
      </c>
      <c r="F9" s="10">
        <f>VLOOKUP(CONCATENATE($A9, " ", $B$7), 'Table 4 - Full data'!$A$2:$J$181, 6, FALSE)</f>
        <v>7235</v>
      </c>
      <c r="G9" s="10">
        <f>VLOOKUP(CONCATENATE($A9, " ", $B$7), 'Table 4 - Full data'!$A$2:$J$181, 7, FALSE)</f>
        <v>495</v>
      </c>
      <c r="H9" s="11">
        <f>VLOOKUP(CONCATENATE($A9, " ", $B$7), 'Table 4 - Full data'!$A$2:$J$181, 8, FALSE)</f>
        <v>0.4</v>
      </c>
      <c r="I9" s="11">
        <f>VLOOKUP(CONCATENATE($A9, " ", $B$7), 'Table 4 - Full data'!$A$2:$J$181, 9, FALSE)</f>
        <v>0.56000000000000005</v>
      </c>
      <c r="J9" s="11">
        <f>VLOOKUP(CONCATENATE($A9, " ", $B$7), 'Table 4 - Full data'!$A$2:$J$181, 10, FALSE)</f>
        <v>0.04</v>
      </c>
    </row>
    <row r="10" spans="1:10" x14ac:dyDescent="0.25">
      <c r="A10" s="2" t="s">
        <v>158</v>
      </c>
      <c r="B10" s="12">
        <f>VLOOKUP(CONCATENATE($A10, " ", $B$7), 'Table 4 - Full data'!$A$2:$J$181, 2, FALSE)</f>
        <v>620</v>
      </c>
      <c r="C10" s="13">
        <f>VLOOKUP(CONCATENATE($A10, " ", $B$7), 'Table 4 - Full data'!$A$2:$J$181, 3, FALSE)</f>
        <v>0.05</v>
      </c>
      <c r="D10" s="12">
        <f>VLOOKUP(CONCATENATE($A10, " ", $B$7), 'Table 4 - Full data'!$A$2:$J$181, 4, FALSE)</f>
        <v>605</v>
      </c>
      <c r="E10" s="12">
        <f>VLOOKUP(CONCATENATE($A10, " ", $B$7), 'Table 4 - Full data'!$A$2:$J$181, 5, FALSE)</f>
        <v>290</v>
      </c>
      <c r="F10" s="12">
        <f>VLOOKUP(CONCATENATE($A10, " ", $B$7), 'Table 4 - Full data'!$A$2:$J$181, 6, FALSE)</f>
        <v>285</v>
      </c>
      <c r="G10" s="12">
        <f>VLOOKUP(CONCATENATE($A10, " ", $B$7), 'Table 4 - Full data'!$A$2:$J$181, 7, FALSE)</f>
        <v>25</v>
      </c>
      <c r="H10" s="13">
        <f>VLOOKUP(CONCATENATE($A10, " ", $B$7), 'Table 4 - Full data'!$A$2:$J$181, 8, FALSE)</f>
        <v>0.48</v>
      </c>
      <c r="I10" s="13">
        <f>VLOOKUP(CONCATENATE($A10, " ", $B$7), 'Table 4 - Full data'!$A$2:$J$181, 9, FALSE)</f>
        <v>0.48</v>
      </c>
      <c r="J10" s="13">
        <f>VLOOKUP(CONCATENATE($A10, " ", $B$7), 'Table 4 - Full data'!$A$2:$J$181, 10, FALSE)</f>
        <v>0.04</v>
      </c>
    </row>
    <row r="11" spans="1:10" x14ac:dyDescent="0.25">
      <c r="A11" s="2" t="s">
        <v>159</v>
      </c>
      <c r="B11" s="12">
        <f>VLOOKUP(CONCATENATE($A11, " ", $B$7), 'Table 4 - Full data'!$A$2:$J$181, 2, FALSE)</f>
        <v>390</v>
      </c>
      <c r="C11" s="13">
        <f>VLOOKUP(CONCATENATE($A11, " ", $B$7), 'Table 4 - Full data'!$A$2:$J$181, 3, FALSE)</f>
        <v>0.03</v>
      </c>
      <c r="D11" s="12">
        <f>VLOOKUP(CONCATENATE($A11, " ", $B$7), 'Table 4 - Full data'!$A$2:$J$181, 4, FALSE)</f>
        <v>375</v>
      </c>
      <c r="E11" s="12">
        <f>VLOOKUP(CONCATENATE($A11, " ", $B$7), 'Table 4 - Full data'!$A$2:$J$181, 5, FALSE)</f>
        <v>180</v>
      </c>
      <c r="F11" s="12">
        <f>VLOOKUP(CONCATENATE($A11, " ", $B$7), 'Table 4 - Full data'!$A$2:$J$181, 6, FALSE)</f>
        <v>190</v>
      </c>
      <c r="G11" s="12">
        <f>VLOOKUP(CONCATENATE($A11, " ", $B$7), 'Table 4 - Full data'!$A$2:$J$181, 7, FALSE)</f>
        <v>10</v>
      </c>
      <c r="H11" s="13">
        <f>VLOOKUP(CONCATENATE($A11, " ", $B$7), 'Table 4 - Full data'!$A$2:$J$181, 8, FALSE)</f>
        <v>0.48</v>
      </c>
      <c r="I11" s="13">
        <f>VLOOKUP(CONCATENATE($A11, " ", $B$7), 'Table 4 - Full data'!$A$2:$J$181, 9, FALSE)</f>
        <v>0.5</v>
      </c>
      <c r="J11" s="13">
        <f>VLOOKUP(CONCATENATE($A11, " ", $B$7), 'Table 4 - Full data'!$A$2:$J$181, 10, FALSE)</f>
        <v>0.02</v>
      </c>
    </row>
    <row r="12" spans="1:10" x14ac:dyDescent="0.25">
      <c r="A12" s="2" t="s">
        <v>160</v>
      </c>
      <c r="B12" s="12">
        <f>VLOOKUP(CONCATENATE($A12, " ", $B$7), 'Table 4 - Full data'!$A$2:$J$181, 2, FALSE)</f>
        <v>325</v>
      </c>
      <c r="C12" s="13">
        <f>VLOOKUP(CONCATENATE($A12, " ", $B$7), 'Table 4 - Full data'!$A$2:$J$181, 3, FALSE)</f>
        <v>0.02</v>
      </c>
      <c r="D12" s="12">
        <f>VLOOKUP(CONCATENATE($A12, " ", $B$7), 'Table 4 - Full data'!$A$2:$J$181, 4, FALSE)</f>
        <v>315</v>
      </c>
      <c r="E12" s="12">
        <f>VLOOKUP(CONCATENATE($A12, " ", $B$7), 'Table 4 - Full data'!$A$2:$J$181, 5, FALSE)</f>
        <v>140</v>
      </c>
      <c r="F12" s="12">
        <f>VLOOKUP(CONCATENATE($A12, " ", $B$7), 'Table 4 - Full data'!$A$2:$J$181, 6, FALSE)</f>
        <v>165</v>
      </c>
      <c r="G12" s="12">
        <f>VLOOKUP(CONCATENATE($A12, " ", $B$7), 'Table 4 - Full data'!$A$2:$J$181, 7, FALSE)</f>
        <v>10</v>
      </c>
      <c r="H12" s="13">
        <f>VLOOKUP(CONCATENATE($A12, " ", $B$7), 'Table 4 - Full data'!$A$2:$J$181, 8, FALSE)</f>
        <v>0.45</v>
      </c>
      <c r="I12" s="13">
        <f>VLOOKUP(CONCATENATE($A12, " ", $B$7), 'Table 4 - Full data'!$A$2:$J$181, 9, FALSE)</f>
        <v>0.52</v>
      </c>
      <c r="J12" s="13">
        <f>VLOOKUP(CONCATENATE($A12, " ", $B$7), 'Table 4 - Full data'!$A$2:$J$181, 10, FALSE)</f>
        <v>0.04</v>
      </c>
    </row>
    <row r="13" spans="1:10" x14ac:dyDescent="0.25">
      <c r="A13" s="2" t="s">
        <v>161</v>
      </c>
      <c r="B13" s="12">
        <f>VLOOKUP(CONCATENATE($A13, " ", $B$7), 'Table 4 - Full data'!$A$2:$J$181, 2, FALSE)</f>
        <v>150</v>
      </c>
      <c r="C13" s="13">
        <f>VLOOKUP(CONCATENATE($A13, " ", $B$7), 'Table 4 - Full data'!$A$2:$J$181, 3, FALSE)</f>
        <v>0.01</v>
      </c>
      <c r="D13" s="12">
        <f>VLOOKUP(CONCATENATE($A13, " ", $B$7), 'Table 4 - Full data'!$A$2:$J$181, 4, FALSE)</f>
        <v>145</v>
      </c>
      <c r="E13" s="12">
        <f>VLOOKUP(CONCATENATE($A13, " ", $B$7), 'Table 4 - Full data'!$A$2:$J$181, 5, FALSE)</f>
        <v>65</v>
      </c>
      <c r="F13" s="12">
        <f>VLOOKUP(CONCATENATE($A13, " ", $B$7), 'Table 4 - Full data'!$A$2:$J$181, 6, FALSE)</f>
        <v>80</v>
      </c>
      <c r="G13" s="12">
        <f>VLOOKUP(CONCATENATE($A13, " ", $B$7), 'Table 4 - Full data'!$A$2:$J$181, 7, FALSE)</f>
        <v>5</v>
      </c>
      <c r="H13" s="13">
        <f>VLOOKUP(CONCATENATE($A13, " ", $B$7), 'Table 4 - Full data'!$A$2:$J$181, 8, FALSE)</f>
        <v>0.43</v>
      </c>
      <c r="I13" s="13">
        <f>VLOOKUP(CONCATENATE($A13, " ", $B$7), 'Table 4 - Full data'!$A$2:$J$181, 9, FALSE)</f>
        <v>0.54</v>
      </c>
      <c r="J13" s="13">
        <f>VLOOKUP(CONCATENATE($A13, " ", $B$7), 'Table 4 - Full data'!$A$2:$J$181, 10, FALSE)</f>
        <v>0.03</v>
      </c>
    </row>
    <row r="14" spans="1:10" x14ac:dyDescent="0.25">
      <c r="A14" s="2" t="s">
        <v>162</v>
      </c>
      <c r="B14" s="12">
        <f>VLOOKUP(CONCATENATE($A14, " ", $B$7), 'Table 4 - Full data'!$A$2:$J$181, 2, FALSE)</f>
        <v>140</v>
      </c>
      <c r="C14" s="13">
        <f>VLOOKUP(CONCATENATE($A14, " ", $B$7), 'Table 4 - Full data'!$A$2:$J$181, 3, FALSE)</f>
        <v>0.01</v>
      </c>
      <c r="D14" s="12">
        <f>VLOOKUP(CONCATENATE($A14, " ", $B$7), 'Table 4 - Full data'!$A$2:$J$181, 4, FALSE)</f>
        <v>130</v>
      </c>
      <c r="E14" s="12">
        <f>VLOOKUP(CONCATENATE($A14, " ", $B$7), 'Table 4 - Full data'!$A$2:$J$181, 5, FALSE)</f>
        <v>50</v>
      </c>
      <c r="F14" s="12">
        <f>VLOOKUP(CONCATENATE($A14, " ", $B$7), 'Table 4 - Full data'!$A$2:$J$181, 6, FALSE)</f>
        <v>75</v>
      </c>
      <c r="G14" s="12">
        <f>VLOOKUP(CONCATENATE($A14, " ", $B$7), 'Table 4 - Full data'!$A$2:$J$181, 7, FALSE)</f>
        <v>5</v>
      </c>
      <c r="H14" s="13">
        <f>VLOOKUP(CONCATENATE($A14, " ", $B$7), 'Table 4 - Full data'!$A$2:$J$181, 8, FALSE)</f>
        <v>0.39</v>
      </c>
      <c r="I14" s="13">
        <f>VLOOKUP(CONCATENATE($A14, " ", $B$7), 'Table 4 - Full data'!$A$2:$J$181, 9, FALSE)</f>
        <v>0.57999999999999996</v>
      </c>
      <c r="J14" s="13">
        <f>VLOOKUP(CONCATENATE($A14, " ", $B$7), 'Table 4 - Full data'!$A$2:$J$181, 10, FALSE)</f>
        <v>0.02</v>
      </c>
    </row>
    <row r="15" spans="1:10" x14ac:dyDescent="0.25">
      <c r="A15" s="2" t="s">
        <v>163</v>
      </c>
      <c r="B15" s="12">
        <f>VLOOKUP(CONCATENATE($A15, " ", $B$7), 'Table 4 - Full data'!$A$2:$J$181, 2, FALSE)</f>
        <v>335</v>
      </c>
      <c r="C15" s="13">
        <f>VLOOKUP(CONCATENATE($A15, " ", $B$7), 'Table 4 - Full data'!$A$2:$J$181, 3, FALSE)</f>
        <v>0.03</v>
      </c>
      <c r="D15" s="12">
        <f>VLOOKUP(CONCATENATE($A15, " ", $B$7), 'Table 4 - Full data'!$A$2:$J$181, 4, FALSE)</f>
        <v>335</v>
      </c>
      <c r="E15" s="12">
        <f>VLOOKUP(CONCATENATE($A15, " ", $B$7), 'Table 4 - Full data'!$A$2:$J$181, 5, FALSE)</f>
        <v>145</v>
      </c>
      <c r="F15" s="12">
        <f>VLOOKUP(CONCATENATE($A15, " ", $B$7), 'Table 4 - Full data'!$A$2:$J$181, 6, FALSE)</f>
        <v>180</v>
      </c>
      <c r="G15" s="12">
        <f>VLOOKUP(CONCATENATE($A15, " ", $B$7), 'Table 4 - Full data'!$A$2:$J$181, 7, FALSE)</f>
        <v>5</v>
      </c>
      <c r="H15" s="13">
        <f>VLOOKUP(CONCATENATE($A15, " ", $B$7), 'Table 4 - Full data'!$A$2:$J$181, 8, FALSE)</f>
        <v>0.44</v>
      </c>
      <c r="I15" s="13">
        <f>VLOOKUP(CONCATENATE($A15, " ", $B$7), 'Table 4 - Full data'!$A$2:$J$181, 9, FALSE)</f>
        <v>0.54</v>
      </c>
      <c r="J15" s="13">
        <f>VLOOKUP(CONCATENATE($A15, " ", $B$7), 'Table 4 - Full data'!$A$2:$J$181, 10, FALSE)</f>
        <v>0.02</v>
      </c>
    </row>
    <row r="16" spans="1:10" x14ac:dyDescent="0.25">
      <c r="A16" s="2" t="s">
        <v>164</v>
      </c>
      <c r="B16" s="12">
        <f>VLOOKUP(CONCATENATE($A16, " ", $B$7), 'Table 4 - Full data'!$A$2:$J$181, 2, FALSE)</f>
        <v>585</v>
      </c>
      <c r="C16" s="13">
        <f>VLOOKUP(CONCATENATE($A16, " ", $B$7), 'Table 4 - Full data'!$A$2:$J$181, 3, FALSE)</f>
        <v>0.04</v>
      </c>
      <c r="D16" s="12">
        <f>VLOOKUP(CONCATENATE($A16, " ", $B$7), 'Table 4 - Full data'!$A$2:$J$181, 4, FALSE)</f>
        <v>560</v>
      </c>
      <c r="E16" s="12">
        <f>VLOOKUP(CONCATENATE($A16, " ", $B$7), 'Table 4 - Full data'!$A$2:$J$181, 5, FALSE)</f>
        <v>240</v>
      </c>
      <c r="F16" s="12">
        <f>VLOOKUP(CONCATENATE($A16, " ", $B$7), 'Table 4 - Full data'!$A$2:$J$181, 6, FALSE)</f>
        <v>285</v>
      </c>
      <c r="G16" s="12">
        <f>VLOOKUP(CONCATENATE($A16, " ", $B$7), 'Table 4 - Full data'!$A$2:$J$181, 7, FALSE)</f>
        <v>35</v>
      </c>
      <c r="H16" s="13">
        <f>VLOOKUP(CONCATENATE($A16, " ", $B$7), 'Table 4 - Full data'!$A$2:$J$181, 8, FALSE)</f>
        <v>0.43</v>
      </c>
      <c r="I16" s="13">
        <f>VLOOKUP(CONCATENATE($A16, " ", $B$7), 'Table 4 - Full data'!$A$2:$J$181, 9, FALSE)</f>
        <v>0.51</v>
      </c>
      <c r="J16" s="13">
        <f>VLOOKUP(CONCATENATE($A16, " ", $B$7), 'Table 4 - Full data'!$A$2:$J$181, 10, FALSE)</f>
        <v>0.06</v>
      </c>
    </row>
    <row r="17" spans="1:10" x14ac:dyDescent="0.25">
      <c r="A17" s="2" t="s">
        <v>165</v>
      </c>
      <c r="B17" s="12">
        <f>VLOOKUP(CONCATENATE($A17, " ", $B$7), 'Table 4 - Full data'!$A$2:$J$181, 2, FALSE)</f>
        <v>345</v>
      </c>
      <c r="C17" s="13">
        <f>VLOOKUP(CONCATENATE($A17, " ", $B$7), 'Table 4 - Full data'!$A$2:$J$181, 3, FALSE)</f>
        <v>0.03</v>
      </c>
      <c r="D17" s="12">
        <f>VLOOKUP(CONCATENATE($A17, " ", $B$7), 'Table 4 - Full data'!$A$2:$J$181, 4, FALSE)</f>
        <v>325</v>
      </c>
      <c r="E17" s="12">
        <f>VLOOKUP(CONCATENATE($A17, " ", $B$7), 'Table 4 - Full data'!$A$2:$J$181, 5, FALSE)</f>
        <v>120</v>
      </c>
      <c r="F17" s="12">
        <f>VLOOKUP(CONCATENATE($A17, " ", $B$7), 'Table 4 - Full data'!$A$2:$J$181, 6, FALSE)</f>
        <v>200</v>
      </c>
      <c r="G17" s="12">
        <f>VLOOKUP(CONCATENATE($A17, " ", $B$7), 'Table 4 - Full data'!$A$2:$J$181, 7, FALSE)</f>
        <v>10</v>
      </c>
      <c r="H17" s="13">
        <f>VLOOKUP(CONCATENATE($A17, " ", $B$7), 'Table 4 - Full data'!$A$2:$J$181, 8, FALSE)</f>
        <v>0.36</v>
      </c>
      <c r="I17" s="13">
        <f>VLOOKUP(CONCATENATE($A17, " ", $B$7), 'Table 4 - Full data'!$A$2:$J$181, 9, FALSE)</f>
        <v>0.61</v>
      </c>
      <c r="J17" s="13">
        <f>VLOOKUP(CONCATENATE($A17, " ", $B$7), 'Table 4 - Full data'!$A$2:$J$181, 10, FALSE)</f>
        <v>0.03</v>
      </c>
    </row>
    <row r="18" spans="1:10" x14ac:dyDescent="0.25">
      <c r="A18" s="2" t="s">
        <v>166</v>
      </c>
      <c r="B18" s="12">
        <f>VLOOKUP(CONCATENATE($A18, " ", $B$7), 'Table 4 - Full data'!$A$2:$J$181, 2, FALSE)</f>
        <v>130</v>
      </c>
      <c r="C18" s="13">
        <f>VLOOKUP(CONCATENATE($A18, " ", $B$7), 'Table 4 - Full data'!$A$2:$J$181, 3, FALSE)</f>
        <v>0.01</v>
      </c>
      <c r="D18" s="12">
        <f>VLOOKUP(CONCATENATE($A18, " ", $B$7), 'Table 4 - Full data'!$A$2:$J$181, 4, FALSE)</f>
        <v>125</v>
      </c>
      <c r="E18" s="12">
        <f>VLOOKUP(CONCATENATE($A18, " ", $B$7), 'Table 4 - Full data'!$A$2:$J$181, 5, FALSE)</f>
        <v>55</v>
      </c>
      <c r="F18" s="12">
        <f>VLOOKUP(CONCATENATE($A18, " ", $B$7), 'Table 4 - Full data'!$A$2:$J$181, 6, FALSE)</f>
        <v>70</v>
      </c>
      <c r="G18" s="12">
        <f>VLOOKUP(CONCATENATE($A18, " ", $B$7), 'Table 4 - Full data'!$A$2:$J$181, 7, FALSE)</f>
        <v>5</v>
      </c>
      <c r="H18" s="13">
        <f>VLOOKUP(CONCATENATE($A18, " ", $B$7), 'Table 4 - Full data'!$A$2:$J$181, 8, FALSE)</f>
        <v>0.42</v>
      </c>
      <c r="I18" s="13">
        <f>VLOOKUP(CONCATENATE($A18, " ", $B$7), 'Table 4 - Full data'!$A$2:$J$181, 9, FALSE)</f>
        <v>0.54</v>
      </c>
      <c r="J18" s="13">
        <f>VLOOKUP(CONCATENATE($A18, " ", $B$7), 'Table 4 - Full data'!$A$2:$J$181, 10, FALSE)</f>
        <v>0.05</v>
      </c>
    </row>
    <row r="19" spans="1:10" x14ac:dyDescent="0.25">
      <c r="A19" s="2" t="s">
        <v>167</v>
      </c>
      <c r="B19" s="12">
        <f>VLOOKUP(CONCATENATE($A19, " ", $B$7), 'Table 4 - Full data'!$A$2:$J$181, 2, FALSE)</f>
        <v>170</v>
      </c>
      <c r="C19" s="13">
        <f>VLOOKUP(CONCATENATE($A19, " ", $B$7), 'Table 4 - Full data'!$A$2:$J$181, 3, FALSE)</f>
        <v>0.01</v>
      </c>
      <c r="D19" s="12">
        <f>VLOOKUP(CONCATENATE($A19, " ", $B$7), 'Table 4 - Full data'!$A$2:$J$181, 4, FALSE)</f>
        <v>165</v>
      </c>
      <c r="E19" s="12">
        <f>VLOOKUP(CONCATENATE($A19, " ", $B$7), 'Table 4 - Full data'!$A$2:$J$181, 5, FALSE)</f>
        <v>70</v>
      </c>
      <c r="F19" s="12">
        <f>VLOOKUP(CONCATENATE($A19, " ", $B$7), 'Table 4 - Full data'!$A$2:$J$181, 6, FALSE)</f>
        <v>90</v>
      </c>
      <c r="G19" s="12">
        <f>VLOOKUP(CONCATENATE($A19, " ", $B$7), 'Table 4 - Full data'!$A$2:$J$181, 7, FALSE)</f>
        <v>5</v>
      </c>
      <c r="H19" s="13">
        <f>VLOOKUP(CONCATENATE($A19, " ", $B$7), 'Table 4 - Full data'!$A$2:$J$181, 8, FALSE)</f>
        <v>0.41</v>
      </c>
      <c r="I19" s="13">
        <f>VLOOKUP(CONCATENATE($A19, " ", $B$7), 'Table 4 - Full data'!$A$2:$J$181, 9, FALSE)</f>
        <v>0.55000000000000004</v>
      </c>
      <c r="J19" s="13">
        <f>VLOOKUP(CONCATENATE($A19, " ", $B$7), 'Table 4 - Full data'!$A$2:$J$181, 10, FALSE)</f>
        <v>0.04</v>
      </c>
    </row>
    <row r="20" spans="1:10" x14ac:dyDescent="0.25">
      <c r="A20" s="2" t="s">
        <v>168</v>
      </c>
      <c r="B20" s="12">
        <f>VLOOKUP(CONCATENATE($A20, " ", $B$7), 'Table 4 - Full data'!$A$2:$J$181, 2, FALSE)</f>
        <v>180</v>
      </c>
      <c r="C20" s="13">
        <f>VLOOKUP(CONCATENATE($A20, " ", $B$7), 'Table 4 - Full data'!$A$2:$J$181, 3, FALSE)</f>
        <v>0.01</v>
      </c>
      <c r="D20" s="12">
        <f>VLOOKUP(CONCATENATE($A20, " ", $B$7), 'Table 4 - Full data'!$A$2:$J$181, 4, FALSE)</f>
        <v>175</v>
      </c>
      <c r="E20" s="12">
        <f>VLOOKUP(CONCATENATE($A20, " ", $B$7), 'Table 4 - Full data'!$A$2:$J$181, 5, FALSE)</f>
        <v>75</v>
      </c>
      <c r="F20" s="12">
        <f>VLOOKUP(CONCATENATE($A20, " ", $B$7), 'Table 4 - Full data'!$A$2:$J$181, 6, FALSE)</f>
        <v>95</v>
      </c>
      <c r="G20" s="12">
        <f>VLOOKUP(CONCATENATE($A20, " ", $B$7), 'Table 4 - Full data'!$A$2:$J$181, 7, FALSE)</f>
        <v>10</v>
      </c>
      <c r="H20" s="13">
        <f>VLOOKUP(CONCATENATE($A20, " ", $B$7), 'Table 4 - Full data'!$A$2:$J$181, 8, FALSE)</f>
        <v>0.42</v>
      </c>
      <c r="I20" s="13">
        <f>VLOOKUP(CONCATENATE($A20, " ", $B$7), 'Table 4 - Full data'!$A$2:$J$181, 9, FALSE)</f>
        <v>0.54</v>
      </c>
      <c r="J20" s="13">
        <f>VLOOKUP(CONCATENATE($A20, " ", $B$7), 'Table 4 - Full data'!$A$2:$J$181, 10, FALSE)</f>
        <v>0.05</v>
      </c>
    </row>
    <row r="21" spans="1:10" x14ac:dyDescent="0.25">
      <c r="A21" s="2" t="s">
        <v>169</v>
      </c>
      <c r="B21" s="12">
        <f>VLOOKUP(CONCATENATE($A21, " ", $B$7), 'Table 4 - Full data'!$A$2:$J$181, 2, FALSE)</f>
        <v>915</v>
      </c>
      <c r="C21" s="13">
        <f>VLOOKUP(CONCATENATE($A21, " ", $B$7), 'Table 4 - Full data'!$A$2:$J$181, 3, FALSE)</f>
        <v>7.0000000000000007E-2</v>
      </c>
      <c r="D21" s="12">
        <f>VLOOKUP(CONCATENATE($A21, " ", $B$7), 'Table 4 - Full data'!$A$2:$J$181, 4, FALSE)</f>
        <v>900</v>
      </c>
      <c r="E21" s="12">
        <f>VLOOKUP(CONCATENATE($A21, " ", $B$7), 'Table 4 - Full data'!$A$2:$J$181, 5, FALSE)</f>
        <v>310</v>
      </c>
      <c r="F21" s="12">
        <f>VLOOKUP(CONCATENATE($A21, " ", $B$7), 'Table 4 - Full data'!$A$2:$J$181, 6, FALSE)</f>
        <v>550</v>
      </c>
      <c r="G21" s="12">
        <f>VLOOKUP(CONCATENATE($A21, " ", $B$7), 'Table 4 - Full data'!$A$2:$J$181, 7, FALSE)</f>
        <v>40</v>
      </c>
      <c r="H21" s="13">
        <f>VLOOKUP(CONCATENATE($A21, " ", $B$7), 'Table 4 - Full data'!$A$2:$J$181, 8, FALSE)</f>
        <v>0.34</v>
      </c>
      <c r="I21" s="13">
        <f>VLOOKUP(CONCATENATE($A21, " ", $B$7), 'Table 4 - Full data'!$A$2:$J$181, 9, FALSE)</f>
        <v>0.61</v>
      </c>
      <c r="J21" s="13">
        <f>VLOOKUP(CONCATENATE($A21, " ", $B$7), 'Table 4 - Full data'!$A$2:$J$181, 10, FALSE)</f>
        <v>0.04</v>
      </c>
    </row>
    <row r="22" spans="1:10" x14ac:dyDescent="0.25">
      <c r="A22" s="2" t="s">
        <v>170</v>
      </c>
      <c r="B22" s="12">
        <f>VLOOKUP(CONCATENATE($A22, " ", $B$7), 'Table 4 - Full data'!$A$2:$J$181, 2, FALSE)</f>
        <v>400</v>
      </c>
      <c r="C22" s="13">
        <f>VLOOKUP(CONCATENATE($A22, " ", $B$7), 'Table 4 - Full data'!$A$2:$J$181, 3, FALSE)</f>
        <v>0.03</v>
      </c>
      <c r="D22" s="12">
        <f>VLOOKUP(CONCATENATE($A22, " ", $B$7), 'Table 4 - Full data'!$A$2:$J$181, 4, FALSE)</f>
        <v>390</v>
      </c>
      <c r="E22" s="12">
        <f>VLOOKUP(CONCATENATE($A22, " ", $B$7), 'Table 4 - Full data'!$A$2:$J$181, 5, FALSE)</f>
        <v>155</v>
      </c>
      <c r="F22" s="12">
        <f>VLOOKUP(CONCATENATE($A22, " ", $B$7), 'Table 4 - Full data'!$A$2:$J$181, 6, FALSE)</f>
        <v>215</v>
      </c>
      <c r="G22" s="12">
        <f>VLOOKUP(CONCATENATE($A22, " ", $B$7), 'Table 4 - Full data'!$A$2:$J$181, 7, FALSE)</f>
        <v>20</v>
      </c>
      <c r="H22" s="13">
        <f>VLOOKUP(CONCATENATE($A22, " ", $B$7), 'Table 4 - Full data'!$A$2:$J$181, 8, FALSE)</f>
        <v>0.39</v>
      </c>
      <c r="I22" s="13">
        <f>VLOOKUP(CONCATENATE($A22, " ", $B$7), 'Table 4 - Full data'!$A$2:$J$181, 9, FALSE)</f>
        <v>0.56000000000000005</v>
      </c>
      <c r="J22" s="13">
        <f>VLOOKUP(CONCATENATE($A22, " ", $B$7), 'Table 4 - Full data'!$A$2:$J$181, 10, FALSE)</f>
        <v>0.05</v>
      </c>
    </row>
    <row r="23" spans="1:10" x14ac:dyDescent="0.25">
      <c r="A23" s="2" t="s">
        <v>171</v>
      </c>
      <c r="B23" s="12">
        <f>VLOOKUP(CONCATENATE($A23, " ", $B$7), 'Table 4 - Full data'!$A$2:$J$181, 2, FALSE)</f>
        <v>1080</v>
      </c>
      <c r="C23" s="13">
        <f>VLOOKUP(CONCATENATE($A23, " ", $B$7), 'Table 4 - Full data'!$A$2:$J$181, 3, FALSE)</f>
        <v>0.08</v>
      </c>
      <c r="D23" s="12">
        <f>VLOOKUP(CONCATENATE($A23, " ", $B$7), 'Table 4 - Full data'!$A$2:$J$181, 4, FALSE)</f>
        <v>1045</v>
      </c>
      <c r="E23" s="12">
        <f>VLOOKUP(CONCATENATE($A23, " ", $B$7), 'Table 4 - Full data'!$A$2:$J$181, 5, FALSE)</f>
        <v>410</v>
      </c>
      <c r="F23" s="12">
        <f>VLOOKUP(CONCATENATE($A23, " ", $B$7), 'Table 4 - Full data'!$A$2:$J$181, 6, FALSE)</f>
        <v>575</v>
      </c>
      <c r="G23" s="12">
        <f>VLOOKUP(CONCATENATE($A23, " ", $B$7), 'Table 4 - Full data'!$A$2:$J$181, 7, FALSE)</f>
        <v>60</v>
      </c>
      <c r="H23" s="13">
        <f>VLOOKUP(CONCATENATE($A23, " ", $B$7), 'Table 4 - Full data'!$A$2:$J$181, 8, FALSE)</f>
        <v>0.39</v>
      </c>
      <c r="I23" s="13">
        <f>VLOOKUP(CONCATENATE($A23, " ", $B$7), 'Table 4 - Full data'!$A$2:$J$181, 9, FALSE)</f>
        <v>0.55000000000000004</v>
      </c>
      <c r="J23" s="13">
        <f>VLOOKUP(CONCATENATE($A23, " ", $B$7), 'Table 4 - Full data'!$A$2:$J$181, 10, FALSE)</f>
        <v>0.06</v>
      </c>
    </row>
    <row r="24" spans="1:10" x14ac:dyDescent="0.25">
      <c r="A24" s="2" t="s">
        <v>172</v>
      </c>
      <c r="B24" s="12">
        <f>VLOOKUP(CONCATENATE($A24, " ", $B$7), 'Table 4 - Full data'!$A$2:$J$181, 2, FALSE)</f>
        <v>1995</v>
      </c>
      <c r="C24" s="13">
        <f>VLOOKUP(CONCATENATE($A24, " ", $B$7), 'Table 4 - Full data'!$A$2:$J$181, 3, FALSE)</f>
        <v>0.15</v>
      </c>
      <c r="D24" s="12">
        <f>VLOOKUP(CONCATENATE($A24, " ", $B$7), 'Table 4 - Full data'!$A$2:$J$181, 4, FALSE)</f>
        <v>1935</v>
      </c>
      <c r="E24" s="12">
        <f>VLOOKUP(CONCATENATE($A24, " ", $B$7), 'Table 4 - Full data'!$A$2:$J$181, 5, FALSE)</f>
        <v>715</v>
      </c>
      <c r="F24" s="12">
        <f>VLOOKUP(CONCATENATE($A24, " ", $B$7), 'Table 4 - Full data'!$A$2:$J$181, 6, FALSE)</f>
        <v>1165</v>
      </c>
      <c r="G24" s="12">
        <f>VLOOKUP(CONCATENATE($A24, " ", $B$7), 'Table 4 - Full data'!$A$2:$J$181, 7, FALSE)</f>
        <v>60</v>
      </c>
      <c r="H24" s="13">
        <f>VLOOKUP(CONCATENATE($A24, " ", $B$7), 'Table 4 - Full data'!$A$2:$J$181, 8, FALSE)</f>
        <v>0.37</v>
      </c>
      <c r="I24" s="13">
        <f>VLOOKUP(CONCATENATE($A24, " ", $B$7), 'Table 4 - Full data'!$A$2:$J$181, 9, FALSE)</f>
        <v>0.6</v>
      </c>
      <c r="J24" s="13">
        <f>VLOOKUP(CONCATENATE($A24, " ", $B$7), 'Table 4 - Full data'!$A$2:$J$181, 10, FALSE)</f>
        <v>0.03</v>
      </c>
    </row>
    <row r="25" spans="1:10" x14ac:dyDescent="0.25">
      <c r="A25" s="2" t="s">
        <v>173</v>
      </c>
      <c r="B25" s="12">
        <f>VLOOKUP(CONCATENATE($A25, " ", $B$7), 'Table 4 - Full data'!$A$2:$J$181, 2, FALSE)</f>
        <v>385</v>
      </c>
      <c r="C25" s="13">
        <f>VLOOKUP(CONCATENATE($A25, " ", $B$7), 'Table 4 - Full data'!$A$2:$J$181, 3, FALSE)</f>
        <v>0.03</v>
      </c>
      <c r="D25" s="12">
        <f>VLOOKUP(CONCATENATE($A25, " ", $B$7), 'Table 4 - Full data'!$A$2:$J$181, 4, FALSE)</f>
        <v>370</v>
      </c>
      <c r="E25" s="12">
        <f>VLOOKUP(CONCATENATE($A25, " ", $B$7), 'Table 4 - Full data'!$A$2:$J$181, 5, FALSE)</f>
        <v>155</v>
      </c>
      <c r="F25" s="12">
        <f>VLOOKUP(CONCATENATE($A25, " ", $B$7), 'Table 4 - Full data'!$A$2:$J$181, 6, FALSE)</f>
        <v>200</v>
      </c>
      <c r="G25" s="12">
        <f>VLOOKUP(CONCATENATE($A25, " ", $B$7), 'Table 4 - Full data'!$A$2:$J$181, 7, FALSE)</f>
        <v>15</v>
      </c>
      <c r="H25" s="13">
        <f>VLOOKUP(CONCATENATE($A25, " ", $B$7), 'Table 4 - Full data'!$A$2:$J$181, 8, FALSE)</f>
        <v>0.42</v>
      </c>
      <c r="I25" s="13">
        <f>VLOOKUP(CONCATENATE($A25, " ", $B$7), 'Table 4 - Full data'!$A$2:$J$181, 9, FALSE)</f>
        <v>0.54</v>
      </c>
      <c r="J25" s="13">
        <f>VLOOKUP(CONCATENATE($A25, " ", $B$7), 'Table 4 - Full data'!$A$2:$J$181, 10, FALSE)</f>
        <v>0.04</v>
      </c>
    </row>
    <row r="26" spans="1:10" x14ac:dyDescent="0.25">
      <c r="A26" s="2" t="s">
        <v>174</v>
      </c>
      <c r="B26" s="12">
        <f>VLOOKUP(CONCATENATE($A26, " ", $B$7), 'Table 4 - Full data'!$A$2:$J$181, 2, FALSE)</f>
        <v>350</v>
      </c>
      <c r="C26" s="13">
        <f>VLOOKUP(CONCATENATE($A26, " ", $B$7), 'Table 4 - Full data'!$A$2:$J$181, 3, FALSE)</f>
        <v>0.03</v>
      </c>
      <c r="D26" s="12">
        <f>VLOOKUP(CONCATENATE($A26, " ", $B$7), 'Table 4 - Full data'!$A$2:$J$181, 4, FALSE)</f>
        <v>330</v>
      </c>
      <c r="E26" s="12">
        <f>VLOOKUP(CONCATENATE($A26, " ", $B$7), 'Table 4 - Full data'!$A$2:$J$181, 5, FALSE)</f>
        <v>130</v>
      </c>
      <c r="F26" s="12">
        <f>VLOOKUP(CONCATENATE($A26, " ", $B$7), 'Table 4 - Full data'!$A$2:$J$181, 6, FALSE)</f>
        <v>190</v>
      </c>
      <c r="G26" s="12">
        <f>VLOOKUP(CONCATENATE($A26, " ", $B$7), 'Table 4 - Full data'!$A$2:$J$181, 7, FALSE)</f>
        <v>10</v>
      </c>
      <c r="H26" s="13">
        <f>VLOOKUP(CONCATENATE($A26, " ", $B$7), 'Table 4 - Full data'!$A$2:$J$181, 8, FALSE)</f>
        <v>0.39</v>
      </c>
      <c r="I26" s="13">
        <f>VLOOKUP(CONCATENATE($A26, " ", $B$7), 'Table 4 - Full data'!$A$2:$J$181, 9, FALSE)</f>
        <v>0.57999999999999996</v>
      </c>
      <c r="J26" s="13">
        <f>VLOOKUP(CONCATENATE($A26, " ", $B$7), 'Table 4 - Full data'!$A$2:$J$181, 10, FALSE)</f>
        <v>0.03</v>
      </c>
    </row>
    <row r="27" spans="1:10" x14ac:dyDescent="0.25">
      <c r="A27" s="2" t="s">
        <v>175</v>
      </c>
      <c r="B27" s="12">
        <f>VLOOKUP(CONCATENATE($A27, " ", $B$7), 'Table 4 - Full data'!$A$2:$J$181, 2, FALSE)</f>
        <v>145</v>
      </c>
      <c r="C27" s="13">
        <f>VLOOKUP(CONCATENATE($A27, " ", $B$7), 'Table 4 - Full data'!$A$2:$J$181, 3, FALSE)</f>
        <v>0.01</v>
      </c>
      <c r="D27" s="12">
        <f>VLOOKUP(CONCATENATE($A27, " ", $B$7), 'Table 4 - Full data'!$A$2:$J$181, 4, FALSE)</f>
        <v>140</v>
      </c>
      <c r="E27" s="12">
        <f>VLOOKUP(CONCATENATE($A27, " ", $B$7), 'Table 4 - Full data'!$A$2:$J$181, 5, FALSE)</f>
        <v>45</v>
      </c>
      <c r="F27" s="12">
        <f>VLOOKUP(CONCATENATE($A27, " ", $B$7), 'Table 4 - Full data'!$A$2:$J$181, 6, FALSE)</f>
        <v>85</v>
      </c>
      <c r="G27" s="12">
        <f>VLOOKUP(CONCATENATE($A27, " ", $B$7), 'Table 4 - Full data'!$A$2:$J$181, 7, FALSE)</f>
        <v>5</v>
      </c>
      <c r="H27" s="13">
        <f>VLOOKUP(CONCATENATE($A27, " ", $B$7), 'Table 4 - Full data'!$A$2:$J$181, 8, FALSE)</f>
        <v>0.34</v>
      </c>
      <c r="I27" s="13">
        <f>VLOOKUP(CONCATENATE($A27, " ", $B$7), 'Table 4 - Full data'!$A$2:$J$181, 9, FALSE)</f>
        <v>0.61</v>
      </c>
      <c r="J27" s="13">
        <f>VLOOKUP(CONCATENATE($A27, " ", $B$7), 'Table 4 - Full data'!$A$2:$J$181, 10, FALSE)</f>
        <v>0.05</v>
      </c>
    </row>
    <row r="28" spans="1:10" x14ac:dyDescent="0.25">
      <c r="A28" s="2" t="s">
        <v>176</v>
      </c>
      <c r="B28" s="12">
        <f>VLOOKUP(CONCATENATE($A28, " ", $B$7), 'Table 4 - Full data'!$A$2:$J$181, 2, FALSE)</f>
        <v>160</v>
      </c>
      <c r="C28" s="13">
        <f>VLOOKUP(CONCATENATE($A28, " ", $B$7), 'Table 4 - Full data'!$A$2:$J$181, 3, FALSE)</f>
        <v>0.01</v>
      </c>
      <c r="D28" s="12">
        <f>VLOOKUP(CONCATENATE($A28, " ", $B$7), 'Table 4 - Full data'!$A$2:$J$181, 4, FALSE)</f>
        <v>155</v>
      </c>
      <c r="E28" s="12">
        <f>VLOOKUP(CONCATENATE($A28, " ", $B$7), 'Table 4 - Full data'!$A$2:$J$181, 5, FALSE)</f>
        <v>65</v>
      </c>
      <c r="F28" s="12">
        <f>VLOOKUP(CONCATENATE($A28, " ", $B$7), 'Table 4 - Full data'!$A$2:$J$181, 6, FALSE)</f>
        <v>90</v>
      </c>
      <c r="G28" s="12">
        <f>VLOOKUP(CONCATENATE($A28, " ", $B$7), 'Table 4 - Full data'!$A$2:$J$181, 7, FALSE)</f>
        <v>5</v>
      </c>
      <c r="H28" s="13">
        <f>VLOOKUP(CONCATENATE($A28, " ", $B$7), 'Table 4 - Full data'!$A$2:$J$181, 8, FALSE)</f>
        <v>0.41</v>
      </c>
      <c r="I28" s="13">
        <f>VLOOKUP(CONCATENATE($A28, " ", $B$7), 'Table 4 - Full data'!$A$2:$J$181, 9, FALSE)</f>
        <v>0.56999999999999995</v>
      </c>
      <c r="J28" s="13">
        <f>VLOOKUP(CONCATENATE($A28, " ", $B$7), 'Table 4 - Full data'!$A$2:$J$181, 10, FALSE)</f>
        <v>0.02</v>
      </c>
    </row>
    <row r="29" spans="1:10" x14ac:dyDescent="0.25">
      <c r="A29" s="2" t="s">
        <v>177</v>
      </c>
      <c r="B29" s="12">
        <f>VLOOKUP(CONCATENATE($A29, " ", $B$7), 'Table 4 - Full data'!$A$2:$J$181, 2, FALSE)</f>
        <v>45</v>
      </c>
      <c r="C29" s="13">
        <f>VLOOKUP(CONCATENATE($A29, " ", $B$7), 'Table 4 - Full data'!$A$2:$J$181, 3, FALSE)</f>
        <v>0</v>
      </c>
      <c r="D29" s="12">
        <f>VLOOKUP(CONCATENATE($A29, " ", $B$7), 'Table 4 - Full data'!$A$2:$J$181, 4, FALSE)</f>
        <v>45</v>
      </c>
      <c r="E29" s="12">
        <f>VLOOKUP(CONCATENATE($A29, " ", $B$7), 'Table 4 - Full data'!$A$2:$J$181, 5, FALSE)</f>
        <v>20</v>
      </c>
      <c r="F29" s="12">
        <f>VLOOKUP(CONCATENATE($A29, " ", $B$7), 'Table 4 - Full data'!$A$2:$J$181, 6, FALSE)</f>
        <v>20</v>
      </c>
      <c r="G29" s="12" t="str">
        <f>VLOOKUP(CONCATENATE($A29, " ", $B$7), 'Table 4 - Full data'!$A$2:$J$181, 7, FALSE)</f>
        <v>[c]</v>
      </c>
      <c r="H29" s="13">
        <f>VLOOKUP(CONCATENATE($A29, " ", $B$7), 'Table 4 - Full data'!$A$2:$J$181, 8, FALSE)</f>
        <v>0.48</v>
      </c>
      <c r="I29" s="13" t="str">
        <f>VLOOKUP(CONCATENATE($A29, " ", $B$7), 'Table 4 - Full data'!$A$2:$J$181, 9, FALSE)</f>
        <v>[c]</v>
      </c>
      <c r="J29" s="13" t="str">
        <f>VLOOKUP(CONCATENATE($A29, " ", $B$7), 'Table 4 - Full data'!$A$2:$J$181, 10, FALSE)</f>
        <v>[c]</v>
      </c>
    </row>
    <row r="30" spans="1:10" x14ac:dyDescent="0.25">
      <c r="A30" s="2" t="s">
        <v>178</v>
      </c>
      <c r="B30" s="12">
        <f>VLOOKUP(CONCATENATE($A30, " ", $B$7), 'Table 4 - Full data'!$A$2:$J$181, 2, FALSE)</f>
        <v>580</v>
      </c>
      <c r="C30" s="13">
        <f>VLOOKUP(CONCATENATE($A30, " ", $B$7), 'Table 4 - Full data'!$A$2:$J$181, 3, FALSE)</f>
        <v>0.04</v>
      </c>
      <c r="D30" s="12">
        <f>VLOOKUP(CONCATENATE($A30, " ", $B$7), 'Table 4 - Full data'!$A$2:$J$181, 4, FALSE)</f>
        <v>565</v>
      </c>
      <c r="E30" s="12">
        <f>VLOOKUP(CONCATENATE($A30, " ", $B$7), 'Table 4 - Full data'!$A$2:$J$181, 5, FALSE)</f>
        <v>280</v>
      </c>
      <c r="F30" s="12">
        <f>VLOOKUP(CONCATENATE($A30, " ", $B$7), 'Table 4 - Full data'!$A$2:$J$181, 6, FALSE)</f>
        <v>265</v>
      </c>
      <c r="G30" s="12">
        <f>VLOOKUP(CONCATENATE($A30, " ", $B$7), 'Table 4 - Full data'!$A$2:$J$181, 7, FALSE)</f>
        <v>25</v>
      </c>
      <c r="H30" s="13">
        <f>VLOOKUP(CONCATENATE($A30, " ", $B$7), 'Table 4 - Full data'!$A$2:$J$181, 8, FALSE)</f>
        <v>0.49</v>
      </c>
      <c r="I30" s="13">
        <f>VLOOKUP(CONCATENATE($A30, " ", $B$7), 'Table 4 - Full data'!$A$2:$J$181, 9, FALSE)</f>
        <v>0.47</v>
      </c>
      <c r="J30" s="13">
        <f>VLOOKUP(CONCATENATE($A30, " ", $B$7), 'Table 4 - Full data'!$A$2:$J$181, 10, FALSE)</f>
        <v>0.04</v>
      </c>
    </row>
    <row r="31" spans="1:10" x14ac:dyDescent="0.25">
      <c r="A31" s="2" t="s">
        <v>179</v>
      </c>
      <c r="B31" s="12">
        <f>VLOOKUP(CONCATENATE($A31, " ", $B$7), 'Table 4 - Full data'!$A$2:$J$181, 2, FALSE)</f>
        <v>955</v>
      </c>
      <c r="C31" s="13">
        <f>VLOOKUP(CONCATENATE($A31, " ", $B$7), 'Table 4 - Full data'!$A$2:$J$181, 3, FALSE)</f>
        <v>7.0000000000000007E-2</v>
      </c>
      <c r="D31" s="12">
        <f>VLOOKUP(CONCATENATE($A31, " ", $B$7), 'Table 4 - Full data'!$A$2:$J$181, 4, FALSE)</f>
        <v>925</v>
      </c>
      <c r="E31" s="12">
        <f>VLOOKUP(CONCATENATE($A31, " ", $B$7), 'Table 4 - Full data'!$A$2:$J$181, 5, FALSE)</f>
        <v>325</v>
      </c>
      <c r="F31" s="12">
        <f>VLOOKUP(CONCATENATE($A31, " ", $B$7), 'Table 4 - Full data'!$A$2:$J$181, 6, FALSE)</f>
        <v>565</v>
      </c>
      <c r="G31" s="12">
        <f>VLOOKUP(CONCATENATE($A31, " ", $B$7), 'Table 4 - Full data'!$A$2:$J$181, 7, FALSE)</f>
        <v>35</v>
      </c>
      <c r="H31" s="13">
        <f>VLOOKUP(CONCATENATE($A31, " ", $B$7), 'Table 4 - Full data'!$A$2:$J$181, 8, FALSE)</f>
        <v>0.35</v>
      </c>
      <c r="I31" s="13">
        <f>VLOOKUP(CONCATENATE($A31, " ", $B$7), 'Table 4 - Full data'!$A$2:$J$181, 9, FALSE)</f>
        <v>0.61</v>
      </c>
      <c r="J31" s="13">
        <f>VLOOKUP(CONCATENATE($A31, " ", $B$7), 'Table 4 - Full data'!$A$2:$J$181, 10, FALSE)</f>
        <v>0.04</v>
      </c>
    </row>
    <row r="32" spans="1:10" x14ac:dyDescent="0.25">
      <c r="A32" s="2" t="s">
        <v>180</v>
      </c>
      <c r="B32" s="12">
        <f>VLOOKUP(CONCATENATE($A32, " ", $B$7), 'Table 4 - Full data'!$A$2:$J$181, 2, FALSE)</f>
        <v>55</v>
      </c>
      <c r="C32" s="13">
        <f>VLOOKUP(CONCATENATE($A32, " ", $B$7), 'Table 4 - Full data'!$A$2:$J$181, 3, FALSE)</f>
        <v>0</v>
      </c>
      <c r="D32" s="12">
        <f>VLOOKUP(CONCATENATE($A32, " ", $B$7), 'Table 4 - Full data'!$A$2:$J$181, 4, FALSE)</f>
        <v>55</v>
      </c>
      <c r="E32" s="12">
        <f>VLOOKUP(CONCATENATE($A32, " ", $B$7), 'Table 4 - Full data'!$A$2:$J$181, 5, FALSE)</f>
        <v>25</v>
      </c>
      <c r="F32" s="12">
        <f>VLOOKUP(CONCATENATE($A32, " ", $B$7), 'Table 4 - Full data'!$A$2:$J$181, 6, FALSE)</f>
        <v>30</v>
      </c>
      <c r="G32" s="12" t="str">
        <f>VLOOKUP(CONCATENATE($A32, " ", $B$7), 'Table 4 - Full data'!$A$2:$J$181, 7, FALSE)</f>
        <v>[c]</v>
      </c>
      <c r="H32" s="13">
        <f>VLOOKUP(CONCATENATE($A32, " ", $B$7), 'Table 4 - Full data'!$A$2:$J$181, 8, FALSE)</f>
        <v>0.47</v>
      </c>
      <c r="I32" s="13" t="str">
        <f>VLOOKUP(CONCATENATE($A32, " ", $B$7), 'Table 4 - Full data'!$A$2:$J$181, 9, FALSE)</f>
        <v>[c]</v>
      </c>
      <c r="J32" s="13" t="str">
        <f>VLOOKUP(CONCATENATE($A32, " ", $B$7), 'Table 4 - Full data'!$A$2:$J$181, 10, FALSE)</f>
        <v>[c]</v>
      </c>
    </row>
    <row r="33" spans="1:10" x14ac:dyDescent="0.25">
      <c r="A33" s="2" t="s">
        <v>181</v>
      </c>
      <c r="B33" s="12">
        <f>VLOOKUP(CONCATENATE($A33, " ", $B$7), 'Table 4 - Full data'!$A$2:$J$181, 2, FALSE)</f>
        <v>275</v>
      </c>
      <c r="C33" s="13">
        <f>VLOOKUP(CONCATENATE($A33, " ", $B$7), 'Table 4 - Full data'!$A$2:$J$181, 3, FALSE)</f>
        <v>0.02</v>
      </c>
      <c r="D33" s="12">
        <f>VLOOKUP(CONCATENATE($A33, " ", $B$7), 'Table 4 - Full data'!$A$2:$J$181, 4, FALSE)</f>
        <v>270</v>
      </c>
      <c r="E33" s="12">
        <f>VLOOKUP(CONCATENATE($A33, " ", $B$7), 'Table 4 - Full data'!$A$2:$J$181, 5, FALSE)</f>
        <v>125</v>
      </c>
      <c r="F33" s="12">
        <f>VLOOKUP(CONCATENATE($A33, " ", $B$7), 'Table 4 - Full data'!$A$2:$J$181, 6, FALSE)</f>
        <v>140</v>
      </c>
      <c r="G33" s="12">
        <f>VLOOKUP(CONCATENATE($A33, " ", $B$7), 'Table 4 - Full data'!$A$2:$J$181, 7, FALSE)</f>
        <v>5</v>
      </c>
      <c r="H33" s="13">
        <f>VLOOKUP(CONCATENATE($A33, " ", $B$7), 'Table 4 - Full data'!$A$2:$J$181, 8, FALSE)</f>
        <v>0.46</v>
      </c>
      <c r="I33" s="13">
        <f>VLOOKUP(CONCATENATE($A33, " ", $B$7), 'Table 4 - Full data'!$A$2:$J$181, 9, FALSE)</f>
        <v>0.51</v>
      </c>
      <c r="J33" s="13">
        <f>VLOOKUP(CONCATENATE($A33, " ", $B$7), 'Table 4 - Full data'!$A$2:$J$181, 10, FALSE)</f>
        <v>0.02</v>
      </c>
    </row>
    <row r="34" spans="1:10" x14ac:dyDescent="0.25">
      <c r="A34" s="2" t="s">
        <v>182</v>
      </c>
      <c r="B34" s="12">
        <f>VLOOKUP(CONCATENATE($A34, " ", $B$7), 'Table 4 - Full data'!$A$2:$J$181, 2, FALSE)</f>
        <v>455</v>
      </c>
      <c r="C34" s="13">
        <f>VLOOKUP(CONCATENATE($A34, " ", $B$7), 'Table 4 - Full data'!$A$2:$J$181, 3, FALSE)</f>
        <v>0.03</v>
      </c>
      <c r="D34" s="12">
        <f>VLOOKUP(CONCATENATE($A34, " ", $B$7), 'Table 4 - Full data'!$A$2:$J$181, 4, FALSE)</f>
        <v>445</v>
      </c>
      <c r="E34" s="12">
        <f>VLOOKUP(CONCATENATE($A34, " ", $B$7), 'Table 4 - Full data'!$A$2:$J$181, 5, FALSE)</f>
        <v>185</v>
      </c>
      <c r="F34" s="12">
        <f>VLOOKUP(CONCATENATE($A34, " ", $B$7), 'Table 4 - Full data'!$A$2:$J$181, 6, FALSE)</f>
        <v>250</v>
      </c>
      <c r="G34" s="12">
        <f>VLOOKUP(CONCATENATE($A34, " ", $B$7), 'Table 4 - Full data'!$A$2:$J$181, 7, FALSE)</f>
        <v>10</v>
      </c>
      <c r="H34" s="13">
        <f>VLOOKUP(CONCATENATE($A34, " ", $B$7), 'Table 4 - Full data'!$A$2:$J$181, 8, FALSE)</f>
        <v>0.41</v>
      </c>
      <c r="I34" s="13">
        <f>VLOOKUP(CONCATENATE($A34, " ", $B$7), 'Table 4 - Full data'!$A$2:$J$181, 9, FALSE)</f>
        <v>0.56000000000000005</v>
      </c>
      <c r="J34" s="13">
        <f>VLOOKUP(CONCATENATE($A34, " ", $B$7), 'Table 4 - Full data'!$A$2:$J$181, 10, FALSE)</f>
        <v>0.02</v>
      </c>
    </row>
    <row r="35" spans="1:10" x14ac:dyDescent="0.25">
      <c r="A35" s="2" t="s">
        <v>183</v>
      </c>
      <c r="B35" s="12">
        <f>VLOOKUP(CONCATENATE($A35, " ", $B$7), 'Table 4 - Full data'!$A$2:$J$181, 2, FALSE)</f>
        <v>160</v>
      </c>
      <c r="C35" s="13">
        <f>VLOOKUP(CONCATENATE($A35, " ", $B$7), 'Table 4 - Full data'!$A$2:$J$181, 3, FALSE)</f>
        <v>0.01</v>
      </c>
      <c r="D35" s="12">
        <f>VLOOKUP(CONCATENATE($A35, " ", $B$7), 'Table 4 - Full data'!$A$2:$J$181, 4, FALSE)</f>
        <v>155</v>
      </c>
      <c r="E35" s="12">
        <f>VLOOKUP(CONCATENATE($A35, " ", $B$7), 'Table 4 - Full data'!$A$2:$J$181, 5, FALSE)</f>
        <v>60</v>
      </c>
      <c r="F35" s="12">
        <f>VLOOKUP(CONCATENATE($A35, " ", $B$7), 'Table 4 - Full data'!$A$2:$J$181, 6, FALSE)</f>
        <v>90</v>
      </c>
      <c r="G35" s="12">
        <f>VLOOKUP(CONCATENATE($A35, " ", $B$7), 'Table 4 - Full data'!$A$2:$J$181, 7, FALSE)</f>
        <v>5</v>
      </c>
      <c r="H35" s="13">
        <f>VLOOKUP(CONCATENATE($A35, " ", $B$7), 'Table 4 - Full data'!$A$2:$J$181, 8, FALSE)</f>
        <v>0.39</v>
      </c>
      <c r="I35" s="13">
        <f>VLOOKUP(CONCATENATE($A35, " ", $B$7), 'Table 4 - Full data'!$A$2:$J$181, 9, FALSE)</f>
        <v>0.59</v>
      </c>
      <c r="J35" s="13">
        <f>VLOOKUP(CONCATENATE($A35, " ", $B$7), 'Table 4 - Full data'!$A$2:$J$181, 10, FALSE)</f>
        <v>0.02</v>
      </c>
    </row>
    <row r="36" spans="1:10" x14ac:dyDescent="0.25">
      <c r="A36" s="2" t="s">
        <v>184</v>
      </c>
      <c r="B36" s="12">
        <f>VLOOKUP(CONCATENATE($A36, " ", $B$7), 'Table 4 - Full data'!$A$2:$J$181, 2, FALSE)</f>
        <v>45</v>
      </c>
      <c r="C36" s="13">
        <f>VLOOKUP(CONCATENATE($A36, " ", $B$7), 'Table 4 - Full data'!$A$2:$J$181, 3, FALSE)</f>
        <v>0</v>
      </c>
      <c r="D36" s="12">
        <f>VLOOKUP(CONCATENATE($A36, " ", $B$7), 'Table 4 - Full data'!$A$2:$J$181, 4, FALSE)</f>
        <v>40</v>
      </c>
      <c r="E36" s="12">
        <f>VLOOKUP(CONCATENATE($A36, " ", $B$7), 'Table 4 - Full data'!$A$2:$J$181, 5, FALSE)</f>
        <v>20</v>
      </c>
      <c r="F36" s="12">
        <f>VLOOKUP(CONCATENATE($A36, " ", $B$7), 'Table 4 - Full data'!$A$2:$J$181, 6, FALSE)</f>
        <v>20</v>
      </c>
      <c r="G36" s="12" t="str">
        <f>VLOOKUP(CONCATENATE($A36, " ", $B$7), 'Table 4 - Full data'!$A$2:$J$181, 7, FALSE)</f>
        <v>[c]</v>
      </c>
      <c r="H36" s="13">
        <f>VLOOKUP(CONCATENATE($A36, " ", $B$7), 'Table 4 - Full data'!$A$2:$J$181, 8, FALSE)</f>
        <v>0.43</v>
      </c>
      <c r="I36" s="13" t="str">
        <f>VLOOKUP(CONCATENATE($A36, " ", $B$7), 'Table 4 - Full data'!$A$2:$J$181, 9, FALSE)</f>
        <v>[c]</v>
      </c>
      <c r="J36" s="13" t="str">
        <f>VLOOKUP(CONCATENATE($A36, " ", $B$7), 'Table 4 - Full data'!$A$2:$J$181, 10, FALSE)</f>
        <v>[c]</v>
      </c>
    </row>
    <row r="37" spans="1:10" x14ac:dyDescent="0.25">
      <c r="A37" s="2" t="s">
        <v>185</v>
      </c>
      <c r="B37" s="12">
        <f>VLOOKUP(CONCATENATE($A37, " ", $B$7), 'Table 4 - Full data'!$A$2:$J$181, 2, FALSE)</f>
        <v>245</v>
      </c>
      <c r="C37" s="13">
        <f>VLOOKUP(CONCATENATE($A37, " ", $B$7), 'Table 4 - Full data'!$A$2:$J$181, 3, FALSE)</f>
        <v>0.02</v>
      </c>
      <c r="D37" s="12">
        <f>VLOOKUP(CONCATENATE($A37, " ", $B$7), 'Table 4 - Full data'!$A$2:$J$181, 4, FALSE)</f>
        <v>235</v>
      </c>
      <c r="E37" s="12">
        <f>VLOOKUP(CONCATENATE($A37, " ", $B$7), 'Table 4 - Full data'!$A$2:$J$181, 5, FALSE)</f>
        <v>95</v>
      </c>
      <c r="F37" s="12">
        <f>VLOOKUP(CONCATENATE($A37, " ", $B$7), 'Table 4 - Full data'!$A$2:$J$181, 6, FALSE)</f>
        <v>125</v>
      </c>
      <c r="G37" s="12">
        <f>VLOOKUP(CONCATENATE($A37, " ", $B$7), 'Table 4 - Full data'!$A$2:$J$181, 7, FALSE)</f>
        <v>15</v>
      </c>
      <c r="H37" s="13">
        <f>VLOOKUP(CONCATENATE($A37, " ", $B$7), 'Table 4 - Full data'!$A$2:$J$181, 8, FALSE)</f>
        <v>0.41</v>
      </c>
      <c r="I37" s="13">
        <f>VLOOKUP(CONCATENATE($A37, " ", $B$7), 'Table 4 - Full data'!$A$2:$J$181, 9, FALSE)</f>
        <v>0.53</v>
      </c>
      <c r="J37" s="13">
        <f>VLOOKUP(CONCATENATE($A37, " ", $B$7), 'Table 4 - Full data'!$A$2:$J$181, 10, FALSE)</f>
        <v>0.06</v>
      </c>
    </row>
    <row r="38" spans="1:10" x14ac:dyDescent="0.25">
      <c r="A38" s="2" t="s">
        <v>186</v>
      </c>
      <c r="B38" s="12">
        <f>VLOOKUP(CONCATENATE($A38, " ", $B$7), 'Table 4 - Full data'!$A$2:$J$181, 2, FALSE)</f>
        <v>750</v>
      </c>
      <c r="C38" s="13">
        <f>VLOOKUP(CONCATENATE($A38, " ", $B$7), 'Table 4 - Full data'!$A$2:$J$181, 3, FALSE)</f>
        <v>0.06</v>
      </c>
      <c r="D38" s="12">
        <f>VLOOKUP(CONCATENATE($A38, " ", $B$7), 'Table 4 - Full data'!$A$2:$J$181, 4, FALSE)</f>
        <v>735</v>
      </c>
      <c r="E38" s="12">
        <f>VLOOKUP(CONCATENATE($A38, " ", $B$7), 'Table 4 - Full data'!$A$2:$J$181, 5, FALSE)</f>
        <v>295</v>
      </c>
      <c r="F38" s="12">
        <f>VLOOKUP(CONCATENATE($A38, " ", $B$7), 'Table 4 - Full data'!$A$2:$J$181, 6, FALSE)</f>
        <v>415</v>
      </c>
      <c r="G38" s="12">
        <f>VLOOKUP(CONCATENATE($A38, " ", $B$7), 'Table 4 - Full data'!$A$2:$J$181, 7, FALSE)</f>
        <v>20</v>
      </c>
      <c r="H38" s="13">
        <f>VLOOKUP(CONCATENATE($A38, " ", $B$7), 'Table 4 - Full data'!$A$2:$J$181, 8, FALSE)</f>
        <v>0.4</v>
      </c>
      <c r="I38" s="13">
        <f>VLOOKUP(CONCATENATE($A38, " ", $B$7), 'Table 4 - Full data'!$A$2:$J$181, 9, FALSE)</f>
        <v>0.56999999999999995</v>
      </c>
      <c r="J38" s="13">
        <f>VLOOKUP(CONCATENATE($A38, " ", $B$7), 'Table 4 - Full data'!$A$2:$J$181, 10, FALSE)</f>
        <v>0.03</v>
      </c>
    </row>
    <row r="39" spans="1:10" x14ac:dyDescent="0.25">
      <c r="A39" s="2" t="s">
        <v>187</v>
      </c>
      <c r="B39" s="12">
        <f>VLOOKUP(CONCATENATE($A39, " ", $B$7), 'Table 4 - Full data'!$A$2:$J$181, 2, FALSE)</f>
        <v>185</v>
      </c>
      <c r="C39" s="13">
        <f>VLOOKUP(CONCATENATE($A39, " ", $B$7), 'Table 4 - Full data'!$A$2:$J$181, 3, FALSE)</f>
        <v>0.01</v>
      </c>
      <c r="D39" s="12">
        <f>VLOOKUP(CONCATENATE($A39, " ", $B$7), 'Table 4 - Full data'!$A$2:$J$181, 4, FALSE)</f>
        <v>180</v>
      </c>
      <c r="E39" s="12">
        <f>VLOOKUP(CONCATENATE($A39, " ", $B$7), 'Table 4 - Full data'!$A$2:$J$181, 5, FALSE)</f>
        <v>85</v>
      </c>
      <c r="F39" s="12">
        <f>VLOOKUP(CONCATENATE($A39, " ", $B$7), 'Table 4 - Full data'!$A$2:$J$181, 6, FALSE)</f>
        <v>85</v>
      </c>
      <c r="G39" s="12">
        <f>VLOOKUP(CONCATENATE($A39, " ", $B$7), 'Table 4 - Full data'!$A$2:$J$181, 7, FALSE)</f>
        <v>10</v>
      </c>
      <c r="H39" s="13">
        <f>VLOOKUP(CONCATENATE($A39, " ", $B$7), 'Table 4 - Full data'!$A$2:$J$181, 8, FALSE)</f>
        <v>0.48</v>
      </c>
      <c r="I39" s="13">
        <f>VLOOKUP(CONCATENATE($A39, " ", $B$7), 'Table 4 - Full data'!$A$2:$J$181, 9, FALSE)</f>
        <v>0.48</v>
      </c>
      <c r="J39" s="13">
        <f>VLOOKUP(CONCATENATE($A39, " ", $B$7), 'Table 4 - Full data'!$A$2:$J$181, 10, FALSE)</f>
        <v>0.05</v>
      </c>
    </row>
    <row r="40" spans="1:10" x14ac:dyDescent="0.25">
      <c r="A40" s="2" t="s">
        <v>188</v>
      </c>
      <c r="B40" s="12">
        <f>VLOOKUP(CONCATENATE($A40, " ", $B$7), 'Table 4 - Full data'!$A$2:$J$181, 2, FALSE)</f>
        <v>330</v>
      </c>
      <c r="C40" s="13">
        <f>VLOOKUP(CONCATENATE($A40, " ", $B$7), 'Table 4 - Full data'!$A$2:$J$181, 3, FALSE)</f>
        <v>0.02</v>
      </c>
      <c r="D40" s="12">
        <f>VLOOKUP(CONCATENATE($A40, " ", $B$7), 'Table 4 - Full data'!$A$2:$J$181, 4, FALSE)</f>
        <v>315</v>
      </c>
      <c r="E40" s="12">
        <f>VLOOKUP(CONCATENATE($A40, " ", $B$7), 'Table 4 - Full data'!$A$2:$J$181, 5, FALSE)</f>
        <v>120</v>
      </c>
      <c r="F40" s="12">
        <f>VLOOKUP(CONCATENATE($A40, " ", $B$7), 'Table 4 - Full data'!$A$2:$J$181, 6, FALSE)</f>
        <v>180</v>
      </c>
      <c r="G40" s="12">
        <f>VLOOKUP(CONCATENATE($A40, " ", $B$7), 'Table 4 - Full data'!$A$2:$J$181, 7, FALSE)</f>
        <v>15</v>
      </c>
      <c r="H40" s="13">
        <f>VLOOKUP(CONCATENATE($A40, " ", $B$7), 'Table 4 - Full data'!$A$2:$J$181, 8, FALSE)</f>
        <v>0.39</v>
      </c>
      <c r="I40" s="13">
        <f>VLOOKUP(CONCATENATE($A40, " ", $B$7), 'Table 4 - Full data'!$A$2:$J$181, 9, FALSE)</f>
        <v>0.56999999999999995</v>
      </c>
      <c r="J40" s="13">
        <f>VLOOKUP(CONCATENATE($A40, " ", $B$7), 'Table 4 - Full data'!$A$2:$J$181, 10, FALSE)</f>
        <v>0.04</v>
      </c>
    </row>
    <row r="41" spans="1:10" x14ac:dyDescent="0.25">
      <c r="A41" s="2" t="s">
        <v>189</v>
      </c>
      <c r="B41" s="12">
        <f>VLOOKUP(CONCATENATE($A41, " ", $B$7), 'Table 4 - Full data'!$A$2:$J$181, 2, FALSE)</f>
        <v>375</v>
      </c>
      <c r="C41" s="13">
        <f>VLOOKUP(CONCATENATE($A41, " ", $B$7), 'Table 4 - Full data'!$A$2:$J$181, 3, FALSE)</f>
        <v>0.03</v>
      </c>
      <c r="D41" s="12">
        <f>VLOOKUP(CONCATENATE($A41, " ", $B$7), 'Table 4 - Full data'!$A$2:$J$181, 4, FALSE)</f>
        <v>360</v>
      </c>
      <c r="E41" s="12">
        <f>VLOOKUP(CONCATENATE($A41, " ", $B$7), 'Table 4 - Full data'!$A$2:$J$181, 5, FALSE)</f>
        <v>130</v>
      </c>
      <c r="F41" s="12">
        <f>VLOOKUP(CONCATENATE($A41, " ", $B$7), 'Table 4 - Full data'!$A$2:$J$181, 6, FALSE)</f>
        <v>220</v>
      </c>
      <c r="G41" s="12">
        <f>VLOOKUP(CONCATENATE($A41, " ", $B$7), 'Table 4 - Full data'!$A$2:$J$181, 7, FALSE)</f>
        <v>10</v>
      </c>
      <c r="H41" s="13">
        <f>VLOOKUP(CONCATENATE($A41, " ", $B$7), 'Table 4 - Full data'!$A$2:$J$181, 8, FALSE)</f>
        <v>0.36</v>
      </c>
      <c r="I41" s="13">
        <f>VLOOKUP(CONCATENATE($A41, " ", $B$7), 'Table 4 - Full data'!$A$2:$J$181, 9, FALSE)</f>
        <v>0.61</v>
      </c>
      <c r="J41" s="13">
        <f>VLOOKUP(CONCATENATE($A41, " ", $B$7), 'Table 4 - Full data'!$A$2:$J$181, 10, FALSE)</f>
        <v>0.03</v>
      </c>
    </row>
    <row r="42" spans="1:10" x14ac:dyDescent="0.25">
      <c r="A42" s="2" t="s">
        <v>190</v>
      </c>
      <c r="B42" s="12">
        <f>VLOOKUP(CONCATENATE($A42, " ", $B$7), 'Table 4 - Full data'!$A$2:$J$181, 2, FALSE)</f>
        <v>5</v>
      </c>
      <c r="C42" s="13">
        <f>VLOOKUP(CONCATENATE($A42, " ", $B$7), 'Table 4 - Full data'!$A$2:$J$181, 3, FALSE)</f>
        <v>0</v>
      </c>
      <c r="D42" s="12">
        <f>VLOOKUP(CONCATENATE($A42, " ", $B$7), 'Table 4 - Full data'!$A$2:$J$181, 4, FALSE)</f>
        <v>5</v>
      </c>
      <c r="E42" s="12" t="str">
        <f>VLOOKUP(CONCATENATE($A42, " ", $B$7), 'Table 4 - Full data'!$A$2:$J$181, 5, FALSE)</f>
        <v>[c]</v>
      </c>
      <c r="F42" s="12">
        <f>VLOOKUP(CONCATENATE($A42, " ", $B$7), 'Table 4 - Full data'!$A$2:$J$181, 6, FALSE)</f>
        <v>5</v>
      </c>
      <c r="G42" s="12">
        <f>VLOOKUP(CONCATENATE($A42, " ", $B$7), 'Table 4 - Full data'!$A$2:$J$181, 7, FALSE)</f>
        <v>0</v>
      </c>
      <c r="H42" s="13" t="str">
        <f>VLOOKUP(CONCATENATE($A42, " ", $B$7), 'Table 4 - Full data'!$A$2:$J$181, 8, FALSE)</f>
        <v>[c]</v>
      </c>
      <c r="I42" s="13" t="str">
        <f>VLOOKUP(CONCATENATE($A42, " ", $B$7), 'Table 4 - Full data'!$A$2:$J$181, 9, FALSE)</f>
        <v>[c]</v>
      </c>
      <c r="J42" s="13">
        <f>VLOOKUP(CONCATENATE($A42, " ", $B$7), 'Table 4 - Full data'!$A$2:$J$181, 10, FALSE)</f>
        <v>0</v>
      </c>
    </row>
    <row r="43" spans="1:10" x14ac:dyDescent="0.25">
      <c r="A43" s="2" t="s">
        <v>191</v>
      </c>
      <c r="B43" s="12">
        <f>VLOOKUP(CONCATENATE($A43, " ", $B$7), 'Table 4 - Full data'!$A$2:$J$181, 2, FALSE)</f>
        <v>50</v>
      </c>
      <c r="C43" s="13">
        <f>VLOOKUP(CONCATENATE($A43, " ", $B$7), 'Table 4 - Full data'!$A$2:$J$181, 3, FALSE)</f>
        <v>0</v>
      </c>
      <c r="D43" s="12">
        <f>VLOOKUP(CONCATENATE($A43, " ", $B$7), 'Table 4 - Full data'!$A$2:$J$181, 4, FALSE)</f>
        <v>50</v>
      </c>
      <c r="E43" s="12">
        <f>VLOOKUP(CONCATENATE($A43, " ", $B$7), 'Table 4 - Full data'!$A$2:$J$181, 5, FALSE)</f>
        <v>15</v>
      </c>
      <c r="F43" s="12">
        <f>VLOOKUP(CONCATENATE($A43, " ", $B$7), 'Table 4 - Full data'!$A$2:$J$181, 6, FALSE)</f>
        <v>35</v>
      </c>
      <c r="G43" s="12">
        <f>VLOOKUP(CONCATENATE($A43, " ", $B$7), 'Table 4 - Full data'!$A$2:$J$181, 7, FALSE)</f>
        <v>0</v>
      </c>
      <c r="H43" s="13">
        <f>VLOOKUP(CONCATENATE($A43, " ", $B$7), 'Table 4 - Full data'!$A$2:$J$181, 8, FALSE)</f>
        <v>0.28999999999999998</v>
      </c>
      <c r="I43" s="13">
        <f>VLOOKUP(CONCATENATE($A43, " ", $B$7), 'Table 4 - Full data'!$A$2:$J$181, 9, FALSE)</f>
        <v>0.71</v>
      </c>
      <c r="J43" s="13">
        <f>VLOOKUP(CONCATENATE($A43, " ", $B$7), 'Table 4 - Full data'!$A$2:$J$181, 10, FALSE)</f>
        <v>0</v>
      </c>
    </row>
    <row r="44" spans="1:10" x14ac:dyDescent="0.25">
      <c r="A44" s="2" t="s">
        <v>192</v>
      </c>
      <c r="B44" s="12">
        <f>VLOOKUP(CONCATENATE($A44, " ", $B$7), 'Table 4 - Full data'!$A$2:$J$181, 2, FALSE)</f>
        <v>20</v>
      </c>
      <c r="C44" s="13">
        <f>VLOOKUP(CONCATENATE($A44, " ", $B$7), 'Table 4 - Full data'!$A$2:$J$181, 3, FALSE)</f>
        <v>0</v>
      </c>
      <c r="D44" s="12">
        <f>VLOOKUP(CONCATENATE($A44, " ", $B$7), 'Table 4 - Full data'!$A$2:$J$181, 4, FALSE)</f>
        <v>10</v>
      </c>
      <c r="E44" s="12">
        <f>VLOOKUP(CONCATENATE($A44, " ", $B$7), 'Table 4 - Full data'!$A$2:$J$181, 5, FALSE)</f>
        <v>0</v>
      </c>
      <c r="F44" s="12">
        <f>VLOOKUP(CONCATENATE($A44, " ", $B$7), 'Table 4 - Full data'!$A$2:$J$181, 6, FALSE)</f>
        <v>0</v>
      </c>
      <c r="G44" s="12">
        <f>VLOOKUP(CONCATENATE($A44, " ", $B$7), 'Table 4 - Full data'!$A$2:$J$181, 7, FALSE)</f>
        <v>10</v>
      </c>
      <c r="H44" s="13">
        <f>VLOOKUP(CONCATENATE($A44, " ", $B$7), 'Table 4 - Full data'!$A$2:$J$181, 8, FALSE)</f>
        <v>0</v>
      </c>
      <c r="I44" s="13">
        <f>VLOOKUP(CONCATENATE($A44, " ", $B$7), 'Table 4 - Full data'!$A$2:$J$181, 9, FALSE)</f>
        <v>0</v>
      </c>
      <c r="J44" s="13">
        <f>VLOOKUP(CONCATENATE($A44, " ", $B$7), 'Table 4 - Full data'!$A$2:$J$181, 10, FALSE)</f>
        <v>1</v>
      </c>
    </row>
    <row r="45" spans="1:10" x14ac:dyDescent="0.25">
      <c r="A45" s="2" t="s">
        <v>40</v>
      </c>
      <c r="B45" s="2"/>
      <c r="C45" s="2"/>
      <c r="D45" s="2"/>
      <c r="E45" s="2"/>
      <c r="F45" s="2"/>
      <c r="G45" s="2"/>
      <c r="H45" s="2"/>
      <c r="I45" s="2"/>
      <c r="J45" s="2"/>
    </row>
    <row r="46" spans="1:10" x14ac:dyDescent="0.25">
      <c r="A46" s="2" t="s">
        <v>45</v>
      </c>
      <c r="B46" s="2"/>
      <c r="C46" s="2"/>
      <c r="D46" s="2"/>
      <c r="E46" s="2"/>
      <c r="F46" s="2"/>
      <c r="G46" s="2"/>
      <c r="H46" s="2"/>
      <c r="I46" s="2"/>
      <c r="J46" s="2"/>
    </row>
    <row r="47" spans="1:10" ht="110.25" x14ac:dyDescent="0.25">
      <c r="A47" s="20" t="s">
        <v>51</v>
      </c>
      <c r="B47" s="2"/>
      <c r="C47" s="2"/>
      <c r="D47" s="2"/>
      <c r="E47" s="2"/>
      <c r="F47" s="2"/>
      <c r="G47" s="2"/>
      <c r="H47" s="2"/>
      <c r="I47" s="2"/>
      <c r="J47" s="2"/>
    </row>
    <row r="48" spans="1:10" ht="78.75" x14ac:dyDescent="0.25">
      <c r="A48" s="20" t="s">
        <v>52</v>
      </c>
      <c r="B48" s="2"/>
      <c r="C48" s="2"/>
      <c r="D48" s="2"/>
      <c r="E48" s="2"/>
      <c r="F48" s="2"/>
      <c r="G48" s="2"/>
      <c r="H48" s="2"/>
      <c r="I48" s="2"/>
      <c r="J48" s="2"/>
    </row>
    <row r="49" spans="1:10" x14ac:dyDescent="0.25">
      <c r="A49" s="2" t="s">
        <v>53</v>
      </c>
      <c r="B49" s="2"/>
      <c r="C49" s="2"/>
      <c r="D49" s="2"/>
      <c r="E49" s="2"/>
      <c r="F49" s="2"/>
      <c r="G49" s="2"/>
      <c r="H49" s="2"/>
      <c r="I49" s="2"/>
      <c r="J49" s="2"/>
    </row>
    <row r="50" spans="1:10" x14ac:dyDescent="0.25">
      <c r="A50" s="2" t="s">
        <v>54</v>
      </c>
      <c r="B50" s="2"/>
      <c r="C50" s="2"/>
      <c r="D50" s="2"/>
      <c r="E50" s="2"/>
      <c r="F50" s="2"/>
      <c r="G50" s="2"/>
      <c r="H50" s="2"/>
      <c r="I50" s="2"/>
      <c r="J50" s="2"/>
    </row>
    <row r="51" spans="1:10" x14ac:dyDescent="0.25">
      <c r="A51" s="2" t="s">
        <v>55</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{2932952C-455D-4240-A381-32DE07A42358}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932952C-455D-4240-A381-32DE07A42358}">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lookup'!A3:A7</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workbookViewId="0"/>
  </sheetViews>
  <sheetFormatPr defaultColWidth="11" defaultRowHeight="15.75" x14ac:dyDescent="0.25"/>
  <cols>
    <col min="1" max="1" width="35.75" customWidth="1"/>
    <col min="2" max="10" width="16.75" customWidth="1"/>
  </cols>
  <sheetData>
    <row r="1" spans="1:10" ht="21" x14ac:dyDescent="0.35">
      <c r="A1" s="7" t="s">
        <v>5</v>
      </c>
      <c r="B1" s="2"/>
      <c r="C1" s="2"/>
      <c r="D1" s="2"/>
      <c r="E1" s="2"/>
      <c r="F1" s="2"/>
      <c r="G1" s="2"/>
      <c r="H1" s="2"/>
      <c r="I1" s="2"/>
      <c r="J1" s="2"/>
    </row>
    <row r="2" spans="1:10" x14ac:dyDescent="0.25">
      <c r="A2" s="2" t="s">
        <v>27</v>
      </c>
      <c r="B2" s="2"/>
      <c r="C2" s="2"/>
      <c r="D2" s="2"/>
      <c r="E2" s="2"/>
      <c r="F2" s="2"/>
      <c r="G2" s="2"/>
      <c r="H2" s="2"/>
      <c r="I2" s="2"/>
      <c r="J2" s="2"/>
    </row>
    <row r="3" spans="1:10" x14ac:dyDescent="0.25">
      <c r="A3" s="2" t="s">
        <v>15</v>
      </c>
      <c r="B3" s="2"/>
      <c r="C3" s="2"/>
      <c r="D3" s="2"/>
      <c r="E3" s="2"/>
      <c r="F3" s="2"/>
      <c r="G3" s="2"/>
      <c r="H3" s="2"/>
      <c r="I3" s="2"/>
      <c r="J3" s="2"/>
    </row>
    <row r="4" spans="1:10" x14ac:dyDescent="0.25">
      <c r="A4" s="2" t="s">
        <v>16</v>
      </c>
      <c r="B4" s="2"/>
      <c r="C4" s="2"/>
      <c r="D4" s="2"/>
      <c r="E4" s="2"/>
      <c r="F4" s="2"/>
      <c r="G4" s="2"/>
      <c r="H4" s="2"/>
      <c r="I4" s="2"/>
      <c r="J4" s="2"/>
    </row>
    <row r="5" spans="1:10" x14ac:dyDescent="0.25">
      <c r="A5" s="2" t="s">
        <v>28</v>
      </c>
      <c r="B5" s="2"/>
      <c r="C5" s="2"/>
      <c r="D5" s="2"/>
      <c r="E5" s="2"/>
      <c r="F5" s="2"/>
      <c r="G5" s="2"/>
      <c r="H5" s="2"/>
      <c r="I5" s="2"/>
      <c r="J5" s="2"/>
    </row>
    <row r="6" spans="1:10" ht="80.099999999999994" customHeight="1" x14ac:dyDescent="0.25">
      <c r="A6" s="4" t="s">
        <v>442</v>
      </c>
      <c r="B6" s="4" t="s">
        <v>96</v>
      </c>
      <c r="C6" s="4" t="s">
        <v>97</v>
      </c>
      <c r="D6" s="4" t="s">
        <v>439</v>
      </c>
      <c r="E6" s="4" t="s">
        <v>98</v>
      </c>
      <c r="F6" s="4" t="s">
        <v>99</v>
      </c>
      <c r="G6" s="4" t="s">
        <v>100</v>
      </c>
      <c r="H6" s="4" t="s">
        <v>101</v>
      </c>
      <c r="I6" s="4" t="s">
        <v>102</v>
      </c>
      <c r="J6" s="4" t="s">
        <v>103</v>
      </c>
    </row>
    <row r="7" spans="1:10" x14ac:dyDescent="0.25">
      <c r="A7" s="9" t="s">
        <v>104</v>
      </c>
      <c r="B7" s="10">
        <v>13350</v>
      </c>
      <c r="C7" s="11">
        <v>1</v>
      </c>
      <c r="D7" s="10">
        <v>12920</v>
      </c>
      <c r="E7" s="10">
        <v>5190</v>
      </c>
      <c r="F7" s="10">
        <v>7235</v>
      </c>
      <c r="G7" s="10">
        <v>495</v>
      </c>
      <c r="H7" s="11">
        <v>0.4</v>
      </c>
      <c r="I7" s="11">
        <v>0.56000000000000005</v>
      </c>
      <c r="J7" s="11">
        <v>0.04</v>
      </c>
    </row>
    <row r="8" spans="1:10" x14ac:dyDescent="0.25">
      <c r="A8" s="2" t="s">
        <v>193</v>
      </c>
      <c r="B8" s="12">
        <v>910</v>
      </c>
      <c r="C8" s="13">
        <v>7.0000000000000007E-2</v>
      </c>
      <c r="D8" s="12">
        <v>860</v>
      </c>
      <c r="E8" s="12">
        <v>360</v>
      </c>
      <c r="F8" s="12">
        <v>465</v>
      </c>
      <c r="G8" s="12">
        <v>35</v>
      </c>
      <c r="H8" s="13">
        <v>0.42</v>
      </c>
      <c r="I8" s="13">
        <v>0.54</v>
      </c>
      <c r="J8" s="13">
        <v>0.04</v>
      </c>
    </row>
    <row r="9" spans="1:10" x14ac:dyDescent="0.25">
      <c r="A9" s="2" t="s">
        <v>194</v>
      </c>
      <c r="B9" s="12">
        <v>12440</v>
      </c>
      <c r="C9" s="13">
        <v>0.93</v>
      </c>
      <c r="D9" s="12">
        <v>12060</v>
      </c>
      <c r="E9" s="12">
        <v>4830</v>
      </c>
      <c r="F9" s="12">
        <v>6770</v>
      </c>
      <c r="G9" s="12">
        <v>460</v>
      </c>
      <c r="H9" s="13">
        <v>0.4</v>
      </c>
      <c r="I9" s="13">
        <v>0.56000000000000005</v>
      </c>
      <c r="J9" s="13">
        <v>0.04</v>
      </c>
    </row>
    <row r="10" spans="1:10" x14ac:dyDescent="0.25">
      <c r="A10" s="2" t="s">
        <v>40</v>
      </c>
      <c r="B10" s="2"/>
      <c r="C10" s="2"/>
      <c r="D10" s="2"/>
      <c r="E10" s="2"/>
      <c r="F10" s="2"/>
      <c r="G10" s="2"/>
      <c r="H10" s="2"/>
      <c r="I10" s="2"/>
      <c r="J10" s="2"/>
    </row>
    <row r="11" spans="1:10" ht="220.5" x14ac:dyDescent="0.25">
      <c r="A11" s="20" t="s">
        <v>56</v>
      </c>
      <c r="B11" s="2"/>
      <c r="C11" s="2"/>
      <c r="D11" s="2"/>
      <c r="E11" s="2"/>
      <c r="F11" s="2"/>
      <c r="G11" s="2"/>
      <c r="H11" s="2"/>
      <c r="I11" s="2"/>
      <c r="J11" s="2"/>
    </row>
    <row r="12" spans="1:10" x14ac:dyDescent="0.25">
      <c r="A12" s="2" t="s">
        <v>57</v>
      </c>
      <c r="B12" s="2"/>
      <c r="C12" s="2"/>
      <c r="D12" s="2"/>
      <c r="E12" s="2"/>
      <c r="F12" s="2"/>
      <c r="G12" s="2"/>
      <c r="H12" s="2"/>
      <c r="I12" s="2"/>
      <c r="J12" s="2"/>
    </row>
  </sheetData>
  <conditionalFormatting sqref="C1:C1048576 H1:J1048576">
    <cfRule type="dataBar" priority="1">
      <dataBar>
        <cfvo type="num" val="0"/>
        <cfvo type="num" val="1"/>
        <color rgb="FFB4A9D4"/>
      </dataBar>
      <extLst>
        <ext xmlns:x14="http://schemas.microsoft.com/office/spreadsheetml/2009/9/main" uri="{B025F937-C7B1-47D3-B67F-A62EFF666E3E}">
          <x14:id>{CE8E20B7-B77B-4C3C-9508-BDEEF73C3921}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E8E20B7-B77B-4C3C-9508-BDEEF73C3921}">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6"/>
  <sheetViews>
    <sheetView workbookViewId="0"/>
  </sheetViews>
  <sheetFormatPr defaultColWidth="11" defaultRowHeight="15.75" x14ac:dyDescent="0.25"/>
  <cols>
    <col min="1" max="1" width="40.75" customWidth="1"/>
    <col min="2" max="13" width="16.75" customWidth="1"/>
  </cols>
  <sheetData>
    <row r="1" spans="1:13" ht="21" x14ac:dyDescent="0.35">
      <c r="A1" s="7" t="s">
        <v>6</v>
      </c>
      <c r="B1" s="2"/>
      <c r="C1" s="2"/>
      <c r="D1" s="2"/>
      <c r="E1" s="2"/>
      <c r="F1" s="2"/>
      <c r="G1" s="2"/>
      <c r="H1" s="2"/>
      <c r="I1" s="2"/>
      <c r="J1" s="2"/>
      <c r="K1" s="2"/>
      <c r="L1" s="2"/>
      <c r="M1" s="2"/>
    </row>
    <row r="2" spans="1:13" x14ac:dyDescent="0.25">
      <c r="A2" s="2" t="s">
        <v>29</v>
      </c>
      <c r="B2" s="2"/>
      <c r="C2" s="2"/>
      <c r="D2" s="2"/>
      <c r="E2" s="2"/>
      <c r="F2" s="2"/>
      <c r="G2" s="2"/>
      <c r="H2" s="2"/>
      <c r="I2" s="2"/>
      <c r="J2" s="2"/>
      <c r="K2" s="2"/>
      <c r="L2" s="2"/>
      <c r="M2" s="2"/>
    </row>
    <row r="3" spans="1:13" x14ac:dyDescent="0.25">
      <c r="A3" s="2" t="s">
        <v>15</v>
      </c>
      <c r="B3" s="2"/>
      <c r="C3" s="2"/>
      <c r="D3" s="2"/>
      <c r="E3" s="2"/>
      <c r="F3" s="2"/>
      <c r="G3" s="2"/>
      <c r="H3" s="2"/>
      <c r="I3" s="2"/>
      <c r="J3" s="2"/>
      <c r="K3" s="2"/>
      <c r="L3" s="2"/>
      <c r="M3" s="2"/>
    </row>
    <row r="4" spans="1:13" x14ac:dyDescent="0.25">
      <c r="A4" s="2" t="s">
        <v>17</v>
      </c>
      <c r="B4" s="2"/>
      <c r="C4" s="2"/>
      <c r="D4" s="2"/>
      <c r="E4" s="2"/>
      <c r="F4" s="2"/>
      <c r="G4" s="2"/>
      <c r="H4" s="2"/>
      <c r="I4" s="2"/>
      <c r="J4" s="2"/>
      <c r="K4" s="2"/>
      <c r="L4" s="2"/>
      <c r="M4" s="2"/>
    </row>
    <row r="5" spans="1:13" ht="80.099999999999994" customHeight="1" x14ac:dyDescent="0.25">
      <c r="A5" s="4" t="s">
        <v>444</v>
      </c>
      <c r="B5" s="4" t="s">
        <v>195</v>
      </c>
      <c r="C5" s="4" t="s">
        <v>196</v>
      </c>
      <c r="D5" s="4" t="s">
        <v>197</v>
      </c>
      <c r="E5" s="4" t="s">
        <v>198</v>
      </c>
      <c r="F5" s="4" t="s">
        <v>199</v>
      </c>
      <c r="G5" s="4" t="s">
        <v>200</v>
      </c>
      <c r="H5" s="4" t="s">
        <v>201</v>
      </c>
      <c r="I5" s="4" t="s">
        <v>202</v>
      </c>
      <c r="J5" s="4" t="s">
        <v>203</v>
      </c>
      <c r="K5" s="4" t="s">
        <v>204</v>
      </c>
      <c r="L5" s="4" t="s">
        <v>205</v>
      </c>
      <c r="M5" s="4" t="s">
        <v>445</v>
      </c>
    </row>
    <row r="6" spans="1:13" x14ac:dyDescent="0.25">
      <c r="A6" s="9" t="s">
        <v>104</v>
      </c>
      <c r="B6" s="10">
        <v>12875</v>
      </c>
      <c r="C6" s="10">
        <v>80</v>
      </c>
      <c r="D6" s="10">
        <v>1925</v>
      </c>
      <c r="E6" s="10">
        <v>3305</v>
      </c>
      <c r="F6" s="10">
        <v>2305</v>
      </c>
      <c r="G6" s="10">
        <v>1210</v>
      </c>
      <c r="H6" s="10">
        <v>675</v>
      </c>
      <c r="I6" s="10">
        <v>555</v>
      </c>
      <c r="J6" s="10">
        <v>450</v>
      </c>
      <c r="K6" s="10">
        <v>420</v>
      </c>
      <c r="L6" s="10">
        <v>1945</v>
      </c>
      <c r="M6" s="10">
        <v>13</v>
      </c>
    </row>
    <row r="7" spans="1:13" x14ac:dyDescent="0.25">
      <c r="A7" s="2" t="s">
        <v>105</v>
      </c>
      <c r="B7" s="12">
        <v>285</v>
      </c>
      <c r="C7" s="12">
        <v>10</v>
      </c>
      <c r="D7" s="12">
        <v>210</v>
      </c>
      <c r="E7" s="12">
        <v>60</v>
      </c>
      <c r="F7" s="12">
        <v>0</v>
      </c>
      <c r="G7" s="12">
        <v>0</v>
      </c>
      <c r="H7" s="12">
        <v>0</v>
      </c>
      <c r="I7" s="12">
        <v>0</v>
      </c>
      <c r="J7" s="12">
        <v>0</v>
      </c>
      <c r="K7" s="12">
        <v>0</v>
      </c>
      <c r="L7" s="12">
        <v>0</v>
      </c>
      <c r="M7" s="12">
        <v>4</v>
      </c>
    </row>
    <row r="8" spans="1:13" x14ac:dyDescent="0.25">
      <c r="A8" s="2" t="s">
        <v>106</v>
      </c>
      <c r="B8" s="12">
        <v>655</v>
      </c>
      <c r="C8" s="12">
        <v>10</v>
      </c>
      <c r="D8" s="12">
        <v>190</v>
      </c>
      <c r="E8" s="12">
        <v>415</v>
      </c>
      <c r="F8" s="12">
        <v>20</v>
      </c>
      <c r="G8" s="12">
        <v>10</v>
      </c>
      <c r="H8" s="12">
        <v>5</v>
      </c>
      <c r="I8" s="12" t="s">
        <v>433</v>
      </c>
      <c r="J8" s="12">
        <v>0</v>
      </c>
      <c r="K8" s="12">
        <v>0</v>
      </c>
      <c r="L8" s="12">
        <v>0</v>
      </c>
      <c r="M8" s="12">
        <v>6</v>
      </c>
    </row>
    <row r="9" spans="1:13" x14ac:dyDescent="0.25">
      <c r="A9" s="2" t="s">
        <v>107</v>
      </c>
      <c r="B9" s="12">
        <v>425</v>
      </c>
      <c r="C9" s="12">
        <v>5</v>
      </c>
      <c r="D9" s="12">
        <v>20</v>
      </c>
      <c r="E9" s="12">
        <v>225</v>
      </c>
      <c r="F9" s="12">
        <v>95</v>
      </c>
      <c r="G9" s="12">
        <v>30</v>
      </c>
      <c r="H9" s="12">
        <v>20</v>
      </c>
      <c r="I9" s="12">
        <v>15</v>
      </c>
      <c r="J9" s="12">
        <v>10</v>
      </c>
      <c r="K9" s="12">
        <v>5</v>
      </c>
      <c r="L9" s="12" t="s">
        <v>433</v>
      </c>
      <c r="M9" s="12">
        <v>10</v>
      </c>
    </row>
    <row r="10" spans="1:13" x14ac:dyDescent="0.25">
      <c r="A10" s="2" t="s">
        <v>108</v>
      </c>
      <c r="B10" s="12">
        <v>400</v>
      </c>
      <c r="C10" s="12" t="s">
        <v>433</v>
      </c>
      <c r="D10" s="12">
        <v>45</v>
      </c>
      <c r="E10" s="12">
        <v>250</v>
      </c>
      <c r="F10" s="12">
        <v>40</v>
      </c>
      <c r="G10" s="12">
        <v>10</v>
      </c>
      <c r="H10" s="12">
        <v>10</v>
      </c>
      <c r="I10" s="12">
        <v>15</v>
      </c>
      <c r="J10" s="12">
        <v>10</v>
      </c>
      <c r="K10" s="12">
        <v>10</v>
      </c>
      <c r="L10" s="12">
        <v>10</v>
      </c>
      <c r="M10" s="12">
        <v>8</v>
      </c>
    </row>
    <row r="11" spans="1:13" x14ac:dyDescent="0.25">
      <c r="A11" s="2" t="s">
        <v>109</v>
      </c>
      <c r="B11" s="12">
        <v>305</v>
      </c>
      <c r="C11" s="12" t="s">
        <v>433</v>
      </c>
      <c r="D11" s="12">
        <v>115</v>
      </c>
      <c r="E11" s="12">
        <v>120</v>
      </c>
      <c r="F11" s="12">
        <v>30</v>
      </c>
      <c r="G11" s="12">
        <v>15</v>
      </c>
      <c r="H11" s="12">
        <v>5</v>
      </c>
      <c r="I11" s="12">
        <v>5</v>
      </c>
      <c r="J11" s="12">
        <v>5</v>
      </c>
      <c r="K11" s="12">
        <v>5</v>
      </c>
      <c r="L11" s="12">
        <v>5</v>
      </c>
      <c r="M11" s="12">
        <v>6</v>
      </c>
    </row>
    <row r="12" spans="1:13" x14ac:dyDescent="0.25">
      <c r="A12" s="2" t="s">
        <v>110</v>
      </c>
      <c r="B12" s="12">
        <v>220</v>
      </c>
      <c r="C12" s="12">
        <v>5</v>
      </c>
      <c r="D12" s="12">
        <v>100</v>
      </c>
      <c r="E12" s="12">
        <v>50</v>
      </c>
      <c r="F12" s="12">
        <v>10</v>
      </c>
      <c r="G12" s="12">
        <v>10</v>
      </c>
      <c r="H12" s="12">
        <v>10</v>
      </c>
      <c r="I12" s="12">
        <v>5</v>
      </c>
      <c r="J12" s="12">
        <v>5</v>
      </c>
      <c r="K12" s="12">
        <v>5</v>
      </c>
      <c r="L12" s="12">
        <v>20</v>
      </c>
      <c r="M12" s="12">
        <v>6</v>
      </c>
    </row>
    <row r="13" spans="1:13" x14ac:dyDescent="0.25">
      <c r="A13" s="2" t="s">
        <v>111</v>
      </c>
      <c r="B13" s="12">
        <v>190</v>
      </c>
      <c r="C13" s="12">
        <v>5</v>
      </c>
      <c r="D13" s="12">
        <v>70</v>
      </c>
      <c r="E13" s="12">
        <v>50</v>
      </c>
      <c r="F13" s="12">
        <v>15</v>
      </c>
      <c r="G13" s="12">
        <v>25</v>
      </c>
      <c r="H13" s="12">
        <v>10</v>
      </c>
      <c r="I13" s="12" t="s">
        <v>433</v>
      </c>
      <c r="J13" s="12" t="s">
        <v>433</v>
      </c>
      <c r="K13" s="12" t="s">
        <v>433</v>
      </c>
      <c r="L13" s="12">
        <v>10</v>
      </c>
      <c r="M13" s="12">
        <v>8</v>
      </c>
    </row>
    <row r="14" spans="1:13" x14ac:dyDescent="0.25">
      <c r="A14" s="2" t="s">
        <v>112</v>
      </c>
      <c r="B14" s="12">
        <v>455</v>
      </c>
      <c r="C14" s="12" t="s">
        <v>433</v>
      </c>
      <c r="D14" s="12">
        <v>170</v>
      </c>
      <c r="E14" s="12">
        <v>45</v>
      </c>
      <c r="F14" s="12">
        <v>15</v>
      </c>
      <c r="G14" s="12">
        <v>5</v>
      </c>
      <c r="H14" s="12">
        <v>5</v>
      </c>
      <c r="I14" s="12">
        <v>5</v>
      </c>
      <c r="J14" s="12">
        <v>5</v>
      </c>
      <c r="K14" s="12">
        <v>10</v>
      </c>
      <c r="L14" s="12">
        <v>195</v>
      </c>
      <c r="M14" s="12">
        <v>14</v>
      </c>
    </row>
    <row r="15" spans="1:13" x14ac:dyDescent="0.25">
      <c r="A15" s="2" t="s">
        <v>113</v>
      </c>
      <c r="B15" s="12">
        <v>365</v>
      </c>
      <c r="C15" s="12">
        <v>0</v>
      </c>
      <c r="D15" s="12">
        <v>105</v>
      </c>
      <c r="E15" s="12">
        <v>170</v>
      </c>
      <c r="F15" s="12">
        <v>30</v>
      </c>
      <c r="G15" s="12">
        <v>25</v>
      </c>
      <c r="H15" s="12">
        <v>10</v>
      </c>
      <c r="I15" s="12">
        <v>10</v>
      </c>
      <c r="J15" s="12">
        <v>5</v>
      </c>
      <c r="K15" s="12">
        <v>5</v>
      </c>
      <c r="L15" s="12">
        <v>5</v>
      </c>
      <c r="M15" s="12">
        <v>7</v>
      </c>
    </row>
    <row r="16" spans="1:13" x14ac:dyDescent="0.25">
      <c r="A16" s="2" t="s">
        <v>114</v>
      </c>
      <c r="B16" s="12">
        <v>345</v>
      </c>
      <c r="C16" s="12">
        <v>0</v>
      </c>
      <c r="D16" s="12">
        <v>5</v>
      </c>
      <c r="E16" s="12">
        <v>130</v>
      </c>
      <c r="F16" s="12">
        <v>110</v>
      </c>
      <c r="G16" s="12">
        <v>40</v>
      </c>
      <c r="H16" s="12">
        <v>20</v>
      </c>
      <c r="I16" s="12">
        <v>10</v>
      </c>
      <c r="J16" s="12">
        <v>10</v>
      </c>
      <c r="K16" s="12">
        <v>10</v>
      </c>
      <c r="L16" s="12">
        <v>15</v>
      </c>
      <c r="M16" s="12">
        <v>12</v>
      </c>
    </row>
    <row r="17" spans="1:13" x14ac:dyDescent="0.25">
      <c r="A17" s="2" t="s">
        <v>115</v>
      </c>
      <c r="B17" s="12">
        <v>670</v>
      </c>
      <c r="C17" s="12">
        <v>5</v>
      </c>
      <c r="D17" s="12">
        <v>35</v>
      </c>
      <c r="E17" s="12">
        <v>150</v>
      </c>
      <c r="F17" s="12">
        <v>250</v>
      </c>
      <c r="G17" s="12">
        <v>110</v>
      </c>
      <c r="H17" s="12">
        <v>30</v>
      </c>
      <c r="I17" s="12">
        <v>20</v>
      </c>
      <c r="J17" s="12">
        <v>25</v>
      </c>
      <c r="K17" s="12">
        <v>25</v>
      </c>
      <c r="L17" s="12">
        <v>25</v>
      </c>
      <c r="M17" s="12">
        <v>13</v>
      </c>
    </row>
    <row r="18" spans="1:13" x14ac:dyDescent="0.25">
      <c r="A18" s="2" t="s">
        <v>116</v>
      </c>
      <c r="B18" s="12">
        <v>680</v>
      </c>
      <c r="C18" s="12">
        <v>5</v>
      </c>
      <c r="D18" s="12">
        <v>15</v>
      </c>
      <c r="E18" s="12">
        <v>205</v>
      </c>
      <c r="F18" s="12">
        <v>210</v>
      </c>
      <c r="G18" s="12">
        <v>55</v>
      </c>
      <c r="H18" s="12">
        <v>30</v>
      </c>
      <c r="I18" s="12">
        <v>35</v>
      </c>
      <c r="J18" s="12">
        <v>20</v>
      </c>
      <c r="K18" s="12">
        <v>30</v>
      </c>
      <c r="L18" s="12">
        <v>70</v>
      </c>
      <c r="M18" s="12">
        <v>13</v>
      </c>
    </row>
    <row r="19" spans="1:13" x14ac:dyDescent="0.25">
      <c r="A19" s="2" t="s">
        <v>117</v>
      </c>
      <c r="B19" s="12">
        <v>1000</v>
      </c>
      <c r="C19" s="12">
        <v>5</v>
      </c>
      <c r="D19" s="12">
        <v>270</v>
      </c>
      <c r="E19" s="12">
        <v>200</v>
      </c>
      <c r="F19" s="12">
        <v>145</v>
      </c>
      <c r="G19" s="12">
        <v>90</v>
      </c>
      <c r="H19" s="12">
        <v>75</v>
      </c>
      <c r="I19" s="12">
        <v>40</v>
      </c>
      <c r="J19" s="12">
        <v>45</v>
      </c>
      <c r="K19" s="12">
        <v>45</v>
      </c>
      <c r="L19" s="12">
        <v>90</v>
      </c>
      <c r="M19" s="12">
        <v>12</v>
      </c>
    </row>
    <row r="20" spans="1:13" x14ac:dyDescent="0.25">
      <c r="A20" s="2" t="s">
        <v>118</v>
      </c>
      <c r="B20" s="12">
        <v>680</v>
      </c>
      <c r="C20" s="12">
        <v>10</v>
      </c>
      <c r="D20" s="12">
        <v>235</v>
      </c>
      <c r="E20" s="12">
        <v>100</v>
      </c>
      <c r="F20" s="12">
        <v>30</v>
      </c>
      <c r="G20" s="12">
        <v>25</v>
      </c>
      <c r="H20" s="12">
        <v>25</v>
      </c>
      <c r="I20" s="12">
        <v>25</v>
      </c>
      <c r="J20" s="12">
        <v>30</v>
      </c>
      <c r="K20" s="12">
        <v>45</v>
      </c>
      <c r="L20" s="12">
        <v>155</v>
      </c>
      <c r="M20" s="12">
        <v>10</v>
      </c>
    </row>
    <row r="21" spans="1:13" x14ac:dyDescent="0.25">
      <c r="A21" s="2" t="s">
        <v>119</v>
      </c>
      <c r="B21" s="12">
        <v>490</v>
      </c>
      <c r="C21" s="12" t="s">
        <v>433</v>
      </c>
      <c r="D21" s="12">
        <v>15</v>
      </c>
      <c r="E21" s="12">
        <v>90</v>
      </c>
      <c r="F21" s="12">
        <v>135</v>
      </c>
      <c r="G21" s="12">
        <v>35</v>
      </c>
      <c r="H21" s="12">
        <v>30</v>
      </c>
      <c r="I21" s="12">
        <v>40</v>
      </c>
      <c r="J21" s="12">
        <v>15</v>
      </c>
      <c r="K21" s="12">
        <v>20</v>
      </c>
      <c r="L21" s="12">
        <v>110</v>
      </c>
      <c r="M21" s="12">
        <v>16</v>
      </c>
    </row>
    <row r="22" spans="1:13" x14ac:dyDescent="0.25">
      <c r="A22" s="2" t="s">
        <v>120</v>
      </c>
      <c r="B22" s="12">
        <v>455</v>
      </c>
      <c r="C22" s="12" t="s">
        <v>433</v>
      </c>
      <c r="D22" s="12">
        <v>20</v>
      </c>
      <c r="E22" s="12">
        <v>10</v>
      </c>
      <c r="F22" s="12">
        <v>125</v>
      </c>
      <c r="G22" s="12">
        <v>130</v>
      </c>
      <c r="H22" s="12">
        <v>35</v>
      </c>
      <c r="I22" s="12">
        <v>20</v>
      </c>
      <c r="J22" s="12">
        <v>30</v>
      </c>
      <c r="K22" s="12">
        <v>20</v>
      </c>
      <c r="L22" s="12">
        <v>65</v>
      </c>
      <c r="M22" s="12">
        <v>18</v>
      </c>
    </row>
    <row r="23" spans="1:13" x14ac:dyDescent="0.25">
      <c r="A23" s="2" t="s">
        <v>121</v>
      </c>
      <c r="B23" s="12">
        <v>670</v>
      </c>
      <c r="C23" s="12">
        <v>5</v>
      </c>
      <c r="D23" s="12">
        <v>75</v>
      </c>
      <c r="E23" s="12">
        <v>110</v>
      </c>
      <c r="F23" s="12">
        <v>235</v>
      </c>
      <c r="G23" s="12">
        <v>80</v>
      </c>
      <c r="H23" s="12">
        <v>35</v>
      </c>
      <c r="I23" s="12">
        <v>30</v>
      </c>
      <c r="J23" s="12">
        <v>20</v>
      </c>
      <c r="K23" s="12">
        <v>20</v>
      </c>
      <c r="L23" s="12">
        <v>65</v>
      </c>
      <c r="M23" s="12">
        <v>14</v>
      </c>
    </row>
    <row r="24" spans="1:13" x14ac:dyDescent="0.25">
      <c r="A24" s="2" t="s">
        <v>122</v>
      </c>
      <c r="B24" s="12">
        <v>240</v>
      </c>
      <c r="C24" s="12" t="s">
        <v>433</v>
      </c>
      <c r="D24" s="12">
        <v>10</v>
      </c>
      <c r="E24" s="12">
        <v>15</v>
      </c>
      <c r="F24" s="12">
        <v>30</v>
      </c>
      <c r="G24" s="12">
        <v>20</v>
      </c>
      <c r="H24" s="12">
        <v>20</v>
      </c>
      <c r="I24" s="12">
        <v>20</v>
      </c>
      <c r="J24" s="12">
        <v>25</v>
      </c>
      <c r="K24" s="12">
        <v>30</v>
      </c>
      <c r="L24" s="12">
        <v>70</v>
      </c>
      <c r="M24" s="12">
        <v>31</v>
      </c>
    </row>
    <row r="25" spans="1:13" x14ac:dyDescent="0.25">
      <c r="A25" s="2" t="s">
        <v>123</v>
      </c>
      <c r="B25" s="12">
        <v>545</v>
      </c>
      <c r="C25" s="12">
        <v>5</v>
      </c>
      <c r="D25" s="12">
        <v>15</v>
      </c>
      <c r="E25" s="12">
        <v>205</v>
      </c>
      <c r="F25" s="12">
        <v>100</v>
      </c>
      <c r="G25" s="12">
        <v>50</v>
      </c>
      <c r="H25" s="12">
        <v>30</v>
      </c>
      <c r="I25" s="12">
        <v>20</v>
      </c>
      <c r="J25" s="12">
        <v>10</v>
      </c>
      <c r="K25" s="12">
        <v>15</v>
      </c>
      <c r="L25" s="12">
        <v>90</v>
      </c>
      <c r="M25" s="12">
        <v>13</v>
      </c>
    </row>
    <row r="26" spans="1:13" x14ac:dyDescent="0.25">
      <c r="A26" s="2" t="s">
        <v>124</v>
      </c>
      <c r="B26" s="12">
        <v>470</v>
      </c>
      <c r="C26" s="12">
        <v>5</v>
      </c>
      <c r="D26" s="12">
        <v>45</v>
      </c>
      <c r="E26" s="12">
        <v>125</v>
      </c>
      <c r="F26" s="12">
        <v>80</v>
      </c>
      <c r="G26" s="12">
        <v>40</v>
      </c>
      <c r="H26" s="12">
        <v>20</v>
      </c>
      <c r="I26" s="12">
        <v>25</v>
      </c>
      <c r="J26" s="12">
        <v>30</v>
      </c>
      <c r="K26" s="12">
        <v>20</v>
      </c>
      <c r="L26" s="12">
        <v>85</v>
      </c>
      <c r="M26" s="12">
        <v>13</v>
      </c>
    </row>
    <row r="27" spans="1:13" x14ac:dyDescent="0.25">
      <c r="A27" s="2" t="s">
        <v>125</v>
      </c>
      <c r="B27" s="12">
        <v>320</v>
      </c>
      <c r="C27" s="12" t="s">
        <v>433</v>
      </c>
      <c r="D27" s="12">
        <v>5</v>
      </c>
      <c r="E27" s="12">
        <v>40</v>
      </c>
      <c r="F27" s="12">
        <v>110</v>
      </c>
      <c r="G27" s="12">
        <v>50</v>
      </c>
      <c r="H27" s="12">
        <v>25</v>
      </c>
      <c r="I27" s="12">
        <v>20</v>
      </c>
      <c r="J27" s="12">
        <v>20</v>
      </c>
      <c r="K27" s="12">
        <v>10</v>
      </c>
      <c r="L27" s="12">
        <v>45</v>
      </c>
      <c r="M27" s="12">
        <v>16</v>
      </c>
    </row>
    <row r="28" spans="1:13" x14ac:dyDescent="0.25">
      <c r="A28" s="2" t="s">
        <v>126</v>
      </c>
      <c r="B28" s="12">
        <v>275</v>
      </c>
      <c r="C28" s="12" t="s">
        <v>433</v>
      </c>
      <c r="D28" s="12">
        <v>50</v>
      </c>
      <c r="E28" s="12">
        <v>100</v>
      </c>
      <c r="F28" s="12">
        <v>25</v>
      </c>
      <c r="G28" s="12">
        <v>10</v>
      </c>
      <c r="H28" s="12">
        <v>10</v>
      </c>
      <c r="I28" s="12">
        <v>10</v>
      </c>
      <c r="J28" s="12">
        <v>10</v>
      </c>
      <c r="K28" s="12">
        <v>15</v>
      </c>
      <c r="L28" s="12">
        <v>50</v>
      </c>
      <c r="M28" s="12">
        <v>9</v>
      </c>
    </row>
    <row r="29" spans="1:13" x14ac:dyDescent="0.25">
      <c r="A29" s="2" t="s">
        <v>127</v>
      </c>
      <c r="B29" s="12">
        <v>300</v>
      </c>
      <c r="C29" s="12">
        <v>0</v>
      </c>
      <c r="D29" s="12">
        <v>10</v>
      </c>
      <c r="E29" s="12">
        <v>115</v>
      </c>
      <c r="F29" s="12">
        <v>40</v>
      </c>
      <c r="G29" s="12">
        <v>5</v>
      </c>
      <c r="H29" s="12">
        <v>10</v>
      </c>
      <c r="I29" s="12">
        <v>20</v>
      </c>
      <c r="J29" s="12">
        <v>15</v>
      </c>
      <c r="K29" s="12">
        <v>5</v>
      </c>
      <c r="L29" s="12">
        <v>80</v>
      </c>
      <c r="M29" s="12">
        <v>12</v>
      </c>
    </row>
    <row r="30" spans="1:13" x14ac:dyDescent="0.25">
      <c r="A30" s="2" t="s">
        <v>128</v>
      </c>
      <c r="B30" s="12">
        <v>190</v>
      </c>
      <c r="C30" s="12">
        <v>0</v>
      </c>
      <c r="D30" s="12">
        <v>45</v>
      </c>
      <c r="E30" s="12">
        <v>65</v>
      </c>
      <c r="F30" s="12">
        <v>15</v>
      </c>
      <c r="G30" s="12">
        <v>10</v>
      </c>
      <c r="H30" s="12">
        <v>5</v>
      </c>
      <c r="I30" s="12">
        <v>10</v>
      </c>
      <c r="J30" s="12">
        <v>5</v>
      </c>
      <c r="K30" s="12" t="s">
        <v>433</v>
      </c>
      <c r="L30" s="12">
        <v>35</v>
      </c>
      <c r="M30" s="12">
        <v>9</v>
      </c>
    </row>
    <row r="31" spans="1:13" x14ac:dyDescent="0.25">
      <c r="A31" s="2" t="s">
        <v>129</v>
      </c>
      <c r="B31" s="12">
        <v>165</v>
      </c>
      <c r="C31" s="12" t="s">
        <v>433</v>
      </c>
      <c r="D31" s="12" t="s">
        <v>433</v>
      </c>
      <c r="E31" s="12">
        <v>25</v>
      </c>
      <c r="F31" s="12">
        <v>70</v>
      </c>
      <c r="G31" s="12">
        <v>20</v>
      </c>
      <c r="H31" s="12">
        <v>10</v>
      </c>
      <c r="I31" s="12">
        <v>5</v>
      </c>
      <c r="J31" s="12">
        <v>10</v>
      </c>
      <c r="K31" s="12">
        <v>5</v>
      </c>
      <c r="L31" s="12">
        <v>20</v>
      </c>
      <c r="M31" s="12">
        <v>13</v>
      </c>
    </row>
    <row r="32" spans="1:13" x14ac:dyDescent="0.25">
      <c r="A32" s="2" t="s">
        <v>130</v>
      </c>
      <c r="B32" s="12">
        <v>180</v>
      </c>
      <c r="C32" s="12" t="s">
        <v>433</v>
      </c>
      <c r="D32" s="12">
        <v>10</v>
      </c>
      <c r="E32" s="12">
        <v>65</v>
      </c>
      <c r="F32" s="12">
        <v>50</v>
      </c>
      <c r="G32" s="12">
        <v>15</v>
      </c>
      <c r="H32" s="12">
        <v>10</v>
      </c>
      <c r="I32" s="12">
        <v>5</v>
      </c>
      <c r="J32" s="12">
        <v>5</v>
      </c>
      <c r="K32" s="12">
        <v>5</v>
      </c>
      <c r="L32" s="12">
        <v>20</v>
      </c>
      <c r="M32" s="12">
        <v>12</v>
      </c>
    </row>
    <row r="33" spans="1:13" x14ac:dyDescent="0.25">
      <c r="A33" s="2" t="s">
        <v>131</v>
      </c>
      <c r="B33" s="12">
        <v>130</v>
      </c>
      <c r="C33" s="12">
        <v>0</v>
      </c>
      <c r="D33" s="12">
        <v>5</v>
      </c>
      <c r="E33" s="12">
        <v>65</v>
      </c>
      <c r="F33" s="12">
        <v>20</v>
      </c>
      <c r="G33" s="12">
        <v>10</v>
      </c>
      <c r="H33" s="12">
        <v>5</v>
      </c>
      <c r="I33" s="12">
        <v>5</v>
      </c>
      <c r="J33" s="12">
        <v>5</v>
      </c>
      <c r="K33" s="12" t="s">
        <v>433</v>
      </c>
      <c r="L33" s="12">
        <v>20</v>
      </c>
      <c r="M33" s="12">
        <v>10</v>
      </c>
    </row>
    <row r="34" spans="1:13" x14ac:dyDescent="0.25">
      <c r="A34" s="2" t="s">
        <v>132</v>
      </c>
      <c r="B34" s="12">
        <v>130</v>
      </c>
      <c r="C34" s="12" t="s">
        <v>433</v>
      </c>
      <c r="D34" s="12">
        <v>5</v>
      </c>
      <c r="E34" s="12">
        <v>25</v>
      </c>
      <c r="F34" s="12">
        <v>30</v>
      </c>
      <c r="G34" s="12">
        <v>20</v>
      </c>
      <c r="H34" s="12">
        <v>10</v>
      </c>
      <c r="I34" s="12">
        <v>5</v>
      </c>
      <c r="J34" s="12">
        <v>5</v>
      </c>
      <c r="K34" s="12">
        <v>5</v>
      </c>
      <c r="L34" s="12">
        <v>25</v>
      </c>
      <c r="M34" s="12">
        <v>16</v>
      </c>
    </row>
    <row r="35" spans="1:13" x14ac:dyDescent="0.25">
      <c r="A35" s="2" t="s">
        <v>133</v>
      </c>
      <c r="B35" s="12">
        <v>90</v>
      </c>
      <c r="C35" s="12">
        <v>0</v>
      </c>
      <c r="D35" s="12" t="s">
        <v>433</v>
      </c>
      <c r="E35" s="12" t="s">
        <v>433</v>
      </c>
      <c r="F35" s="12">
        <v>15</v>
      </c>
      <c r="G35" s="12">
        <v>15</v>
      </c>
      <c r="H35" s="12">
        <v>10</v>
      </c>
      <c r="I35" s="12">
        <v>10</v>
      </c>
      <c r="J35" s="12">
        <v>10</v>
      </c>
      <c r="K35" s="12">
        <v>5</v>
      </c>
      <c r="L35" s="12">
        <v>25</v>
      </c>
      <c r="M35" s="12">
        <v>26</v>
      </c>
    </row>
    <row r="36" spans="1:13" x14ac:dyDescent="0.25">
      <c r="A36" s="2" t="s">
        <v>134</v>
      </c>
      <c r="B36" s="12">
        <v>150</v>
      </c>
      <c r="C36" s="12">
        <v>0</v>
      </c>
      <c r="D36" s="12" t="s">
        <v>433</v>
      </c>
      <c r="E36" s="12">
        <v>0</v>
      </c>
      <c r="F36" s="12">
        <v>35</v>
      </c>
      <c r="G36" s="12">
        <v>55</v>
      </c>
      <c r="H36" s="12">
        <v>10</v>
      </c>
      <c r="I36" s="12">
        <v>5</v>
      </c>
      <c r="J36" s="12">
        <v>5</v>
      </c>
      <c r="K36" s="12">
        <v>5</v>
      </c>
      <c r="L36" s="12">
        <v>35</v>
      </c>
      <c r="M36" s="12">
        <v>18</v>
      </c>
    </row>
    <row r="37" spans="1:13" x14ac:dyDescent="0.25">
      <c r="A37" s="2" t="s">
        <v>135</v>
      </c>
      <c r="B37" s="12">
        <v>105</v>
      </c>
      <c r="C37" s="12">
        <v>0</v>
      </c>
      <c r="D37" s="12" t="s">
        <v>433</v>
      </c>
      <c r="E37" s="12" t="s">
        <v>433</v>
      </c>
      <c r="F37" s="12" t="s">
        <v>433</v>
      </c>
      <c r="G37" s="12">
        <v>40</v>
      </c>
      <c r="H37" s="12">
        <v>20</v>
      </c>
      <c r="I37" s="12">
        <v>5</v>
      </c>
      <c r="J37" s="12">
        <v>5</v>
      </c>
      <c r="K37" s="12">
        <v>5</v>
      </c>
      <c r="L37" s="12">
        <v>25</v>
      </c>
      <c r="M37" s="12">
        <v>21</v>
      </c>
    </row>
    <row r="38" spans="1:13" x14ac:dyDescent="0.25">
      <c r="A38" s="2" t="s">
        <v>136</v>
      </c>
      <c r="B38" s="12">
        <v>125</v>
      </c>
      <c r="C38" s="12">
        <v>0</v>
      </c>
      <c r="D38" s="12" t="s">
        <v>433</v>
      </c>
      <c r="E38" s="12" t="s">
        <v>433</v>
      </c>
      <c r="F38" s="12">
        <v>0</v>
      </c>
      <c r="G38" s="12">
        <v>5</v>
      </c>
      <c r="H38" s="12">
        <v>20</v>
      </c>
      <c r="I38" s="12">
        <v>55</v>
      </c>
      <c r="J38" s="12">
        <v>5</v>
      </c>
      <c r="K38" s="12">
        <v>10</v>
      </c>
      <c r="L38" s="12">
        <v>25</v>
      </c>
      <c r="M38" s="12">
        <v>27</v>
      </c>
    </row>
    <row r="39" spans="1:13" x14ac:dyDescent="0.25">
      <c r="A39" s="2" t="s">
        <v>137</v>
      </c>
      <c r="B39" s="12">
        <v>150</v>
      </c>
      <c r="C39" s="12">
        <v>0</v>
      </c>
      <c r="D39" s="12" t="s">
        <v>433</v>
      </c>
      <c r="E39" s="12">
        <v>0</v>
      </c>
      <c r="F39" s="12">
        <v>5</v>
      </c>
      <c r="G39" s="12">
        <v>60</v>
      </c>
      <c r="H39" s="12">
        <v>30</v>
      </c>
      <c r="I39" s="12">
        <v>10</v>
      </c>
      <c r="J39" s="12">
        <v>5</v>
      </c>
      <c r="K39" s="12">
        <v>5</v>
      </c>
      <c r="L39" s="12">
        <v>30</v>
      </c>
      <c r="M39" s="12">
        <v>21</v>
      </c>
    </row>
    <row r="40" spans="1:13" x14ac:dyDescent="0.25">
      <c r="A40" s="2" t="s">
        <v>138</v>
      </c>
      <c r="B40" s="12">
        <v>170</v>
      </c>
      <c r="C40" s="12">
        <v>0</v>
      </c>
      <c r="D40" s="12" t="s">
        <v>433</v>
      </c>
      <c r="E40" s="12" t="s">
        <v>433</v>
      </c>
      <c r="F40" s="12">
        <v>5</v>
      </c>
      <c r="G40" s="12">
        <v>50</v>
      </c>
      <c r="H40" s="12">
        <v>15</v>
      </c>
      <c r="I40" s="12">
        <v>15</v>
      </c>
      <c r="J40" s="12">
        <v>25</v>
      </c>
      <c r="K40" s="12">
        <v>10</v>
      </c>
      <c r="L40" s="12">
        <v>55</v>
      </c>
      <c r="M40" s="12">
        <v>31</v>
      </c>
    </row>
    <row r="41" spans="1:13" x14ac:dyDescent="0.25">
      <c r="A41" s="2" t="s">
        <v>139</v>
      </c>
      <c r="B41" s="12">
        <v>165</v>
      </c>
      <c r="C41" s="12">
        <v>0</v>
      </c>
      <c r="D41" s="12">
        <v>0</v>
      </c>
      <c r="E41" s="12" t="s">
        <v>433</v>
      </c>
      <c r="F41" s="12">
        <v>35</v>
      </c>
      <c r="G41" s="12">
        <v>15</v>
      </c>
      <c r="H41" s="12">
        <v>15</v>
      </c>
      <c r="I41" s="12">
        <v>10</v>
      </c>
      <c r="J41" s="12">
        <v>5</v>
      </c>
      <c r="K41" s="12">
        <v>5</v>
      </c>
      <c r="L41" s="12">
        <v>85</v>
      </c>
      <c r="M41" s="12">
        <v>42</v>
      </c>
    </row>
    <row r="42" spans="1:13" x14ac:dyDescent="0.25">
      <c r="A42" s="2" t="s">
        <v>140</v>
      </c>
      <c r="B42" s="12">
        <v>195</v>
      </c>
      <c r="C42" s="12">
        <v>0</v>
      </c>
      <c r="D42" s="12">
        <v>5</v>
      </c>
      <c r="E42" s="12">
        <v>0</v>
      </c>
      <c r="F42" s="12">
        <v>55</v>
      </c>
      <c r="G42" s="12">
        <v>15</v>
      </c>
      <c r="H42" s="12">
        <v>15</v>
      </c>
      <c r="I42" s="12">
        <v>10</v>
      </c>
      <c r="J42" s="12">
        <v>10</v>
      </c>
      <c r="K42" s="12">
        <v>5</v>
      </c>
      <c r="L42" s="12">
        <v>80</v>
      </c>
      <c r="M42" s="12">
        <v>28</v>
      </c>
    </row>
    <row r="43" spans="1:13" x14ac:dyDescent="0.25">
      <c r="A43" s="2" t="s">
        <v>141</v>
      </c>
      <c r="B43" s="12">
        <v>240</v>
      </c>
      <c r="C43" s="12">
        <v>0</v>
      </c>
      <c r="D43" s="12">
        <v>5</v>
      </c>
      <c r="E43" s="12">
        <v>25</v>
      </c>
      <c r="F43" s="12">
        <v>65</v>
      </c>
      <c r="G43" s="12">
        <v>20</v>
      </c>
      <c r="H43" s="12">
        <v>20</v>
      </c>
      <c r="I43" s="12">
        <v>10</v>
      </c>
      <c r="J43" s="12">
        <v>5</v>
      </c>
      <c r="K43" s="12">
        <v>5</v>
      </c>
      <c r="L43" s="12">
        <v>90</v>
      </c>
      <c r="M43" s="12">
        <v>22</v>
      </c>
    </row>
    <row r="44" spans="1:13" x14ac:dyDescent="0.25">
      <c r="A44" s="2" t="s">
        <v>142</v>
      </c>
      <c r="B44" s="12">
        <v>240</v>
      </c>
      <c r="C44" s="12">
        <v>0</v>
      </c>
      <c r="D44" s="12">
        <v>15</v>
      </c>
      <c r="E44" s="12">
        <v>40</v>
      </c>
      <c r="F44" s="12">
        <v>20</v>
      </c>
      <c r="G44" s="12">
        <v>10</v>
      </c>
      <c r="H44" s="12">
        <v>10</v>
      </c>
      <c r="I44" s="12">
        <v>10</v>
      </c>
      <c r="J44" s="12">
        <v>15</v>
      </c>
      <c r="K44" s="12">
        <v>5</v>
      </c>
      <c r="L44" s="12">
        <v>115</v>
      </c>
      <c r="M44" s="12">
        <v>36</v>
      </c>
    </row>
    <row r="45" spans="1:13" x14ac:dyDescent="0.25">
      <c r="A45" s="32" t="s">
        <v>143</v>
      </c>
      <c r="B45" s="15">
        <v>2935</v>
      </c>
      <c r="C45" s="15">
        <v>40</v>
      </c>
      <c r="D45" s="15">
        <v>920</v>
      </c>
      <c r="E45" s="15">
        <v>1225</v>
      </c>
      <c r="F45" s="15">
        <v>225</v>
      </c>
      <c r="G45" s="15">
        <v>105</v>
      </c>
      <c r="H45" s="15">
        <v>65</v>
      </c>
      <c r="I45" s="15">
        <v>50</v>
      </c>
      <c r="J45" s="15">
        <v>35</v>
      </c>
      <c r="K45" s="15">
        <v>35</v>
      </c>
      <c r="L45" s="15">
        <v>240</v>
      </c>
      <c r="M45" s="15">
        <v>7</v>
      </c>
    </row>
    <row r="46" spans="1:13" x14ac:dyDescent="0.25">
      <c r="A46" s="29" t="s">
        <v>144</v>
      </c>
      <c r="B46" s="18">
        <v>6625</v>
      </c>
      <c r="C46" s="18">
        <v>35</v>
      </c>
      <c r="D46" s="18">
        <v>850</v>
      </c>
      <c r="E46" s="18">
        <v>1510</v>
      </c>
      <c r="F46" s="18">
        <v>1485</v>
      </c>
      <c r="G46" s="18">
        <v>695</v>
      </c>
      <c r="H46" s="18">
        <v>365</v>
      </c>
      <c r="I46" s="18">
        <v>290</v>
      </c>
      <c r="J46" s="18">
        <v>265</v>
      </c>
      <c r="K46" s="18">
        <v>280</v>
      </c>
      <c r="L46" s="18">
        <v>850</v>
      </c>
      <c r="M46" s="18">
        <v>13</v>
      </c>
    </row>
    <row r="47" spans="1:13" x14ac:dyDescent="0.25">
      <c r="A47" s="17" t="s">
        <v>145</v>
      </c>
      <c r="B47" s="18">
        <v>2155</v>
      </c>
      <c r="C47" s="18">
        <v>5</v>
      </c>
      <c r="D47" s="18">
        <v>135</v>
      </c>
      <c r="E47" s="18">
        <v>500</v>
      </c>
      <c r="F47" s="18">
        <v>410</v>
      </c>
      <c r="G47" s="18">
        <v>245</v>
      </c>
      <c r="H47" s="18">
        <v>145</v>
      </c>
      <c r="I47" s="18">
        <v>155</v>
      </c>
      <c r="J47" s="18">
        <v>90</v>
      </c>
      <c r="K47" s="18">
        <v>70</v>
      </c>
      <c r="L47" s="18">
        <v>400</v>
      </c>
      <c r="M47" s="18">
        <v>16</v>
      </c>
    </row>
    <row r="48" spans="1:13" x14ac:dyDescent="0.25">
      <c r="A48" s="17" t="s">
        <v>146</v>
      </c>
      <c r="B48" s="18">
        <v>1165</v>
      </c>
      <c r="C48" s="18">
        <v>0</v>
      </c>
      <c r="D48" s="18">
        <v>25</v>
      </c>
      <c r="E48" s="18">
        <v>70</v>
      </c>
      <c r="F48" s="18">
        <v>185</v>
      </c>
      <c r="G48" s="18">
        <v>165</v>
      </c>
      <c r="H48" s="18">
        <v>105</v>
      </c>
      <c r="I48" s="18">
        <v>60</v>
      </c>
      <c r="J48" s="18">
        <v>60</v>
      </c>
      <c r="K48" s="18">
        <v>35</v>
      </c>
      <c r="L48" s="18">
        <v>455</v>
      </c>
      <c r="M48" s="18">
        <v>28</v>
      </c>
    </row>
    <row r="49" spans="1:13" x14ac:dyDescent="0.25">
      <c r="A49" s="9" t="s">
        <v>206</v>
      </c>
      <c r="B49" s="11">
        <v>1</v>
      </c>
      <c r="C49" s="11">
        <v>0.01</v>
      </c>
      <c r="D49" s="11">
        <v>0.15</v>
      </c>
      <c r="E49" s="11">
        <v>0.26</v>
      </c>
      <c r="F49" s="11">
        <v>0.18</v>
      </c>
      <c r="G49" s="11">
        <v>0.09</v>
      </c>
      <c r="H49" s="11">
        <v>0.05</v>
      </c>
      <c r="I49" s="11">
        <v>0.04</v>
      </c>
      <c r="J49" s="11">
        <v>0.03</v>
      </c>
      <c r="K49" s="11">
        <v>0.03</v>
      </c>
      <c r="L49" s="11">
        <v>0.15</v>
      </c>
      <c r="M49" s="11" t="s">
        <v>443</v>
      </c>
    </row>
    <row r="50" spans="1:13" x14ac:dyDescent="0.25">
      <c r="A50" s="2" t="s">
        <v>40</v>
      </c>
      <c r="B50" s="2"/>
      <c r="C50" s="2"/>
      <c r="D50" s="2"/>
      <c r="E50" s="2"/>
      <c r="F50" s="2"/>
      <c r="G50" s="2"/>
      <c r="H50" s="2"/>
      <c r="I50" s="2"/>
      <c r="J50" s="2"/>
      <c r="K50" s="2"/>
      <c r="L50" s="2"/>
      <c r="M50" s="2"/>
    </row>
    <row r="51" spans="1:13" x14ac:dyDescent="0.25">
      <c r="A51" s="2" t="s">
        <v>45</v>
      </c>
      <c r="B51" s="2"/>
      <c r="C51" s="2"/>
      <c r="D51" s="2"/>
      <c r="E51" s="2"/>
      <c r="F51" s="2"/>
      <c r="G51" s="2"/>
      <c r="H51" s="2"/>
      <c r="I51" s="2"/>
      <c r="J51" s="2"/>
      <c r="K51" s="2"/>
      <c r="L51" s="2"/>
      <c r="M51" s="2"/>
    </row>
    <row r="52" spans="1:13" ht="173.25" x14ac:dyDescent="0.25">
      <c r="A52" s="20" t="s">
        <v>58</v>
      </c>
      <c r="B52" s="2"/>
      <c r="C52" s="2"/>
      <c r="D52" s="2"/>
      <c r="E52" s="2"/>
      <c r="F52" s="2"/>
      <c r="G52" s="2"/>
      <c r="H52" s="2"/>
      <c r="I52" s="2"/>
      <c r="J52" s="2"/>
      <c r="K52" s="2"/>
      <c r="L52" s="2"/>
      <c r="M52" s="2"/>
    </row>
    <row r="53" spans="1:13" x14ac:dyDescent="0.25">
      <c r="A53" s="2" t="s">
        <v>59</v>
      </c>
      <c r="B53" s="2"/>
      <c r="C53" s="2"/>
      <c r="D53" s="2"/>
      <c r="E53" s="2"/>
      <c r="F53" s="2"/>
      <c r="G53" s="2"/>
      <c r="H53" s="2"/>
      <c r="I53" s="2"/>
      <c r="J53" s="2"/>
      <c r="K53" s="2"/>
      <c r="L53" s="2"/>
      <c r="M53" s="2"/>
    </row>
    <row r="54" spans="1:13" ht="78.75" x14ac:dyDescent="0.25">
      <c r="A54" s="20" t="s">
        <v>60</v>
      </c>
      <c r="B54" s="2"/>
      <c r="C54" s="2"/>
      <c r="D54" s="2"/>
      <c r="E54" s="2"/>
      <c r="F54" s="2"/>
      <c r="G54" s="2"/>
      <c r="H54" s="2"/>
      <c r="I54" s="2"/>
      <c r="J54" s="2"/>
      <c r="K54" s="2"/>
      <c r="L54" s="2"/>
      <c r="M54" s="2"/>
    </row>
    <row r="55" spans="1:13" ht="126" x14ac:dyDescent="0.25">
      <c r="A55" s="20" t="s">
        <v>61</v>
      </c>
      <c r="B55" s="2"/>
      <c r="C55" s="2"/>
      <c r="D55" s="2"/>
      <c r="E55" s="2"/>
      <c r="F55" s="2"/>
      <c r="G55" s="2"/>
      <c r="H55" s="2"/>
      <c r="I55" s="2"/>
      <c r="J55" s="2"/>
      <c r="K55" s="2"/>
      <c r="L55" s="2"/>
      <c r="M55" s="2"/>
    </row>
    <row r="56" spans="1:13" x14ac:dyDescent="0.25">
      <c r="A56" s="2" t="s">
        <v>62</v>
      </c>
      <c r="B56" s="2"/>
      <c r="C56" s="2"/>
      <c r="D56" s="2"/>
      <c r="E56" s="2"/>
      <c r="F56" s="2"/>
      <c r="G56" s="2"/>
      <c r="H56" s="2"/>
      <c r="I56" s="2"/>
      <c r="J56" s="2"/>
      <c r="K56" s="2"/>
      <c r="L56" s="2"/>
      <c r="M56" s="2"/>
    </row>
  </sheetData>
  <conditionalFormatting sqref="A1">
    <cfRule type="dataBar" priority="4">
      <dataBar>
        <cfvo type="num" val="0"/>
        <cfvo type="num" val="1"/>
        <color rgb="FFB4A9D4"/>
      </dataBar>
      <extLst>
        <ext xmlns:x14="http://schemas.microsoft.com/office/spreadsheetml/2009/9/main" uri="{B025F937-C7B1-47D3-B67F-A62EFF666E3E}">
          <x14:id>{416FB903-CDF4-498F-9AB4-05A5B1D5AE34}</x14:id>
        </ext>
      </extLst>
    </cfRule>
  </conditionalFormatting>
  <conditionalFormatting sqref="B49:L49">
    <cfRule type="dataBar" priority="1">
      <dataBar>
        <cfvo type="num" val="0"/>
        <cfvo type="num" val="1"/>
        <color rgb="FFB4A9D4"/>
      </dataBar>
      <extLst>
        <ext xmlns:x14="http://schemas.microsoft.com/office/spreadsheetml/2009/9/main" uri="{B025F937-C7B1-47D3-B67F-A62EFF666E3E}">
          <x14:id>{1C7E8E47-9DC4-4F8D-9768-FDB74F53DDCD}</x14:id>
        </ext>
      </extLst>
    </cfRule>
    <cfRule type="dataBar" priority="2">
      <dataBar>
        <cfvo type="num" val="0"/>
        <cfvo type="num" val="1"/>
        <color rgb="FFB4A9D4"/>
      </dataBar>
      <extLst>
        <ext xmlns:x14="http://schemas.microsoft.com/office/spreadsheetml/2009/9/main" uri="{B025F937-C7B1-47D3-B67F-A62EFF666E3E}">
          <x14:id>{B72B863D-AE00-4161-BF8C-A2C84B5A79B2}</x14:id>
        </ext>
      </extLst>
    </cfRule>
    <cfRule type="dataBar" priority="3">
      <dataBar>
        <cfvo type="num" val="0"/>
        <cfvo type="num" val="1"/>
        <color rgb="FFB4A9D4"/>
      </dataBar>
      <extLst>
        <ext xmlns:x14="http://schemas.microsoft.com/office/spreadsheetml/2009/9/main" uri="{B025F937-C7B1-47D3-B67F-A62EFF666E3E}">
          <x14:id>{AA36BA43-033B-45B6-A59B-435B4DB2A4DC}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16FB903-CDF4-498F-9AB4-05A5B1D5AE34}">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1C7E8E47-9DC4-4F8D-9768-FDB74F53DDCD}">
            <x14:dataBar minLength="0" maxLength="100" gradient="0">
              <x14:cfvo type="num">
                <xm:f>0</xm:f>
              </x14:cfvo>
              <x14:cfvo type="num">
                <xm:f>1</xm:f>
              </x14:cfvo>
              <x14:negativeFillColor rgb="FFB4A9D4"/>
              <x14:axisColor rgb="FF000000"/>
            </x14:dataBar>
          </x14:cfRule>
          <x14:cfRule type="dataBar" id="{B72B863D-AE00-4161-BF8C-A2C84B5A79B2}">
            <x14:dataBar minLength="0" maxLength="100" gradient="0">
              <x14:cfvo type="num">
                <xm:f>0</xm:f>
              </x14:cfvo>
              <x14:cfvo type="num">
                <xm:f>1</xm:f>
              </x14:cfvo>
              <x14:negativeFillColor rgb="FFB4A9D4"/>
              <x14:axisColor rgb="FF000000"/>
            </x14:dataBar>
          </x14:cfRule>
          <x14:cfRule type="dataBar" id="{AA36BA43-033B-45B6-A59B-435B4DB2A4DC}">
            <x14:dataBar minLength="0" maxLength="100" gradient="0">
              <x14:cfvo type="num">
                <xm:f>0</xm:f>
              </x14:cfvo>
              <x14:cfvo type="num">
                <xm:f>1</xm:f>
              </x14:cfvo>
              <x14:negativeFillColor rgb="FFB4A9D4"/>
              <x14:axisColor rgb="FF000000"/>
            </x14:dataBar>
          </x14:cfRule>
          <xm:sqref>B49:L49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3"/>
  <sheetViews>
    <sheetView workbookViewId="0"/>
  </sheetViews>
  <sheetFormatPr defaultColWidth="11" defaultRowHeight="15.75" x14ac:dyDescent="0.25"/>
  <cols>
    <col min="1" max="1" width="35.75" customWidth="1"/>
    <col min="2" max="4" width="16.75" customWidth="1"/>
  </cols>
  <sheetData>
    <row r="1" spans="1:4" ht="21" x14ac:dyDescent="0.35">
      <c r="A1" s="7" t="s">
        <v>7</v>
      </c>
      <c r="B1" s="2"/>
      <c r="C1" s="2"/>
      <c r="D1" s="2"/>
    </row>
    <row r="2" spans="1:4" x14ac:dyDescent="0.25">
      <c r="A2" s="2" t="s">
        <v>30</v>
      </c>
      <c r="B2" s="2"/>
      <c r="C2" s="2"/>
      <c r="D2" s="2"/>
    </row>
    <row r="3" spans="1:4" x14ac:dyDescent="0.25">
      <c r="A3" s="2" t="s">
        <v>15</v>
      </c>
      <c r="B3" s="2"/>
      <c r="C3" s="2"/>
      <c r="D3" s="2"/>
    </row>
    <row r="4" spans="1:4" x14ac:dyDescent="0.25">
      <c r="A4" s="2" t="s">
        <v>31</v>
      </c>
      <c r="B4" s="2"/>
      <c r="C4" s="2"/>
      <c r="D4" s="2"/>
    </row>
    <row r="5" spans="1:4" ht="80.099999999999994" customHeight="1" x14ac:dyDescent="0.25">
      <c r="A5" s="4" t="s">
        <v>446</v>
      </c>
      <c r="B5" s="4" t="s">
        <v>447</v>
      </c>
      <c r="C5" s="4" t="s">
        <v>448</v>
      </c>
      <c r="D5" s="4" t="s">
        <v>449</v>
      </c>
    </row>
    <row r="6" spans="1:4" x14ac:dyDescent="0.25">
      <c r="A6" s="9" t="s">
        <v>104</v>
      </c>
      <c r="B6" s="22">
        <v>496722</v>
      </c>
      <c r="C6" s="22">
        <v>982920</v>
      </c>
      <c r="D6" s="22">
        <v>1479642</v>
      </c>
    </row>
    <row r="7" spans="1:4" x14ac:dyDescent="0.25">
      <c r="A7" s="2" t="s">
        <v>207</v>
      </c>
      <c r="B7" s="23">
        <v>17200</v>
      </c>
      <c r="C7" s="23">
        <v>20500</v>
      </c>
      <c r="D7" s="23">
        <v>37700</v>
      </c>
    </row>
    <row r="8" spans="1:4" x14ac:dyDescent="0.25">
      <c r="A8" s="2" t="s">
        <v>107</v>
      </c>
      <c r="B8" s="23">
        <v>16400</v>
      </c>
      <c r="C8" s="23">
        <v>26000</v>
      </c>
      <c r="D8" s="23">
        <v>42400</v>
      </c>
    </row>
    <row r="9" spans="1:4" x14ac:dyDescent="0.25">
      <c r="A9" s="2" t="s">
        <v>108</v>
      </c>
      <c r="B9" s="23">
        <v>23200</v>
      </c>
      <c r="C9" s="23">
        <v>41000</v>
      </c>
      <c r="D9" s="23">
        <v>64200</v>
      </c>
    </row>
    <row r="10" spans="1:4" x14ac:dyDescent="0.25">
      <c r="A10" s="2" t="s">
        <v>109</v>
      </c>
      <c r="B10" s="23">
        <v>13200</v>
      </c>
      <c r="C10" s="23">
        <v>32750</v>
      </c>
      <c r="D10" s="23">
        <v>45950</v>
      </c>
    </row>
    <row r="11" spans="1:4" x14ac:dyDescent="0.25">
      <c r="A11" s="2" t="s">
        <v>110</v>
      </c>
      <c r="B11" s="23">
        <v>8800</v>
      </c>
      <c r="C11" s="23">
        <v>21250</v>
      </c>
      <c r="D11" s="23">
        <v>30050</v>
      </c>
    </row>
    <row r="12" spans="1:4" x14ac:dyDescent="0.25">
      <c r="A12" s="2" t="s">
        <v>111</v>
      </c>
      <c r="B12" s="23">
        <v>7200</v>
      </c>
      <c r="C12" s="23">
        <v>15500</v>
      </c>
      <c r="D12" s="23">
        <v>22700</v>
      </c>
    </row>
    <row r="13" spans="1:4" x14ac:dyDescent="0.25">
      <c r="A13" s="2" t="s">
        <v>112</v>
      </c>
      <c r="B13" s="23">
        <v>9200</v>
      </c>
      <c r="C13" s="23">
        <v>25250</v>
      </c>
      <c r="D13" s="23">
        <v>34450</v>
      </c>
    </row>
    <row r="14" spans="1:4" x14ac:dyDescent="0.25">
      <c r="A14" s="2" t="s">
        <v>113</v>
      </c>
      <c r="B14" s="23">
        <v>8436</v>
      </c>
      <c r="C14" s="23">
        <v>37670</v>
      </c>
      <c r="D14" s="23">
        <v>46106</v>
      </c>
    </row>
    <row r="15" spans="1:4" x14ac:dyDescent="0.25">
      <c r="A15" s="2" t="s">
        <v>114</v>
      </c>
      <c r="B15" s="23">
        <v>11308</v>
      </c>
      <c r="C15" s="23">
        <v>41133</v>
      </c>
      <c r="D15" s="23">
        <v>52441</v>
      </c>
    </row>
    <row r="16" spans="1:4" x14ac:dyDescent="0.25">
      <c r="A16" s="2" t="s">
        <v>115</v>
      </c>
      <c r="B16" s="23">
        <v>22620</v>
      </c>
      <c r="C16" s="23">
        <v>75235</v>
      </c>
      <c r="D16" s="23">
        <v>97855</v>
      </c>
    </row>
    <row r="17" spans="1:4" x14ac:dyDescent="0.25">
      <c r="A17" s="2" t="s">
        <v>116</v>
      </c>
      <c r="B17" s="23">
        <v>27876</v>
      </c>
      <c r="C17" s="23">
        <v>63623</v>
      </c>
      <c r="D17" s="23">
        <v>91499</v>
      </c>
    </row>
    <row r="18" spans="1:4" x14ac:dyDescent="0.25">
      <c r="A18" s="2" t="s">
        <v>117</v>
      </c>
      <c r="B18" s="23">
        <v>35148</v>
      </c>
      <c r="C18" s="23">
        <v>88370</v>
      </c>
      <c r="D18" s="23">
        <v>123518</v>
      </c>
    </row>
    <row r="19" spans="1:4" x14ac:dyDescent="0.25">
      <c r="A19" s="2" t="s">
        <v>118</v>
      </c>
      <c r="B19" s="23">
        <v>28280</v>
      </c>
      <c r="C19" s="23">
        <v>77265</v>
      </c>
      <c r="D19" s="23">
        <v>105545</v>
      </c>
    </row>
    <row r="20" spans="1:4" x14ac:dyDescent="0.25">
      <c r="A20" s="2" t="s">
        <v>119</v>
      </c>
      <c r="B20" s="23">
        <v>14140</v>
      </c>
      <c r="C20" s="23">
        <v>40398</v>
      </c>
      <c r="D20" s="23">
        <v>54538</v>
      </c>
    </row>
    <row r="21" spans="1:4" x14ac:dyDescent="0.25">
      <c r="A21" s="2" t="s">
        <v>120</v>
      </c>
      <c r="B21" s="23">
        <v>22624</v>
      </c>
      <c r="C21" s="23">
        <v>48228</v>
      </c>
      <c r="D21" s="23">
        <v>70852</v>
      </c>
    </row>
    <row r="22" spans="1:4" x14ac:dyDescent="0.25">
      <c r="A22" s="2" t="s">
        <v>121</v>
      </c>
      <c r="B22" s="23">
        <v>29088</v>
      </c>
      <c r="C22" s="23">
        <v>52773</v>
      </c>
      <c r="D22" s="23">
        <v>81861</v>
      </c>
    </row>
    <row r="23" spans="1:4" x14ac:dyDescent="0.25">
      <c r="A23" s="2" t="s">
        <v>122</v>
      </c>
      <c r="B23" s="23">
        <v>9292</v>
      </c>
      <c r="C23" s="23">
        <v>19443</v>
      </c>
      <c r="D23" s="23">
        <v>28735</v>
      </c>
    </row>
    <row r="24" spans="1:4" x14ac:dyDescent="0.25">
      <c r="A24" s="2" t="s">
        <v>123</v>
      </c>
      <c r="B24" s="23">
        <v>22624</v>
      </c>
      <c r="C24" s="23">
        <v>34845</v>
      </c>
      <c r="D24" s="23">
        <v>57469</v>
      </c>
    </row>
    <row r="25" spans="1:4" x14ac:dyDescent="0.25">
      <c r="A25" s="2" t="s">
        <v>124</v>
      </c>
      <c r="B25" s="23">
        <v>14544</v>
      </c>
      <c r="C25" s="23">
        <v>29038</v>
      </c>
      <c r="D25" s="23">
        <v>43582</v>
      </c>
    </row>
    <row r="26" spans="1:4" x14ac:dyDescent="0.25">
      <c r="A26" s="2" t="s">
        <v>125</v>
      </c>
      <c r="B26" s="23">
        <v>13332</v>
      </c>
      <c r="C26" s="23">
        <v>26513</v>
      </c>
      <c r="D26" s="23">
        <v>39845</v>
      </c>
    </row>
    <row r="27" spans="1:4" x14ac:dyDescent="0.25">
      <c r="A27" s="2" t="s">
        <v>126</v>
      </c>
      <c r="B27" s="23">
        <v>14342</v>
      </c>
      <c r="C27" s="23">
        <v>17135</v>
      </c>
      <c r="D27" s="23">
        <v>31477</v>
      </c>
    </row>
    <row r="28" spans="1:4" x14ac:dyDescent="0.25">
      <c r="A28" s="2" t="s">
        <v>127</v>
      </c>
      <c r="B28" s="23">
        <v>12298</v>
      </c>
      <c r="C28" s="23">
        <v>11327</v>
      </c>
      <c r="D28" s="23">
        <v>23625</v>
      </c>
    </row>
    <row r="29" spans="1:4" x14ac:dyDescent="0.25">
      <c r="A29" s="2" t="s">
        <v>128</v>
      </c>
      <c r="B29" s="23">
        <v>11991</v>
      </c>
      <c r="C29" s="23">
        <v>12413</v>
      </c>
      <c r="D29" s="23">
        <v>24404</v>
      </c>
    </row>
    <row r="30" spans="1:4" x14ac:dyDescent="0.25">
      <c r="A30" s="2" t="s">
        <v>129</v>
      </c>
      <c r="B30" s="23">
        <v>7280</v>
      </c>
      <c r="C30" s="23">
        <v>8297</v>
      </c>
      <c r="D30" s="23">
        <v>15577</v>
      </c>
    </row>
    <row r="31" spans="1:4" x14ac:dyDescent="0.25">
      <c r="A31" s="2" t="s">
        <v>130</v>
      </c>
      <c r="B31" s="23">
        <v>8969</v>
      </c>
      <c r="C31" s="23">
        <v>10125</v>
      </c>
      <c r="D31" s="23">
        <v>19094</v>
      </c>
    </row>
    <row r="32" spans="1:4" x14ac:dyDescent="0.25">
      <c r="A32" s="2" t="s">
        <v>131</v>
      </c>
      <c r="B32" s="23">
        <v>8137</v>
      </c>
      <c r="C32" s="23">
        <v>7227</v>
      </c>
      <c r="D32" s="23">
        <v>15363</v>
      </c>
    </row>
    <row r="33" spans="1:4" x14ac:dyDescent="0.25">
      <c r="A33" s="2" t="s">
        <v>132</v>
      </c>
      <c r="B33" s="23">
        <v>8993</v>
      </c>
      <c r="C33" s="23">
        <v>4818</v>
      </c>
      <c r="D33" s="23">
        <v>13811</v>
      </c>
    </row>
    <row r="34" spans="1:4" x14ac:dyDescent="0.25">
      <c r="A34" s="2" t="s">
        <v>133</v>
      </c>
      <c r="B34" s="23">
        <v>4711</v>
      </c>
      <c r="C34" s="23">
        <v>6156</v>
      </c>
      <c r="D34" s="23">
        <v>10867</v>
      </c>
    </row>
    <row r="35" spans="1:4" x14ac:dyDescent="0.25">
      <c r="A35" s="2" t="s">
        <v>134</v>
      </c>
      <c r="B35" s="23">
        <v>4283</v>
      </c>
      <c r="C35" s="23">
        <v>6156</v>
      </c>
      <c r="D35" s="23">
        <v>10438</v>
      </c>
    </row>
    <row r="36" spans="1:4" x14ac:dyDescent="0.25">
      <c r="A36" s="2" t="s">
        <v>135</v>
      </c>
      <c r="B36" s="23">
        <v>2998</v>
      </c>
      <c r="C36" s="23">
        <v>4282</v>
      </c>
      <c r="D36" s="23">
        <v>7280</v>
      </c>
    </row>
    <row r="37" spans="1:4" x14ac:dyDescent="0.25">
      <c r="A37" s="2" t="s">
        <v>136</v>
      </c>
      <c r="B37" s="23">
        <v>5139</v>
      </c>
      <c r="C37" s="23">
        <v>5888</v>
      </c>
      <c r="D37" s="23">
        <v>11027</v>
      </c>
    </row>
    <row r="38" spans="1:4" x14ac:dyDescent="0.25">
      <c r="A38" s="2" t="s">
        <v>137</v>
      </c>
      <c r="B38" s="23">
        <v>2570</v>
      </c>
      <c r="C38" s="23">
        <v>3212</v>
      </c>
      <c r="D38" s="23">
        <v>5781</v>
      </c>
    </row>
    <row r="39" spans="1:4" x14ac:dyDescent="0.25">
      <c r="A39" s="2" t="s">
        <v>138</v>
      </c>
      <c r="B39" s="23">
        <v>9166</v>
      </c>
      <c r="C39" s="23">
        <v>13412</v>
      </c>
      <c r="D39" s="23">
        <v>22579</v>
      </c>
    </row>
    <row r="40" spans="1:4" x14ac:dyDescent="0.25">
      <c r="A40" s="2" t="s">
        <v>139</v>
      </c>
      <c r="B40" s="23">
        <v>8184</v>
      </c>
      <c r="C40" s="23">
        <v>11250</v>
      </c>
      <c r="D40" s="23">
        <v>19434</v>
      </c>
    </row>
    <row r="41" spans="1:4" x14ac:dyDescent="0.25">
      <c r="A41" s="2" t="s">
        <v>140</v>
      </c>
      <c r="B41" s="23">
        <v>10691</v>
      </c>
      <c r="C41" s="23">
        <v>13911</v>
      </c>
      <c r="D41" s="23">
        <v>24601</v>
      </c>
    </row>
    <row r="42" spans="1:4" x14ac:dyDescent="0.25">
      <c r="A42" s="2" t="s">
        <v>141</v>
      </c>
      <c r="B42" s="23">
        <v>10243</v>
      </c>
      <c r="C42" s="23">
        <v>10260</v>
      </c>
      <c r="D42" s="23">
        <v>20504</v>
      </c>
    </row>
    <row r="43" spans="1:4" x14ac:dyDescent="0.25">
      <c r="A43" s="2" t="s">
        <v>142</v>
      </c>
      <c r="B43" s="23">
        <v>12216</v>
      </c>
      <c r="C43" s="23">
        <v>20271</v>
      </c>
      <c r="D43" s="23">
        <v>32487</v>
      </c>
    </row>
    <row r="44" spans="1:4" x14ac:dyDescent="0.25">
      <c r="A44" s="32" t="s">
        <v>143</v>
      </c>
      <c r="B44" s="24">
        <v>95200</v>
      </c>
      <c r="C44" s="24">
        <v>182250</v>
      </c>
      <c r="D44" s="24">
        <v>277450</v>
      </c>
    </row>
    <row r="45" spans="1:4" x14ac:dyDescent="0.25">
      <c r="A45" s="31" t="s">
        <v>144</v>
      </c>
      <c r="B45" s="25">
        <v>245980</v>
      </c>
      <c r="C45" s="25">
        <v>608018</v>
      </c>
      <c r="D45" s="25">
        <v>853998</v>
      </c>
    </row>
    <row r="46" spans="1:4" x14ac:dyDescent="0.25">
      <c r="A46" s="31" t="s">
        <v>145</v>
      </c>
      <c r="B46" s="25">
        <v>102473</v>
      </c>
      <c r="C46" s="25">
        <v>120336</v>
      </c>
      <c r="D46" s="25">
        <v>222809</v>
      </c>
    </row>
    <row r="47" spans="1:4" x14ac:dyDescent="0.25">
      <c r="A47" s="31" t="s">
        <v>146</v>
      </c>
      <c r="B47" s="25">
        <v>53070</v>
      </c>
      <c r="C47" s="25">
        <v>72316</v>
      </c>
      <c r="D47" s="25">
        <v>125386</v>
      </c>
    </row>
    <row r="48" spans="1:4" x14ac:dyDescent="0.25">
      <c r="A48" s="2" t="s">
        <v>40</v>
      </c>
      <c r="B48" s="2"/>
      <c r="C48" s="2"/>
      <c r="D48" s="2"/>
    </row>
    <row r="49" spans="1:4" ht="110.25" x14ac:dyDescent="0.25">
      <c r="A49" s="20" t="s">
        <v>63</v>
      </c>
      <c r="B49" s="2"/>
      <c r="C49" s="2"/>
      <c r="D49" s="2"/>
    </row>
    <row r="50" spans="1:4" ht="94.5" x14ac:dyDescent="0.25">
      <c r="A50" s="20" t="s">
        <v>64</v>
      </c>
      <c r="B50" s="2"/>
      <c r="C50" s="2"/>
      <c r="D50" s="2"/>
    </row>
    <row r="51" spans="1:4" ht="141.75" x14ac:dyDescent="0.25">
      <c r="A51" s="20" t="s">
        <v>65</v>
      </c>
      <c r="B51" s="2"/>
      <c r="C51" s="2"/>
      <c r="D51" s="2"/>
    </row>
    <row r="52" spans="1:4" x14ac:dyDescent="0.25">
      <c r="A52" s="2" t="s">
        <v>66</v>
      </c>
      <c r="B52" s="2"/>
      <c r="C52" s="2"/>
      <c r="D52" s="2"/>
    </row>
    <row r="53" spans="1:4" x14ac:dyDescent="0.25">
      <c r="A53" s="2" t="s">
        <v>67</v>
      </c>
      <c r="B53" s="2"/>
      <c r="C53" s="2"/>
      <c r="D53" s="2"/>
    </row>
  </sheetData>
  <conditionalFormatting sqref="A1">
    <cfRule type="dataBar" priority="1">
      <dataBar>
        <cfvo type="num" val="0"/>
        <cfvo type="num" val="1"/>
        <color rgb="FFB4A9D4"/>
      </dataBar>
      <extLst>
        <ext xmlns:x14="http://schemas.microsoft.com/office/spreadsheetml/2009/9/main" uri="{B025F937-C7B1-47D3-B67F-A62EFF666E3E}">
          <x14:id>{C8D4D380-4588-47FF-8FC2-C6980287DC2B}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8D4D380-4588-47FF-8FC2-C6980287DC2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1"/>
  <sheetViews>
    <sheetView workbookViewId="0">
      <selection activeCell="I10" sqref="I10"/>
    </sheetView>
  </sheetViews>
  <sheetFormatPr defaultColWidth="11" defaultRowHeight="15.75" x14ac:dyDescent="0.25"/>
  <cols>
    <col min="1" max="1" width="35.75" customWidth="1"/>
    <col min="2" max="4" width="16.75" customWidth="1"/>
  </cols>
  <sheetData>
    <row r="1" spans="1:4" ht="21" x14ac:dyDescent="0.35">
      <c r="A1" s="7" t="s">
        <v>8</v>
      </c>
      <c r="B1" s="2"/>
      <c r="C1" s="2"/>
      <c r="D1" s="2"/>
    </row>
    <row r="2" spans="1:4" x14ac:dyDescent="0.25">
      <c r="A2" s="2" t="s">
        <v>32</v>
      </c>
      <c r="B2" s="2"/>
      <c r="C2" s="2"/>
      <c r="D2" s="2"/>
    </row>
    <row r="3" spans="1:4" x14ac:dyDescent="0.25">
      <c r="A3" s="2" t="s">
        <v>33</v>
      </c>
      <c r="B3" s="2"/>
      <c r="C3" s="2"/>
      <c r="D3" s="2"/>
    </row>
    <row r="4" spans="1:4" x14ac:dyDescent="0.25">
      <c r="A4" s="2" t="s">
        <v>15</v>
      </c>
      <c r="B4" s="2"/>
      <c r="C4" s="2"/>
      <c r="D4" s="2"/>
    </row>
    <row r="5" spans="1:4" x14ac:dyDescent="0.25">
      <c r="A5" s="2" t="s">
        <v>16</v>
      </c>
      <c r="B5" s="2"/>
      <c r="C5" s="2"/>
      <c r="D5" s="2"/>
    </row>
    <row r="6" spans="1:4" x14ac:dyDescent="0.25">
      <c r="A6" s="2" t="s">
        <v>34</v>
      </c>
      <c r="B6" s="2"/>
      <c r="C6" s="2"/>
      <c r="D6" s="2"/>
    </row>
    <row r="7" spans="1:4" x14ac:dyDescent="0.25">
      <c r="A7" s="21" t="s">
        <v>23</v>
      </c>
      <c r="B7" s="21" t="s">
        <v>460</v>
      </c>
      <c r="C7" s="2"/>
      <c r="D7" s="2"/>
    </row>
    <row r="8" spans="1:4" ht="99.95" customHeight="1" x14ac:dyDescent="0.25">
      <c r="A8" s="4" t="s">
        <v>440</v>
      </c>
      <c r="B8" s="4" t="s">
        <v>208</v>
      </c>
      <c r="C8" s="4" t="s">
        <v>450</v>
      </c>
      <c r="D8" s="4" t="s">
        <v>209</v>
      </c>
    </row>
    <row r="9" spans="1:4" x14ac:dyDescent="0.25">
      <c r="A9" s="9" t="s">
        <v>104</v>
      </c>
      <c r="B9" s="10">
        <f>VLOOKUP(CONCATENATE($A9, " ", $B$7), 'Table 8 - Full data'!$A$2:$D$176, 2, FALSE)</f>
        <v>370</v>
      </c>
      <c r="C9" s="22">
        <f>VLOOKUP(CONCATENATE($A9, " ", $B$7), 'Table 8 - Full data'!$A$2:$D$176, 3, FALSE)</f>
        <v>125386</v>
      </c>
      <c r="D9" s="11">
        <f>VLOOKUP(CONCATENATE($A9, " ", $B$7), 'Table 8 - Full data'!$A$2:$D$176, 4, FALSE)</f>
        <v>0</v>
      </c>
    </row>
    <row r="10" spans="1:4" x14ac:dyDescent="0.25">
      <c r="A10" s="2" t="s">
        <v>158</v>
      </c>
      <c r="B10" s="12">
        <f>VLOOKUP(CONCATENATE($A10, " ", $B$7), 'Table 8 - Full data'!$A$2:$D$176, 2, FALSE)</f>
        <v>25</v>
      </c>
      <c r="C10" s="23">
        <f>VLOOKUP(CONCATENATE($A10, " ", $B$7), 'Table 8 - Full data'!$A$2:$D$176, 3, FALSE)</f>
        <v>7576</v>
      </c>
      <c r="D10" s="13">
        <f>VLOOKUP(CONCATENATE($A10, " ", $B$7), 'Table 8 - Full data'!$A$2:$D$176, 4, FALSE)</f>
        <v>0</v>
      </c>
    </row>
    <row r="11" spans="1:4" x14ac:dyDescent="0.25">
      <c r="A11" s="2" t="s">
        <v>159</v>
      </c>
      <c r="B11" s="12">
        <f>VLOOKUP(CONCATENATE($A11, " ", $B$7), 'Table 8 - Full data'!$A$2:$D$176, 2, FALSE)</f>
        <v>15</v>
      </c>
      <c r="C11" s="23">
        <f>VLOOKUP(CONCATENATE($A11, " ", $B$7), 'Table 8 - Full data'!$A$2:$D$176, 3, FALSE)</f>
        <v>4639</v>
      </c>
      <c r="D11" s="13">
        <f>VLOOKUP(CONCATENATE($A11, " ", $B$7), 'Table 8 - Full data'!$A$2:$D$176, 4, FALSE)</f>
        <v>0</v>
      </c>
    </row>
    <row r="12" spans="1:4" x14ac:dyDescent="0.25">
      <c r="A12" s="2" t="s">
        <v>160</v>
      </c>
      <c r="B12" s="12">
        <f>VLOOKUP(CONCATENATE($A12, " ", $B$7), 'Table 8 - Full data'!$A$2:$D$176, 2, FALSE)</f>
        <v>10</v>
      </c>
      <c r="C12" s="23">
        <f>VLOOKUP(CONCATENATE($A12, " ", $B$7), 'Table 8 - Full data'!$A$2:$D$176, 3, FALSE)</f>
        <v>3852</v>
      </c>
      <c r="D12" s="13">
        <f>VLOOKUP(CONCATENATE($A12, " ", $B$7), 'Table 8 - Full data'!$A$2:$D$176, 4, FALSE)</f>
        <v>0</v>
      </c>
    </row>
    <row r="13" spans="1:4" x14ac:dyDescent="0.25">
      <c r="A13" s="2" t="s">
        <v>161</v>
      </c>
      <c r="B13" s="12" t="str">
        <f>VLOOKUP(CONCATENATE($A13, " ", $B$7), 'Table 8 - Full data'!$A$2:$D$176, 2, FALSE)</f>
        <v>[c]</v>
      </c>
      <c r="C13" s="23" t="str">
        <f>VLOOKUP(CONCATENATE($A13, " ", $B$7), 'Table 8 - Full data'!$A$2:$D$176, 3, FALSE)</f>
        <v>[c]</v>
      </c>
      <c r="D13" s="13" t="str">
        <f>VLOOKUP(CONCATENATE($A13, " ", $B$7), 'Table 8 - Full data'!$A$2:$D$176, 4, FALSE)</f>
        <v>[c]</v>
      </c>
    </row>
    <row r="14" spans="1:4" x14ac:dyDescent="0.25">
      <c r="A14" s="2" t="s">
        <v>162</v>
      </c>
      <c r="B14" s="12">
        <f>VLOOKUP(CONCATENATE($A14, " ", $B$7), 'Table 8 - Full data'!$A$2:$D$176, 2, FALSE)</f>
        <v>5</v>
      </c>
      <c r="C14" s="23">
        <f>VLOOKUP(CONCATENATE($A14, " ", $B$7), 'Table 8 - Full data'!$A$2:$D$176, 3, FALSE)</f>
        <v>1194</v>
      </c>
      <c r="D14" s="13">
        <f>VLOOKUP(CONCATENATE($A14, " ", $B$7), 'Table 8 - Full data'!$A$2:$D$176, 4, FALSE)</f>
        <v>0</v>
      </c>
    </row>
    <row r="15" spans="1:4" x14ac:dyDescent="0.25">
      <c r="A15" s="2" t="s">
        <v>163</v>
      </c>
      <c r="B15" s="12">
        <f>VLOOKUP(CONCATENATE($A15, " ", $B$7), 'Table 8 - Full data'!$A$2:$D$176, 2, FALSE)</f>
        <v>10</v>
      </c>
      <c r="C15" s="23">
        <f>VLOOKUP(CONCATENATE($A15, " ", $B$7), 'Table 8 - Full data'!$A$2:$D$176, 3, FALSE)</f>
        <v>2780</v>
      </c>
      <c r="D15" s="13">
        <f>VLOOKUP(CONCATENATE($A15, " ", $B$7), 'Table 8 - Full data'!$A$2:$D$176, 4, FALSE)</f>
        <v>0</v>
      </c>
    </row>
    <row r="16" spans="1:4" x14ac:dyDescent="0.25">
      <c r="A16" s="2" t="s">
        <v>164</v>
      </c>
      <c r="B16" s="12">
        <f>VLOOKUP(CONCATENATE($A16, " ", $B$7), 'Table 8 - Full data'!$A$2:$D$176, 2, FALSE)</f>
        <v>20</v>
      </c>
      <c r="C16" s="23">
        <f>VLOOKUP(CONCATENATE($A16, " ", $B$7), 'Table 8 - Full data'!$A$2:$D$176, 3, FALSE)</f>
        <v>6626</v>
      </c>
      <c r="D16" s="13">
        <f>VLOOKUP(CONCATENATE($A16, " ", $B$7), 'Table 8 - Full data'!$A$2:$D$176, 4, FALSE)</f>
        <v>0</v>
      </c>
    </row>
    <row r="17" spans="1:4" x14ac:dyDescent="0.25">
      <c r="A17" s="2" t="s">
        <v>165</v>
      </c>
      <c r="B17" s="12">
        <f>VLOOKUP(CONCATENATE($A17, " ", $B$7), 'Table 8 - Full data'!$A$2:$D$176, 2, FALSE)</f>
        <v>15</v>
      </c>
      <c r="C17" s="23">
        <f>VLOOKUP(CONCATENATE($A17, " ", $B$7), 'Table 8 - Full data'!$A$2:$D$176, 3, FALSE)</f>
        <v>5545</v>
      </c>
      <c r="D17" s="13">
        <f>VLOOKUP(CONCATENATE($A17, " ", $B$7), 'Table 8 - Full data'!$A$2:$D$176, 4, FALSE)</f>
        <v>0</v>
      </c>
    </row>
    <row r="18" spans="1:4" x14ac:dyDescent="0.25">
      <c r="A18" s="2" t="s">
        <v>166</v>
      </c>
      <c r="B18" s="12" t="str">
        <f>VLOOKUP(CONCATENATE($A18, " ", $B$7), 'Table 8 - Full data'!$A$2:$D$176, 2, FALSE)</f>
        <v>[c]</v>
      </c>
      <c r="C18" s="23" t="str">
        <f>VLOOKUP(CONCATENATE($A18, " ", $B$7), 'Table 8 - Full data'!$A$2:$D$176, 3, FALSE)</f>
        <v>[c]</v>
      </c>
      <c r="D18" s="13" t="str">
        <f>VLOOKUP(CONCATENATE($A18, " ", $B$7), 'Table 8 - Full data'!$A$2:$D$176, 4, FALSE)</f>
        <v>[c]</v>
      </c>
    </row>
    <row r="19" spans="1:4" x14ac:dyDescent="0.25">
      <c r="A19" s="2" t="s">
        <v>167</v>
      </c>
      <c r="B19" s="12">
        <f>VLOOKUP(CONCATENATE($A19, " ", $B$7), 'Table 8 - Full data'!$A$2:$D$176, 2, FALSE)</f>
        <v>5</v>
      </c>
      <c r="C19" s="23">
        <f>VLOOKUP(CONCATENATE($A19, " ", $B$7), 'Table 8 - Full data'!$A$2:$D$176, 3, FALSE)</f>
        <v>1061</v>
      </c>
      <c r="D19" s="13">
        <f>VLOOKUP(CONCATENATE($A19, " ", $B$7), 'Table 8 - Full data'!$A$2:$D$176, 4, FALSE)</f>
        <v>0</v>
      </c>
    </row>
    <row r="20" spans="1:4" x14ac:dyDescent="0.25">
      <c r="A20" s="2" t="s">
        <v>168</v>
      </c>
      <c r="B20" s="12">
        <f>VLOOKUP(CONCATENATE($A20, " ", $B$7), 'Table 8 - Full data'!$A$2:$D$176, 2, FALSE)</f>
        <v>5</v>
      </c>
      <c r="C20" s="23">
        <f>VLOOKUP(CONCATENATE($A20, " ", $B$7), 'Table 8 - Full data'!$A$2:$D$176, 3, FALSE)</f>
        <v>2094</v>
      </c>
      <c r="D20" s="13">
        <f>VLOOKUP(CONCATENATE($A20, " ", $B$7), 'Table 8 - Full data'!$A$2:$D$176, 4, FALSE)</f>
        <v>0</v>
      </c>
    </row>
    <row r="21" spans="1:4" x14ac:dyDescent="0.25">
      <c r="A21" s="2" t="s">
        <v>169</v>
      </c>
      <c r="B21" s="12">
        <f>VLOOKUP(CONCATENATE($A21, " ", $B$7), 'Table 8 - Full data'!$A$2:$D$176, 2, FALSE)</f>
        <v>15</v>
      </c>
      <c r="C21" s="23">
        <f>VLOOKUP(CONCATENATE($A21, " ", $B$7), 'Table 8 - Full data'!$A$2:$D$176, 3, FALSE)</f>
        <v>4960</v>
      </c>
      <c r="D21" s="13">
        <f>VLOOKUP(CONCATENATE($A21, " ", $B$7), 'Table 8 - Full data'!$A$2:$D$176, 4, FALSE)</f>
        <v>0</v>
      </c>
    </row>
    <row r="22" spans="1:4" x14ac:dyDescent="0.25">
      <c r="A22" s="2" t="s">
        <v>170</v>
      </c>
      <c r="B22" s="12">
        <f>VLOOKUP(CONCATENATE($A22, " ", $B$7), 'Table 8 - Full data'!$A$2:$D$176, 2, FALSE)</f>
        <v>10</v>
      </c>
      <c r="C22" s="23">
        <f>VLOOKUP(CONCATENATE($A22, " ", $B$7), 'Table 8 - Full data'!$A$2:$D$176, 3, FALSE)</f>
        <v>4853</v>
      </c>
      <c r="D22" s="13">
        <f>VLOOKUP(CONCATENATE($A22, " ", $B$7), 'Table 8 - Full data'!$A$2:$D$176, 4, FALSE)</f>
        <v>0</v>
      </c>
    </row>
    <row r="23" spans="1:4" x14ac:dyDescent="0.25">
      <c r="A23" s="2" t="s">
        <v>171</v>
      </c>
      <c r="B23" s="12">
        <f>VLOOKUP(CONCATENATE($A23, " ", $B$7), 'Table 8 - Full data'!$A$2:$D$176, 2, FALSE)</f>
        <v>45</v>
      </c>
      <c r="C23" s="23">
        <f>VLOOKUP(CONCATENATE($A23, " ", $B$7), 'Table 8 - Full data'!$A$2:$D$176, 3, FALSE)</f>
        <v>15010</v>
      </c>
      <c r="D23" s="13">
        <f>VLOOKUP(CONCATENATE($A23, " ", $B$7), 'Table 8 - Full data'!$A$2:$D$176, 4, FALSE)</f>
        <v>0</v>
      </c>
    </row>
    <row r="24" spans="1:4" x14ac:dyDescent="0.25">
      <c r="A24" s="2" t="s">
        <v>172</v>
      </c>
      <c r="B24" s="12">
        <f>VLOOKUP(CONCATENATE($A24, " ", $B$7), 'Table 8 - Full data'!$A$2:$D$176, 2, FALSE)</f>
        <v>40</v>
      </c>
      <c r="C24" s="23">
        <f>VLOOKUP(CONCATENATE($A24, " ", $B$7), 'Table 8 - Full data'!$A$2:$D$176, 3, FALSE)</f>
        <v>13055</v>
      </c>
      <c r="D24" s="13">
        <f>VLOOKUP(CONCATENATE($A24, " ", $B$7), 'Table 8 - Full data'!$A$2:$D$176, 4, FALSE)</f>
        <v>0</v>
      </c>
    </row>
    <row r="25" spans="1:4" x14ac:dyDescent="0.25">
      <c r="A25" s="2" t="s">
        <v>173</v>
      </c>
      <c r="B25" s="12">
        <f>VLOOKUP(CONCATENATE($A25, " ", $B$7), 'Table 8 - Full data'!$A$2:$D$176, 2, FALSE)</f>
        <v>5</v>
      </c>
      <c r="C25" s="23">
        <f>VLOOKUP(CONCATENATE($A25, " ", $B$7), 'Table 8 - Full data'!$A$2:$D$176, 3, FALSE)</f>
        <v>2186</v>
      </c>
      <c r="D25" s="13">
        <f>VLOOKUP(CONCATENATE($A25, " ", $B$7), 'Table 8 - Full data'!$A$2:$D$176, 4, FALSE)</f>
        <v>0</v>
      </c>
    </row>
    <row r="26" spans="1:4" x14ac:dyDescent="0.25">
      <c r="A26" s="2" t="s">
        <v>174</v>
      </c>
      <c r="B26" s="12">
        <f>VLOOKUP(CONCATENATE($A26, " ", $B$7), 'Table 8 - Full data'!$A$2:$D$176, 2, FALSE)</f>
        <v>15</v>
      </c>
      <c r="C26" s="23">
        <f>VLOOKUP(CONCATENATE($A26, " ", $B$7), 'Table 8 - Full data'!$A$2:$D$176, 3, FALSE)</f>
        <v>5325</v>
      </c>
      <c r="D26" s="13">
        <f>VLOOKUP(CONCATENATE($A26, " ", $B$7), 'Table 8 - Full data'!$A$2:$D$176, 4, FALSE)</f>
        <v>0</v>
      </c>
    </row>
    <row r="27" spans="1:4" x14ac:dyDescent="0.25">
      <c r="A27" s="2" t="s">
        <v>175</v>
      </c>
      <c r="B27" s="12" t="str">
        <f>VLOOKUP(CONCATENATE($A27, " ", $B$7), 'Table 8 - Full data'!$A$2:$D$176, 2, FALSE)</f>
        <v>[c]</v>
      </c>
      <c r="C27" s="23" t="str">
        <f>VLOOKUP(CONCATENATE($A27, " ", $B$7), 'Table 8 - Full data'!$A$2:$D$176, 3, FALSE)</f>
        <v>[c]</v>
      </c>
      <c r="D27" s="13" t="str">
        <f>VLOOKUP(CONCATENATE($A27, " ", $B$7), 'Table 8 - Full data'!$A$2:$D$176, 4, FALSE)</f>
        <v>[c]</v>
      </c>
    </row>
    <row r="28" spans="1:4" x14ac:dyDescent="0.25">
      <c r="A28" s="2" t="s">
        <v>176</v>
      </c>
      <c r="B28" s="12">
        <f>VLOOKUP(CONCATENATE($A28, " ", $B$7), 'Table 8 - Full data'!$A$2:$D$176, 2, FALSE)</f>
        <v>5</v>
      </c>
      <c r="C28" s="23">
        <f>VLOOKUP(CONCATENATE($A28, " ", $B$7), 'Table 8 - Full data'!$A$2:$D$176, 3, FALSE)</f>
        <v>1760</v>
      </c>
      <c r="D28" s="13">
        <f>VLOOKUP(CONCATENATE($A28, " ", $B$7), 'Table 8 - Full data'!$A$2:$D$176, 4, FALSE)</f>
        <v>0</v>
      </c>
    </row>
    <row r="29" spans="1:4" x14ac:dyDescent="0.25">
      <c r="A29" s="2" t="s">
        <v>177</v>
      </c>
      <c r="B29" s="12" t="str">
        <f>VLOOKUP(CONCATENATE($A29, " ", $B$7), 'Table 8 - Full data'!$A$2:$D$176, 2, FALSE)</f>
        <v>[c]</v>
      </c>
      <c r="C29" s="23" t="str">
        <f>VLOOKUP(CONCATENATE($A29, " ", $B$7), 'Table 8 - Full data'!$A$2:$D$176, 3, FALSE)</f>
        <v>[c]</v>
      </c>
      <c r="D29" s="13" t="str">
        <f>VLOOKUP(CONCATENATE($A29, " ", $B$7), 'Table 8 - Full data'!$A$2:$D$176, 4, FALSE)</f>
        <v>[c]</v>
      </c>
    </row>
    <row r="30" spans="1:4" x14ac:dyDescent="0.25">
      <c r="A30" s="2" t="s">
        <v>178</v>
      </c>
      <c r="B30" s="12">
        <f>VLOOKUP(CONCATENATE($A30, " ", $B$7), 'Table 8 - Full data'!$A$2:$D$176, 2, FALSE)</f>
        <v>15</v>
      </c>
      <c r="C30" s="23">
        <f>VLOOKUP(CONCATENATE($A30, " ", $B$7), 'Table 8 - Full data'!$A$2:$D$176, 3, FALSE)</f>
        <v>4627</v>
      </c>
      <c r="D30" s="13">
        <f>VLOOKUP(CONCATENATE($A30, " ", $B$7), 'Table 8 - Full data'!$A$2:$D$176, 4, FALSE)</f>
        <v>0</v>
      </c>
    </row>
    <row r="31" spans="1:4" x14ac:dyDescent="0.25">
      <c r="A31" s="2" t="s">
        <v>179</v>
      </c>
      <c r="B31" s="12">
        <f>VLOOKUP(CONCATENATE($A31, " ", $B$7), 'Table 8 - Full data'!$A$2:$D$176, 2, FALSE)</f>
        <v>25</v>
      </c>
      <c r="C31" s="23">
        <f>VLOOKUP(CONCATENATE($A31, " ", $B$7), 'Table 8 - Full data'!$A$2:$D$176, 3, FALSE)</f>
        <v>8068</v>
      </c>
      <c r="D31" s="13">
        <f>VLOOKUP(CONCATENATE($A31, " ", $B$7), 'Table 8 - Full data'!$A$2:$D$176, 4, FALSE)</f>
        <v>0</v>
      </c>
    </row>
    <row r="32" spans="1:4" x14ac:dyDescent="0.25">
      <c r="A32" s="2" t="s">
        <v>180</v>
      </c>
      <c r="B32" s="12">
        <f>VLOOKUP(CONCATENATE($A32, " ", $B$7), 'Table 8 - Full data'!$A$2:$D$176, 2, FALSE)</f>
        <v>0</v>
      </c>
      <c r="C32" s="23">
        <f>VLOOKUP(CONCATENATE($A32, " ", $B$7), 'Table 8 - Full data'!$A$2:$D$176, 3, FALSE)</f>
        <v>0</v>
      </c>
      <c r="D32" s="13">
        <f>VLOOKUP(CONCATENATE($A32, " ", $B$7), 'Table 8 - Full data'!$A$2:$D$176, 4, FALSE)</f>
        <v>0</v>
      </c>
    </row>
    <row r="33" spans="1:4" x14ac:dyDescent="0.25">
      <c r="A33" s="2" t="s">
        <v>181</v>
      </c>
      <c r="B33" s="12">
        <f>VLOOKUP(CONCATENATE($A33, " ", $B$7), 'Table 8 - Full data'!$A$2:$D$176, 2, FALSE)</f>
        <v>5</v>
      </c>
      <c r="C33" s="23">
        <f>VLOOKUP(CONCATENATE($A33, " ", $B$7), 'Table 8 - Full data'!$A$2:$D$176, 3, FALSE)</f>
        <v>1356</v>
      </c>
      <c r="D33" s="13">
        <f>VLOOKUP(CONCATENATE($A33, " ", $B$7), 'Table 8 - Full data'!$A$2:$D$176, 4, FALSE)</f>
        <v>0</v>
      </c>
    </row>
    <row r="34" spans="1:4" x14ac:dyDescent="0.25">
      <c r="A34" s="2" t="s">
        <v>182</v>
      </c>
      <c r="B34" s="12">
        <f>VLOOKUP(CONCATENATE($A34, " ", $B$7), 'Table 8 - Full data'!$A$2:$D$176, 2, FALSE)</f>
        <v>15</v>
      </c>
      <c r="C34" s="23">
        <f>VLOOKUP(CONCATENATE($A34, " ", $B$7), 'Table 8 - Full data'!$A$2:$D$176, 3, FALSE)</f>
        <v>4548</v>
      </c>
      <c r="D34" s="13">
        <f>VLOOKUP(CONCATENATE($A34, " ", $B$7), 'Table 8 - Full data'!$A$2:$D$176, 4, FALSE)</f>
        <v>0</v>
      </c>
    </row>
    <row r="35" spans="1:4" x14ac:dyDescent="0.25">
      <c r="A35" s="2" t="s">
        <v>183</v>
      </c>
      <c r="B35" s="12">
        <f>VLOOKUP(CONCATENATE($A35, " ", $B$7), 'Table 8 - Full data'!$A$2:$D$176, 2, FALSE)</f>
        <v>5</v>
      </c>
      <c r="C35" s="23">
        <f>VLOOKUP(CONCATENATE($A35, " ", $B$7), 'Table 8 - Full data'!$A$2:$D$176, 3, FALSE)</f>
        <v>1741</v>
      </c>
      <c r="D35" s="13">
        <f>VLOOKUP(CONCATENATE($A35, " ", $B$7), 'Table 8 - Full data'!$A$2:$D$176, 4, FALSE)</f>
        <v>0</v>
      </c>
    </row>
    <row r="36" spans="1:4" x14ac:dyDescent="0.25">
      <c r="A36" s="2" t="s">
        <v>184</v>
      </c>
      <c r="B36" s="12" t="str">
        <f>VLOOKUP(CONCATENATE($A36, " ", $B$7), 'Table 8 - Full data'!$A$2:$D$176, 2, FALSE)</f>
        <v>[c]</v>
      </c>
      <c r="C36" s="23" t="str">
        <f>VLOOKUP(CONCATENATE($A36, " ", $B$7), 'Table 8 - Full data'!$A$2:$D$176, 3, FALSE)</f>
        <v>[c]</v>
      </c>
      <c r="D36" s="13" t="str">
        <f>VLOOKUP(CONCATENATE($A36, " ", $B$7), 'Table 8 - Full data'!$A$2:$D$176, 4, FALSE)</f>
        <v>[c]</v>
      </c>
    </row>
    <row r="37" spans="1:4" x14ac:dyDescent="0.25">
      <c r="A37" s="2" t="s">
        <v>185</v>
      </c>
      <c r="B37" s="12">
        <f>VLOOKUP(CONCATENATE($A37, " ", $B$7), 'Table 8 - Full data'!$A$2:$D$176, 2, FALSE)</f>
        <v>5</v>
      </c>
      <c r="C37" s="23">
        <f>VLOOKUP(CONCATENATE($A37, " ", $B$7), 'Table 8 - Full data'!$A$2:$D$176, 3, FALSE)</f>
        <v>1821</v>
      </c>
      <c r="D37" s="13">
        <f>VLOOKUP(CONCATENATE($A37, " ", $B$7), 'Table 8 - Full data'!$A$2:$D$176, 4, FALSE)</f>
        <v>0</v>
      </c>
    </row>
    <row r="38" spans="1:4" x14ac:dyDescent="0.25">
      <c r="A38" s="2" t="s">
        <v>186</v>
      </c>
      <c r="B38" s="12">
        <f>VLOOKUP(CONCATENATE($A38, " ", $B$7), 'Table 8 - Full data'!$A$2:$D$176, 2, FALSE)</f>
        <v>20</v>
      </c>
      <c r="C38" s="23">
        <f>VLOOKUP(CONCATENATE($A38, " ", $B$7), 'Table 8 - Full data'!$A$2:$D$176, 3, FALSE)</f>
        <v>6304</v>
      </c>
      <c r="D38" s="13">
        <f>VLOOKUP(CONCATENATE($A38, " ", $B$7), 'Table 8 - Full data'!$A$2:$D$176, 4, FALSE)</f>
        <v>0</v>
      </c>
    </row>
    <row r="39" spans="1:4" x14ac:dyDescent="0.25">
      <c r="A39" s="2" t="s">
        <v>187</v>
      </c>
      <c r="B39" s="12">
        <f>VLOOKUP(CONCATENATE($A39, " ", $B$7), 'Table 8 - Full data'!$A$2:$D$176, 2, FALSE)</f>
        <v>5</v>
      </c>
      <c r="C39" s="23">
        <f>VLOOKUP(CONCATENATE($A39, " ", $B$7), 'Table 8 - Full data'!$A$2:$D$176, 3, FALSE)</f>
        <v>2170</v>
      </c>
      <c r="D39" s="13">
        <f>VLOOKUP(CONCATENATE($A39, " ", $B$7), 'Table 8 - Full data'!$A$2:$D$176, 4, FALSE)</f>
        <v>0</v>
      </c>
    </row>
    <row r="40" spans="1:4" x14ac:dyDescent="0.25">
      <c r="A40" s="30" t="s">
        <v>188</v>
      </c>
      <c r="B40" s="12">
        <f>VLOOKUP(CONCATENATE($A40, " ", $B$7), 'Table 8 - Full data'!$A$2:$D$176, 2, FALSE)</f>
        <v>15</v>
      </c>
      <c r="C40" s="23">
        <f>VLOOKUP(CONCATENATE($A40, " ", $B$7), 'Table 8 - Full data'!$A$2:$D$176, 3, FALSE)</f>
        <v>5812</v>
      </c>
      <c r="D40" s="13">
        <f>VLOOKUP(CONCATENATE($A40, " ", $B$7), 'Table 8 - Full data'!$A$2:$D$176, 4, FALSE)</f>
        <v>0</v>
      </c>
    </row>
    <row r="41" spans="1:4" x14ac:dyDescent="0.25">
      <c r="A41" s="6" t="s">
        <v>189</v>
      </c>
      <c r="B41" s="12">
        <f>VLOOKUP(CONCATENATE($A41, " ", $B$7), 'Table 8 - Full data'!$A$2:$D$176, 2, FALSE)</f>
        <v>10</v>
      </c>
      <c r="C41" s="23">
        <f>VLOOKUP(CONCATENATE($A41, " ", $B$7), 'Table 8 - Full data'!$A$2:$D$176, 3, FALSE)</f>
        <v>2641</v>
      </c>
      <c r="D41" s="13">
        <f>VLOOKUP(CONCATENATE($A41, " ", $B$7), 'Table 8 - Full data'!$A$2:$D$176, 4, FALSE)</f>
        <v>0</v>
      </c>
    </row>
    <row r="42" spans="1:4" x14ac:dyDescent="0.25">
      <c r="A42" s="6" t="s">
        <v>190</v>
      </c>
      <c r="B42" s="12" t="str">
        <f>VLOOKUP(CONCATENATE($A42, " ", $B$7), 'Table 8 - Full data'!$A$2:$D$176, 2, FALSE)</f>
        <v>[c]</v>
      </c>
      <c r="C42" s="23" t="str">
        <f>VLOOKUP(CONCATENATE($A42, " ", $B$7), 'Table 8 - Full data'!$A$2:$D$176, 3, FALSE)</f>
        <v>[c]</v>
      </c>
      <c r="D42" s="13" t="str">
        <f>VLOOKUP(CONCATENATE($A42, " ", $B$7), 'Table 8 - Full data'!$A$2:$D$176, 4, FALSE)</f>
        <v>[c]</v>
      </c>
    </row>
    <row r="43" spans="1:4" x14ac:dyDescent="0.25">
      <c r="A43" s="6" t="s">
        <v>191</v>
      </c>
      <c r="B43" s="12" t="str">
        <f>VLOOKUP(CONCATENATE($A43, " ", $B$7), 'Table 8 - Full data'!$A$2:$D$176, 2, FALSE)</f>
        <v>[c]</v>
      </c>
      <c r="C43" s="23" t="str">
        <f>VLOOKUP(CONCATENATE($A43, " ", $B$7), 'Table 8 - Full data'!$A$2:$D$176, 3, FALSE)</f>
        <v>[c]</v>
      </c>
      <c r="D43" s="13" t="str">
        <f>VLOOKUP(CONCATENATE($A43, " ", $B$7), 'Table 8 - Full data'!$A$2:$D$176, 4, FALSE)</f>
        <v>[c]</v>
      </c>
    </row>
    <row r="44" spans="1:4" x14ac:dyDescent="0.25">
      <c r="A44" s="2" t="s">
        <v>45</v>
      </c>
      <c r="B44" s="2"/>
      <c r="C44" s="2"/>
      <c r="D44" s="2"/>
    </row>
    <row r="45" spans="1:4" ht="157.5" x14ac:dyDescent="0.25">
      <c r="A45" s="20" t="s">
        <v>51</v>
      </c>
      <c r="B45" s="2"/>
      <c r="C45" s="2"/>
      <c r="D45" s="2"/>
    </row>
    <row r="46" spans="1:4" ht="94.5" x14ac:dyDescent="0.25">
      <c r="A46" s="20" t="s">
        <v>52</v>
      </c>
      <c r="B46" s="2"/>
      <c r="C46" s="2"/>
      <c r="D46" s="2"/>
    </row>
    <row r="47" spans="1:4" x14ac:dyDescent="0.25">
      <c r="A47" s="2" t="s">
        <v>53</v>
      </c>
      <c r="B47" s="2"/>
      <c r="C47" s="2"/>
      <c r="D47" s="2"/>
    </row>
    <row r="48" spans="1:4" ht="94.5" x14ac:dyDescent="0.25">
      <c r="A48" s="20" t="s">
        <v>68</v>
      </c>
      <c r="B48" s="2"/>
      <c r="C48" s="2"/>
      <c r="D48" s="2"/>
    </row>
    <row r="49" spans="1:4" x14ac:dyDescent="0.25">
      <c r="A49" s="2" t="s">
        <v>69</v>
      </c>
      <c r="B49" s="2"/>
      <c r="C49" s="2"/>
      <c r="D49" s="2"/>
    </row>
    <row r="50" spans="1:4" x14ac:dyDescent="0.25">
      <c r="A50" s="2" t="s">
        <v>70</v>
      </c>
      <c r="B50" s="2"/>
      <c r="C50" s="2"/>
      <c r="D50" s="2"/>
    </row>
    <row r="51" spans="1:4" x14ac:dyDescent="0.25">
      <c r="A51" s="2" t="s">
        <v>55</v>
      </c>
      <c r="B51" s="2"/>
      <c r="C51" s="2"/>
      <c r="D51" s="2"/>
    </row>
  </sheetData>
  <conditionalFormatting sqref="D1:D1048576">
    <cfRule type="dataBar" priority="1">
      <dataBar>
        <cfvo type="num" val="0"/>
        <cfvo type="num" val="1"/>
        <color rgb="FFB4A9D4"/>
      </dataBar>
      <extLst>
        <ext xmlns:x14="http://schemas.microsoft.com/office/spreadsheetml/2009/9/main" uri="{B025F937-C7B1-47D3-B67F-A62EFF666E3E}">
          <x14:id>{7341E1B4-AFC2-4ABD-87D2-4E263BE6E8AF}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341E1B4-AFC2-4ABD-87D2-4E263BE6E8AF}">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lookup'!A3:A7</xm:f>
          </x14:formula1>
          <xm:sqref>B7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of Contents</vt:lpstr>
      <vt:lpstr>Table 1 Applications by month</vt:lpstr>
      <vt:lpstr>Table 2 Applications by channel</vt:lpstr>
      <vt:lpstr>Table 3 Applications by age</vt:lpstr>
      <vt:lpstr>Table 4 Applications by LA</vt:lpstr>
      <vt:lpstr>Table 5 Cared for People</vt:lpstr>
      <vt:lpstr>Table 6 Processing Times</vt:lpstr>
      <vt:lpstr>Table 7 Payments by month</vt:lpstr>
      <vt:lpstr>Table 8 Payments by LA</vt:lpstr>
      <vt:lpstr>Table 9 Clients paid</vt:lpstr>
      <vt:lpstr>Table 10 Internal Reviews</vt:lpstr>
      <vt:lpstr>Chart 1 Applications by month</vt:lpstr>
      <vt:lpstr>Table 3 - Full data</vt:lpstr>
      <vt:lpstr>Table 4 - Full data</vt:lpstr>
      <vt:lpstr>Table 8 -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U456652</dc:creator>
  <cp:lastModifiedBy>John Lever</cp:lastModifiedBy>
  <dcterms:created xsi:type="dcterms:W3CDTF">2023-11-24T09:51:00Z</dcterms:created>
  <dcterms:modified xsi:type="dcterms:W3CDTF">2023-12-15T15:09:57Z</dcterms:modified>
</cp:coreProperties>
</file>