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s0177a\datashare\Social_Security_Scotland\Statistics\PADP &amp; SADLA\Publications\PADP_2025_07\Working documents\"/>
    </mc:Choice>
  </mc:AlternateContent>
  <xr:revisionPtr revIDLastSave="0" documentId="13_ncr:1_{7B4D80C1-B331-49BB-8997-7BA0838A8547}" xr6:coauthVersionLast="47" xr6:coauthVersionMax="47" xr10:uidLastSave="{00000000-0000-0000-0000-000000000000}"/>
  <bookViews>
    <workbookView xWindow="28680" yWindow="-120" windowWidth="29040" windowHeight="15720" xr2:uid="{00000000-000D-0000-FFFF-FFFF00000000}"/>
  </bookViews>
  <sheets>
    <sheet name="Contents" sheetId="1" r:id="rId1"/>
    <sheet name="Notes" sheetId="2" r:id="rId2"/>
    <sheet name="T1 Applications by month" sheetId="3" r:id="rId3"/>
    <sheet name="T2 Applications by channel" sheetId="4" r:id="rId4"/>
    <sheet name="T3 Applications by age" sheetId="5" r:id="rId5"/>
    <sheet name="T4 Award level" sheetId="6" r:id="rId6"/>
    <sheet name="T5 Applications by LA" sheetId="7" r:id="rId7"/>
    <sheet name="T6 Applications by condition" sheetId="8" r:id="rId8"/>
    <sheet name="T7 Application processing" sheetId="9" r:id="rId9"/>
    <sheet name="T8 SRTI application processing" sheetId="10" r:id="rId10"/>
    <sheet name="T9 Payments" sheetId="11" r:id="rId11"/>
    <sheet name="T10 Payments by LA" sheetId="12" r:id="rId12"/>
    <sheet name="T11 Individuals paid" sheetId="13" r:id="rId13"/>
    <sheet name="T12 Individuals paid by LA" sheetId="14" r:id="rId14"/>
    <sheet name="T13 Caseload by award level" sheetId="15" r:id="rId15"/>
    <sheet name="T14 Caseload by LA" sheetId="16" r:id="rId16"/>
    <sheet name="T15 Caseload by age band" sheetId="17" r:id="rId17"/>
    <sheet name="T16 Caseload by condition" sheetId="18" r:id="rId18"/>
    <sheet name="T17 Caseload by SRTI indicator" sheetId="19" r:id="rId19"/>
    <sheet name="T18 Caseload by duration" sheetId="20" r:id="rId20"/>
    <sheet name="T19 Re-determinations" sheetId="21"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1" l="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<sst xmlns="http://schemas.openxmlformats.org/spreadsheetml/2006/main" count="982" uniqueCount="291">
  <si>
    <t>Pension Age Disability Payment statistics to 31 July 2025</t>
  </si>
  <si>
    <t>Table of Contents</t>
  </si>
  <si>
    <t>Table Number</t>
  </si>
  <si>
    <t>Description</t>
  </si>
  <si>
    <t>Pension Age Disability Payment - Table 1: Application outcomes by month</t>
  </si>
  <si>
    <t>Pension Age Disability Payment - Table 2: Application outcomes by channel and month</t>
  </si>
  <si>
    <t>Pension Age Disability Payment - Table 3: Application outcomes by age, all time</t>
  </si>
  <si>
    <t>Pension Age Disability Payment - Table 4: Initial award level by month</t>
  </si>
  <si>
    <t>Pension Age Disability Payment - Table 5: Application outcomes by local authority, all time</t>
  </si>
  <si>
    <t>Pension Age Disability Payment - Table 6: Application outcomes by primary disability condition, all time</t>
  </si>
  <si>
    <t>Pension Age Disability Payment - Table 7: Number of decisions by processing time</t>
  </si>
  <si>
    <t>Pension Age Disability Payment - Table 8: Number of special rules decisions by processing time</t>
  </si>
  <si>
    <t>Pension Age Disability Payment - Table 9: Payments by month and financial year</t>
  </si>
  <si>
    <t>Pension Age Disability Payment - Table 10: Payments by local authority, all time</t>
  </si>
  <si>
    <t>Pension Age Disability Payment - Table 11: Number of clients paid by month and financial year</t>
  </si>
  <si>
    <t>Pension Age Disability Payment - Table 12: Number of clients paid by local authority, all time</t>
  </si>
  <si>
    <t>Pension Age Disability Payment - Table 13: Caseload by month and award level</t>
  </si>
  <si>
    <t>List of notes</t>
  </si>
  <si>
    <t>This worksheet displays 1 table</t>
  </si>
  <si>
    <t>The notes within this table are referred to in other worksheets of this workbook.</t>
  </si>
  <si>
    <t>Note number</t>
  </si>
  <si>
    <t>Note text</t>
  </si>
  <si>
    <t>note 1</t>
  </si>
  <si>
    <t>Figures are rounded for disclosure control and may not sum due to rounding.</t>
  </si>
  <si>
    <t>note 2</t>
  </si>
  <si>
    <t>note 3</t>
  </si>
  <si>
    <t>October 2024 only include the days from 21 October to 31 October.</t>
  </si>
  <si>
    <t>note 4</t>
  </si>
  <si>
    <t>Part 1 applications registered data is presented by month part 1 application was registered.</t>
  </si>
  <si>
    <t>note 5</t>
  </si>
  <si>
    <t>Part 2 applications received data is presented by month part 2 application was received.</t>
  </si>
  <si>
    <t>note 6</t>
  </si>
  <si>
    <t>Processed applications are those where a decision has been made to authorise or deny, or the application is withdrawn by the applicant.</t>
  </si>
  <si>
    <t>note 7</t>
  </si>
  <si>
    <t>Applications processed data is presented by the month of initial decision rather than month the application was received.</t>
  </si>
  <si>
    <t>note 8</t>
  </si>
  <si>
    <t>Channel relates to how part 1 of the application were registered.</t>
  </si>
  <si>
    <t>note 9</t>
  </si>
  <si>
    <t>The category 'Paper applications' includes applications received by a combined paper part 1 and part 2, as well as those received by separate paper part 1 and part 2 applications.</t>
  </si>
  <si>
    <t>note 10</t>
  </si>
  <si>
    <t>The age that is used in this table is based on the age of the person when part 1 of the application was received.</t>
  </si>
  <si>
    <t>note 11</t>
  </si>
  <si>
    <t>note 12</t>
  </si>
  <si>
    <t>Processing time data is presented by the month of decision rather than month the application was received.</t>
  </si>
  <si>
    <t>note 13</t>
  </si>
  <si>
    <t>Processing time is calculated in working days, and public holidays are excluded, even if applications were processed by staff working overtime on these days. Processing time is only calculated for applications that were approved or denied by 31 July 2025.</t>
  </si>
  <si>
    <t>note 14</t>
  </si>
  <si>
    <t>Processing times for applicants applying under the special rules for terminal illness have not been included due to not requiring a part 2 date.</t>
  </si>
  <si>
    <t>note 15</t>
  </si>
  <si>
    <t>Median average has been used. The median is the middle value of an ordered dataset, or the point at which half of the values are higher and half of the values are lower.</t>
  </si>
  <si>
    <t>note 16</t>
  </si>
  <si>
    <t>Payments are issued once applications are processed and a decision is made to authorise the application. Data is presented by the month of a payment being issued rather than month the application was received or the month of decision. Payments are only presented that have been issued by 31 July 2025.</t>
  </si>
  <si>
    <t>note 17</t>
  </si>
  <si>
    <t>Social Security Scotland aims to process SRTI applications within 7 working days of the receipt of both a completed application form and a BASRiS form or equivalent</t>
  </si>
  <si>
    <t>note 18</t>
  </si>
  <si>
    <t>A number of applications where part 1 was registered that had a decision but did not possess a part 2 application date were excluded from this analysis as processing time could not be calculated.</t>
  </si>
  <si>
    <t>Pension Age Disability Payment - Table 1: Application outcomes by month [note 1] [note 2] [note 3] [note 4] [note 5] [note 6] [note 7]</t>
  </si>
  <si>
    <t>This worksheet contains 1 table.</t>
  </si>
  <si>
    <t>Banded rows are used in this table. To remove them, highlight the table, go to the Design tab and uncheck the banded rows box.</t>
  </si>
  <si>
    <t>Notes are located below the table beginning in cell A20 and in the notes sheet of this document.</t>
  </si>
  <si>
    <t>[c] indicates that a figure has been suppressed for disclosure control purposes.</t>
  </si>
  <si>
    <t>Month</t>
  </si>
  <si>
    <t>Total part 1 applications registered</t>
  </si>
  <si>
    <t>Percentage of total part 1 applications registered</t>
  </si>
  <si>
    <t>Total part 2 applications received</t>
  </si>
  <si>
    <t>Percentage of total part 2 applications received</t>
  </si>
  <si>
    <t>Total applications processed</t>
  </si>
  <si>
    <t>Authorised applications</t>
  </si>
  <si>
    <t>Denied applications</t>
  </si>
  <si>
    <t>Withdrawn applications</t>
  </si>
  <si>
    <t>Percentage of processed applications authorised</t>
  </si>
  <si>
    <t>Percentage of processed applications denied</t>
  </si>
  <si>
    <t>Percentage of processed applications withdrawn</t>
  </si>
  <si>
    <t>Total</t>
  </si>
  <si>
    <t>October 2024</t>
  </si>
  <si>
    <t>November 2024</t>
  </si>
  <si>
    <t>December 2024</t>
  </si>
  <si>
    <t>January 2025</t>
  </si>
  <si>
    <t>February 2025</t>
  </si>
  <si>
    <t>March 2025</t>
  </si>
  <si>
    <t>April 2025</t>
  </si>
  <si>
    <t>May 2025</t>
  </si>
  <si>
    <t>June 2025</t>
  </si>
  <si>
    <t>July 2025</t>
  </si>
  <si>
    <t>Financial year 2024-2025</t>
  </si>
  <si>
    <t>Financial year 2025-2026</t>
  </si>
  <si>
    <t>[c]</t>
  </si>
  <si>
    <t>[note 1]</t>
  </si>
  <si>
    <t>[note 2]</t>
  </si>
  <si>
    <t>[note 3]</t>
  </si>
  <si>
    <t>[note 4]</t>
  </si>
  <si>
    <t>[note 5]</t>
  </si>
  <si>
    <t>[note 6]</t>
  </si>
  <si>
    <t>[note 7]</t>
  </si>
  <si>
    <t>Pension Age Disability Payment - Table 2: Application outcomes by channel and month [note 1] [note 2] [note 3] [note 8] [note 9]</t>
  </si>
  <si>
    <t>Total applications</t>
  </si>
  <si>
    <t>Online applications</t>
  </si>
  <si>
    <t>Paper applications</t>
  </si>
  <si>
    <t>Phone applications</t>
  </si>
  <si>
    <t>Other channels</t>
  </si>
  <si>
    <t>Percentage of applications online</t>
  </si>
  <si>
    <t>Percentage of applications by paper</t>
  </si>
  <si>
    <t>Percentage of applications by phone</t>
  </si>
  <si>
    <t>Percentage of applications by other channels</t>
  </si>
  <si>
    <t>[note 8]</t>
  </si>
  <si>
    <t>[note 9]</t>
  </si>
  <si>
    <t>Pension Age Disability Payment - Table 3: Application outcomes by age, all time [note 1] [note 2] [note 4] [note 5] [note 10]</t>
  </si>
  <si>
    <t>Notes are located below the table beginning in cell A15 and in the notes sheet of this document.</t>
  </si>
  <si>
    <t>Age band</t>
  </si>
  <si>
    <t>Under 65</t>
  </si>
  <si>
    <t>65-69</t>
  </si>
  <si>
    <t>70-74</t>
  </si>
  <si>
    <t>75-79</t>
  </si>
  <si>
    <t>80-84</t>
  </si>
  <si>
    <t>85-89</t>
  </si>
  <si>
    <t>90 and over</t>
  </si>
  <si>
    <t>[note 10]</t>
  </si>
  <si>
    <t>Pension Age Disability Payment - Table 4: Initial award level by month [note 1] [note 2] [note 3]</t>
  </si>
  <si>
    <t>Total authorised applications</t>
  </si>
  <si>
    <t>Higher level</t>
  </si>
  <si>
    <t>Lower level</t>
  </si>
  <si>
    <t>Percentage higher level</t>
  </si>
  <si>
    <t>Percentage lower level</t>
  </si>
  <si>
    <t>Pension Age Disability Payment - Table 5: Application outcomes by local authority, all time [note 1] [note 2] [note 4] [note 5] [note 11]</t>
  </si>
  <si>
    <t>Notes are located below the table beginning in cell A41 and in the notes sheet of this document.</t>
  </si>
  <si>
    <t>Local authority</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</si>
  <si>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</si>
  <si>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</si>
  <si>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</si>
  <si>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</si>
  <si>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</si>
  <si>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</si>
  <si>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</si>
  <si>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</si>
  <si>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</si>
  <si>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</si>
  <si>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</si>
  <si>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</si>
  <si>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</si>
  <si>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</si>
  <si>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</si>
  <si>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</si>
  <si>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</si>
  <si>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</si>
  <si>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</si>
  <si>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</si>
  <si>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</si>
  <si>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</si>
  <si>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</si>
  <si>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</si>
  <si>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</si>
  <si>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</si>
  <si>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</si>
  <si>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</si>
  <si>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</si>
  <si>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</si>
  <si>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</si>
  <si>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</si>
  <si>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Other</t>
  </si>
  <si>
    <t>[note 11]</t>
  </si>
  <si>
    <t>Pension Age Disability Payment - Table 6: Application outcomes by primary disability condition, all time [note 1] [note 2] [note 4] [note 5]</t>
  </si>
  <si>
    <t>Notes are located below the table beginning in cell A28 and in the notes sheet of this document.</t>
  </si>
  <si>
    <t>Condition category</t>
  </si>
  <si>
    <t>Certain Infectious and Parasitic Diseases (A00-B99)</t>
  </si>
  <si>
    <t>Neoplasms (C00-D48)</t>
  </si>
  <si>
    <t>Diseases of the Blood and Blood-forming organs and certain disorders involving the immune mechanism (D50-D99)</t>
  </si>
  <si>
    <t>Endocrine, Nutritional and Metabolic Diseases (E00-E90)</t>
  </si>
  <si>
    <t>Mental and Behavioural Disorders (F00-F99)</t>
  </si>
  <si>
    <t>Diseases of the Nervous System (G00-G99)</t>
  </si>
  <si>
    <t>Diseases of the Eye and Adnexa (H00-H59)</t>
  </si>
  <si>
    <t>Diseases of the Ear and Mastoid Process (H60-H95)</t>
  </si>
  <si>
    <t>Diseases of the Circulatory System (I00-I99)</t>
  </si>
  <si>
    <t>Diseases of the Respiratory System (J00-J99)</t>
  </si>
  <si>
    <t>Diseases of the Digestive System (K00-K93)</t>
  </si>
  <si>
    <t>Diseases of the Skin and Subcutaneous Tissue (L00-L99)</t>
  </si>
  <si>
    <t>Diseases of the Musculoskeletal System and Connective Tissue (M00-M99)</t>
  </si>
  <si>
    <t>Diseases of the Genitourinary System (N00-N99)</t>
  </si>
  <si>
    <t>Congenital Malformations, Deformations and Chromosomal Abnormalities (Q00-Q99)</t>
  </si>
  <si>
    <t>Symptoms, Signs and Abnormal Clinical and Laboratory findings, not elsewhere classified (R00-R99)</t>
  </si>
  <si>
    <t>Injury, Poisoning and certain other consequences of external causes (S00-T98)</t>
  </si>
  <si>
    <t>Codes for Special Purposes (U00-U85)</t>
  </si>
  <si>
    <t>Factors Influencing Health Status and Contact with Health Services (Z00-Z99)</t>
  </si>
  <si>
    <t>Unknown</t>
  </si>
  <si>
    <t>Pension Age Disability Payment - Table 7: Number of decisions by processing time [note 1] [note 2] [note 4] [note 5] [note 12] [note 13] [note 14] [note 15] [note 18]</t>
  </si>
  <si>
    <t>Notes are located below the table beginning in cell A21 and in the notes sheet of this document.</t>
  </si>
  <si>
    <t>Processing time by month</t>
  </si>
  <si>
    <t>Total applications processed where part 2 date is available</t>
  </si>
  <si>
    <t>Applications processed in the same working day</t>
  </si>
  <si>
    <t>Applications processed in 1-5 working days</t>
  </si>
  <si>
    <t>Applications processed in 6-10 working days</t>
  </si>
  <si>
    <t>Applications processed in 11-15 working days</t>
  </si>
  <si>
    <t>Applications processed in 16-20 working days</t>
  </si>
  <si>
    <t>Applications processed in 21-25 working days</t>
  </si>
  <si>
    <t>Applications processed in 26-30 working days</t>
  </si>
  <si>
    <t>Applications processed in 31-35 working days</t>
  </si>
  <si>
    <t>Applications processed in 36-40 working days</t>
  </si>
  <si>
    <t>Applications processed in 41 working days or more</t>
  </si>
  <si>
    <t>Median average processing time in working days</t>
  </si>
  <si>
    <t>Percentage of total applications processed</t>
  </si>
  <si>
    <t>n/a</t>
  </si>
  <si>
    <t>[note 12]</t>
  </si>
  <si>
    <t>[note 13]</t>
  </si>
  <si>
    <t>[note 14]</t>
  </si>
  <si>
    <t>[note 15]</t>
  </si>
  <si>
    <t>[note 18]</t>
  </si>
  <si>
    <t>Pension Age Disability Payment - Table 8: Number of special rules decisions by processing time [note 1] [note 2] [note 4] [note 5] [note 12] [note 13] [note 15]</t>
  </si>
  <si>
    <t>Pension Age Disability Payment - Table 9: Payments by month and financial year [note 1] [note 2] [note 3] [note 16]</t>
  </si>
  <si>
    <t>Number of payments issued</t>
  </si>
  <si>
    <t>Value of payments issued</t>
  </si>
  <si>
    <t>[note 16]</t>
  </si>
  <si>
    <t>Pension Age Disability Payment - Table 11: Number of clients paid by month and financial year [note 1] [note 2] [note 3]</t>
  </si>
  <si>
    <t>Number of individuals paid</t>
  </si>
  <si>
    <t>All time</t>
  </si>
  <si>
    <t>Pension Age Disability Payment - Table 13: Caseload by month and award level [note 1] [note 2]</t>
  </si>
  <si>
    <t>Notes are located below the table beginning in cell A37 and in the notes sheet of this document.</t>
  </si>
  <si>
    <t>Type of client</t>
  </si>
  <si>
    <t>Number on higher level</t>
  </si>
  <si>
    <t>Number on lower level</t>
  </si>
  <si>
    <t>Caseload</t>
  </si>
  <si>
    <t>All</t>
  </si>
  <si>
    <t>New application</t>
  </si>
  <si>
    <t>Case transfer</t>
  </si>
  <si>
    <t>Total Caseload</t>
  </si>
  <si>
    <t>Percentage of caseload</t>
  </si>
  <si>
    <t>Notes are located below the table beginning in cell A14 and in the notes sheet of this document.</t>
  </si>
  <si>
    <t>Client age group</t>
  </si>
  <si>
    <t>Notes are located below the table beginning in cell A73 and in the notes sheet of this document.</t>
  </si>
  <si>
    <t>Certain Conditions Originating in the Perinatal Period(P00-P96)</t>
  </si>
  <si>
    <t>Notes are located below the table beginning in cell A10 and in the notes sheet of this document.</t>
  </si>
  <si>
    <t>Special Rules for the Terminally Ill (SRTI)</t>
  </si>
  <si>
    <t>Non-SRTI</t>
  </si>
  <si>
    <t>Notes are located below the table beginning in cell A12 and in the notes sheet of this document.</t>
  </si>
  <si>
    <t>Duration on caseload</t>
  </si>
  <si>
    <t>Under 3 months</t>
  </si>
  <si>
    <t>3 months up to 6 months</t>
  </si>
  <si>
    <t>6 months up to 9 months</t>
  </si>
  <si>
    <t>9 months up to 12 months</t>
  </si>
  <si>
    <t>Pension Age Disability Payment - Table 14: Caseload by local authority, 31 July 2025</t>
  </si>
  <si>
    <t>Pension Age Disability Payment - Table 15: Caseload by age, 31 July 2025</t>
  </si>
  <si>
    <t>Pension Age Disability Payment - Table 16: Caseload by primary disability condition, 31 July 2025</t>
  </si>
  <si>
    <t>Pension Age Disability Payment - Table 17: Caseload by special rules status, 31 July 2025</t>
  </si>
  <si>
    <t>Pension Age Disability Payment - Table 18: Caseload by duration on caseload, 31 July 2025</t>
  </si>
  <si>
    <t>Pension Age Disability Payment - Table 15: Caseload by age, 31 July 2025 [note 1] [note 2]</t>
  </si>
  <si>
    <t>Pension Age Disability Payment - Table 16: Caseload by primary disability condition, 31 July 2025 [note 1] [note 2]</t>
  </si>
  <si>
    <t>Pension Age Disability Payment - Table 17: Caseload by special rules status, 31 July 2025 [note 1] [note 2]</t>
  </si>
  <si>
    <t>Pension Age Disability Payment - Table 18: Caseload by duration on caseload, 31 July 2025 [note 1] [note 2]</t>
  </si>
  <si>
    <t>Notes are located below the table beginning in cell A29 and in the notes sheet of this document.</t>
  </si>
  <si>
    <t>Number of re-determinations received</t>
  </si>
  <si>
    <t>Re-determinations completed</t>
  </si>
  <si>
    <t>Completed re-determinations which are allowed</t>
  </si>
  <si>
    <t>Completed re-determinations which are disallowed</t>
  </si>
  <si>
    <t>Re-determination decision not made</t>
  </si>
  <si>
    <t>Percentage of completed re-determinations which are allowed</t>
  </si>
  <si>
    <t>Percentage of completed re-determinations which are disallowed</t>
  </si>
  <si>
    <t>Percentage of completed re-determinations where re-determination decision not made</t>
  </si>
  <si>
    <t>Median average number of days to respond</t>
  </si>
  <si>
    <t>Percentage of re-determinations closed within 56 days</t>
  </si>
  <si>
    <t>[note 19]</t>
  </si>
  <si>
    <t>It is possible for a client to raise more than one re-determination, for example if a client had a re-determination on both the initial application and subsequently on a review. Each re-determination request is treated as a separate record in the table.</t>
  </si>
  <si>
    <t>Re-determinations completed is the total of re-determinations which were Allowed, Disallowed, Withdrawn, Invalid, or Exceeded Deadline. For details on each of these categories, see the notes below.</t>
  </si>
  <si>
    <t>Completed re-determinations which are disallowed are those where the decision upheld the original decision by Social Security Scotland. For example, the award value or award level remained the same as the original application decision, or the decision remained not awarded.</t>
  </si>
  <si>
    <t>Completed re-determinations which are allowed are those where decision was in favour of the client. For example, the award value or award level was increased from that of the original application decision, or changed from not awarded to awarded.</t>
  </si>
  <si>
    <t>Completed re-determinations which are invalid are those where the re-determination request is not received in a valid form or received within timescales set by regulations.</t>
  </si>
  <si>
    <t>Completed re-determinations which are exceeded deadline. When a re-determination decision takes longer than the legislative deadline, Social Security Scotland will contact the client with the option of continuing to work on the re-determination until a decision can be made or to progress straight to an appeal. This outcome contains re-determinations where the deadline was exceeded and the client opted to cease the re-determination process and move to appeal.</t>
  </si>
  <si>
    <t>Median average number of days to respond is the median time to make a decision on a re-determination. This only includes those with a decision made, that is Allowed or Disallowed. Invalid and exceeded deadlines re-determinations are excluded. The median is the middle value of an ordered dataset, or the point at which half of the values are higher and half of the values are lower.</t>
  </si>
  <si>
    <t>Percentage of re-determinations closed within original timeline is the number of re-determinations closed within legislated timelines as a percentage of re-determinations with a decision made, that is Allowed or Disallowed only. Invalid, and exceeded deadlines re-determinations are excluded.</t>
  </si>
  <si>
    <t>Percentage of re-determinations closed within original timeline. Legislated timelines for re-determinations differ between benefits. For disability benefits and Carer Support Payment, the timeline is 56 calendar days.</t>
  </si>
  <si>
    <t>note 19</t>
  </si>
  <si>
    <t>note 20</t>
  </si>
  <si>
    <t>note 21</t>
  </si>
  <si>
    <t>note 22</t>
  </si>
  <si>
    <t>note 23</t>
  </si>
  <si>
    <t>note 24</t>
  </si>
  <si>
    <t>note 25</t>
  </si>
  <si>
    <t>note 26</t>
  </si>
  <si>
    <t>note 27</t>
  </si>
  <si>
    <t>[note 20]</t>
  </si>
  <si>
    <t>[note 21]</t>
  </si>
  <si>
    <t>[note 22]</t>
  </si>
  <si>
    <t>[note 23]</t>
  </si>
  <si>
    <t>[note 24]</t>
  </si>
  <si>
    <t>[note 25]</t>
  </si>
  <si>
    <t>[note 26]</t>
  </si>
  <si>
    <t>[note 27]</t>
  </si>
  <si>
    <t>Pension Age Disability Payment - Table 19: Re-determinations, 31 July 2025 [note 1] [note 2] [note 19] [note 20] [note 21] [note 22] [note 23] [note 24] [note 25] [note 26] [note 27]</t>
  </si>
  <si>
    <t>Pension Age Disability Payment - Table 19: Re-determinations, 31 July 2025</t>
  </si>
  <si>
    <t>Pension Age Disability Payment was launched in 5 pilot areas from 21 October 2024, then to 13 more local authority areas on 24 March 2025 and became available nationally from 22 April 2025.</t>
  </si>
  <si>
    <t>`Other` includes applications where postcodes did not match to local authority data. Reasons for this may include a) an error in the postcode b) postcode is for a property within a new development and therefore does not link to local authority data yet.</t>
  </si>
  <si>
    <t>Pension Age Disability Payment - Table 14: Caseload by local authority, 31 July 2025 [note 1] [note 2] [note 11]</t>
  </si>
  <si>
    <t>Pension Age Disability Payment - Table 12: Number of clients paid by local authority, all time [note 1] [note 2] [note 11] [note 16]</t>
  </si>
  <si>
    <t>Pension Age Disability Payment - Table 10: Payments by local authority, all time [note 1] [note 2] [note 11] [note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</si>
</sst>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 x14ac:knownFonts="1">
    <font>
      <sz val="12"/>
      <color rgb="FF000000"/>
      <name val="Roboto"/>
    </font>
    <font>
      <b/>
      <sz val="15"/>
      <color rgb="FF000000"/>
      <name val="Roboto"/>
    </font>
    <font>
      <u/>
      <sz val="12"/>
      <color rgb="FF0000FF"/>
      <name val="Roboto"/>
    </font>
    <font>
      <b/>
      <sz val="12"/>
      <color rgb="FF000000"/>
      <name val="Roboto"/>
    </font>
    <font>
      <sz val="12"/>
      <color rgb="FF000000"/>
      <name val="Roboto"/>
    </font>
    <font>
      <sz val="8"/>
      <name val="Roboto"/>
    </font>
    <font>
      <u/>
      <sz val="12"/>
      <color theme="10"/>
      <name val="Roboto"/>
    </font>
  </fonts>
  <fills count="2">
    <fill>
      <patternFill patternType="none"/>
    </fill>
    <fill>
      <patternFill patternType="gray125"/>
    </fill>
  </fills>
  <borders count="1">
    <border>
      <left/>
      <right/>
      <top/>
      <bottom/>
      <diagonal/>
    </border>
  </borders>
  <cellStyleXfs count="3">
    <xf numFmtId="0" fontId="0" fillId="0" borderId="0"/>
    <xf numFmtId="9" fontId="4" fillId="0" borderId="0" applyFont="0" applyFill="0" applyBorder="0" applyAlignment="0" applyProtection="0"/>
    <xf numFmtId="0" fontId="6" fillId="0" borderId="0" applyNumberFormat="0" applyFill="0" applyBorder="0" applyAlignment="0" applyProtection="0"/>
  </cellStyleXfs>
  <cellXfs count="22">
    <xf numFmtId="0" fontId="0" fillId="0" borderId="0" xfId="0"/>
    <xf numFmtId="0" fontId="1" fillId="0" borderId="0" xfId="0" applyFont="1"/>
    <xf numFmtId="0" fontId="2" fillId="0" borderId="0" xfId="0" applyFont="1"/>
    <xf numFmtId="0" fontId="0" fillId="0" borderId="0" xfId="0" applyAlignment="1">
      <alignment wrapText="1"/>
    </xf>
    <xf numFmtId="0" fontId="0" fillId="0" borderId="0" xfId="0" applyAlignment="1">
      <alignment horizontal="left"/>
    </xf>
    <xf numFmtId="0" fontId="0" fillId="0" borderId="0" xfId="0" applyAlignment="1">
      <alignment horizontal="right" wrapText="1"/>
    </xf>
    <xf numFmtId="0" fontId="0" fillId="0" borderId="0" xfId="0" applyAlignment="1">
      <alignment horizontal="right"/>
    </xf>
    <xf numFmtId="164" fontId="0" fillId="0" borderId="0" xfId="0" applyNumberFormat="1" applyAlignment="1">
      <alignment horizontal="right"/>
    </xf>
    <xf numFmtId="0" fontId="3" fillId="0" borderId="0" xfId="0" applyFont="1" applyAlignment="1">
      <alignment horizontal="left"/>
    </xf>
    <xf numFmtId="0" fontId="3" fillId="0" borderId="0" xfId="0" applyFont="1" applyAlignment="1">
      <alignment horizontal="right"/>
    </xf>
    <xf numFmtId="164" fontId="3" fillId="0" borderId="0" xfId="0" applyNumberFormat="1" applyFont="1" applyAlignment="1">
      <alignment horizontal="right"/>
    </xf>
    <xf numFmtId="165" fontId="0" fillId="0" borderId="0" xfId="0" applyNumberFormat="1" applyAlignment="1">
      <alignment horizontal="right"/>
    </xf>
    <xf numFmtId="165" fontId="3" fillId="0" borderId="0" xfId="0" applyNumberFormat="1" applyFont="1" applyAlignment="1">
      <alignment horizontal="right"/>
    </xf>
    <xf numFmtId="166" fontId="0" fillId="0" borderId="0" xfId="0" applyNumberFormat="1" applyAlignment="1">
      <alignment horizontal="right"/>
    </xf>
    <xf numFmtId="166" fontId="3" fillId="0" borderId="0" xfId="0" applyNumberFormat="1" applyFont="1" applyAlignment="1">
      <alignment horizontal="right"/>
    </xf>
    <xf numFmtId="9" fontId="3" fillId="0" borderId="0" xfId="1" applyFont="1" applyAlignment="1">
      <alignment horizontal="right"/>
    </xf>
    <xf numFmtId="9" fontId="4" fillId="0" borderId="0" xfId="1" applyFont="1" applyAlignment="1">
      <alignment horizontal="right"/>
    </xf>
    <xf numFmtId="165" fontId="3" fillId="0" borderId="0" xfId="1" applyNumberFormat="1" applyFont="1" applyAlignment="1">
      <alignment horizontal="right"/>
    </xf>
    <xf numFmtId="0" fontId="0" fillId="0" borderId="0" xfId="0" quotePrefix="1" applyAlignment="1">
      <alignment horizontal="left"/>
    </xf>
    <xf numFmtId="3" fontId="3" fillId="0" borderId="0" xfId="0" applyNumberFormat="1" applyFont="1" applyAlignment="1">
      <alignment horizontal="right"/>
    </xf>
    <xf numFmtId="3" fontId="0" fillId="0" borderId="0" xfId="0" applyNumberFormat="1" applyAlignment="1">
      <alignment horizontal="right"/>
    </xf>
    <xf numFmtId="0" fontId="6" fillId="0" borderId="0" xfId="2"/>
  </cellXfs>
  <cellStyles count="3">
    <cellStyle name="Hyperlink" xfId="2" builtinId="8"/>
    <cellStyle name="Normal" xfId="0" builtinId="0"/>
    <cellStyle name="Per cent" xfId="1" builtinId="5"/>
  </cellStyles>
  <dxfs count="4">
    <dxf>
      <font>
        <b/>
        <i val="0"/>
        <strike val="0"/>
        <condense val="0"/>
        <extend val="0"/>
        <outline val="0"/>
        <shadow val="0"/>
        <u val="none"/>
        <vertAlign val="baseline"/>
        <sz val="12"/>
        <color rgb="FF000000"/>
        <name val="Roboto"/>
        <scheme val="none"/>
      </font>
      <numFmt numFmtId="165" formatCode="#,##0;\-;0"/>
      <alignment horizontal="right" vertical="bottom" textRotation="0" wrapText="0" indent="0" justifyLastLine="0" shrinkToFit="0" readingOrder="0"/>
    </dxf>
    <dxf>
      <font>
        <b/>
        <i val="0"/>
        <strike val="0"/>
        <condense val="0"/>
        <extend val="0"/>
        <outline val="0"/>
        <shadow val="0"/>
        <u val="none"/>
        <vertAlign val="baseline"/>
        <sz val="12"/>
        <color rgb="FF000000"/>
        <name val="Roboto"/>
        <scheme val="none"/>
      </font>
      <numFmt numFmtId="165" formatCode="#,##0;\-;0"/>
      <alignment horizontal="right" vertical="bottom" textRotation="0" wrapText="0" indent="0" justifyLastLine="0" shrinkToFit="0" readingOrder="0"/>
    </dxf>
    <dxf>
      <font>
        <b/>
        <i val="0"/>
        <strike val="0"/>
        <condense val="0"/>
        <extend val="0"/>
        <outline val="0"/>
        <shadow val="0"/>
        <u val="none"/>
        <vertAlign val="baseline"/>
        <sz val="12"/>
        <color rgb="FF000000"/>
        <name val="Roboto"/>
        <scheme val="none"/>
      </font>
      <numFmt numFmtId="165" formatCode="#,##0;\-;0"/>
      <alignment horizontal="right" vertical="bottom" textRotation="0" wrapText="0" indent="0" justifyLastLine="0" shrinkToFit="0" readingOrder="0"/>
    </dxf>
    <dxf>
      <font>
        <b/>
        <i val="0"/>
        <strike val="0"/>
        <condense val="0"/>
        <extend val="0"/>
        <outline val="0"/>
        <shadow val="0"/>
        <u val="none"/>
        <vertAlign val="baseline"/>
        <sz val="12"/>
        <color rgb="FF000000"/>
        <name val="Roboto"/>
        <scheme val="none"/>
      </font>
      <numFmt numFmtId="165" formatCode="#,##0;\-;0"/>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B22" totalsRowShown="0">
  <tableColumns count="2">
    <tableColumn id="1" xr3:uid="{00000000-0010-0000-0000-000001000000}" name="Table Number"/>
    <tableColumn id="2" xr3:uid="{00000000-0010-0000-0000-000002000000}" name="Descrip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srti_processing_times" displayName="srti_processing_times" ref="A6:C19" totalsRowShown="0">
  <tableColumns count="3">
    <tableColumn id="1" xr3:uid="{00000000-0010-0000-0900-000001000000}" name="Processing time by month"/>
    <tableColumn id="2" xr3:uid="{00000000-0010-0000-0900-000002000000}" name="Total applications processed"/>
    <tableColumn id="3" xr3:uid="{00000000-0010-0000-0900-000003000000}" name="Median average processing time in working days"/>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payments" displayName="payments" ref="A6:C19" totalsRowShown="0">
  <tableColumns count="3">
    <tableColumn id="1" xr3:uid="{00000000-0010-0000-0A00-000001000000}" name="Month"/>
    <tableColumn id="2" xr3:uid="{00000000-0010-0000-0A00-000002000000}" name="Number of payments issued"/>
    <tableColumn id="3" xr3:uid="{00000000-0010-0000-0A00-000003000000}" name="Value of payments issued"/>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payments_by_la" displayName="payments_by_la" ref="A6:C40" totalsRowShown="0">
  <tableColumns count="3">
    <tableColumn id="1" xr3:uid="{00000000-0010-0000-0B00-000001000000}" name="Local authority"/>
    <tableColumn id="2" xr3:uid="{00000000-0010-0000-0B00-000002000000}" name="Number of payments issued"/>
    <tableColumn id="3" xr3:uid="{00000000-0010-0000-0B00-000003000000}" name="Value of payments issued"/>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individuals_paid" displayName="individuals_paid" ref="A6:B19" totalsRowShown="0">
  <tableColumns count="2">
    <tableColumn id="1" xr3:uid="{00000000-0010-0000-0C00-000001000000}" name="Month"/>
    <tableColumn id="2" xr3:uid="{00000000-0010-0000-0C00-000002000000}" name="Number of individuals paid"/>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individuals_paid_by_la" displayName="individuals_paid_by_la" ref="A6:B40" totalsRowShown="0">
  <tableColumns count="2">
    <tableColumn id="1" xr3:uid="{00000000-0010-0000-0D00-000001000000}" name="Local authority"/>
    <tableColumn id="2" xr3:uid="{00000000-0010-0000-0D00-000002000000}" name="Number of individuals paid"/>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caseload_award_level" displayName="caseload_award_level" ref="A6:E36" totalsRowShown="0">
  <tableColumns count="5">
    <tableColumn id="1" xr3:uid="{00000000-0010-0000-0E00-000001000000}" name="Type of client"/>
    <tableColumn id="2" xr3:uid="{00000000-0010-0000-0E00-000002000000}" name="Month"/>
    <tableColumn id="3" xr3:uid="{00000000-0010-0000-0E00-000003000000}" name="Number on higher level"/>
    <tableColumn id="4" xr3:uid="{00000000-0010-0000-0E00-000004000000}" name="Number on lower level"/>
    <tableColumn id="5" xr3:uid="{00000000-0010-0000-0E00-000005000000}" name="Caseload"/>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caseload_by_la" displayName="caseload_by_la" ref="A6:C40" totalsRowShown="0">
  <tableColumns count="3">
    <tableColumn id="1" xr3:uid="{00000000-0010-0000-0F00-000001000000}" name="Local authority"/>
    <tableColumn id="2" xr3:uid="{00000000-0010-0000-0F00-000002000000}" name="Total Caseload"/>
    <tableColumn id="3" xr3:uid="{00000000-0010-0000-0F00-000003000000}" name="Percentage of caseload"/>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caseload_by_age" displayName="caseload_by_age" ref="A6:C13" totalsRowShown="0">
  <tableColumns count="3">
    <tableColumn id="1" xr3:uid="{00000000-0010-0000-1000-000001000000}" name="Client age group"/>
    <tableColumn id="2" xr3:uid="{00000000-0010-0000-1000-000002000000}" name="Total Caseload"/>
    <tableColumn id="3" xr3:uid="{00000000-0010-0000-1000-000003000000}" name="Percentage of caseload"/>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caseload_by_condition" displayName="caseload_by_condition" ref="A6:E72" totalsRowShown="0">
  <tableColumns count="5">
    <tableColumn id="1" xr3:uid="{00000000-0010-0000-1100-000001000000}" name="Type of client"/>
    <tableColumn id="2" xr3:uid="{00000000-0010-0000-1100-000002000000}" name="Condition category"/>
    <tableColumn id="3" xr3:uid="{00000000-0010-0000-1100-000003000000}" name="Number on higher level"/>
    <tableColumn id="4" xr3:uid="{00000000-0010-0000-1100-000004000000}" name="Number on lower level"/>
    <tableColumn id="5" xr3:uid="{00000000-0010-0000-1100-000005000000}" name="Caseload"/>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caseload_by_srti" displayName="caseload_by_srti" ref="A6:C9" totalsRowShown="0">
  <tableColumns count="3">
    <tableColumn id="1" xr3:uid="{00000000-0010-0000-1200-000001000000}" name="Type of client"/>
    <tableColumn id="2" xr3:uid="{00000000-0010-0000-1200-000002000000}" name="Total Caseload"/>
    <tableColumn id="3" xr3:uid="{00000000-0010-0000-1200-000003000000}" name="Percentage of caseload"/>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4:B31" totalsRowShown="0">
  <tableColumns count="2">
    <tableColumn id="1" xr3:uid="{00000000-0010-0000-0100-000001000000}" name="Note number"/>
    <tableColumn id="2" xr3:uid="{00000000-0010-0000-0100-000002000000}" name="Note text"/>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caseload_by_duration" displayName="caseload_by_duration" ref="A6:C11" totalsRowShown="0">
  <tableColumns count="3">
    <tableColumn id="1" xr3:uid="{00000000-0010-0000-1300-000001000000}" name="Duration on caseload"/>
    <tableColumn id="2" xr3:uid="{00000000-0010-0000-1300-000002000000}" name="Total Caseload"/>
    <tableColumn id="3" xr3:uid="{00000000-0010-0000-1300-000003000000}" name="Percentage of caseload"/>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2CA7056-0238-45F5-8DA1-32E15AFE3CAB}" name="table_123" displayName="table_123" ref="A6:K18" totalsRowShown="0">
  <tableColumns count="11">
    <tableColumn id="1" xr3:uid="{40509E11-D921-48A7-AC28-826DB84CA4C8}" name="Month"/>
    <tableColumn id="2" xr3:uid="{0D8AB37C-CF8D-4093-A360-F62D2AB4862A}" name="Number of re-determinations received"/>
    <tableColumn id="3" xr3:uid="{982CC382-3F3A-47EA-B080-8E32164AEA8E}" name="Re-determinations completed"/>
    <tableColumn id="4" xr3:uid="{8BF0F08F-B4E4-4CBF-ABDD-77259DFFDB4F}" name="Completed re-determinations which are allowed"/>
    <tableColumn id="5" xr3:uid="{EDC3591E-7F83-486F-89A3-FB916ECA10B1}" name="Completed re-determinations which are disallowed"/>
    <tableColumn id="6" xr3:uid="{4E845470-7607-430B-920A-47714671CD4D}" name="Re-determination decision not made"/>
    <tableColumn id="13" xr3:uid="{12C3DDB6-09F2-4404-9178-FEC1F230EC92}" name="Percentage of completed re-determinations which are allowed" dataDxfId="3"/>
    <tableColumn id="12" xr3:uid="{DA52BBFC-07C1-4A1B-9D2A-9553B3DF0938}" name="Percentage of completed re-determinations which are disallowed" dataDxfId="2"/>
    <tableColumn id="10" xr3:uid="{88BCDCE9-F87E-4E29-9175-7C0447DAE9C3}" name="Percentage of completed re-determinations where re-determination decision not made" dataDxfId="1"/>
    <tableColumn id="9" xr3:uid="{388715BD-C0D6-4BB6-A1A5-3DB5B65E74F3}" name="Median average number of days to respond" dataDxfId="0"/>
    <tableColumn id="8" xr3:uid="{59E194A7-DC44-4E4A-85EB-C809DC139A4C}" name="Percentage of re-determinations closed within 56 days"/>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apps_by_month" displayName="apps_by_month" ref="A6:L19" totalsRowShown="0">
  <tableColumns count="12">
    <tableColumn id="1" xr3:uid="{00000000-0010-0000-0200-000001000000}" name="Month"/>
    <tableColumn id="2" xr3:uid="{00000000-0010-0000-0200-000002000000}" name="Total part 1 applications registered"/>
    <tableColumn id="3" xr3:uid="{00000000-0010-0000-0200-000003000000}" name="Percentage of total part 1 applications registered"/>
    <tableColumn id="4" xr3:uid="{00000000-0010-0000-0200-000004000000}" name="Total part 2 applications received"/>
    <tableColumn id="5" xr3:uid="{00000000-0010-0000-0200-000005000000}" name="Percentage of total part 2 applications received"/>
    <tableColumn id="6" xr3:uid="{00000000-0010-0000-0200-000006000000}" name="Total applications processed"/>
    <tableColumn id="7" xr3:uid="{00000000-0010-0000-0200-000007000000}" name="Authorised applications"/>
    <tableColumn id="8" xr3:uid="{00000000-0010-0000-0200-000008000000}" name="Denied applications"/>
    <tableColumn id="9" xr3:uid="{00000000-0010-0000-0200-000009000000}" name="Withdrawn applications"/>
    <tableColumn id="10" xr3:uid="{00000000-0010-0000-0200-00000A000000}" name="Percentage of processed applications authorised"/>
    <tableColumn id="11" xr3:uid="{00000000-0010-0000-0200-00000B000000}" name="Percentage of processed applications denied"/>
    <tableColumn id="12" xr3:uid="{00000000-0010-0000-0200-00000C000000}" name="Percentage of processed applications withdraw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apps_by_channel" displayName="apps_by_channel" ref="A6:J19" totalsRowShown="0">
  <tableColumns count="10">
    <tableColumn id="1" xr3:uid="{00000000-0010-0000-0300-000001000000}" name="Month"/>
    <tableColumn id="2" xr3:uid="{00000000-0010-0000-0300-000002000000}" name="Total applications"/>
    <tableColumn id="3" xr3:uid="{00000000-0010-0000-0300-000003000000}" name="Online applications"/>
    <tableColumn id="4" xr3:uid="{00000000-0010-0000-0300-000004000000}" name="Paper applications"/>
    <tableColumn id="5" xr3:uid="{00000000-0010-0000-0300-000005000000}" name="Phone applications"/>
    <tableColumn id="6" xr3:uid="{00000000-0010-0000-0300-000006000000}" name="Other channels"/>
    <tableColumn id="7" xr3:uid="{00000000-0010-0000-0300-000007000000}" name="Percentage of applications online"/>
    <tableColumn id="8" xr3:uid="{00000000-0010-0000-0300-000008000000}" name="Percentage of applications by paper"/>
    <tableColumn id="9" xr3:uid="{00000000-0010-0000-0300-000009000000}" name="Percentage of applications by phone"/>
    <tableColumn id="10" xr3:uid="{00000000-0010-0000-0300-00000A000000}" name="Percentage of applications by other channels"/>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apps_by_age" displayName="apps_by_age" ref="A6:L14" totalsRowShown="0">
  <tableColumns count="12">
    <tableColumn id="1" xr3:uid="{00000000-0010-0000-0400-000001000000}" name="Age band"/>
    <tableColumn id="2" xr3:uid="{00000000-0010-0000-0400-000002000000}" name="Total part 1 applications registered"/>
    <tableColumn id="3" xr3:uid="{00000000-0010-0000-0400-000003000000}" name="Percentage of total part 1 applications registered"/>
    <tableColumn id="4" xr3:uid="{00000000-0010-0000-0400-000004000000}" name="Total part 2 applications received"/>
    <tableColumn id="5" xr3:uid="{00000000-0010-0000-0400-000005000000}" name="Percentage of total part 2 applications received"/>
    <tableColumn id="6" xr3:uid="{00000000-0010-0000-0400-000006000000}" name="Total applications processed"/>
    <tableColumn id="7" xr3:uid="{00000000-0010-0000-0400-000007000000}" name="Authorised applications"/>
    <tableColumn id="8" xr3:uid="{00000000-0010-0000-0400-000008000000}" name="Denied applications"/>
    <tableColumn id="9" xr3:uid="{00000000-0010-0000-0400-000009000000}" name="Withdrawn applications"/>
    <tableColumn id="10" xr3:uid="{00000000-0010-0000-0400-00000A000000}" name="Percentage of processed applications authorised"/>
    <tableColumn id="11" xr3:uid="{00000000-0010-0000-0400-00000B000000}" name="Percentage of processed applications denied"/>
    <tableColumn id="12" xr3:uid="{00000000-0010-0000-0400-00000C000000}" name="Percentage of processed applications withdraw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award_level" displayName="award_level" ref="A6:F19" totalsRowShown="0">
  <tableColumns count="6">
    <tableColumn id="1" xr3:uid="{00000000-0010-0000-0500-000001000000}" name="Month"/>
    <tableColumn id="2" xr3:uid="{00000000-0010-0000-0500-000002000000}" name="Total authorised applications"/>
    <tableColumn id="3" xr3:uid="{00000000-0010-0000-0500-000003000000}" name="Higher level"/>
    <tableColumn id="4" xr3:uid="{00000000-0010-0000-0500-000004000000}" name="Lower level"/>
    <tableColumn id="5" xr3:uid="{00000000-0010-0000-0500-000005000000}" name="Percentage higher level"/>
    <tableColumn id="6" xr3:uid="{00000000-0010-0000-0500-000006000000}" name="Percentage lower level"/>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apps_by_la" displayName="apps_by_la" ref="A6:L40" totalsRowShown="0">
  <tableColumns count="12">
    <tableColumn id="1" xr3:uid="{00000000-0010-0000-0600-000001000000}" name="Local authority"/>
    <tableColumn id="2" xr3:uid="{00000000-0010-0000-0600-000002000000}" name="Total part 1 applications registered"/>
    <tableColumn id="3" xr3:uid="{00000000-0010-0000-0600-000003000000}" name="Percentage of total part 1 applications registered"/>
    <tableColumn id="4" xr3:uid="{00000000-0010-0000-0600-000004000000}" name="Total part 2 applications received"/>
    <tableColumn id="5" xr3:uid="{00000000-0010-0000-0600-000005000000}" name="Percentage of total part 2 applications received"/>
    <tableColumn id="6" xr3:uid="{00000000-0010-0000-0600-000006000000}" name="Total applications processed"/>
    <tableColumn id="7" xr3:uid="{00000000-0010-0000-0600-000007000000}" name="Authorised applications"/>
    <tableColumn id="8" xr3:uid="{00000000-0010-0000-0600-000008000000}" name="Denied applications"/>
    <tableColumn id="9" xr3:uid="{00000000-0010-0000-0600-000009000000}" name="Withdrawn applications"/>
    <tableColumn id="10" xr3:uid="{00000000-0010-0000-0600-00000A000000}" name="Percentage of processed applications authorised"/>
    <tableColumn id="11" xr3:uid="{00000000-0010-0000-0600-00000B000000}" name="Percentage of processed applications denied"/>
    <tableColumn id="12" xr3:uid="{00000000-0010-0000-0600-00000C000000}" name="Percentage of processed applications withdraw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apps_by_condition" displayName="apps_by_condition" ref="A6:L27" totalsRowShown="0">
  <tableColumns count="12">
    <tableColumn id="1" xr3:uid="{00000000-0010-0000-0700-000001000000}" name="Condition category"/>
    <tableColumn id="2" xr3:uid="{00000000-0010-0000-0700-000002000000}" name="Total part 1 applications registered"/>
    <tableColumn id="3" xr3:uid="{00000000-0010-0000-0700-000003000000}" name="Percentage of total part 1 applications registered"/>
    <tableColumn id="4" xr3:uid="{00000000-0010-0000-0700-000004000000}" name="Total part 2 applications received"/>
    <tableColumn id="5" xr3:uid="{00000000-0010-0000-0700-000005000000}" name="Percentage of total part 2 applications received"/>
    <tableColumn id="6" xr3:uid="{00000000-0010-0000-0700-000006000000}" name="Total applications processed"/>
    <tableColumn id="7" xr3:uid="{00000000-0010-0000-0700-000007000000}" name="Authorised applications"/>
    <tableColumn id="8" xr3:uid="{00000000-0010-0000-0700-000008000000}" name="Denied applications"/>
    <tableColumn id="9" xr3:uid="{00000000-0010-0000-0700-000009000000}" name="Withdrawn applications"/>
    <tableColumn id="10" xr3:uid="{00000000-0010-0000-0700-00000A000000}" name="Percentage of processed applications authorised"/>
    <tableColumn id="11" xr3:uid="{00000000-0010-0000-0700-00000B000000}" name="Percentage of processed applications denied"/>
    <tableColumn id="12" xr3:uid="{00000000-0010-0000-0700-00000C000000}" name="Percentage of processed applications withdrawn"/>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processing_times" displayName="processing_times" ref="A6:M20" totalsRowShown="0">
  <tableColumns count="13">
    <tableColumn id="1" xr3:uid="{00000000-0010-0000-0800-000001000000}" name="Processing time by month"/>
    <tableColumn id="2" xr3:uid="{00000000-0010-0000-0800-000002000000}" name="Total applications processed where part 2 date is available"/>
    <tableColumn id="3" xr3:uid="{00000000-0010-0000-0800-000003000000}" name="Applications processed in the same working day"/>
    <tableColumn id="4" xr3:uid="{00000000-0010-0000-0800-000004000000}" name="Applications processed in 1-5 working days"/>
    <tableColumn id="5" xr3:uid="{00000000-0010-0000-0800-000005000000}" name="Applications processed in 6-10 working days"/>
    <tableColumn id="6" xr3:uid="{00000000-0010-0000-0800-000006000000}" name="Applications processed in 11-15 working days"/>
    <tableColumn id="7" xr3:uid="{00000000-0010-0000-0800-000007000000}" name="Applications processed in 16-20 working days"/>
    <tableColumn id="8" xr3:uid="{00000000-0010-0000-0800-000008000000}" name="Applications processed in 21-25 working days"/>
    <tableColumn id="9" xr3:uid="{00000000-0010-0000-0800-000009000000}" name="Applications processed in 26-30 working days"/>
    <tableColumn id="10" xr3:uid="{00000000-0010-0000-0800-00000A000000}" name="Applications processed in 31-35 working days"/>
    <tableColumn id="11" xr3:uid="{00000000-0010-0000-0800-00000B000000}" name="Applications processed in 36-40 working days"/>
    <tableColumn id="12" xr3:uid="{00000000-0010-0000-0800-00000C000000}" name="Applications processed in 41 working days or more"/>
    <tableColumn id="13" xr3:uid="{00000000-0010-0000-0800-00000D000000}" name="Median average processing time in working days"/>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22"/>
  <sheetViews>
    <sheetView showGridLines="0" tabSelected="1" workbookViewId="0"/>
  </sheetViews>
  <sheetFormatPr defaultColWidth="11.5546875" defaultRowHeight="15.75" x14ac:dyDescent="0.25"/>
  <cols>
    <col min="1" max="1" width="27.6640625" customWidth="1"/>
    <col min="2" max="2" width="104.6640625" customWidth="1"/>
  </cols>
  <sheetData>
    <row r="1" spans="1:2" ht="19.5" x14ac:dyDescent="0.3">
      <c r="A1" s="1" t="s">
        <v>0</v>
      </c>
    </row>
    <row r="2" spans="1:2" x14ac:dyDescent="0.25">
      <c r="A2" t="s">
        <v>1</v>
      </c>
    </row>
    <row r="3" spans="1:2" x14ac:dyDescent="0.25">
      <c r="A3" t="s">
        <v>2</v>
      </c>
      <c r="B3" t="s">
        <v>3</v>
      </c>
    </row>
    <row r="4" spans="1:2" x14ac:dyDescent="0.25">
      <c r="A4" s="2" t="str">
        <f>HYPERLINK("#'T1 Applications by month'!A1", "T1 Applications by month")</f>
        <v>T1 Applications by month</v>
      </c>
      <c r="B4" t="s">
        <v>4</v>
      </c>
    </row>
    <row r="5" spans="1:2" x14ac:dyDescent="0.25">
      <c r="A5" s="2" t="str">
        <f>HYPERLINK("#'T2 Applications by channel'!A1", "T2 Applications by channel")</f>
        <v>T2 Applications by channel</v>
      </c>
      <c r="B5" t="s">
        <v>5</v>
      </c>
    </row>
    <row r="6" spans="1:2" x14ac:dyDescent="0.25">
      <c r="A6" s="2" t="str">
        <f>HYPERLINK("#'T3 Applications by age'!A1", "T3 Applications by age")</f>
        <v>T3 Applications by age</v>
      </c>
      <c r="B6" t="s">
        <v>6</v>
      </c>
    </row>
    <row r="7" spans="1:2" x14ac:dyDescent="0.25">
      <c r="A7" s="2" t="str">
        <f>HYPERLINK("#'T4 Award level'!A1", "T4 Award level")</f>
        <v>T4 Award level</v>
      </c>
      <c r="B7" t="s">
        <v>7</v>
      </c>
    </row>
    <row r="8" spans="1:2" x14ac:dyDescent="0.25">
      <c r="A8" s="2" t="str">
        <f>HYPERLINK("#'T5 Applications by LA'!A1", "T5 Applications by LA")</f>
        <v>T5 Applications by LA</v>
      </c>
      <c r="B8" t="s">
        <v>8</v>
      </c>
    </row>
    <row r="9" spans="1:2" x14ac:dyDescent="0.25">
      <c r="A9" s="2" t="str">
        <f>HYPERLINK("#'T6 Applications by condition'!A1", "T6 Applications by condition")</f>
        <v>T6 Applications by condition</v>
      </c>
      <c r="B9" t="s">
        <v>9</v>
      </c>
    </row>
    <row r="10" spans="1:2" x14ac:dyDescent="0.25">
      <c r="A10" s="2" t="str">
        <f>HYPERLINK("#'T7 Application processing'!A1", "T7 Application processing")</f>
        <v>T7 Application processing</v>
      </c>
      <c r="B10" t="s">
        <v>10</v>
      </c>
    </row>
    <row r="11" spans="1:2" x14ac:dyDescent="0.25">
      <c r="A11" s="2" t="str">
        <f>HYPERLINK("#'T8 SRTI application processing'!A1", "T8 SRTI application processing")</f>
        <v>T8 SRTI application processing</v>
      </c>
      <c r="B11" t="s">
        <v>11</v>
      </c>
    </row>
    <row r="12" spans="1:2" x14ac:dyDescent="0.25">
      <c r="A12" s="2" t="str">
        <f>HYPERLINK("#'T9 Payments'!A1", "T9 Payments")</f>
        <v>T9 Payments</v>
      </c>
      <c r="B12" t="s">
        <v>12</v>
      </c>
    </row>
    <row r="13" spans="1:2" x14ac:dyDescent="0.25">
      <c r="A13" s="2" t="str">
        <f>HYPERLINK("#'T10 Payments by LA'!A1", "T10 Payments by LA")</f>
        <v>T10 Payments by LA</v>
      </c>
      <c r="B13" t="s">
        <v>13</v>
      </c>
    </row>
    <row r="14" spans="1:2" x14ac:dyDescent="0.25">
      <c r="A14" s="2" t="str">
        <f>HYPERLINK("#'T11 Individuals paid'!A1", "T11 Individuals paid")</f>
        <v>T11 Individuals paid</v>
      </c>
      <c r="B14" t="s">
        <v>14</v>
      </c>
    </row>
    <row r="15" spans="1:2" x14ac:dyDescent="0.25">
      <c r="A15" s="2" t="str">
        <f>HYPERLINK("#'T12 Individuals paid by LA'!A1", "T12 Individuals paid by LA")</f>
        <v>T12 Individuals paid by LA</v>
      </c>
      <c r="B15" t="s">
        <v>15</v>
      </c>
    </row>
    <row r="16" spans="1:2" x14ac:dyDescent="0.25">
      <c r="A16" s="2" t="str">
        <f>HYPERLINK("#'T13 Caseload by award level'!A1", "T13 Caseload by award level")</f>
        <v>T13 Caseload by award level</v>
      </c>
      <c r="B16" t="s">
        <v>16</v>
      </c>
    </row>
    <row r="17" spans="1:2" x14ac:dyDescent="0.25">
      <c r="A17" s="2" t="str">
        <f>HYPERLINK("#'T14 Caseload by LA'!A1", "T14 Caseload by LA")</f>
        <v>T14 Caseload by LA</v>
      </c>
      <c r="B17" t="s">
        <v>237</v>
      </c>
    </row>
    <row r="18" spans="1:2" x14ac:dyDescent="0.25">
      <c r="A18" s="2" t="str">
        <f>HYPERLINK("#'T15 Caseload by age band'!A1", "T15 Caseload by age band")</f>
        <v>T15 Caseload by age band</v>
      </c>
      <c r="B18" t="s">
        <v>238</v>
      </c>
    </row>
    <row r="19" spans="1:2" x14ac:dyDescent="0.25">
      <c r="A19" s="2" t="str">
        <f>HYPERLINK("#'T16 Caseload by condition'!A1", "T16 Caseload by condition")</f>
        <v>T16 Caseload by condition</v>
      </c>
      <c r="B19" t="s">
        <v>239</v>
      </c>
    </row>
    <row r="20" spans="1:2" x14ac:dyDescent="0.25">
      <c r="A20" s="2" t="str">
        <f>HYPERLINK("#'T17 Caseload by SRTI indicator'!A1", "T17 Caseload by SRTI indicator")</f>
        <v>T17 Caseload by SRTI indicator</v>
      </c>
      <c r="B20" t="s">
        <v>240</v>
      </c>
    </row>
    <row r="21" spans="1:2" x14ac:dyDescent="0.25">
      <c r="A21" s="2" t="str">
        <f>HYPERLINK("#'T18 Caseload by duration'!A1", "T18 Caseload by duration")</f>
        <v>T18 Caseload by duration</v>
      </c>
      <c r="B21" t="s">
        <v>241</v>
      </c>
    </row>
    <row r="22" spans="1:2" x14ac:dyDescent="0.25">
      <c r="A22" s="21" t="str">
        <f>HYPERLINK("#'T19 Re-determinations'!A1", "T19 Re-determinations")</f>
        <v>T19 Re-determinations</v>
      </c>
      <c r="B22" t="s">
        <v>285</v>
      </c>
    </row>
  </sheetData>
  <pageMargins left="0.7" right="0.7" top="0.75" bottom="0.75" header="0.3" footer="0.3"/>
  <pageSetup paperSize="9" orientation="portrait" horizontalDpi="300" verticalDpi="300"/>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C26"/>
  <sheetViews>
    <sheetView showGridLines="0" workbookViewId="0"/>
  </sheetViews>
  <sheetFormatPr defaultColWidth="11.5546875" defaultRowHeight="15.75" x14ac:dyDescent="0.25"/>
  <cols>
    <col min="1" max="1" width="22.6640625" customWidth="1"/>
    <col min="2" max="3" width="12.6640625" customWidth="1"/>
  </cols>
  <sheetData>
    <row r="1" spans="1:3" ht="19.5" x14ac:dyDescent="0.3">
      <c r="A1" s="1" t="s">
        <v>205</v>
      </c>
    </row>
    <row r="2" spans="1:3" x14ac:dyDescent="0.25">
      <c r="A2" t="s">
        <v>57</v>
      </c>
    </row>
    <row r="3" spans="1:3" x14ac:dyDescent="0.25">
      <c r="A3" t="s">
        <v>58</v>
      </c>
    </row>
    <row r="4" spans="1:3" x14ac:dyDescent="0.25">
      <c r="A4" t="s">
        <v>59</v>
      </c>
    </row>
    <row r="5" spans="1:3" x14ac:dyDescent="0.25">
      <c r="A5" t="s">
        <v>60</v>
      </c>
    </row>
    <row r="6" spans="1:3" ht="78.75" x14ac:dyDescent="0.25">
      <c r="A6" s="3" t="s">
        <v>185</v>
      </c>
      <c r="B6" s="5" t="s">
        <v>66</v>
      </c>
      <c r="C6" s="5" t="s">
        <v>197</v>
      </c>
    </row>
    <row r="7" spans="1:3" x14ac:dyDescent="0.25">
      <c r="A7" s="8" t="s">
        <v>73</v>
      </c>
      <c r="B7" s="19">
        <v>1920</v>
      </c>
      <c r="C7" s="9">
        <v>2</v>
      </c>
    </row>
    <row r="8" spans="1:3" x14ac:dyDescent="0.25">
      <c r="A8" s="4" t="s">
        <v>74</v>
      </c>
      <c r="B8" s="6">
        <v>20</v>
      </c>
      <c r="C8" s="6">
        <v>1</v>
      </c>
    </row>
    <row r="9" spans="1:3" x14ac:dyDescent="0.25">
      <c r="A9" s="4" t="s">
        <v>75</v>
      </c>
      <c r="B9" s="6">
        <v>40</v>
      </c>
      <c r="C9" s="6">
        <v>1</v>
      </c>
    </row>
    <row r="10" spans="1:3" x14ac:dyDescent="0.25">
      <c r="A10" s="4" t="s">
        <v>76</v>
      </c>
      <c r="B10" s="6">
        <v>65</v>
      </c>
      <c r="C10" s="6">
        <v>2</v>
      </c>
    </row>
    <row r="11" spans="1:3" x14ac:dyDescent="0.25">
      <c r="A11" s="4" t="s">
        <v>77</v>
      </c>
      <c r="B11" s="6">
        <v>50</v>
      </c>
      <c r="C11" s="6">
        <v>2</v>
      </c>
    </row>
    <row r="12" spans="1:3" x14ac:dyDescent="0.25">
      <c r="A12" s="4" t="s">
        <v>78</v>
      </c>
      <c r="B12" s="6">
        <v>65</v>
      </c>
      <c r="C12" s="6">
        <v>2</v>
      </c>
    </row>
    <row r="13" spans="1:3" x14ac:dyDescent="0.25">
      <c r="A13" s="4" t="s">
        <v>79</v>
      </c>
      <c r="B13" s="6">
        <v>100</v>
      </c>
      <c r="C13" s="6">
        <v>2</v>
      </c>
    </row>
    <row r="14" spans="1:3" x14ac:dyDescent="0.25">
      <c r="A14" s="4" t="s">
        <v>80</v>
      </c>
      <c r="B14" s="6">
        <v>215</v>
      </c>
      <c r="C14" s="6">
        <v>1</v>
      </c>
    </row>
    <row r="15" spans="1:3" x14ac:dyDescent="0.25">
      <c r="A15" s="4" t="s">
        <v>81</v>
      </c>
      <c r="B15" s="6">
        <v>460</v>
      </c>
      <c r="C15" s="6">
        <v>1</v>
      </c>
    </row>
    <row r="16" spans="1:3" x14ac:dyDescent="0.25">
      <c r="A16" s="4" t="s">
        <v>82</v>
      </c>
      <c r="B16" s="6">
        <v>435</v>
      </c>
      <c r="C16" s="6">
        <v>2</v>
      </c>
    </row>
    <row r="17" spans="1:3" x14ac:dyDescent="0.25">
      <c r="A17" s="4" t="s">
        <v>83</v>
      </c>
      <c r="B17" s="6">
        <v>460</v>
      </c>
      <c r="C17" s="6">
        <v>2</v>
      </c>
    </row>
    <row r="18" spans="1:3" x14ac:dyDescent="0.25">
      <c r="A18" s="8" t="s">
        <v>84</v>
      </c>
      <c r="B18" s="9">
        <v>345</v>
      </c>
      <c r="C18" s="9">
        <v>2</v>
      </c>
    </row>
    <row r="19" spans="1:3" x14ac:dyDescent="0.25">
      <c r="A19" s="8" t="s">
        <v>85</v>
      </c>
      <c r="B19" s="19">
        <v>1575</v>
      </c>
      <c r="C19" s="9">
        <v>2</v>
      </c>
    </row>
    <row r="20" spans="1:3" x14ac:dyDescent="0.25">
      <c r="A20" s="4" t="s">
        <v>87</v>
      </c>
      <c r="B20" t="s">
        <v>23</v>
      </c>
    </row>
    <row r="21" spans="1:3" x14ac:dyDescent="0.25">
      <c r="A21" s="4" t="s">
        <v>88</v>
      </c>
      <c r="B21" t="s">
        <v>286</v>
      </c>
    </row>
    <row r="22" spans="1:3" x14ac:dyDescent="0.25">
      <c r="A22" s="4" t="s">
        <v>90</v>
      </c>
      <c r="B22" t="s">
        <v>28</v>
      </c>
    </row>
    <row r="23" spans="1:3" x14ac:dyDescent="0.25">
      <c r="A23" s="4" t="s">
        <v>91</v>
      </c>
      <c r="B23" t="s">
        <v>30</v>
      </c>
    </row>
    <row r="24" spans="1:3" x14ac:dyDescent="0.25">
      <c r="A24" s="4" t="s">
        <v>200</v>
      </c>
      <c r="B24" t="s">
        <v>43</v>
      </c>
    </row>
    <row r="25" spans="1:3" x14ac:dyDescent="0.25">
      <c r="A25" t="s">
        <v>201</v>
      </c>
      <c r="B25" t="s">
        <v>45</v>
      </c>
    </row>
    <row r="26" spans="1:3" x14ac:dyDescent="0.25">
      <c r="A26" t="s">
        <v>203</v>
      </c>
      <c r="B26" t="s">
        <v>49</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C24"/>
  <sheetViews>
    <sheetView showGridLines="0" workbookViewId="0"/>
  </sheetViews>
  <sheetFormatPr defaultColWidth="11.5546875" defaultRowHeight="15.75" x14ac:dyDescent="0.25"/>
  <cols>
    <col min="1" max="1" width="22.6640625" customWidth="1"/>
    <col min="2" max="3" width="12.6640625" customWidth="1"/>
  </cols>
  <sheetData>
    <row r="1" spans="1:3" ht="19.5" x14ac:dyDescent="0.3">
      <c r="A1" s="1" t="s">
        <v>206</v>
      </c>
    </row>
    <row r="2" spans="1:3" x14ac:dyDescent="0.25">
      <c r="A2" t="s">
        <v>57</v>
      </c>
    </row>
    <row r="3" spans="1:3" x14ac:dyDescent="0.25">
      <c r="A3" t="s">
        <v>58</v>
      </c>
    </row>
    <row r="4" spans="1:3" x14ac:dyDescent="0.25">
      <c r="A4" t="s">
        <v>59</v>
      </c>
    </row>
    <row r="5" spans="1:3" x14ac:dyDescent="0.25">
      <c r="A5" t="s">
        <v>60</v>
      </c>
    </row>
    <row r="6" spans="1:3" ht="47.25" x14ac:dyDescent="0.25">
      <c r="A6" s="3" t="s">
        <v>61</v>
      </c>
      <c r="B6" s="5" t="s">
        <v>207</v>
      </c>
      <c r="C6" s="5" t="s">
        <v>208</v>
      </c>
    </row>
    <row r="7" spans="1:3" x14ac:dyDescent="0.25">
      <c r="A7" s="8" t="s">
        <v>73</v>
      </c>
      <c r="B7" s="19">
        <v>107280</v>
      </c>
      <c r="C7" s="14">
        <v>33261660</v>
      </c>
    </row>
    <row r="8" spans="1:3" x14ac:dyDescent="0.25">
      <c r="A8" s="4" t="s">
        <v>74</v>
      </c>
      <c r="B8" s="6">
        <v>10</v>
      </c>
      <c r="C8" s="13">
        <v>2170</v>
      </c>
    </row>
    <row r="9" spans="1:3" x14ac:dyDescent="0.25">
      <c r="A9" s="4" t="s">
        <v>75</v>
      </c>
      <c r="B9" s="6">
        <v>250</v>
      </c>
      <c r="C9" s="13">
        <v>48530</v>
      </c>
    </row>
    <row r="10" spans="1:3" x14ac:dyDescent="0.25">
      <c r="A10" s="4" t="s">
        <v>76</v>
      </c>
      <c r="B10" s="6">
        <v>715</v>
      </c>
      <c r="C10" s="13">
        <v>200190</v>
      </c>
    </row>
    <row r="11" spans="1:3" x14ac:dyDescent="0.25">
      <c r="A11" s="4" t="s">
        <v>77</v>
      </c>
      <c r="B11" s="20">
        <v>1025</v>
      </c>
      <c r="C11" s="13">
        <v>349975</v>
      </c>
    </row>
    <row r="12" spans="1:3" x14ac:dyDescent="0.25">
      <c r="A12" s="4" t="s">
        <v>78</v>
      </c>
      <c r="B12" s="20">
        <v>1415</v>
      </c>
      <c r="C12" s="13">
        <v>497810</v>
      </c>
    </row>
    <row r="13" spans="1:3" x14ac:dyDescent="0.25">
      <c r="A13" s="4" t="s">
        <v>79</v>
      </c>
      <c r="B13" s="20">
        <v>2025</v>
      </c>
      <c r="C13" s="13">
        <v>666375</v>
      </c>
    </row>
    <row r="14" spans="1:3" x14ac:dyDescent="0.25">
      <c r="A14" s="4" t="s">
        <v>80</v>
      </c>
      <c r="B14" s="20">
        <v>3110</v>
      </c>
      <c r="C14" s="13">
        <v>1008360</v>
      </c>
    </row>
    <row r="15" spans="1:3" x14ac:dyDescent="0.25">
      <c r="A15" s="4" t="s">
        <v>81</v>
      </c>
      <c r="B15" s="20">
        <v>7760</v>
      </c>
      <c r="C15" s="13">
        <v>2210555</v>
      </c>
    </row>
    <row r="16" spans="1:3" x14ac:dyDescent="0.25">
      <c r="A16" s="4" t="s">
        <v>82</v>
      </c>
      <c r="B16" s="20">
        <v>31880</v>
      </c>
      <c r="C16" s="13">
        <v>9450915</v>
      </c>
    </row>
    <row r="17" spans="1:3" x14ac:dyDescent="0.25">
      <c r="A17" s="4" t="s">
        <v>83</v>
      </c>
      <c r="B17" s="20">
        <v>59090</v>
      </c>
      <c r="C17" s="13">
        <v>18826780</v>
      </c>
    </row>
    <row r="18" spans="1:3" x14ac:dyDescent="0.25">
      <c r="A18" s="8" t="s">
        <v>84</v>
      </c>
      <c r="B18" s="19">
        <v>5445</v>
      </c>
      <c r="C18" s="14">
        <v>1765050</v>
      </c>
    </row>
    <row r="19" spans="1:3" x14ac:dyDescent="0.25">
      <c r="A19" s="8" t="s">
        <v>85</v>
      </c>
      <c r="B19" s="19">
        <v>101835</v>
      </c>
      <c r="C19" s="14">
        <v>31496610</v>
      </c>
    </row>
    <row r="20" spans="1:3" x14ac:dyDescent="0.25">
      <c r="A20" s="4" t="s">
        <v>87</v>
      </c>
      <c r="B20" t="s">
        <v>23</v>
      </c>
    </row>
    <row r="21" spans="1:3" x14ac:dyDescent="0.25">
      <c r="A21" s="4" t="s">
        <v>88</v>
      </c>
      <c r="B21" t="s">
        <v>286</v>
      </c>
    </row>
    <row r="22" spans="1:3" x14ac:dyDescent="0.25">
      <c r="A22" s="4" t="s">
        <v>89</v>
      </c>
      <c r="B22" t="s">
        <v>26</v>
      </c>
    </row>
    <row r="23" spans="1:3" x14ac:dyDescent="0.25">
      <c r="A23" s="4" t="s">
        <v>209</v>
      </c>
      <c r="B23" t="s">
        <v>51</v>
      </c>
    </row>
    <row r="24" spans="1:3" x14ac:dyDescent="0.25">
      <c r="A24" s="4"/>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C46"/>
  <sheetViews>
    <sheetView showGridLines="0" workbookViewId="0"/>
  </sheetViews>
  <sheetFormatPr defaultColWidth="11.5546875" defaultRowHeight="15.75" x14ac:dyDescent="0.25"/>
  <cols>
    <col min="1" max="1" width="22.6640625" customWidth="1"/>
    <col min="2" max="3" width="12.6640625" customWidth="1"/>
  </cols>
  <sheetData>
    <row r="1" spans="1:3" ht="19.5" x14ac:dyDescent="0.3">
      <c r="A1" s="1" t="s">
        <v>290</v>
      </c>
    </row>
    <row r="2" spans="1:3" x14ac:dyDescent="0.25">
      <c r="A2" t="s">
        <v>57</v>
      </c>
    </row>
    <row r="3" spans="1:3" x14ac:dyDescent="0.25">
      <c r="A3" t="s">
        <v>58</v>
      </c>
    </row>
    <row r="4" spans="1:3" x14ac:dyDescent="0.25">
      <c r="A4" t="s">
        <v>124</v>
      </c>
    </row>
    <row r="5" spans="1:3" x14ac:dyDescent="0.25">
      <c r="A5" t="s">
        <v>60</v>
      </c>
    </row>
    <row r="6" spans="1:3" ht="47.25" x14ac:dyDescent="0.25">
      <c r="A6" s="3" t="s">
        <v>125</v>
      </c>
      <c r="B6" s="5" t="s">
        <v>207</v>
      </c>
      <c r="C6" s="5" t="s">
        <v>208</v>
      </c>
    </row>
    <row r="7" spans="1:3" x14ac:dyDescent="0.25">
      <c r="A7" s="8" t="s">
        <v>73</v>
      </c>
      <c r="B7" s="19">
        <v>107280</v>
      </c>
      <c r="C7" s="14">
        <v>33261660</v>
      </c>
    </row>
    <row r="8" spans="1:3" x14ac:dyDescent="0.25">
      <c r="A8" s="4" t="s">
        <v>126</v>
      </c>
      <c r="B8" s="20">
        <v>6535</v>
      </c>
      <c r="C8" s="13">
        <v>2110695</v>
      </c>
    </row>
    <row r="9" spans="1:3" x14ac:dyDescent="0.25">
      <c r="A9" s="4" t="s">
        <v>127</v>
      </c>
      <c r="B9" s="20">
        <v>3425</v>
      </c>
      <c r="C9" s="13">
        <v>1014805</v>
      </c>
    </row>
    <row r="10" spans="1:3" x14ac:dyDescent="0.25">
      <c r="A10" s="4" t="s">
        <v>128</v>
      </c>
      <c r="B10" s="20">
        <v>2450</v>
      </c>
      <c r="C10" s="13">
        <v>718085</v>
      </c>
    </row>
    <row r="11" spans="1:3" x14ac:dyDescent="0.25">
      <c r="A11" s="4" t="s">
        <v>129</v>
      </c>
      <c r="B11" s="20">
        <v>4565</v>
      </c>
      <c r="C11" s="13">
        <v>1549440</v>
      </c>
    </row>
    <row r="12" spans="1:3" x14ac:dyDescent="0.25">
      <c r="A12" s="4" t="s">
        <v>130</v>
      </c>
      <c r="B12" s="6">
        <v>895</v>
      </c>
      <c r="C12" s="13">
        <v>289855</v>
      </c>
    </row>
    <row r="13" spans="1:3" x14ac:dyDescent="0.25">
      <c r="A13" s="4" t="s">
        <v>131</v>
      </c>
      <c r="B13" s="20">
        <v>3170</v>
      </c>
      <c r="C13" s="13">
        <v>993030</v>
      </c>
    </row>
    <row r="14" spans="1:3" x14ac:dyDescent="0.25">
      <c r="A14" s="4" t="s">
        <v>132</v>
      </c>
      <c r="B14" s="20">
        <v>2775</v>
      </c>
      <c r="C14" s="13">
        <v>889595</v>
      </c>
    </row>
    <row r="15" spans="1:3" x14ac:dyDescent="0.25">
      <c r="A15" s="4" t="s">
        <v>133</v>
      </c>
      <c r="B15" s="20">
        <v>2735</v>
      </c>
      <c r="C15" s="13">
        <v>889780</v>
      </c>
    </row>
    <row r="16" spans="1:3" x14ac:dyDescent="0.25">
      <c r="A16" s="4" t="s">
        <v>134</v>
      </c>
      <c r="B16" s="20">
        <v>1975</v>
      </c>
      <c r="C16" s="13">
        <v>659975</v>
      </c>
    </row>
    <row r="17" spans="1:3" x14ac:dyDescent="0.25">
      <c r="A17" s="4" t="s">
        <v>135</v>
      </c>
      <c r="B17" s="20">
        <v>1740</v>
      </c>
      <c r="C17" s="13">
        <v>496495</v>
      </c>
    </row>
    <row r="18" spans="1:3" x14ac:dyDescent="0.25">
      <c r="A18" s="4" t="s">
        <v>136</v>
      </c>
      <c r="B18" s="20">
        <v>1615</v>
      </c>
      <c r="C18" s="13">
        <v>539625</v>
      </c>
    </row>
    <row r="19" spans="1:3" x14ac:dyDescent="0.25">
      <c r="A19" s="4" t="s">
        <v>137</v>
      </c>
      <c r="B19" s="20">
        <v>5315</v>
      </c>
      <c r="C19" s="13">
        <v>1587325</v>
      </c>
    </row>
    <row r="20" spans="1:3" x14ac:dyDescent="0.25">
      <c r="A20" s="4" t="s">
        <v>138</v>
      </c>
      <c r="B20" s="20">
        <v>2805</v>
      </c>
      <c r="C20" s="13">
        <v>830130</v>
      </c>
    </row>
    <row r="21" spans="1:3" x14ac:dyDescent="0.25">
      <c r="A21" s="4" t="s">
        <v>139</v>
      </c>
      <c r="B21" s="20">
        <v>6835</v>
      </c>
      <c r="C21" s="13">
        <v>2187140</v>
      </c>
    </row>
    <row r="22" spans="1:3" x14ac:dyDescent="0.25">
      <c r="A22" s="4" t="s">
        <v>140</v>
      </c>
      <c r="B22" s="20">
        <v>9685</v>
      </c>
      <c r="C22" s="13">
        <v>2974130</v>
      </c>
    </row>
    <row r="23" spans="1:3" x14ac:dyDescent="0.25">
      <c r="A23" s="4" t="s">
        <v>141</v>
      </c>
      <c r="B23" s="20">
        <v>10465</v>
      </c>
      <c r="C23" s="13">
        <v>3258170</v>
      </c>
    </row>
    <row r="24" spans="1:3" x14ac:dyDescent="0.25">
      <c r="A24" s="4" t="s">
        <v>142</v>
      </c>
      <c r="B24" s="20">
        <v>1675</v>
      </c>
      <c r="C24" s="13">
        <v>529080</v>
      </c>
    </row>
    <row r="25" spans="1:3" x14ac:dyDescent="0.25">
      <c r="A25" s="4" t="s">
        <v>143</v>
      </c>
      <c r="B25" s="20">
        <v>1425</v>
      </c>
      <c r="C25" s="13">
        <v>430060</v>
      </c>
    </row>
    <row r="26" spans="1:3" x14ac:dyDescent="0.25">
      <c r="A26" s="4" t="s">
        <v>144</v>
      </c>
      <c r="B26" s="20">
        <v>1585</v>
      </c>
      <c r="C26" s="13">
        <v>460890</v>
      </c>
    </row>
    <row r="27" spans="1:3" x14ac:dyDescent="0.25">
      <c r="A27" s="4" t="s">
        <v>145</v>
      </c>
      <c r="B27" s="6">
        <v>680</v>
      </c>
      <c r="C27" s="13">
        <v>190180</v>
      </c>
    </row>
    <row r="28" spans="1:3" x14ac:dyDescent="0.25">
      <c r="A28" s="4" t="s">
        <v>146</v>
      </c>
      <c r="B28" s="20">
        <v>3130</v>
      </c>
      <c r="C28" s="13">
        <v>990175</v>
      </c>
    </row>
    <row r="29" spans="1:3" x14ac:dyDescent="0.25">
      <c r="A29" s="4" t="s">
        <v>147</v>
      </c>
      <c r="B29" s="20">
        <v>6640</v>
      </c>
      <c r="C29" s="13">
        <v>2067880</v>
      </c>
    </row>
    <row r="30" spans="1:3" x14ac:dyDescent="0.25">
      <c r="A30" s="4" t="s">
        <v>148</v>
      </c>
      <c r="B30" s="6">
        <v>825</v>
      </c>
      <c r="C30" s="13">
        <v>319440</v>
      </c>
    </row>
    <row r="31" spans="1:3" x14ac:dyDescent="0.25">
      <c r="A31" s="4" t="s">
        <v>158</v>
      </c>
      <c r="B31" s="6">
        <v>95</v>
      </c>
      <c r="C31" s="13">
        <v>38320</v>
      </c>
    </row>
    <row r="32" spans="1:3" x14ac:dyDescent="0.25">
      <c r="A32" s="4" t="s">
        <v>149</v>
      </c>
      <c r="B32" s="20">
        <v>2905</v>
      </c>
      <c r="C32" s="13">
        <v>832545</v>
      </c>
    </row>
    <row r="33" spans="1:3" x14ac:dyDescent="0.25">
      <c r="A33" s="4" t="s">
        <v>150</v>
      </c>
      <c r="B33" s="20">
        <v>3255</v>
      </c>
      <c r="C33" s="13">
        <v>1010875</v>
      </c>
    </row>
    <row r="34" spans="1:3" x14ac:dyDescent="0.25">
      <c r="A34" s="4" t="s">
        <v>151</v>
      </c>
      <c r="B34" s="20">
        <v>1810</v>
      </c>
      <c r="C34" s="13">
        <v>556870</v>
      </c>
    </row>
    <row r="35" spans="1:3" x14ac:dyDescent="0.25">
      <c r="A35" s="4" t="s">
        <v>152</v>
      </c>
      <c r="B35" s="20">
        <v>1060</v>
      </c>
      <c r="C35" s="13">
        <v>370920</v>
      </c>
    </row>
    <row r="36" spans="1:3" x14ac:dyDescent="0.25">
      <c r="A36" s="4" t="s">
        <v>153</v>
      </c>
      <c r="B36" s="20">
        <v>3010</v>
      </c>
      <c r="C36" s="13">
        <v>877910</v>
      </c>
    </row>
    <row r="37" spans="1:3" x14ac:dyDescent="0.25">
      <c r="A37" s="4" t="s">
        <v>154</v>
      </c>
      <c r="B37" s="20">
        <v>6295</v>
      </c>
      <c r="C37" s="13">
        <v>1844245</v>
      </c>
    </row>
    <row r="38" spans="1:3" x14ac:dyDescent="0.25">
      <c r="A38" s="4" t="s">
        <v>155</v>
      </c>
      <c r="B38" s="20">
        <v>1670</v>
      </c>
      <c r="C38" s="13">
        <v>488755</v>
      </c>
    </row>
    <row r="39" spans="1:3" x14ac:dyDescent="0.25">
      <c r="A39" s="4" t="s">
        <v>156</v>
      </c>
      <c r="B39" s="20">
        <v>1670</v>
      </c>
      <c r="C39" s="13">
        <v>516000</v>
      </c>
    </row>
    <row r="40" spans="1:3" x14ac:dyDescent="0.25">
      <c r="A40" s="4" t="s">
        <v>157</v>
      </c>
      <c r="B40" s="20">
        <v>2565</v>
      </c>
      <c r="C40" s="13">
        <v>749250</v>
      </c>
    </row>
    <row r="41" spans="1:3" x14ac:dyDescent="0.25">
      <c r="A41" s="4" t="s">
        <v>87</v>
      </c>
      <c r="B41" t="s">
        <v>23</v>
      </c>
    </row>
    <row r="42" spans="1:3" x14ac:dyDescent="0.25">
      <c r="A42" s="4" t="s">
        <v>88</v>
      </c>
      <c r="B42" t="s">
        <v>286</v>
      </c>
    </row>
    <row r="43" spans="1:3" x14ac:dyDescent="0.25">
      <c r="A43" s="4" t="s">
        <v>159</v>
      </c>
      <c r="B43" t="s">
        <v>287</v>
      </c>
    </row>
    <row r="44" spans="1:3" x14ac:dyDescent="0.25">
      <c r="A44" s="4" t="s">
        <v>209</v>
      </c>
      <c r="B44" t="s">
        <v>51</v>
      </c>
    </row>
    <row r="45" spans="1:3" x14ac:dyDescent="0.25">
      <c r="A45" s="4"/>
    </row>
    <row r="46" spans="1:3" x14ac:dyDescent="0.25">
      <c r="A46" s="4"/>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B24"/>
  <sheetViews>
    <sheetView showGridLines="0" workbookViewId="0"/>
  </sheetViews>
  <sheetFormatPr defaultColWidth="11.5546875" defaultRowHeight="15.75" x14ac:dyDescent="0.25"/>
  <cols>
    <col min="1" max="1" width="22.6640625" customWidth="1"/>
    <col min="2" max="2" width="12.6640625" customWidth="1"/>
  </cols>
  <sheetData>
    <row r="1" spans="1:2" ht="19.5" x14ac:dyDescent="0.3">
      <c r="A1" s="1" t="s">
        <v>210</v>
      </c>
    </row>
    <row r="2" spans="1:2" x14ac:dyDescent="0.25">
      <c r="A2" t="s">
        <v>57</v>
      </c>
    </row>
    <row r="3" spans="1:2" x14ac:dyDescent="0.25">
      <c r="A3" t="s">
        <v>58</v>
      </c>
    </row>
    <row r="4" spans="1:2" x14ac:dyDescent="0.25">
      <c r="A4" t="s">
        <v>59</v>
      </c>
    </row>
    <row r="5" spans="1:2" x14ac:dyDescent="0.25">
      <c r="A5" t="s">
        <v>60</v>
      </c>
    </row>
    <row r="6" spans="1:2" ht="47.25" x14ac:dyDescent="0.25">
      <c r="A6" s="3" t="s">
        <v>61</v>
      </c>
      <c r="B6" s="5" t="s">
        <v>211</v>
      </c>
    </row>
    <row r="7" spans="1:2" x14ac:dyDescent="0.25">
      <c r="A7" s="8" t="s">
        <v>212</v>
      </c>
      <c r="B7" s="19">
        <v>44885</v>
      </c>
    </row>
    <row r="8" spans="1:2" x14ac:dyDescent="0.25">
      <c r="A8" s="4" t="s">
        <v>74</v>
      </c>
      <c r="B8" s="6">
        <v>10</v>
      </c>
    </row>
    <row r="9" spans="1:2" x14ac:dyDescent="0.25">
      <c r="A9" s="4" t="s">
        <v>75</v>
      </c>
      <c r="B9" s="6">
        <v>140</v>
      </c>
    </row>
    <row r="10" spans="1:2" x14ac:dyDescent="0.25">
      <c r="A10" s="4" t="s">
        <v>76</v>
      </c>
      <c r="B10" s="6">
        <v>350</v>
      </c>
    </row>
    <row r="11" spans="1:2" x14ac:dyDescent="0.25">
      <c r="A11" s="4" t="s">
        <v>77</v>
      </c>
      <c r="B11" s="6">
        <v>605</v>
      </c>
    </row>
    <row r="12" spans="1:2" x14ac:dyDescent="0.25">
      <c r="A12" s="4" t="s">
        <v>78</v>
      </c>
      <c r="B12" s="6">
        <v>890</v>
      </c>
    </row>
    <row r="13" spans="1:2" x14ac:dyDescent="0.25">
      <c r="A13" s="4" t="s">
        <v>79</v>
      </c>
      <c r="B13" s="20">
        <v>1205</v>
      </c>
    </row>
    <row r="14" spans="1:2" x14ac:dyDescent="0.25">
      <c r="A14" s="4" t="s">
        <v>80</v>
      </c>
      <c r="B14" s="20">
        <v>1790</v>
      </c>
    </row>
    <row r="15" spans="1:2" x14ac:dyDescent="0.25">
      <c r="A15" s="4" t="s">
        <v>81</v>
      </c>
      <c r="B15" s="20">
        <v>4190</v>
      </c>
    </row>
    <row r="16" spans="1:2" x14ac:dyDescent="0.25">
      <c r="A16" s="4" t="s">
        <v>82</v>
      </c>
      <c r="B16" s="20">
        <v>21170</v>
      </c>
    </row>
    <row r="17" spans="1:2" x14ac:dyDescent="0.25">
      <c r="A17" s="4" t="s">
        <v>83</v>
      </c>
      <c r="B17" s="20">
        <v>44315</v>
      </c>
    </row>
    <row r="18" spans="1:2" x14ac:dyDescent="0.25">
      <c r="A18" s="8" t="s">
        <v>84</v>
      </c>
      <c r="B18" s="19">
        <v>1260</v>
      </c>
    </row>
    <row r="19" spans="1:2" x14ac:dyDescent="0.25">
      <c r="A19" s="8" t="s">
        <v>85</v>
      </c>
      <c r="B19" s="19">
        <v>44805</v>
      </c>
    </row>
    <row r="20" spans="1:2" x14ac:dyDescent="0.25">
      <c r="A20" s="4" t="s">
        <v>87</v>
      </c>
      <c r="B20" t="s">
        <v>23</v>
      </c>
    </row>
    <row r="21" spans="1:2" x14ac:dyDescent="0.25">
      <c r="A21" s="4" t="s">
        <v>88</v>
      </c>
      <c r="B21" t="s">
        <v>286</v>
      </c>
    </row>
    <row r="22" spans="1:2" x14ac:dyDescent="0.25">
      <c r="A22" s="4" t="s">
        <v>89</v>
      </c>
      <c r="B22" t="s">
        <v>26</v>
      </c>
    </row>
    <row r="23" spans="1:2" x14ac:dyDescent="0.25">
      <c r="A23" s="4"/>
    </row>
    <row r="24" spans="1:2" x14ac:dyDescent="0.25">
      <c r="A24" s="4"/>
    </row>
  </sheetData>
  <pageMargins left="0.7" right="0.7" top="0.75" bottom="0.75" header="0.3" footer="0.3"/>
  <pageSetup paperSize="9" orientation="portrait" horizontalDpi="300" verticalDpi="3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B46"/>
  <sheetViews>
    <sheetView showGridLines="0" workbookViewId="0"/>
  </sheetViews>
  <sheetFormatPr defaultColWidth="11.5546875" defaultRowHeight="15.75" x14ac:dyDescent="0.25"/>
  <cols>
    <col min="1" max="1" width="22.6640625" customWidth="1"/>
    <col min="2" max="2" width="12.6640625" customWidth="1"/>
  </cols>
  <sheetData>
    <row r="1" spans="1:2" ht="19.5" x14ac:dyDescent="0.3">
      <c r="A1" s="1" t="s">
        <v>289</v>
      </c>
    </row>
    <row r="2" spans="1:2" x14ac:dyDescent="0.25">
      <c r="A2" t="s">
        <v>57</v>
      </c>
    </row>
    <row r="3" spans="1:2" x14ac:dyDescent="0.25">
      <c r="A3" t="s">
        <v>58</v>
      </c>
    </row>
    <row r="4" spans="1:2" x14ac:dyDescent="0.25">
      <c r="A4" t="s">
        <v>124</v>
      </c>
    </row>
    <row r="5" spans="1:2" x14ac:dyDescent="0.25">
      <c r="A5" t="s">
        <v>60</v>
      </c>
    </row>
    <row r="6" spans="1:2" ht="47.25" x14ac:dyDescent="0.25">
      <c r="A6" s="3" t="s">
        <v>125</v>
      </c>
      <c r="B6" s="5" t="s">
        <v>211</v>
      </c>
    </row>
    <row r="7" spans="1:2" x14ac:dyDescent="0.25">
      <c r="A7" s="8" t="s">
        <v>73</v>
      </c>
      <c r="B7" s="19">
        <v>44885</v>
      </c>
    </row>
    <row r="8" spans="1:2" x14ac:dyDescent="0.25">
      <c r="A8" s="4" t="s">
        <v>126</v>
      </c>
      <c r="B8" s="20">
        <v>1540</v>
      </c>
    </row>
    <row r="9" spans="1:2" x14ac:dyDescent="0.25">
      <c r="A9" s="4" t="s">
        <v>127</v>
      </c>
      <c r="B9" s="20">
        <v>1375</v>
      </c>
    </row>
    <row r="10" spans="1:2" x14ac:dyDescent="0.25">
      <c r="A10" s="4" t="s">
        <v>128</v>
      </c>
      <c r="B10" s="20">
        <v>1015</v>
      </c>
    </row>
    <row r="11" spans="1:2" x14ac:dyDescent="0.25">
      <c r="A11" s="4" t="s">
        <v>129</v>
      </c>
      <c r="B11" s="20">
        <v>1190</v>
      </c>
    </row>
    <row r="12" spans="1:2" x14ac:dyDescent="0.25">
      <c r="A12" s="4" t="s">
        <v>130</v>
      </c>
      <c r="B12" s="6">
        <v>420</v>
      </c>
    </row>
    <row r="13" spans="1:2" x14ac:dyDescent="0.25">
      <c r="A13" s="4" t="s">
        <v>131</v>
      </c>
      <c r="B13" s="20">
        <v>1585</v>
      </c>
    </row>
    <row r="14" spans="1:2" x14ac:dyDescent="0.25">
      <c r="A14" s="4" t="s">
        <v>132</v>
      </c>
      <c r="B14" s="20">
        <v>1310</v>
      </c>
    </row>
    <row r="15" spans="1:2" x14ac:dyDescent="0.25">
      <c r="A15" s="4" t="s">
        <v>133</v>
      </c>
      <c r="B15" s="20">
        <v>1270</v>
      </c>
    </row>
    <row r="16" spans="1:2" x14ac:dyDescent="0.25">
      <c r="A16" s="4" t="s">
        <v>134</v>
      </c>
      <c r="B16" s="20">
        <v>1030</v>
      </c>
    </row>
    <row r="17" spans="1:2" x14ac:dyDescent="0.25">
      <c r="A17" s="4" t="s">
        <v>135</v>
      </c>
      <c r="B17" s="6">
        <v>755</v>
      </c>
    </row>
    <row r="18" spans="1:2" x14ac:dyDescent="0.25">
      <c r="A18" s="4" t="s">
        <v>136</v>
      </c>
      <c r="B18" s="6">
        <v>840</v>
      </c>
    </row>
    <row r="19" spans="1:2" x14ac:dyDescent="0.25">
      <c r="A19" s="4" t="s">
        <v>137</v>
      </c>
      <c r="B19" s="20">
        <v>2470</v>
      </c>
    </row>
    <row r="20" spans="1:2" x14ac:dyDescent="0.25">
      <c r="A20" s="4" t="s">
        <v>138</v>
      </c>
      <c r="B20" s="20">
        <v>1180</v>
      </c>
    </row>
    <row r="21" spans="1:2" x14ac:dyDescent="0.25">
      <c r="A21" s="4" t="s">
        <v>139</v>
      </c>
      <c r="B21" s="20">
        <v>3160</v>
      </c>
    </row>
    <row r="22" spans="1:2" x14ac:dyDescent="0.25">
      <c r="A22" s="4" t="s">
        <v>140</v>
      </c>
      <c r="B22" s="20">
        <v>4770</v>
      </c>
    </row>
    <row r="23" spans="1:2" x14ac:dyDescent="0.25">
      <c r="A23" s="4" t="s">
        <v>141</v>
      </c>
      <c r="B23" s="20">
        <v>2365</v>
      </c>
    </row>
    <row r="24" spans="1:2" x14ac:dyDescent="0.25">
      <c r="A24" s="4" t="s">
        <v>142</v>
      </c>
      <c r="B24" s="6">
        <v>865</v>
      </c>
    </row>
    <row r="25" spans="1:2" x14ac:dyDescent="0.25">
      <c r="A25" s="4" t="s">
        <v>143</v>
      </c>
      <c r="B25" s="6">
        <v>715</v>
      </c>
    </row>
    <row r="26" spans="1:2" x14ac:dyDescent="0.25">
      <c r="A26" s="4" t="s">
        <v>144</v>
      </c>
      <c r="B26" s="6">
        <v>665</v>
      </c>
    </row>
    <row r="27" spans="1:2" x14ac:dyDescent="0.25">
      <c r="A27" s="4" t="s">
        <v>145</v>
      </c>
      <c r="B27" s="6">
        <v>270</v>
      </c>
    </row>
    <row r="28" spans="1:2" x14ac:dyDescent="0.25">
      <c r="A28" s="4" t="s">
        <v>146</v>
      </c>
      <c r="B28" s="20">
        <v>1560</v>
      </c>
    </row>
    <row r="29" spans="1:2" x14ac:dyDescent="0.25">
      <c r="A29" s="4" t="s">
        <v>147</v>
      </c>
      <c r="B29" s="20">
        <v>3370</v>
      </c>
    </row>
    <row r="30" spans="1:2" x14ac:dyDescent="0.25">
      <c r="A30" s="4" t="s">
        <v>148</v>
      </c>
      <c r="B30" s="6">
        <v>235</v>
      </c>
    </row>
    <row r="31" spans="1:2" x14ac:dyDescent="0.25">
      <c r="A31" s="4" t="s">
        <v>158</v>
      </c>
      <c r="B31" s="6">
        <v>35</v>
      </c>
    </row>
    <row r="32" spans="1:2" x14ac:dyDescent="0.25">
      <c r="A32" s="4" t="s">
        <v>149</v>
      </c>
      <c r="B32" s="20">
        <v>1150</v>
      </c>
    </row>
    <row r="33" spans="1:2" x14ac:dyDescent="0.25">
      <c r="A33" s="4" t="s">
        <v>150</v>
      </c>
      <c r="B33" s="20">
        <v>1585</v>
      </c>
    </row>
    <row r="34" spans="1:2" x14ac:dyDescent="0.25">
      <c r="A34" s="4" t="s">
        <v>151</v>
      </c>
      <c r="B34" s="6">
        <v>910</v>
      </c>
    </row>
    <row r="35" spans="1:2" x14ac:dyDescent="0.25">
      <c r="A35" s="4" t="s">
        <v>152</v>
      </c>
      <c r="B35" s="6">
        <v>260</v>
      </c>
    </row>
    <row r="36" spans="1:2" x14ac:dyDescent="0.25">
      <c r="A36" s="4" t="s">
        <v>153</v>
      </c>
      <c r="B36" s="20">
        <v>1285</v>
      </c>
    </row>
    <row r="37" spans="1:2" x14ac:dyDescent="0.25">
      <c r="A37" s="4" t="s">
        <v>154</v>
      </c>
      <c r="B37" s="20">
        <v>2995</v>
      </c>
    </row>
    <row r="38" spans="1:2" x14ac:dyDescent="0.25">
      <c r="A38" s="4" t="s">
        <v>155</v>
      </c>
      <c r="B38" s="6">
        <v>675</v>
      </c>
    </row>
    <row r="39" spans="1:2" x14ac:dyDescent="0.25">
      <c r="A39" s="4" t="s">
        <v>156</v>
      </c>
      <c r="B39" s="6">
        <v>845</v>
      </c>
    </row>
    <row r="40" spans="1:2" x14ac:dyDescent="0.25">
      <c r="A40" s="4" t="s">
        <v>157</v>
      </c>
      <c r="B40" s="20">
        <v>1195</v>
      </c>
    </row>
    <row r="41" spans="1:2" x14ac:dyDescent="0.25">
      <c r="A41" s="4" t="s">
        <v>87</v>
      </c>
      <c r="B41" t="s">
        <v>23</v>
      </c>
    </row>
    <row r="42" spans="1:2" x14ac:dyDescent="0.25">
      <c r="A42" s="4" t="s">
        <v>88</v>
      </c>
      <c r="B42" t="s">
        <v>286</v>
      </c>
    </row>
    <row r="43" spans="1:2" x14ac:dyDescent="0.25">
      <c r="A43" s="4" t="s">
        <v>159</v>
      </c>
      <c r="B43" t="s">
        <v>287</v>
      </c>
    </row>
    <row r="44" spans="1:2" x14ac:dyDescent="0.25">
      <c r="A44" s="4" t="s">
        <v>209</v>
      </c>
      <c r="B44" t="s">
        <v>51</v>
      </c>
    </row>
    <row r="45" spans="1:2" x14ac:dyDescent="0.25">
      <c r="A45" s="4"/>
    </row>
    <row r="46" spans="1:2" x14ac:dyDescent="0.25">
      <c r="A46" s="4"/>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E41"/>
  <sheetViews>
    <sheetView showGridLines="0" workbookViewId="0"/>
  </sheetViews>
  <sheetFormatPr defaultColWidth="11.5546875" defaultRowHeight="15.75" x14ac:dyDescent="0.25"/>
  <cols>
    <col min="1" max="1" width="22.6640625" customWidth="1"/>
    <col min="2" max="5" width="12.6640625" customWidth="1"/>
  </cols>
  <sheetData>
    <row r="1" spans="1:5" ht="19.5" x14ac:dyDescent="0.3">
      <c r="A1" s="1" t="s">
        <v>213</v>
      </c>
    </row>
    <row r="2" spans="1:5" x14ac:dyDescent="0.25">
      <c r="A2" t="s">
        <v>57</v>
      </c>
    </row>
    <row r="3" spans="1:5" x14ac:dyDescent="0.25">
      <c r="A3" t="s">
        <v>58</v>
      </c>
    </row>
    <row r="4" spans="1:5" x14ac:dyDescent="0.25">
      <c r="A4" t="s">
        <v>214</v>
      </c>
    </row>
    <row r="5" spans="1:5" x14ac:dyDescent="0.25">
      <c r="A5" t="s">
        <v>60</v>
      </c>
    </row>
    <row r="6" spans="1:5" ht="31.5" x14ac:dyDescent="0.25">
      <c r="A6" s="3" t="s">
        <v>215</v>
      </c>
      <c r="B6" s="5" t="s">
        <v>61</v>
      </c>
      <c r="C6" s="5" t="s">
        <v>216</v>
      </c>
      <c r="D6" s="5" t="s">
        <v>217</v>
      </c>
      <c r="E6" s="5" t="s">
        <v>218</v>
      </c>
    </row>
    <row r="7" spans="1:5" x14ac:dyDescent="0.25">
      <c r="A7" s="4" t="s">
        <v>219</v>
      </c>
      <c r="B7" s="6" t="s">
        <v>74</v>
      </c>
      <c r="C7" s="6">
        <v>25</v>
      </c>
      <c r="D7" s="6">
        <v>5</v>
      </c>
      <c r="E7" s="6">
        <v>30</v>
      </c>
    </row>
    <row r="8" spans="1:5" x14ac:dyDescent="0.25">
      <c r="A8" s="4" t="s">
        <v>219</v>
      </c>
      <c r="B8" s="6" t="s">
        <v>75</v>
      </c>
      <c r="C8" s="6">
        <v>145</v>
      </c>
      <c r="D8" s="6">
        <v>30</v>
      </c>
      <c r="E8" s="6">
        <v>175</v>
      </c>
    </row>
    <row r="9" spans="1:5" x14ac:dyDescent="0.25">
      <c r="A9" s="4" t="s">
        <v>219</v>
      </c>
      <c r="B9" s="6" t="s">
        <v>76</v>
      </c>
      <c r="C9" s="6">
        <v>315</v>
      </c>
      <c r="D9" s="6">
        <v>80</v>
      </c>
      <c r="E9" s="6">
        <v>395</v>
      </c>
    </row>
    <row r="10" spans="1:5" x14ac:dyDescent="0.25">
      <c r="A10" s="4" t="s">
        <v>219</v>
      </c>
      <c r="B10" s="6" t="s">
        <v>77</v>
      </c>
      <c r="C10" s="6">
        <v>525</v>
      </c>
      <c r="D10" s="6">
        <v>155</v>
      </c>
      <c r="E10" s="6">
        <v>675</v>
      </c>
    </row>
    <row r="11" spans="1:5" x14ac:dyDescent="0.25">
      <c r="A11" s="4" t="s">
        <v>219</v>
      </c>
      <c r="B11" s="6" t="s">
        <v>78</v>
      </c>
      <c r="C11" s="6">
        <v>735</v>
      </c>
      <c r="D11" s="6">
        <v>210</v>
      </c>
      <c r="E11" s="6">
        <v>945</v>
      </c>
    </row>
    <row r="12" spans="1:5" x14ac:dyDescent="0.25">
      <c r="A12" s="4" t="s">
        <v>219</v>
      </c>
      <c r="B12" s="6" t="s">
        <v>79</v>
      </c>
      <c r="C12" s="6">
        <v>985</v>
      </c>
      <c r="D12" s="6">
        <v>295</v>
      </c>
      <c r="E12" s="20">
        <v>1280</v>
      </c>
    </row>
    <row r="13" spans="1:5" x14ac:dyDescent="0.25">
      <c r="A13" s="4" t="s">
        <v>219</v>
      </c>
      <c r="B13" s="6" t="s">
        <v>80</v>
      </c>
      <c r="C13" s="20">
        <v>1720</v>
      </c>
      <c r="D13" s="6">
        <v>520</v>
      </c>
      <c r="E13" s="20">
        <v>2240</v>
      </c>
    </row>
    <row r="14" spans="1:5" x14ac:dyDescent="0.25">
      <c r="A14" s="4" t="s">
        <v>219</v>
      </c>
      <c r="B14" s="6" t="s">
        <v>81</v>
      </c>
      <c r="C14" s="20">
        <v>8700</v>
      </c>
      <c r="D14" s="20">
        <v>3745</v>
      </c>
      <c r="E14" s="20">
        <v>12445</v>
      </c>
    </row>
    <row r="15" spans="1:5" x14ac:dyDescent="0.25">
      <c r="A15" s="4" t="s">
        <v>219</v>
      </c>
      <c r="B15" s="6" t="s">
        <v>82</v>
      </c>
      <c r="C15" s="20">
        <v>27220</v>
      </c>
      <c r="D15" s="20">
        <v>13550</v>
      </c>
      <c r="E15" s="20">
        <v>40770</v>
      </c>
    </row>
    <row r="16" spans="1:5" x14ac:dyDescent="0.25">
      <c r="A16" s="4" t="s">
        <v>219</v>
      </c>
      <c r="B16" s="6" t="s">
        <v>83</v>
      </c>
      <c r="C16" s="20">
        <v>42670</v>
      </c>
      <c r="D16" s="20">
        <v>21645</v>
      </c>
      <c r="E16" s="20">
        <v>64310</v>
      </c>
    </row>
    <row r="17" spans="1:5" x14ac:dyDescent="0.25">
      <c r="A17" s="4" t="s">
        <v>220</v>
      </c>
      <c r="B17" s="6" t="s">
        <v>74</v>
      </c>
      <c r="C17" s="6">
        <v>25</v>
      </c>
      <c r="D17" s="6">
        <v>5</v>
      </c>
      <c r="E17" s="6">
        <v>30</v>
      </c>
    </row>
    <row r="18" spans="1:5" x14ac:dyDescent="0.25">
      <c r="A18" s="4" t="s">
        <v>220</v>
      </c>
      <c r="B18" s="6" t="s">
        <v>75</v>
      </c>
      <c r="C18" s="6">
        <v>145</v>
      </c>
      <c r="D18" s="6">
        <v>30</v>
      </c>
      <c r="E18" s="6">
        <v>175</v>
      </c>
    </row>
    <row r="19" spans="1:5" x14ac:dyDescent="0.25">
      <c r="A19" s="4" t="s">
        <v>220</v>
      </c>
      <c r="B19" s="6" t="s">
        <v>76</v>
      </c>
      <c r="C19" s="6">
        <v>315</v>
      </c>
      <c r="D19" s="6">
        <v>80</v>
      </c>
      <c r="E19" s="6">
        <v>395</v>
      </c>
    </row>
    <row r="20" spans="1:5" x14ac:dyDescent="0.25">
      <c r="A20" s="4" t="s">
        <v>220</v>
      </c>
      <c r="B20" s="6" t="s">
        <v>77</v>
      </c>
      <c r="C20" s="6">
        <v>525</v>
      </c>
      <c r="D20" s="6">
        <v>155</v>
      </c>
      <c r="E20" s="6">
        <v>675</v>
      </c>
    </row>
    <row r="21" spans="1:5" x14ac:dyDescent="0.25">
      <c r="A21" s="4" t="s">
        <v>220</v>
      </c>
      <c r="B21" s="6" t="s">
        <v>78</v>
      </c>
      <c r="C21" s="6">
        <v>735</v>
      </c>
      <c r="D21" s="6">
        <v>210</v>
      </c>
      <c r="E21" s="6">
        <v>945</v>
      </c>
    </row>
    <row r="22" spans="1:5" x14ac:dyDescent="0.25">
      <c r="A22" s="4" t="s">
        <v>220</v>
      </c>
      <c r="B22" s="6" t="s">
        <v>79</v>
      </c>
      <c r="C22" s="6">
        <v>985</v>
      </c>
      <c r="D22" s="6">
        <v>295</v>
      </c>
      <c r="E22" s="20">
        <v>1280</v>
      </c>
    </row>
    <row r="23" spans="1:5" x14ac:dyDescent="0.25">
      <c r="A23" s="4" t="s">
        <v>220</v>
      </c>
      <c r="B23" s="6" t="s">
        <v>80</v>
      </c>
      <c r="C23" s="20">
        <v>1465</v>
      </c>
      <c r="D23" s="6">
        <v>415</v>
      </c>
      <c r="E23" s="20">
        <v>1880</v>
      </c>
    </row>
    <row r="24" spans="1:5" x14ac:dyDescent="0.25">
      <c r="A24" s="4" t="s">
        <v>220</v>
      </c>
      <c r="B24" s="6" t="s">
        <v>81</v>
      </c>
      <c r="C24" s="20">
        <v>2685</v>
      </c>
      <c r="D24" s="6">
        <v>745</v>
      </c>
      <c r="E24" s="20">
        <v>3430</v>
      </c>
    </row>
    <row r="25" spans="1:5" x14ac:dyDescent="0.25">
      <c r="A25" s="4" t="s">
        <v>220</v>
      </c>
      <c r="B25" s="6" t="s">
        <v>82</v>
      </c>
      <c r="C25" s="20">
        <v>4545</v>
      </c>
      <c r="D25" s="20">
        <v>1315</v>
      </c>
      <c r="E25" s="20">
        <v>5860</v>
      </c>
    </row>
    <row r="26" spans="1:5" x14ac:dyDescent="0.25">
      <c r="A26" s="4" t="s">
        <v>220</v>
      </c>
      <c r="B26" s="6" t="s">
        <v>83</v>
      </c>
      <c r="C26" s="20">
        <v>6505</v>
      </c>
      <c r="D26" s="20">
        <v>2120</v>
      </c>
      <c r="E26" s="20">
        <v>8625</v>
      </c>
    </row>
    <row r="27" spans="1:5" x14ac:dyDescent="0.25">
      <c r="A27" s="4" t="s">
        <v>221</v>
      </c>
      <c r="B27" s="6" t="s">
        <v>74</v>
      </c>
      <c r="C27" s="6">
        <v>0</v>
      </c>
      <c r="D27" s="6">
        <v>0</v>
      </c>
      <c r="E27" s="6">
        <v>0</v>
      </c>
    </row>
    <row r="28" spans="1:5" x14ac:dyDescent="0.25">
      <c r="A28" s="4" t="s">
        <v>221</v>
      </c>
      <c r="B28" s="6" t="s">
        <v>75</v>
      </c>
      <c r="C28" s="6">
        <v>0</v>
      </c>
      <c r="D28" s="6">
        <v>0</v>
      </c>
      <c r="E28" s="6">
        <v>0</v>
      </c>
    </row>
    <row r="29" spans="1:5" x14ac:dyDescent="0.25">
      <c r="A29" s="4" t="s">
        <v>221</v>
      </c>
      <c r="B29" s="6" t="s">
        <v>76</v>
      </c>
      <c r="C29" s="6">
        <v>0</v>
      </c>
      <c r="D29" s="6">
        <v>0</v>
      </c>
      <c r="E29" s="6">
        <v>0</v>
      </c>
    </row>
    <row r="30" spans="1:5" x14ac:dyDescent="0.25">
      <c r="A30" s="4" t="s">
        <v>221</v>
      </c>
      <c r="B30" s="6" t="s">
        <v>77</v>
      </c>
      <c r="C30" s="6">
        <v>0</v>
      </c>
      <c r="D30" s="6">
        <v>0</v>
      </c>
      <c r="E30" s="6">
        <v>0</v>
      </c>
    </row>
    <row r="31" spans="1:5" x14ac:dyDescent="0.25">
      <c r="A31" s="4" t="s">
        <v>221</v>
      </c>
      <c r="B31" s="6" t="s">
        <v>78</v>
      </c>
      <c r="C31" s="6">
        <v>0</v>
      </c>
      <c r="D31" s="6">
        <v>0</v>
      </c>
      <c r="E31" s="6">
        <v>0</v>
      </c>
    </row>
    <row r="32" spans="1:5" x14ac:dyDescent="0.25">
      <c r="A32" s="4" t="s">
        <v>221</v>
      </c>
      <c r="B32" s="6" t="s">
        <v>79</v>
      </c>
      <c r="C32" s="6">
        <v>0</v>
      </c>
      <c r="D32" s="6">
        <v>0</v>
      </c>
      <c r="E32" s="6">
        <v>0</v>
      </c>
    </row>
    <row r="33" spans="1:5" x14ac:dyDescent="0.25">
      <c r="A33" s="4" t="s">
        <v>221</v>
      </c>
      <c r="B33" s="6" t="s">
        <v>80</v>
      </c>
      <c r="C33" s="6">
        <v>250</v>
      </c>
      <c r="D33" s="6">
        <v>110</v>
      </c>
      <c r="E33" s="6">
        <v>360</v>
      </c>
    </row>
    <row r="34" spans="1:5" x14ac:dyDescent="0.25">
      <c r="A34" s="4" t="s">
        <v>221</v>
      </c>
      <c r="B34" s="6" t="s">
        <v>81</v>
      </c>
      <c r="C34" s="20">
        <v>6015</v>
      </c>
      <c r="D34" s="20">
        <v>3005</v>
      </c>
      <c r="E34" s="20">
        <v>9020</v>
      </c>
    </row>
    <row r="35" spans="1:5" x14ac:dyDescent="0.25">
      <c r="A35" s="4" t="s">
        <v>221</v>
      </c>
      <c r="B35" s="6" t="s">
        <v>82</v>
      </c>
      <c r="C35" s="20">
        <v>22675</v>
      </c>
      <c r="D35" s="20">
        <v>12235</v>
      </c>
      <c r="E35" s="20">
        <v>34910</v>
      </c>
    </row>
    <row r="36" spans="1:5" x14ac:dyDescent="0.25">
      <c r="A36" s="4" t="s">
        <v>221</v>
      </c>
      <c r="B36" s="6" t="s">
        <v>83</v>
      </c>
      <c r="C36" s="20">
        <v>36165</v>
      </c>
      <c r="D36" s="20">
        <v>19525</v>
      </c>
      <c r="E36" s="20">
        <v>55685</v>
      </c>
    </row>
    <row r="37" spans="1:5" x14ac:dyDescent="0.25">
      <c r="A37" s="4" t="s">
        <v>87</v>
      </c>
      <c r="B37" t="s">
        <v>23</v>
      </c>
    </row>
    <row r="38" spans="1:5" x14ac:dyDescent="0.25">
      <c r="A38" s="4" t="s">
        <v>88</v>
      </c>
      <c r="B38" t="s">
        <v>286</v>
      </c>
    </row>
    <row r="39" spans="1:5" x14ac:dyDescent="0.25">
      <c r="A39" s="4"/>
    </row>
    <row r="40" spans="1:5" x14ac:dyDescent="0.25">
      <c r="A40" s="4"/>
    </row>
    <row r="41" spans="1:5" x14ac:dyDescent="0.25">
      <c r="A41" s="4"/>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C45"/>
  <sheetViews>
    <sheetView showGridLines="0" workbookViewId="0"/>
  </sheetViews>
  <sheetFormatPr defaultColWidth="11.5546875" defaultRowHeight="15.75" x14ac:dyDescent="0.25"/>
  <cols>
    <col min="1" max="1" width="22.6640625" customWidth="1"/>
    <col min="2" max="3" width="12.6640625" customWidth="1"/>
  </cols>
  <sheetData>
    <row r="1" spans="1:3" ht="19.5" x14ac:dyDescent="0.3">
      <c r="A1" s="1" t="s">
        <v>288</v>
      </c>
    </row>
    <row r="2" spans="1:3" x14ac:dyDescent="0.25">
      <c r="A2" t="s">
        <v>57</v>
      </c>
    </row>
    <row r="3" spans="1:3" x14ac:dyDescent="0.25">
      <c r="A3" t="s">
        <v>58</v>
      </c>
    </row>
    <row r="4" spans="1:3" x14ac:dyDescent="0.25">
      <c r="A4" t="s">
        <v>124</v>
      </c>
    </row>
    <row r="5" spans="1:3" x14ac:dyDescent="0.25">
      <c r="A5" t="s">
        <v>60</v>
      </c>
    </row>
    <row r="6" spans="1:3" ht="31.5" x14ac:dyDescent="0.25">
      <c r="A6" s="3" t="s">
        <v>125</v>
      </c>
      <c r="B6" s="5" t="s">
        <v>222</v>
      </c>
      <c r="C6" s="5" t="s">
        <v>223</v>
      </c>
    </row>
    <row r="7" spans="1:3" x14ac:dyDescent="0.25">
      <c r="A7" s="8" t="s">
        <v>73</v>
      </c>
      <c r="B7" s="19">
        <v>64310</v>
      </c>
      <c r="C7" s="10">
        <v>1</v>
      </c>
    </row>
    <row r="8" spans="1:3" x14ac:dyDescent="0.25">
      <c r="A8" s="4" t="s">
        <v>126</v>
      </c>
      <c r="B8" s="20">
        <v>1905</v>
      </c>
      <c r="C8" s="7">
        <v>0.03</v>
      </c>
    </row>
    <row r="9" spans="1:3" x14ac:dyDescent="0.25">
      <c r="A9" s="4" t="s">
        <v>127</v>
      </c>
      <c r="B9" s="20">
        <v>1890</v>
      </c>
      <c r="C9" s="7">
        <v>0.03</v>
      </c>
    </row>
    <row r="10" spans="1:3" x14ac:dyDescent="0.25">
      <c r="A10" s="4" t="s">
        <v>128</v>
      </c>
      <c r="B10" s="20">
        <v>1380</v>
      </c>
      <c r="C10" s="7">
        <v>0.02</v>
      </c>
    </row>
    <row r="11" spans="1:3" x14ac:dyDescent="0.25">
      <c r="A11" s="4" t="s">
        <v>129</v>
      </c>
      <c r="B11" s="20">
        <v>1500</v>
      </c>
      <c r="C11" s="7">
        <v>0.02</v>
      </c>
    </row>
    <row r="12" spans="1:3" x14ac:dyDescent="0.25">
      <c r="A12" s="4" t="s">
        <v>130</v>
      </c>
      <c r="B12" s="6">
        <v>580</v>
      </c>
      <c r="C12" s="7">
        <v>0.01</v>
      </c>
    </row>
    <row r="13" spans="1:3" x14ac:dyDescent="0.25">
      <c r="A13" s="4" t="s">
        <v>131</v>
      </c>
      <c r="B13" s="20">
        <v>2405</v>
      </c>
      <c r="C13" s="7">
        <v>0.04</v>
      </c>
    </row>
    <row r="14" spans="1:3" x14ac:dyDescent="0.25">
      <c r="A14" s="4" t="s">
        <v>132</v>
      </c>
      <c r="B14" s="20">
        <v>1885</v>
      </c>
      <c r="C14" s="7">
        <v>0.03</v>
      </c>
    </row>
    <row r="15" spans="1:3" x14ac:dyDescent="0.25">
      <c r="A15" s="4" t="s">
        <v>133</v>
      </c>
      <c r="B15" s="20">
        <v>1855</v>
      </c>
      <c r="C15" s="7">
        <v>0.03</v>
      </c>
    </row>
    <row r="16" spans="1:3" x14ac:dyDescent="0.25">
      <c r="A16" s="4" t="s">
        <v>134</v>
      </c>
      <c r="B16" s="20">
        <v>1500</v>
      </c>
      <c r="C16" s="7">
        <v>0.02</v>
      </c>
    </row>
    <row r="17" spans="1:3" x14ac:dyDescent="0.25">
      <c r="A17" s="4" t="s">
        <v>135</v>
      </c>
      <c r="B17" s="20">
        <v>1100</v>
      </c>
      <c r="C17" s="7">
        <v>0.02</v>
      </c>
    </row>
    <row r="18" spans="1:3" x14ac:dyDescent="0.25">
      <c r="A18" s="4" t="s">
        <v>136</v>
      </c>
      <c r="B18" s="20">
        <v>1245</v>
      </c>
      <c r="C18" s="7">
        <v>0.02</v>
      </c>
    </row>
    <row r="19" spans="1:3" x14ac:dyDescent="0.25">
      <c r="A19" s="4" t="s">
        <v>137</v>
      </c>
      <c r="B19" s="20">
        <v>3545</v>
      </c>
      <c r="C19" s="7">
        <v>0.06</v>
      </c>
    </row>
    <row r="20" spans="1:3" x14ac:dyDescent="0.25">
      <c r="A20" s="4" t="s">
        <v>138</v>
      </c>
      <c r="B20" s="20">
        <v>1735</v>
      </c>
      <c r="C20" s="7">
        <v>0.03</v>
      </c>
    </row>
    <row r="21" spans="1:3" x14ac:dyDescent="0.25">
      <c r="A21" s="4" t="s">
        <v>139</v>
      </c>
      <c r="B21" s="20">
        <v>4495</v>
      </c>
      <c r="C21" s="7">
        <v>7.0000000000000007E-2</v>
      </c>
    </row>
    <row r="22" spans="1:3" x14ac:dyDescent="0.25">
      <c r="A22" s="4" t="s">
        <v>140</v>
      </c>
      <c r="B22" s="20">
        <v>7060</v>
      </c>
      <c r="C22" s="7">
        <v>0.11</v>
      </c>
    </row>
    <row r="23" spans="1:3" x14ac:dyDescent="0.25">
      <c r="A23" s="4" t="s">
        <v>141</v>
      </c>
      <c r="B23" s="20">
        <v>2945</v>
      </c>
      <c r="C23" s="7">
        <v>0.05</v>
      </c>
    </row>
    <row r="24" spans="1:3" x14ac:dyDescent="0.25">
      <c r="A24" s="4" t="s">
        <v>142</v>
      </c>
      <c r="B24" s="20">
        <v>1295</v>
      </c>
      <c r="C24" s="7">
        <v>0.02</v>
      </c>
    </row>
    <row r="25" spans="1:3" x14ac:dyDescent="0.25">
      <c r="A25" s="4" t="s">
        <v>143</v>
      </c>
      <c r="B25" s="20">
        <v>1035</v>
      </c>
      <c r="C25" s="7">
        <v>0.02</v>
      </c>
    </row>
    <row r="26" spans="1:3" x14ac:dyDescent="0.25">
      <c r="A26" s="4" t="s">
        <v>144</v>
      </c>
      <c r="B26" s="6">
        <v>950</v>
      </c>
      <c r="C26" s="7">
        <v>0.01</v>
      </c>
    </row>
    <row r="27" spans="1:3" x14ac:dyDescent="0.25">
      <c r="A27" s="4" t="s">
        <v>145</v>
      </c>
      <c r="B27" s="6">
        <v>390</v>
      </c>
      <c r="C27" s="7">
        <v>0.01</v>
      </c>
    </row>
    <row r="28" spans="1:3" x14ac:dyDescent="0.25">
      <c r="A28" s="4" t="s">
        <v>146</v>
      </c>
      <c r="B28" s="20">
        <v>2210</v>
      </c>
      <c r="C28" s="7">
        <v>0.03</v>
      </c>
    </row>
    <row r="29" spans="1:3" x14ac:dyDescent="0.25">
      <c r="A29" s="4" t="s">
        <v>147</v>
      </c>
      <c r="B29" s="20">
        <v>5055</v>
      </c>
      <c r="C29" s="7">
        <v>0.08</v>
      </c>
    </row>
    <row r="30" spans="1:3" x14ac:dyDescent="0.25">
      <c r="A30" s="4" t="s">
        <v>148</v>
      </c>
      <c r="B30" s="6">
        <v>315</v>
      </c>
      <c r="C30" s="7">
        <v>0</v>
      </c>
    </row>
    <row r="31" spans="1:3" x14ac:dyDescent="0.25">
      <c r="A31" s="4" t="s">
        <v>149</v>
      </c>
      <c r="B31" s="20">
        <v>1645</v>
      </c>
      <c r="C31" s="7">
        <v>0.03</v>
      </c>
    </row>
    <row r="32" spans="1:3" x14ac:dyDescent="0.25">
      <c r="A32" s="4" t="s">
        <v>150</v>
      </c>
      <c r="B32" s="20">
        <v>2375</v>
      </c>
      <c r="C32" s="7">
        <v>0.04</v>
      </c>
    </row>
    <row r="33" spans="1:3" x14ac:dyDescent="0.25">
      <c r="A33" s="4" t="s">
        <v>151</v>
      </c>
      <c r="B33" s="20">
        <v>1345</v>
      </c>
      <c r="C33" s="7">
        <v>0.02</v>
      </c>
    </row>
    <row r="34" spans="1:3" x14ac:dyDescent="0.25">
      <c r="A34" s="4" t="s">
        <v>152</v>
      </c>
      <c r="B34" s="6">
        <v>355</v>
      </c>
      <c r="C34" s="7">
        <v>0.01</v>
      </c>
    </row>
    <row r="35" spans="1:3" x14ac:dyDescent="0.25">
      <c r="A35" s="4" t="s">
        <v>153</v>
      </c>
      <c r="B35" s="20">
        <v>1835</v>
      </c>
      <c r="C35" s="7">
        <v>0.03</v>
      </c>
    </row>
    <row r="36" spans="1:3" x14ac:dyDescent="0.25">
      <c r="A36" s="4" t="s">
        <v>154</v>
      </c>
      <c r="B36" s="20">
        <v>4485</v>
      </c>
      <c r="C36" s="7">
        <v>7.0000000000000007E-2</v>
      </c>
    </row>
    <row r="37" spans="1:3" x14ac:dyDescent="0.25">
      <c r="A37" s="4" t="s">
        <v>155</v>
      </c>
      <c r="B37" s="6">
        <v>955</v>
      </c>
      <c r="C37" s="7">
        <v>0.01</v>
      </c>
    </row>
    <row r="38" spans="1:3" x14ac:dyDescent="0.25">
      <c r="A38" s="4" t="s">
        <v>156</v>
      </c>
      <c r="B38" s="20">
        <v>1215</v>
      </c>
      <c r="C38" s="7">
        <v>0.02</v>
      </c>
    </row>
    <row r="39" spans="1:3" x14ac:dyDescent="0.25">
      <c r="A39" s="4" t="s">
        <v>157</v>
      </c>
      <c r="B39" s="20">
        <v>1770</v>
      </c>
      <c r="C39" s="7">
        <v>0.03</v>
      </c>
    </row>
    <row r="40" spans="1:3" x14ac:dyDescent="0.25">
      <c r="A40" s="4" t="s">
        <v>158</v>
      </c>
      <c r="B40" s="6">
        <v>50</v>
      </c>
      <c r="C40" s="7">
        <v>0</v>
      </c>
    </row>
    <row r="41" spans="1:3" x14ac:dyDescent="0.25">
      <c r="A41" s="4" t="s">
        <v>87</v>
      </c>
      <c r="B41" t="s">
        <v>23</v>
      </c>
    </row>
    <row r="42" spans="1:3" x14ac:dyDescent="0.25">
      <c r="A42" s="4" t="s">
        <v>88</v>
      </c>
      <c r="B42" t="s">
        <v>286</v>
      </c>
    </row>
    <row r="43" spans="1:3" x14ac:dyDescent="0.25">
      <c r="A43" s="4" t="s">
        <v>159</v>
      </c>
      <c r="B43" t="s">
        <v>287</v>
      </c>
    </row>
    <row r="44" spans="1:3" x14ac:dyDescent="0.25">
      <c r="A44" s="4"/>
    </row>
    <row r="45" spans="1:3" x14ac:dyDescent="0.25">
      <c r="A45" s="4"/>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C18"/>
  <sheetViews>
    <sheetView showGridLines="0" workbookViewId="0"/>
  </sheetViews>
  <sheetFormatPr defaultColWidth="11.5546875" defaultRowHeight="15.75" x14ac:dyDescent="0.25"/>
  <cols>
    <col min="1" max="1" width="22.6640625" customWidth="1"/>
    <col min="2" max="3" width="12.6640625" customWidth="1"/>
  </cols>
  <sheetData>
    <row r="1" spans="1:3" ht="19.5" x14ac:dyDescent="0.3">
      <c r="A1" s="1" t="s">
        <v>242</v>
      </c>
    </row>
    <row r="2" spans="1:3" x14ac:dyDescent="0.25">
      <c r="A2" t="s">
        <v>57</v>
      </c>
    </row>
    <row r="3" spans="1:3" x14ac:dyDescent="0.25">
      <c r="A3" t="s">
        <v>58</v>
      </c>
    </row>
    <row r="4" spans="1:3" x14ac:dyDescent="0.25">
      <c r="A4" t="s">
        <v>224</v>
      </c>
    </row>
    <row r="5" spans="1:3" x14ac:dyDescent="0.25">
      <c r="A5" t="s">
        <v>60</v>
      </c>
    </row>
    <row r="6" spans="1:3" ht="31.5" x14ac:dyDescent="0.25">
      <c r="A6" s="3" t="s">
        <v>225</v>
      </c>
      <c r="B6" s="5" t="s">
        <v>222</v>
      </c>
      <c r="C6" s="5" t="s">
        <v>223</v>
      </c>
    </row>
    <row r="7" spans="1:3" x14ac:dyDescent="0.25">
      <c r="A7" s="8" t="s">
        <v>73</v>
      </c>
      <c r="B7" s="19">
        <v>64310</v>
      </c>
      <c r="C7" s="10">
        <v>1</v>
      </c>
    </row>
    <row r="8" spans="1:3" x14ac:dyDescent="0.25">
      <c r="A8" s="4" t="s">
        <v>110</v>
      </c>
      <c r="B8" s="20">
        <v>3180</v>
      </c>
      <c r="C8" s="7">
        <v>0.05</v>
      </c>
    </row>
    <row r="9" spans="1:3" x14ac:dyDescent="0.25">
      <c r="A9" s="4" t="s">
        <v>111</v>
      </c>
      <c r="B9" s="20">
        <v>11395</v>
      </c>
      <c r="C9" s="7">
        <v>0.18</v>
      </c>
    </row>
    <row r="10" spans="1:3" x14ac:dyDescent="0.25">
      <c r="A10" s="4" t="s">
        <v>112</v>
      </c>
      <c r="B10" s="20">
        <v>17840</v>
      </c>
      <c r="C10" s="7">
        <v>0.28000000000000003</v>
      </c>
    </row>
    <row r="11" spans="1:3" x14ac:dyDescent="0.25">
      <c r="A11" s="4" t="s">
        <v>113</v>
      </c>
      <c r="B11" s="20">
        <v>13100</v>
      </c>
      <c r="C11" s="7">
        <v>0.2</v>
      </c>
    </row>
    <row r="12" spans="1:3" x14ac:dyDescent="0.25">
      <c r="A12" s="4" t="s">
        <v>114</v>
      </c>
      <c r="B12" s="20">
        <v>10060</v>
      </c>
      <c r="C12" s="7">
        <v>0.16</v>
      </c>
    </row>
    <row r="13" spans="1:3" x14ac:dyDescent="0.25">
      <c r="A13" s="4" t="s">
        <v>115</v>
      </c>
      <c r="B13" s="20">
        <v>8740</v>
      </c>
      <c r="C13" s="7">
        <v>0.14000000000000001</v>
      </c>
    </row>
    <row r="14" spans="1:3" x14ac:dyDescent="0.25">
      <c r="A14" s="4" t="s">
        <v>87</v>
      </c>
      <c r="B14" t="s">
        <v>23</v>
      </c>
    </row>
    <row r="15" spans="1:3" x14ac:dyDescent="0.25">
      <c r="A15" s="4" t="s">
        <v>88</v>
      </c>
      <c r="B15" t="s">
        <v>286</v>
      </c>
    </row>
    <row r="16" spans="1:3" x14ac:dyDescent="0.25">
      <c r="A16" s="4"/>
    </row>
    <row r="17" spans="1:1" x14ac:dyDescent="0.25">
      <c r="A17" s="4"/>
    </row>
    <row r="18" spans="1:1" x14ac:dyDescent="0.25">
      <c r="A18" s="4"/>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E77"/>
  <sheetViews>
    <sheetView showGridLines="0" workbookViewId="0"/>
  </sheetViews>
  <sheetFormatPr defaultColWidth="11.5546875" defaultRowHeight="15.75" x14ac:dyDescent="0.25"/>
  <cols>
    <col min="1" max="1" width="22.6640625" customWidth="1"/>
    <col min="2" max="5" width="12.6640625" customWidth="1"/>
  </cols>
  <sheetData>
    <row r="1" spans="1:5" ht="19.5" x14ac:dyDescent="0.3">
      <c r="A1" s="1" t="s">
        <v>243</v>
      </c>
    </row>
    <row r="2" spans="1:5" x14ac:dyDescent="0.25">
      <c r="A2" t="s">
        <v>57</v>
      </c>
    </row>
    <row r="3" spans="1:5" x14ac:dyDescent="0.25">
      <c r="A3" t="s">
        <v>58</v>
      </c>
    </row>
    <row r="4" spans="1:5" x14ac:dyDescent="0.25">
      <c r="A4" t="s">
        <v>226</v>
      </c>
    </row>
    <row r="5" spans="1:5" x14ac:dyDescent="0.25">
      <c r="A5" t="s">
        <v>60</v>
      </c>
    </row>
    <row r="6" spans="1:5" ht="31.5" x14ac:dyDescent="0.25">
      <c r="A6" s="3" t="s">
        <v>215</v>
      </c>
      <c r="B6" s="5" t="s">
        <v>162</v>
      </c>
      <c r="C6" s="5" t="s">
        <v>216</v>
      </c>
      <c r="D6" s="5" t="s">
        <v>217</v>
      </c>
      <c r="E6" s="5" t="s">
        <v>218</v>
      </c>
    </row>
    <row r="7" spans="1:5" x14ac:dyDescent="0.25">
      <c r="A7" s="8" t="s">
        <v>219</v>
      </c>
      <c r="B7" s="9" t="s">
        <v>73</v>
      </c>
      <c r="C7" s="19">
        <v>42670</v>
      </c>
      <c r="D7" s="19">
        <v>21645</v>
      </c>
      <c r="E7" s="19">
        <v>64310</v>
      </c>
    </row>
    <row r="8" spans="1:5" x14ac:dyDescent="0.25">
      <c r="A8" s="4" t="s">
        <v>219</v>
      </c>
      <c r="B8" s="6" t="s">
        <v>163</v>
      </c>
      <c r="C8" s="6">
        <v>40</v>
      </c>
      <c r="D8" s="6">
        <v>20</v>
      </c>
      <c r="E8" s="6">
        <v>65</v>
      </c>
    </row>
    <row r="9" spans="1:5" x14ac:dyDescent="0.25">
      <c r="A9" s="4" t="s">
        <v>219</v>
      </c>
      <c r="B9" s="6" t="s">
        <v>164</v>
      </c>
      <c r="C9" s="20">
        <v>3325</v>
      </c>
      <c r="D9" s="6">
        <v>745</v>
      </c>
      <c r="E9" s="20">
        <v>4070</v>
      </c>
    </row>
    <row r="10" spans="1:5" x14ac:dyDescent="0.25">
      <c r="A10" s="4" t="s">
        <v>219</v>
      </c>
      <c r="B10" s="6" t="s">
        <v>165</v>
      </c>
      <c r="C10" s="6">
        <v>60</v>
      </c>
      <c r="D10" s="6">
        <v>25</v>
      </c>
      <c r="E10" s="6">
        <v>85</v>
      </c>
    </row>
    <row r="11" spans="1:5" x14ac:dyDescent="0.25">
      <c r="A11" s="4" t="s">
        <v>219</v>
      </c>
      <c r="B11" s="6" t="s">
        <v>166</v>
      </c>
      <c r="C11" s="6">
        <v>665</v>
      </c>
      <c r="D11" s="6">
        <v>370</v>
      </c>
      <c r="E11" s="20">
        <v>1035</v>
      </c>
    </row>
    <row r="12" spans="1:5" x14ac:dyDescent="0.25">
      <c r="A12" s="4" t="s">
        <v>219</v>
      </c>
      <c r="B12" s="6" t="s">
        <v>167</v>
      </c>
      <c r="C12" s="20">
        <v>4305</v>
      </c>
      <c r="D12" s="20">
        <v>2700</v>
      </c>
      <c r="E12" s="20">
        <v>7010</v>
      </c>
    </row>
    <row r="13" spans="1:5" x14ac:dyDescent="0.25">
      <c r="A13" s="4" t="s">
        <v>219</v>
      </c>
      <c r="B13" s="6" t="s">
        <v>168</v>
      </c>
      <c r="C13" s="20">
        <v>2010</v>
      </c>
      <c r="D13" s="6">
        <v>920</v>
      </c>
      <c r="E13" s="20">
        <v>2930</v>
      </c>
    </row>
    <row r="14" spans="1:5" x14ac:dyDescent="0.25">
      <c r="A14" s="4" t="s">
        <v>219</v>
      </c>
      <c r="B14" s="6" t="s">
        <v>169</v>
      </c>
      <c r="C14" s="20">
        <v>1030</v>
      </c>
      <c r="D14" s="6">
        <v>920</v>
      </c>
      <c r="E14" s="20">
        <v>1950</v>
      </c>
    </row>
    <row r="15" spans="1:5" x14ac:dyDescent="0.25">
      <c r="A15" s="4" t="s">
        <v>219</v>
      </c>
      <c r="B15" s="6" t="s">
        <v>170</v>
      </c>
      <c r="C15" s="6">
        <v>210</v>
      </c>
      <c r="D15" s="6">
        <v>215</v>
      </c>
      <c r="E15" s="6">
        <v>430</v>
      </c>
    </row>
    <row r="16" spans="1:5" x14ac:dyDescent="0.25">
      <c r="A16" s="4" t="s">
        <v>219</v>
      </c>
      <c r="B16" s="6" t="s">
        <v>171</v>
      </c>
      <c r="C16" s="20">
        <v>5125</v>
      </c>
      <c r="D16" s="20">
        <v>2625</v>
      </c>
      <c r="E16" s="20">
        <v>7750</v>
      </c>
    </row>
    <row r="17" spans="1:5" x14ac:dyDescent="0.25">
      <c r="A17" s="4" t="s">
        <v>219</v>
      </c>
      <c r="B17" s="6" t="s">
        <v>172</v>
      </c>
      <c r="C17" s="20">
        <v>3240</v>
      </c>
      <c r="D17" s="20">
        <v>1880</v>
      </c>
      <c r="E17" s="20">
        <v>5120</v>
      </c>
    </row>
    <row r="18" spans="1:5" x14ac:dyDescent="0.25">
      <c r="A18" s="4" t="s">
        <v>219</v>
      </c>
      <c r="B18" s="6" t="s">
        <v>173</v>
      </c>
      <c r="C18" s="6">
        <v>440</v>
      </c>
      <c r="D18" s="6">
        <v>170</v>
      </c>
      <c r="E18" s="6">
        <v>610</v>
      </c>
    </row>
    <row r="19" spans="1:5" x14ac:dyDescent="0.25">
      <c r="A19" s="4" t="s">
        <v>219</v>
      </c>
      <c r="B19" s="6" t="s">
        <v>174</v>
      </c>
      <c r="C19" s="6">
        <v>110</v>
      </c>
      <c r="D19" s="6">
        <v>70</v>
      </c>
      <c r="E19" s="6">
        <v>180</v>
      </c>
    </row>
    <row r="20" spans="1:5" x14ac:dyDescent="0.25">
      <c r="A20" s="4" t="s">
        <v>219</v>
      </c>
      <c r="B20" s="6" t="s">
        <v>175</v>
      </c>
      <c r="C20" s="20">
        <v>16595</v>
      </c>
      <c r="D20" s="20">
        <v>8985</v>
      </c>
      <c r="E20" s="20">
        <v>25575</v>
      </c>
    </row>
    <row r="21" spans="1:5" x14ac:dyDescent="0.25">
      <c r="A21" s="4" t="s">
        <v>219</v>
      </c>
      <c r="B21" s="6" t="s">
        <v>176</v>
      </c>
      <c r="C21" s="6">
        <v>510</v>
      </c>
      <c r="D21" s="6">
        <v>210</v>
      </c>
      <c r="E21" s="6">
        <v>720</v>
      </c>
    </row>
    <row r="22" spans="1:5" x14ac:dyDescent="0.25">
      <c r="A22" s="4" t="s">
        <v>219</v>
      </c>
      <c r="B22" s="6" t="s">
        <v>227</v>
      </c>
      <c r="C22" s="6">
        <v>5</v>
      </c>
      <c r="D22" s="6">
        <v>5</v>
      </c>
      <c r="E22" s="6">
        <v>10</v>
      </c>
    </row>
    <row r="23" spans="1:5" x14ac:dyDescent="0.25">
      <c r="A23" s="4" t="s">
        <v>219</v>
      </c>
      <c r="B23" s="6" t="s">
        <v>177</v>
      </c>
      <c r="C23" s="6">
        <v>275</v>
      </c>
      <c r="D23" s="6">
        <v>160</v>
      </c>
      <c r="E23" s="6">
        <v>435</v>
      </c>
    </row>
    <row r="24" spans="1:5" x14ac:dyDescent="0.25">
      <c r="A24" s="4" t="s">
        <v>219</v>
      </c>
      <c r="B24" s="6" t="s">
        <v>178</v>
      </c>
      <c r="C24" s="20">
        <v>2135</v>
      </c>
      <c r="D24" s="20">
        <v>1185</v>
      </c>
      <c r="E24" s="20">
        <v>3320</v>
      </c>
    </row>
    <row r="25" spans="1:5" x14ac:dyDescent="0.25">
      <c r="A25" s="4" t="s">
        <v>219</v>
      </c>
      <c r="B25" s="6" t="s">
        <v>179</v>
      </c>
      <c r="C25" s="6">
        <v>465</v>
      </c>
      <c r="D25" s="6">
        <v>230</v>
      </c>
      <c r="E25" s="6">
        <v>700</v>
      </c>
    </row>
    <row r="26" spans="1:5" x14ac:dyDescent="0.25">
      <c r="A26" s="4" t="s">
        <v>219</v>
      </c>
      <c r="B26" s="6" t="s">
        <v>180</v>
      </c>
      <c r="C26" s="6">
        <v>40</v>
      </c>
      <c r="D26" s="6">
        <v>15</v>
      </c>
      <c r="E26" s="6">
        <v>50</v>
      </c>
    </row>
    <row r="27" spans="1:5" x14ac:dyDescent="0.25">
      <c r="A27" s="4" t="s">
        <v>219</v>
      </c>
      <c r="B27" s="6" t="s">
        <v>181</v>
      </c>
      <c r="C27" s="6">
        <v>175</v>
      </c>
      <c r="D27" s="6">
        <v>100</v>
      </c>
      <c r="E27" s="6">
        <v>275</v>
      </c>
    </row>
    <row r="28" spans="1:5" x14ac:dyDescent="0.25">
      <c r="A28" s="4" t="s">
        <v>219</v>
      </c>
      <c r="B28" s="6" t="s">
        <v>182</v>
      </c>
      <c r="C28" s="20">
        <v>1905</v>
      </c>
      <c r="D28" s="6">
        <v>95</v>
      </c>
      <c r="E28" s="20">
        <v>1995</v>
      </c>
    </row>
    <row r="29" spans="1:5" x14ac:dyDescent="0.25">
      <c r="A29" s="8" t="s">
        <v>220</v>
      </c>
      <c r="B29" s="9" t="s">
        <v>73</v>
      </c>
      <c r="C29" s="19">
        <v>6505</v>
      </c>
      <c r="D29" s="19">
        <v>2120</v>
      </c>
      <c r="E29" s="19">
        <v>8625</v>
      </c>
    </row>
    <row r="30" spans="1:5" x14ac:dyDescent="0.25">
      <c r="A30" s="4" t="s">
        <v>220</v>
      </c>
      <c r="B30" s="6" t="s">
        <v>163</v>
      </c>
      <c r="C30" s="6">
        <v>10</v>
      </c>
      <c r="D30" s="6" t="s">
        <v>86</v>
      </c>
      <c r="E30" s="6">
        <v>10</v>
      </c>
    </row>
    <row r="31" spans="1:5" x14ac:dyDescent="0.25">
      <c r="A31" s="4" t="s">
        <v>220</v>
      </c>
      <c r="B31" s="6" t="s">
        <v>164</v>
      </c>
      <c r="C31" s="20">
        <v>1535</v>
      </c>
      <c r="D31" s="6">
        <v>110</v>
      </c>
      <c r="E31" s="20">
        <v>1640</v>
      </c>
    </row>
    <row r="32" spans="1:5" x14ac:dyDescent="0.25">
      <c r="A32" s="4" t="s">
        <v>220</v>
      </c>
      <c r="B32" s="6" t="s">
        <v>165</v>
      </c>
      <c r="C32" s="6">
        <v>15</v>
      </c>
      <c r="D32" s="6">
        <v>5</v>
      </c>
      <c r="E32" s="6">
        <v>15</v>
      </c>
    </row>
    <row r="33" spans="1:5" x14ac:dyDescent="0.25">
      <c r="A33" s="4" t="s">
        <v>220</v>
      </c>
      <c r="B33" s="6" t="s">
        <v>166</v>
      </c>
      <c r="C33" s="6">
        <v>245</v>
      </c>
      <c r="D33" s="6">
        <v>110</v>
      </c>
      <c r="E33" s="6">
        <v>350</v>
      </c>
    </row>
    <row r="34" spans="1:5" x14ac:dyDescent="0.25">
      <c r="A34" s="4" t="s">
        <v>220</v>
      </c>
      <c r="B34" s="6" t="s">
        <v>167</v>
      </c>
      <c r="C34" s="6">
        <v>805</v>
      </c>
      <c r="D34" s="6">
        <v>260</v>
      </c>
      <c r="E34" s="20">
        <v>1070</v>
      </c>
    </row>
    <row r="35" spans="1:5" x14ac:dyDescent="0.25">
      <c r="A35" s="4" t="s">
        <v>220</v>
      </c>
      <c r="B35" s="6" t="s">
        <v>168</v>
      </c>
      <c r="C35" s="6">
        <v>275</v>
      </c>
      <c r="D35" s="6">
        <v>75</v>
      </c>
      <c r="E35" s="6">
        <v>350</v>
      </c>
    </row>
    <row r="36" spans="1:5" x14ac:dyDescent="0.25">
      <c r="A36" s="4" t="s">
        <v>220</v>
      </c>
      <c r="B36" s="6" t="s">
        <v>169</v>
      </c>
      <c r="C36" s="6">
        <v>195</v>
      </c>
      <c r="D36" s="6">
        <v>100</v>
      </c>
      <c r="E36" s="6">
        <v>295</v>
      </c>
    </row>
    <row r="37" spans="1:5" x14ac:dyDescent="0.25">
      <c r="A37" s="4" t="s">
        <v>220</v>
      </c>
      <c r="B37" s="6" t="s">
        <v>170</v>
      </c>
      <c r="C37" s="6">
        <v>55</v>
      </c>
      <c r="D37" s="6">
        <v>45</v>
      </c>
      <c r="E37" s="6">
        <v>100</v>
      </c>
    </row>
    <row r="38" spans="1:5" x14ac:dyDescent="0.25">
      <c r="A38" s="4" t="s">
        <v>220</v>
      </c>
      <c r="B38" s="6" t="s">
        <v>171</v>
      </c>
      <c r="C38" s="6">
        <v>860</v>
      </c>
      <c r="D38" s="6">
        <v>320</v>
      </c>
      <c r="E38" s="20">
        <v>1180</v>
      </c>
    </row>
    <row r="39" spans="1:5" x14ac:dyDescent="0.25">
      <c r="A39" s="4" t="s">
        <v>220</v>
      </c>
      <c r="B39" s="6" t="s">
        <v>172</v>
      </c>
      <c r="C39" s="6">
        <v>505</v>
      </c>
      <c r="D39" s="6">
        <v>240</v>
      </c>
      <c r="E39" s="6">
        <v>745</v>
      </c>
    </row>
    <row r="40" spans="1:5" x14ac:dyDescent="0.25">
      <c r="A40" s="4" t="s">
        <v>220</v>
      </c>
      <c r="B40" s="6" t="s">
        <v>173</v>
      </c>
      <c r="C40" s="6">
        <v>130</v>
      </c>
      <c r="D40" s="6">
        <v>40</v>
      </c>
      <c r="E40" s="6">
        <v>170</v>
      </c>
    </row>
    <row r="41" spans="1:5" x14ac:dyDescent="0.25">
      <c r="A41" s="4" t="s">
        <v>220</v>
      </c>
      <c r="B41" s="6" t="s">
        <v>174</v>
      </c>
      <c r="C41" s="6">
        <v>15</v>
      </c>
      <c r="D41" s="6">
        <v>5</v>
      </c>
      <c r="E41" s="6">
        <v>25</v>
      </c>
    </row>
    <row r="42" spans="1:5" x14ac:dyDescent="0.25">
      <c r="A42" s="4" t="s">
        <v>220</v>
      </c>
      <c r="B42" s="6" t="s">
        <v>175</v>
      </c>
      <c r="C42" s="20">
        <v>1350</v>
      </c>
      <c r="D42" s="6">
        <v>640</v>
      </c>
      <c r="E42" s="20">
        <v>1990</v>
      </c>
    </row>
    <row r="43" spans="1:5" x14ac:dyDescent="0.25">
      <c r="A43" s="4" t="s">
        <v>220</v>
      </c>
      <c r="B43" s="6" t="s">
        <v>176</v>
      </c>
      <c r="C43" s="6">
        <v>125</v>
      </c>
      <c r="D43" s="6">
        <v>30</v>
      </c>
      <c r="E43" s="6">
        <v>155</v>
      </c>
    </row>
    <row r="44" spans="1:5" x14ac:dyDescent="0.25">
      <c r="A44" s="4" t="s">
        <v>220</v>
      </c>
      <c r="B44" s="6" t="s">
        <v>227</v>
      </c>
      <c r="C44" s="6">
        <v>0</v>
      </c>
      <c r="D44" s="6">
        <v>0</v>
      </c>
      <c r="E44" s="6">
        <v>0</v>
      </c>
    </row>
    <row r="45" spans="1:5" x14ac:dyDescent="0.25">
      <c r="A45" s="4" t="s">
        <v>220</v>
      </c>
      <c r="B45" s="6" t="s">
        <v>177</v>
      </c>
      <c r="C45" s="6">
        <v>10</v>
      </c>
      <c r="D45" s="6" t="s">
        <v>86</v>
      </c>
      <c r="E45" s="6">
        <v>15</v>
      </c>
    </row>
    <row r="46" spans="1:5" x14ac:dyDescent="0.25">
      <c r="A46" s="4" t="s">
        <v>220</v>
      </c>
      <c r="B46" s="6" t="s">
        <v>178</v>
      </c>
      <c r="C46" s="6">
        <v>120</v>
      </c>
      <c r="D46" s="6">
        <v>45</v>
      </c>
      <c r="E46" s="6">
        <v>165</v>
      </c>
    </row>
    <row r="47" spans="1:5" x14ac:dyDescent="0.25">
      <c r="A47" s="4" t="s">
        <v>220</v>
      </c>
      <c r="B47" s="6" t="s">
        <v>179</v>
      </c>
      <c r="C47" s="6">
        <v>60</v>
      </c>
      <c r="D47" s="6">
        <v>25</v>
      </c>
      <c r="E47" s="6">
        <v>85</v>
      </c>
    </row>
    <row r="48" spans="1:5" x14ac:dyDescent="0.25">
      <c r="A48" s="4" t="s">
        <v>220</v>
      </c>
      <c r="B48" s="6" t="s">
        <v>180</v>
      </c>
      <c r="C48" s="6">
        <v>5</v>
      </c>
      <c r="D48" s="6">
        <v>5</v>
      </c>
      <c r="E48" s="6">
        <v>5</v>
      </c>
    </row>
    <row r="49" spans="1:5" x14ac:dyDescent="0.25">
      <c r="A49" s="4" t="s">
        <v>220</v>
      </c>
      <c r="B49" s="6" t="s">
        <v>181</v>
      </c>
      <c r="C49" s="6">
        <v>15</v>
      </c>
      <c r="D49" s="6">
        <v>10</v>
      </c>
      <c r="E49" s="6">
        <v>25</v>
      </c>
    </row>
    <row r="50" spans="1:5" x14ac:dyDescent="0.25">
      <c r="A50" s="4" t="s">
        <v>220</v>
      </c>
      <c r="B50" s="6" t="s">
        <v>182</v>
      </c>
      <c r="C50" s="6">
        <v>175</v>
      </c>
      <c r="D50" s="6">
        <v>55</v>
      </c>
      <c r="E50" s="6">
        <v>225</v>
      </c>
    </row>
    <row r="51" spans="1:5" x14ac:dyDescent="0.25">
      <c r="A51" s="8" t="s">
        <v>221</v>
      </c>
      <c r="B51" s="9" t="s">
        <v>73</v>
      </c>
      <c r="C51" s="19">
        <v>36165</v>
      </c>
      <c r="D51" s="19">
        <v>19525</v>
      </c>
      <c r="E51" s="19">
        <v>55685</v>
      </c>
    </row>
    <row r="52" spans="1:5" x14ac:dyDescent="0.25">
      <c r="A52" s="4" t="s">
        <v>221</v>
      </c>
      <c r="B52" s="6" t="s">
        <v>163</v>
      </c>
      <c r="C52" s="6">
        <v>30</v>
      </c>
      <c r="D52" s="6">
        <v>20</v>
      </c>
      <c r="E52" s="6">
        <v>50</v>
      </c>
    </row>
    <row r="53" spans="1:5" x14ac:dyDescent="0.25">
      <c r="A53" s="4" t="s">
        <v>221</v>
      </c>
      <c r="B53" s="6" t="s">
        <v>164</v>
      </c>
      <c r="C53" s="20">
        <v>1795</v>
      </c>
      <c r="D53" s="6">
        <v>635</v>
      </c>
      <c r="E53" s="20">
        <v>2430</v>
      </c>
    </row>
    <row r="54" spans="1:5" x14ac:dyDescent="0.25">
      <c r="A54" s="4" t="s">
        <v>221</v>
      </c>
      <c r="B54" s="6" t="s">
        <v>165</v>
      </c>
      <c r="C54" s="6">
        <v>45</v>
      </c>
      <c r="D54" s="6">
        <v>20</v>
      </c>
      <c r="E54" s="6">
        <v>65</v>
      </c>
    </row>
    <row r="55" spans="1:5" x14ac:dyDescent="0.25">
      <c r="A55" s="4" t="s">
        <v>221</v>
      </c>
      <c r="B55" s="6" t="s">
        <v>166</v>
      </c>
      <c r="C55" s="6">
        <v>420</v>
      </c>
      <c r="D55" s="6">
        <v>260</v>
      </c>
      <c r="E55" s="6">
        <v>680</v>
      </c>
    </row>
    <row r="56" spans="1:5" x14ac:dyDescent="0.25">
      <c r="A56" s="4" t="s">
        <v>221</v>
      </c>
      <c r="B56" s="6" t="s">
        <v>167</v>
      </c>
      <c r="C56" s="20">
        <v>3500</v>
      </c>
      <c r="D56" s="20">
        <v>2440</v>
      </c>
      <c r="E56" s="20">
        <v>5940</v>
      </c>
    </row>
    <row r="57" spans="1:5" x14ac:dyDescent="0.25">
      <c r="A57" s="4" t="s">
        <v>221</v>
      </c>
      <c r="B57" s="6" t="s">
        <v>168</v>
      </c>
      <c r="C57" s="20">
        <v>1730</v>
      </c>
      <c r="D57" s="6">
        <v>845</v>
      </c>
      <c r="E57" s="20">
        <v>2580</v>
      </c>
    </row>
    <row r="58" spans="1:5" x14ac:dyDescent="0.25">
      <c r="A58" s="4" t="s">
        <v>221</v>
      </c>
      <c r="B58" s="6" t="s">
        <v>169</v>
      </c>
      <c r="C58" s="6">
        <v>835</v>
      </c>
      <c r="D58" s="6">
        <v>820</v>
      </c>
      <c r="E58" s="20">
        <v>1655</v>
      </c>
    </row>
    <row r="59" spans="1:5" x14ac:dyDescent="0.25">
      <c r="A59" s="4" t="s">
        <v>221</v>
      </c>
      <c r="B59" s="6" t="s">
        <v>170</v>
      </c>
      <c r="C59" s="6">
        <v>155</v>
      </c>
      <c r="D59" s="6">
        <v>170</v>
      </c>
      <c r="E59" s="6">
        <v>325</v>
      </c>
    </row>
    <row r="60" spans="1:5" x14ac:dyDescent="0.25">
      <c r="A60" s="4" t="s">
        <v>221</v>
      </c>
      <c r="B60" s="6" t="s">
        <v>171</v>
      </c>
      <c r="C60" s="20">
        <v>4265</v>
      </c>
      <c r="D60" s="20">
        <v>2305</v>
      </c>
      <c r="E60" s="20">
        <v>6570</v>
      </c>
    </row>
    <row r="61" spans="1:5" x14ac:dyDescent="0.25">
      <c r="A61" s="4" t="s">
        <v>221</v>
      </c>
      <c r="B61" s="6" t="s">
        <v>172</v>
      </c>
      <c r="C61" s="20">
        <v>2735</v>
      </c>
      <c r="D61" s="20">
        <v>1640</v>
      </c>
      <c r="E61" s="20">
        <v>4375</v>
      </c>
    </row>
    <row r="62" spans="1:5" x14ac:dyDescent="0.25">
      <c r="A62" s="4" t="s">
        <v>221</v>
      </c>
      <c r="B62" s="6" t="s">
        <v>173</v>
      </c>
      <c r="C62" s="6">
        <v>310</v>
      </c>
      <c r="D62" s="6">
        <v>130</v>
      </c>
      <c r="E62" s="6">
        <v>440</v>
      </c>
    </row>
    <row r="63" spans="1:5" x14ac:dyDescent="0.25">
      <c r="A63" s="4" t="s">
        <v>221</v>
      </c>
      <c r="B63" s="6" t="s">
        <v>174</v>
      </c>
      <c r="C63" s="6">
        <v>95</v>
      </c>
      <c r="D63" s="6">
        <v>65</v>
      </c>
      <c r="E63" s="6">
        <v>155</v>
      </c>
    </row>
    <row r="64" spans="1:5" x14ac:dyDescent="0.25">
      <c r="A64" s="4" t="s">
        <v>221</v>
      </c>
      <c r="B64" s="6" t="s">
        <v>175</v>
      </c>
      <c r="C64" s="20">
        <v>15240</v>
      </c>
      <c r="D64" s="20">
        <v>8345</v>
      </c>
      <c r="E64" s="20">
        <v>23585</v>
      </c>
    </row>
    <row r="65" spans="1:5" x14ac:dyDescent="0.25">
      <c r="A65" s="4" t="s">
        <v>221</v>
      </c>
      <c r="B65" s="6" t="s">
        <v>176</v>
      </c>
      <c r="C65" s="6">
        <v>385</v>
      </c>
      <c r="D65" s="6">
        <v>180</v>
      </c>
      <c r="E65" s="6">
        <v>565</v>
      </c>
    </row>
    <row r="66" spans="1:5" x14ac:dyDescent="0.25">
      <c r="A66" s="4" t="s">
        <v>221</v>
      </c>
      <c r="B66" s="6" t="s">
        <v>227</v>
      </c>
      <c r="C66" s="6">
        <v>5</v>
      </c>
      <c r="D66" s="6">
        <v>5</v>
      </c>
      <c r="E66" s="6">
        <v>10</v>
      </c>
    </row>
    <row r="67" spans="1:5" x14ac:dyDescent="0.25">
      <c r="A67" s="4" t="s">
        <v>221</v>
      </c>
      <c r="B67" s="6" t="s">
        <v>177</v>
      </c>
      <c r="C67" s="6">
        <v>260</v>
      </c>
      <c r="D67" s="6">
        <v>160</v>
      </c>
      <c r="E67" s="6">
        <v>420</v>
      </c>
    </row>
    <row r="68" spans="1:5" x14ac:dyDescent="0.25">
      <c r="A68" s="4" t="s">
        <v>221</v>
      </c>
      <c r="B68" s="6" t="s">
        <v>178</v>
      </c>
      <c r="C68" s="20">
        <v>2020</v>
      </c>
      <c r="D68" s="20">
        <v>1135</v>
      </c>
      <c r="E68" s="20">
        <v>3155</v>
      </c>
    </row>
    <row r="69" spans="1:5" x14ac:dyDescent="0.25">
      <c r="A69" s="4" t="s">
        <v>221</v>
      </c>
      <c r="B69" s="6" t="s">
        <v>179</v>
      </c>
      <c r="C69" s="6">
        <v>405</v>
      </c>
      <c r="D69" s="6">
        <v>205</v>
      </c>
      <c r="E69" s="6">
        <v>615</v>
      </c>
    </row>
    <row r="70" spans="1:5" x14ac:dyDescent="0.25">
      <c r="A70" s="4" t="s">
        <v>221</v>
      </c>
      <c r="B70" s="6" t="s">
        <v>180</v>
      </c>
      <c r="C70" s="6">
        <v>35</v>
      </c>
      <c r="D70" s="6">
        <v>10</v>
      </c>
      <c r="E70" s="6">
        <v>45</v>
      </c>
    </row>
    <row r="71" spans="1:5" x14ac:dyDescent="0.25">
      <c r="A71" s="4" t="s">
        <v>221</v>
      </c>
      <c r="B71" s="6" t="s">
        <v>181</v>
      </c>
      <c r="C71" s="6">
        <v>160</v>
      </c>
      <c r="D71" s="6">
        <v>95</v>
      </c>
      <c r="E71" s="6">
        <v>255</v>
      </c>
    </row>
    <row r="72" spans="1:5" x14ac:dyDescent="0.25">
      <c r="A72" s="4" t="s">
        <v>221</v>
      </c>
      <c r="B72" s="6" t="s">
        <v>182</v>
      </c>
      <c r="C72" s="20">
        <v>1730</v>
      </c>
      <c r="D72" s="6">
        <v>40</v>
      </c>
      <c r="E72" s="20">
        <v>1770</v>
      </c>
    </row>
    <row r="73" spans="1:5" x14ac:dyDescent="0.25">
      <c r="A73" s="4" t="s">
        <v>87</v>
      </c>
      <c r="B73" t="s">
        <v>23</v>
      </c>
    </row>
    <row r="74" spans="1:5" x14ac:dyDescent="0.25">
      <c r="A74" s="4" t="s">
        <v>88</v>
      </c>
      <c r="B74" t="s">
        <v>286</v>
      </c>
    </row>
    <row r="75" spans="1:5" x14ac:dyDescent="0.25">
      <c r="A75" s="4"/>
    </row>
    <row r="76" spans="1:5" x14ac:dyDescent="0.25">
      <c r="A76" s="4"/>
    </row>
    <row r="77" spans="1:5" x14ac:dyDescent="0.25">
      <c r="A77" s="4"/>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C14"/>
  <sheetViews>
    <sheetView showGridLines="0" workbookViewId="0"/>
  </sheetViews>
  <sheetFormatPr defaultColWidth="11.5546875" defaultRowHeight="15.75" x14ac:dyDescent="0.25"/>
  <cols>
    <col min="1" max="1" width="22.6640625" customWidth="1"/>
    <col min="2" max="3" width="12.6640625" customWidth="1"/>
  </cols>
  <sheetData>
    <row r="1" spans="1:3" ht="19.5" x14ac:dyDescent="0.3">
      <c r="A1" s="1" t="s">
        <v>244</v>
      </c>
    </row>
    <row r="2" spans="1:3" x14ac:dyDescent="0.25">
      <c r="A2" t="s">
        <v>57</v>
      </c>
    </row>
    <row r="3" spans="1:3" x14ac:dyDescent="0.25">
      <c r="A3" t="s">
        <v>58</v>
      </c>
    </row>
    <row r="4" spans="1:3" x14ac:dyDescent="0.25">
      <c r="A4" t="s">
        <v>228</v>
      </c>
    </row>
    <row r="5" spans="1:3" x14ac:dyDescent="0.25">
      <c r="A5" t="s">
        <v>60</v>
      </c>
    </row>
    <row r="6" spans="1:3" ht="31.5" x14ac:dyDescent="0.25">
      <c r="A6" s="3" t="s">
        <v>215</v>
      </c>
      <c r="B6" s="5" t="s">
        <v>222</v>
      </c>
      <c r="C6" s="5" t="s">
        <v>223</v>
      </c>
    </row>
    <row r="7" spans="1:3" x14ac:dyDescent="0.25">
      <c r="A7" s="8" t="s">
        <v>73</v>
      </c>
      <c r="B7" s="19">
        <v>64310</v>
      </c>
      <c r="C7" s="10">
        <v>1</v>
      </c>
    </row>
    <row r="8" spans="1:3" x14ac:dyDescent="0.25">
      <c r="A8" s="4" t="s">
        <v>229</v>
      </c>
      <c r="B8" s="20">
        <v>3205</v>
      </c>
      <c r="C8" s="7">
        <v>0.05</v>
      </c>
    </row>
    <row r="9" spans="1:3" x14ac:dyDescent="0.25">
      <c r="A9" s="4" t="s">
        <v>230</v>
      </c>
      <c r="B9" s="20">
        <v>61105</v>
      </c>
      <c r="C9" s="7">
        <v>0.95</v>
      </c>
    </row>
    <row r="10" spans="1:3" x14ac:dyDescent="0.25">
      <c r="A10" s="4" t="s">
        <v>87</v>
      </c>
      <c r="B10" t="s">
        <v>23</v>
      </c>
    </row>
    <row r="11" spans="1:3" x14ac:dyDescent="0.25">
      <c r="A11" s="4" t="s">
        <v>88</v>
      </c>
      <c r="B11" t="s">
        <v>286</v>
      </c>
    </row>
    <row r="12" spans="1:3" x14ac:dyDescent="0.25">
      <c r="A12" s="4"/>
    </row>
    <row r="13" spans="1:3" x14ac:dyDescent="0.25">
      <c r="A13" s="4"/>
    </row>
    <row r="14" spans="1:3" x14ac:dyDescent="0.25">
      <c r="A14" s="4"/>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31"/>
  <sheetViews>
    <sheetView workbookViewId="0"/>
  </sheetViews>
  <sheetFormatPr defaultColWidth="11.5546875" defaultRowHeight="15.75" x14ac:dyDescent="0.25"/>
  <cols>
    <col min="1" max="1" width="12.6640625" customWidth="1"/>
    <col min="2" max="2" width="100.6640625" customWidth="1"/>
  </cols>
  <sheetData>
    <row r="1" spans="1:2" ht="19.5" x14ac:dyDescent="0.3">
      <c r="A1" s="1" t="s">
        <v>17</v>
      </c>
    </row>
    <row r="2" spans="1:2" x14ac:dyDescent="0.25">
      <c r="A2" t="s">
        <v>18</v>
      </c>
    </row>
    <row r="3" spans="1:2" x14ac:dyDescent="0.25">
      <c r="A3" t="s">
        <v>19</v>
      </c>
    </row>
    <row r="4" spans="1:2" x14ac:dyDescent="0.25">
      <c r="A4" t="s">
        <v>20</v>
      </c>
      <c r="B4" t="s">
        <v>21</v>
      </c>
    </row>
    <row r="5" spans="1:2" x14ac:dyDescent="0.25">
      <c r="A5" t="s">
        <v>22</v>
      </c>
      <c r="B5" s="3" t="s">
        <v>23</v>
      </c>
    </row>
    <row r="6" spans="1:2" ht="31.5" x14ac:dyDescent="0.25">
      <c r="A6" t="s">
        <v>24</v>
      </c>
      <c r="B6" s="3" t="s">
        <v>286</v>
      </c>
    </row>
    <row r="7" spans="1:2" x14ac:dyDescent="0.25">
      <c r="A7" t="s">
        <v>25</v>
      </c>
      <c r="B7" s="3" t="s">
        <v>26</v>
      </c>
    </row>
    <row r="8" spans="1:2" x14ac:dyDescent="0.25">
      <c r="A8" t="s">
        <v>27</v>
      </c>
      <c r="B8" s="3" t="s">
        <v>28</v>
      </c>
    </row>
    <row r="9" spans="1:2" x14ac:dyDescent="0.25">
      <c r="A9" t="s">
        <v>29</v>
      </c>
      <c r="B9" s="3" t="s">
        <v>30</v>
      </c>
    </row>
    <row r="10" spans="1:2" ht="31.5" x14ac:dyDescent="0.25">
      <c r="A10" t="s">
        <v>31</v>
      </c>
      <c r="B10" s="3" t="s">
        <v>32</v>
      </c>
    </row>
    <row r="11" spans="1:2" x14ac:dyDescent="0.25">
      <c r="A11" t="s">
        <v>33</v>
      </c>
      <c r="B11" s="3" t="s">
        <v>34</v>
      </c>
    </row>
    <row r="12" spans="1:2" x14ac:dyDescent="0.25">
      <c r="A12" t="s">
        <v>35</v>
      </c>
      <c r="B12" s="3" t="s">
        <v>36</v>
      </c>
    </row>
    <row r="13" spans="1:2" ht="31.5" x14ac:dyDescent="0.25">
      <c r="A13" t="s">
        <v>37</v>
      </c>
      <c r="B13" s="3" t="s">
        <v>38</v>
      </c>
    </row>
    <row r="14" spans="1:2" x14ac:dyDescent="0.25">
      <c r="A14" t="s">
        <v>39</v>
      </c>
      <c r="B14" s="3" t="s">
        <v>40</v>
      </c>
    </row>
    <row r="15" spans="1:2" ht="33.75" customHeight="1" x14ac:dyDescent="0.25">
      <c r="A15" t="s">
        <v>41</v>
      </c>
      <c r="B15" s="3" t="s">
        <v>287</v>
      </c>
    </row>
    <row r="16" spans="1:2" x14ac:dyDescent="0.25">
      <c r="A16" t="s">
        <v>42</v>
      </c>
      <c r="B16" s="3" t="s">
        <v>43</v>
      </c>
    </row>
    <row r="17" spans="1:2" ht="47.25" x14ac:dyDescent="0.25">
      <c r="A17" t="s">
        <v>44</v>
      </c>
      <c r="B17" s="3" t="s">
        <v>45</v>
      </c>
    </row>
    <row r="18" spans="1:2" ht="31.5" x14ac:dyDescent="0.25">
      <c r="A18" t="s">
        <v>46</v>
      </c>
      <c r="B18" s="3" t="s">
        <v>47</v>
      </c>
    </row>
    <row r="19" spans="1:2" ht="31.5" x14ac:dyDescent="0.25">
      <c r="A19" t="s">
        <v>48</v>
      </c>
      <c r="B19" s="3" t="s">
        <v>49</v>
      </c>
    </row>
    <row r="20" spans="1:2" ht="47.25" x14ac:dyDescent="0.25">
      <c r="A20" t="s">
        <v>50</v>
      </c>
      <c r="B20" s="3" t="s">
        <v>51</v>
      </c>
    </row>
    <row r="21" spans="1:2" ht="31.5" x14ac:dyDescent="0.25">
      <c r="A21" t="s">
        <v>52</v>
      </c>
      <c r="B21" s="3" t="s">
        <v>53</v>
      </c>
    </row>
    <row r="22" spans="1:2" ht="31.5" x14ac:dyDescent="0.25">
      <c r="A22" t="s">
        <v>54</v>
      </c>
      <c r="B22" s="3" t="s">
        <v>55</v>
      </c>
    </row>
    <row r="23" spans="1:2" ht="31.5" x14ac:dyDescent="0.25">
      <c r="A23" t="s">
        <v>267</v>
      </c>
      <c r="B23" s="3" t="s">
        <v>258</v>
      </c>
    </row>
    <row r="24" spans="1:2" ht="31.5" x14ac:dyDescent="0.25">
      <c r="A24" t="s">
        <v>268</v>
      </c>
      <c r="B24" s="3" t="s">
        <v>259</v>
      </c>
    </row>
    <row r="25" spans="1:2" ht="47.25" x14ac:dyDescent="0.25">
      <c r="A25" t="s">
        <v>269</v>
      </c>
      <c r="B25" s="3" t="s">
        <v>260</v>
      </c>
    </row>
    <row r="26" spans="1:2" ht="31.5" x14ac:dyDescent="0.25">
      <c r="A26" t="s">
        <v>270</v>
      </c>
      <c r="B26" s="3" t="s">
        <v>261</v>
      </c>
    </row>
    <row r="27" spans="1:2" ht="31.5" x14ac:dyDescent="0.25">
      <c r="A27" t="s">
        <v>271</v>
      </c>
      <c r="B27" s="3" t="s">
        <v>262</v>
      </c>
    </row>
    <row r="28" spans="1:2" ht="63" x14ac:dyDescent="0.25">
      <c r="A28" t="s">
        <v>272</v>
      </c>
      <c r="B28" s="3" t="s">
        <v>263</v>
      </c>
    </row>
    <row r="29" spans="1:2" ht="63" x14ac:dyDescent="0.25">
      <c r="A29" t="s">
        <v>273</v>
      </c>
      <c r="B29" s="3" t="s">
        <v>264</v>
      </c>
    </row>
    <row r="30" spans="1:2" ht="47.25" x14ac:dyDescent="0.25">
      <c r="A30" t="s">
        <v>274</v>
      </c>
      <c r="B30" s="3" t="s">
        <v>265</v>
      </c>
    </row>
    <row r="31" spans="1:2" ht="31.5" x14ac:dyDescent="0.25">
      <c r="A31" t="s">
        <v>275</v>
      </c>
      <c r="B31" s="3" t="s">
        <v>266</v>
      </c>
    </row>
  </sheetData>
  <phoneticPr fontId="5" type="noConversion"/>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C16"/>
  <sheetViews>
    <sheetView showGridLines="0" workbookViewId="0"/>
  </sheetViews>
  <sheetFormatPr defaultColWidth="11.5546875" defaultRowHeight="15.75" x14ac:dyDescent="0.25"/>
  <cols>
    <col min="1" max="1" width="22.6640625" customWidth="1"/>
    <col min="2" max="3" width="12.6640625" customWidth="1"/>
  </cols>
  <sheetData>
    <row r="1" spans="1:3" ht="19.5" x14ac:dyDescent="0.3">
      <c r="A1" s="1" t="s">
        <v>245</v>
      </c>
    </row>
    <row r="2" spans="1:3" x14ac:dyDescent="0.25">
      <c r="A2" t="s">
        <v>57</v>
      </c>
    </row>
    <row r="3" spans="1:3" x14ac:dyDescent="0.25">
      <c r="A3" t="s">
        <v>58</v>
      </c>
    </row>
    <row r="4" spans="1:3" x14ac:dyDescent="0.25">
      <c r="A4" t="s">
        <v>231</v>
      </c>
    </row>
    <row r="5" spans="1:3" x14ac:dyDescent="0.25">
      <c r="A5" t="s">
        <v>60</v>
      </c>
    </row>
    <row r="6" spans="1:3" ht="31.5" x14ac:dyDescent="0.25">
      <c r="A6" s="3" t="s">
        <v>232</v>
      </c>
      <c r="B6" s="5" t="s">
        <v>222</v>
      </c>
      <c r="C6" s="5" t="s">
        <v>223</v>
      </c>
    </row>
    <row r="7" spans="1:3" x14ac:dyDescent="0.25">
      <c r="A7" s="8" t="s">
        <v>73</v>
      </c>
      <c r="B7" s="19">
        <v>64310</v>
      </c>
      <c r="C7" s="10">
        <v>1</v>
      </c>
    </row>
    <row r="8" spans="1:3" x14ac:dyDescent="0.25">
      <c r="A8" s="4" t="s">
        <v>233</v>
      </c>
      <c r="B8" s="20">
        <v>26165</v>
      </c>
      <c r="C8" s="7">
        <v>0.41</v>
      </c>
    </row>
    <row r="9" spans="1:3" x14ac:dyDescent="0.25">
      <c r="A9" s="4" t="s">
        <v>234</v>
      </c>
      <c r="B9" s="20">
        <v>37530</v>
      </c>
      <c r="C9" s="7">
        <v>0.57999999999999996</v>
      </c>
    </row>
    <row r="10" spans="1:3" x14ac:dyDescent="0.25">
      <c r="A10" s="4" t="s">
        <v>235</v>
      </c>
      <c r="B10" s="6">
        <v>600</v>
      </c>
      <c r="C10" s="7">
        <v>0.01</v>
      </c>
    </row>
    <row r="11" spans="1:3" x14ac:dyDescent="0.25">
      <c r="A11" s="4" t="s">
        <v>236</v>
      </c>
      <c r="B11" s="6">
        <v>15</v>
      </c>
      <c r="C11" s="7">
        <v>0</v>
      </c>
    </row>
    <row r="12" spans="1:3" x14ac:dyDescent="0.25">
      <c r="A12" s="4" t="s">
        <v>87</v>
      </c>
      <c r="B12" t="s">
        <v>23</v>
      </c>
    </row>
    <row r="13" spans="1:3" x14ac:dyDescent="0.25">
      <c r="A13" s="4" t="s">
        <v>88</v>
      </c>
      <c r="B13" t="s">
        <v>286</v>
      </c>
    </row>
    <row r="14" spans="1:3" x14ac:dyDescent="0.25">
      <c r="A14" s="4"/>
    </row>
    <row r="15" spans="1:3" x14ac:dyDescent="0.25">
      <c r="A15" s="4"/>
    </row>
    <row r="16" spans="1:3" x14ac:dyDescent="0.25">
      <c r="A16" s="4"/>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2D956-9959-412C-A19D-C8972F02DAC4}">
  <sheetPr codeName="Sheet21"/>
  <dimension ref="A1:K29"/>
  <sheetViews>
    <sheetView showGridLines="0" workbookViewId="0"/>
  </sheetViews>
  <sheetFormatPr defaultColWidth="14.77734375" defaultRowHeight="15.75" x14ac:dyDescent="0.25"/>
  <sheetData>
    <row r="1" spans="1:11" ht="19.5" x14ac:dyDescent="0.3">
      <c r="A1" s="1" t="s">
        <v>284</v>
      </c>
    </row>
    <row r="2" spans="1:11" x14ac:dyDescent="0.25">
      <c r="A2" t="s">
        <v>57</v>
      </c>
    </row>
    <row r="3" spans="1:11" x14ac:dyDescent="0.25">
      <c r="A3" t="s">
        <v>58</v>
      </c>
    </row>
    <row r="4" spans="1:11" x14ac:dyDescent="0.25">
      <c r="A4" t="s">
        <v>246</v>
      </c>
    </row>
    <row r="5" spans="1:11" x14ac:dyDescent="0.25">
      <c r="A5" t="s">
        <v>60</v>
      </c>
    </row>
    <row r="6" spans="1:11" ht="110.25" x14ac:dyDescent="0.25">
      <c r="A6" s="3" t="s">
        <v>61</v>
      </c>
      <c r="B6" s="5" t="s">
        <v>247</v>
      </c>
      <c r="C6" s="5" t="s">
        <v>248</v>
      </c>
      <c r="D6" s="5" t="s">
        <v>249</v>
      </c>
      <c r="E6" s="5" t="s">
        <v>250</v>
      </c>
      <c r="F6" s="5" t="s">
        <v>251</v>
      </c>
      <c r="G6" s="5" t="s">
        <v>252</v>
      </c>
      <c r="H6" s="5" t="s">
        <v>253</v>
      </c>
      <c r="I6" s="5" t="s">
        <v>254</v>
      </c>
      <c r="J6" s="5" t="s">
        <v>255</v>
      </c>
      <c r="K6" s="5" t="s">
        <v>256</v>
      </c>
    </row>
    <row r="7" spans="1:11" x14ac:dyDescent="0.25">
      <c r="A7" s="8" t="s">
        <v>73</v>
      </c>
      <c r="B7" s="12">
        <v>270</v>
      </c>
      <c r="C7" s="12">
        <v>160</v>
      </c>
      <c r="D7" s="12">
        <v>80</v>
      </c>
      <c r="E7" s="12">
        <v>75</v>
      </c>
      <c r="F7" s="12">
        <v>10</v>
      </c>
      <c r="G7" s="15">
        <v>0.49</v>
      </c>
      <c r="H7" s="15">
        <v>0.46</v>
      </c>
      <c r="I7" s="15">
        <v>0.06</v>
      </c>
      <c r="J7" s="12">
        <v>19</v>
      </c>
      <c r="K7" s="10">
        <v>0.99</v>
      </c>
    </row>
    <row r="8" spans="1:11" x14ac:dyDescent="0.25">
      <c r="A8" s="4" t="s">
        <v>75</v>
      </c>
      <c r="B8" s="11" t="s">
        <v>86</v>
      </c>
      <c r="C8" s="11" t="s">
        <v>86</v>
      </c>
      <c r="D8" s="11">
        <v>0</v>
      </c>
      <c r="E8" s="11" t="s">
        <v>86</v>
      </c>
      <c r="F8" s="11">
        <v>0</v>
      </c>
      <c r="G8" s="16">
        <v>0</v>
      </c>
      <c r="H8" s="16">
        <v>1</v>
      </c>
      <c r="I8" s="16">
        <v>0</v>
      </c>
      <c r="J8" s="11">
        <v>15</v>
      </c>
      <c r="K8" s="7">
        <v>1</v>
      </c>
    </row>
    <row r="9" spans="1:11" x14ac:dyDescent="0.25">
      <c r="A9" s="4" t="s">
        <v>76</v>
      </c>
      <c r="B9" s="11">
        <v>5</v>
      </c>
      <c r="C9" s="11">
        <v>5</v>
      </c>
      <c r="D9" s="11" t="s">
        <v>86</v>
      </c>
      <c r="E9" s="11" t="s">
        <v>86</v>
      </c>
      <c r="F9" s="11">
        <v>0</v>
      </c>
      <c r="G9" s="11">
        <v>0.33</v>
      </c>
      <c r="H9" s="16">
        <v>0.67</v>
      </c>
      <c r="I9" s="11">
        <v>0</v>
      </c>
      <c r="J9" s="11">
        <v>9</v>
      </c>
      <c r="K9" s="7">
        <v>1</v>
      </c>
    </row>
    <row r="10" spans="1:11" x14ac:dyDescent="0.25">
      <c r="A10" s="4" t="s">
        <v>77</v>
      </c>
      <c r="B10" s="11">
        <v>10</v>
      </c>
      <c r="C10" s="11" t="s">
        <v>86</v>
      </c>
      <c r="D10" s="11" t="s">
        <v>86</v>
      </c>
      <c r="E10" s="11" t="s">
        <v>86</v>
      </c>
      <c r="F10" s="11">
        <v>0</v>
      </c>
      <c r="G10" s="11">
        <v>0.5</v>
      </c>
      <c r="H10" s="16">
        <v>0.5</v>
      </c>
      <c r="I10" s="11">
        <v>0</v>
      </c>
      <c r="J10" s="11">
        <v>26</v>
      </c>
      <c r="K10" s="7">
        <v>1</v>
      </c>
    </row>
    <row r="11" spans="1:11" x14ac:dyDescent="0.25">
      <c r="A11" s="4" t="s">
        <v>78</v>
      </c>
      <c r="B11" s="11">
        <v>10</v>
      </c>
      <c r="C11" s="11">
        <v>10</v>
      </c>
      <c r="D11" s="11">
        <v>5</v>
      </c>
      <c r="E11" s="11">
        <v>5</v>
      </c>
      <c r="F11" s="11">
        <v>0</v>
      </c>
      <c r="G11" s="16">
        <v>0.56000000000000005</v>
      </c>
      <c r="H11" s="16">
        <v>0.44</v>
      </c>
      <c r="I11" s="16">
        <v>0</v>
      </c>
      <c r="J11" s="11">
        <v>21</v>
      </c>
      <c r="K11" s="7">
        <v>1</v>
      </c>
    </row>
    <row r="12" spans="1:11" x14ac:dyDescent="0.25">
      <c r="A12" s="4" t="s">
        <v>79</v>
      </c>
      <c r="B12" s="11">
        <v>10</v>
      </c>
      <c r="C12" s="11">
        <v>15</v>
      </c>
      <c r="D12" s="11">
        <v>5</v>
      </c>
      <c r="E12" s="11">
        <v>5</v>
      </c>
      <c r="F12" s="11">
        <v>0</v>
      </c>
      <c r="G12" s="11">
        <v>0.54</v>
      </c>
      <c r="H12" s="16">
        <v>0.46</v>
      </c>
      <c r="I12" s="11">
        <v>0</v>
      </c>
      <c r="J12" s="11">
        <v>19</v>
      </c>
      <c r="K12" s="7">
        <v>1</v>
      </c>
    </row>
    <row r="13" spans="1:11" x14ac:dyDescent="0.25">
      <c r="A13" s="4" t="s">
        <v>80</v>
      </c>
      <c r="B13" s="11">
        <v>15</v>
      </c>
      <c r="C13" s="11">
        <v>10</v>
      </c>
      <c r="D13" s="11">
        <v>5</v>
      </c>
      <c r="E13" s="11">
        <v>5</v>
      </c>
      <c r="F13" s="11">
        <v>0</v>
      </c>
      <c r="G13" s="11">
        <v>0.4</v>
      </c>
      <c r="H13" s="16">
        <v>0.6</v>
      </c>
      <c r="I13" s="11">
        <v>0</v>
      </c>
      <c r="J13" s="11">
        <v>9</v>
      </c>
      <c r="K13" s="7">
        <v>0.9</v>
      </c>
    </row>
    <row r="14" spans="1:11" x14ac:dyDescent="0.25">
      <c r="A14" s="4" t="s">
        <v>81</v>
      </c>
      <c r="B14" s="11">
        <v>35</v>
      </c>
      <c r="C14" s="11">
        <v>10</v>
      </c>
      <c r="D14" s="11">
        <v>5</v>
      </c>
      <c r="E14" s="11">
        <v>5</v>
      </c>
      <c r="F14" s="11">
        <v>0</v>
      </c>
      <c r="G14" s="16">
        <v>0.57999999999999996</v>
      </c>
      <c r="H14" s="16">
        <v>0.42</v>
      </c>
      <c r="I14" s="16">
        <v>0</v>
      </c>
      <c r="J14" s="11">
        <v>20</v>
      </c>
      <c r="K14" s="7">
        <v>0.92</v>
      </c>
    </row>
    <row r="15" spans="1:11" x14ac:dyDescent="0.25">
      <c r="A15" s="4" t="s">
        <v>82</v>
      </c>
      <c r="B15" s="11">
        <v>55</v>
      </c>
      <c r="C15" s="11">
        <v>30</v>
      </c>
      <c r="D15" s="11">
        <v>15</v>
      </c>
      <c r="E15" s="11">
        <v>10</v>
      </c>
      <c r="F15" s="11">
        <v>5</v>
      </c>
      <c r="G15" s="11">
        <v>0.53</v>
      </c>
      <c r="H15" s="16">
        <v>0.37</v>
      </c>
      <c r="I15" s="11">
        <v>0.1</v>
      </c>
      <c r="J15" s="11">
        <v>16</v>
      </c>
      <c r="K15" s="7">
        <v>1</v>
      </c>
    </row>
    <row r="16" spans="1:11" x14ac:dyDescent="0.25">
      <c r="A16" s="18" t="s">
        <v>83</v>
      </c>
      <c r="B16" s="11">
        <v>135</v>
      </c>
      <c r="C16" s="11">
        <v>80</v>
      </c>
      <c r="D16" s="11">
        <v>35</v>
      </c>
      <c r="E16" s="11">
        <v>35</v>
      </c>
      <c r="F16" s="11">
        <v>5</v>
      </c>
      <c r="G16" s="12">
        <v>0.46</v>
      </c>
      <c r="H16" s="17">
        <v>0.46</v>
      </c>
      <c r="I16" s="12">
        <v>0.08</v>
      </c>
      <c r="J16" s="12">
        <v>23</v>
      </c>
      <c r="K16" s="7">
        <v>1</v>
      </c>
    </row>
    <row r="17" spans="1:11" x14ac:dyDescent="0.25">
      <c r="A17" s="8" t="s">
        <v>84</v>
      </c>
      <c r="B17" s="12">
        <v>30</v>
      </c>
      <c r="C17" s="12">
        <v>30</v>
      </c>
      <c r="D17" s="12">
        <v>15</v>
      </c>
      <c r="E17" s="12">
        <v>15</v>
      </c>
      <c r="F17" s="12">
        <v>0</v>
      </c>
      <c r="G17" s="15">
        <v>0.5</v>
      </c>
      <c r="H17" s="15">
        <v>0.5</v>
      </c>
      <c r="I17" s="15">
        <v>0</v>
      </c>
      <c r="J17" s="12">
        <v>19</v>
      </c>
      <c r="K17" s="10">
        <v>1</v>
      </c>
    </row>
    <row r="18" spans="1:11" x14ac:dyDescent="0.25">
      <c r="A18" s="8" t="s">
        <v>85</v>
      </c>
      <c r="B18" s="12">
        <v>240</v>
      </c>
      <c r="C18" s="12">
        <v>130</v>
      </c>
      <c r="D18" s="12">
        <v>65</v>
      </c>
      <c r="E18" s="12">
        <v>60</v>
      </c>
      <c r="F18" s="12">
        <v>10</v>
      </c>
      <c r="G18" s="15">
        <v>0.48</v>
      </c>
      <c r="H18" s="15">
        <v>0.45</v>
      </c>
      <c r="I18" s="15">
        <v>7.0000000000000007E-2</v>
      </c>
      <c r="J18" s="12">
        <v>20</v>
      </c>
      <c r="K18" s="10">
        <v>0.98</v>
      </c>
    </row>
    <row r="19" spans="1:11" x14ac:dyDescent="0.25">
      <c r="A19" s="4" t="s">
        <v>87</v>
      </c>
      <c r="B19" t="s">
        <v>23</v>
      </c>
    </row>
    <row r="20" spans="1:11" x14ac:dyDescent="0.25">
      <c r="A20" s="4" t="s">
        <v>88</v>
      </c>
      <c r="B20" t="s">
        <v>286</v>
      </c>
    </row>
    <row r="21" spans="1:11" x14ac:dyDescent="0.25">
      <c r="A21" s="4" t="s">
        <v>257</v>
      </c>
      <c r="B21" t="s">
        <v>258</v>
      </c>
    </row>
    <row r="22" spans="1:11" x14ac:dyDescent="0.25">
      <c r="A22" s="4" t="s">
        <v>276</v>
      </c>
      <c r="B22" t="s">
        <v>259</v>
      </c>
    </row>
    <row r="23" spans="1:11" x14ac:dyDescent="0.25">
      <c r="A23" s="4" t="s">
        <v>277</v>
      </c>
      <c r="B23" t="s">
        <v>260</v>
      </c>
    </row>
    <row r="24" spans="1:11" x14ac:dyDescent="0.25">
      <c r="A24" s="4" t="s">
        <v>278</v>
      </c>
      <c r="B24" t="s">
        <v>261</v>
      </c>
    </row>
    <row r="25" spans="1:11" x14ac:dyDescent="0.25">
      <c r="A25" s="4" t="s">
        <v>279</v>
      </c>
      <c r="B25" t="s">
        <v>262</v>
      </c>
    </row>
    <row r="26" spans="1:11" x14ac:dyDescent="0.25">
      <c r="A26" s="4" t="s">
        <v>280</v>
      </c>
      <c r="B26" t="s">
        <v>263</v>
      </c>
    </row>
    <row r="27" spans="1:11" x14ac:dyDescent="0.25">
      <c r="A27" s="4" t="s">
        <v>281</v>
      </c>
      <c r="B27" t="s">
        <v>264</v>
      </c>
    </row>
    <row r="28" spans="1:11" x14ac:dyDescent="0.25">
      <c r="A28" s="4" t="s">
        <v>282</v>
      </c>
      <c r="B28" t="s">
        <v>265</v>
      </c>
    </row>
    <row r="29" spans="1:11" x14ac:dyDescent="0.25">
      <c r="A29" s="4" t="s">
        <v>283</v>
      </c>
      <c r="B29" t="s">
        <v>266</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26"/>
  <sheetViews>
    <sheetView showGridLines="0" workbookViewId="0"/>
  </sheetViews>
  <sheetFormatPr defaultColWidth="11.5546875" defaultRowHeight="15.75" x14ac:dyDescent="0.25"/>
  <cols>
    <col min="1" max="1" width="22.6640625" customWidth="1"/>
    <col min="2" max="12" width="12.6640625" customWidth="1"/>
  </cols>
  <sheetData>
    <row r="1" spans="1:12" ht="19.5" x14ac:dyDescent="0.3">
      <c r="A1" s="1" t="s">
        <v>56</v>
      </c>
    </row>
    <row r="2" spans="1:12" x14ac:dyDescent="0.25">
      <c r="A2" t="s">
        <v>57</v>
      </c>
    </row>
    <row r="3" spans="1:12" x14ac:dyDescent="0.25">
      <c r="A3" t="s">
        <v>58</v>
      </c>
    </row>
    <row r="4" spans="1:12" x14ac:dyDescent="0.25">
      <c r="A4" t="s">
        <v>59</v>
      </c>
    </row>
    <row r="5" spans="1:12" x14ac:dyDescent="0.25">
      <c r="A5" t="s">
        <v>60</v>
      </c>
    </row>
    <row r="6" spans="1:12" ht="63" x14ac:dyDescent="0.25">
      <c r="A6" s="3" t="s">
        <v>61</v>
      </c>
      <c r="B6" s="5" t="s">
        <v>62</v>
      </c>
      <c r="C6" s="5" t="s">
        <v>63</v>
      </c>
      <c r="D6" s="5" t="s">
        <v>64</v>
      </c>
      <c r="E6" s="5" t="s">
        <v>65</v>
      </c>
      <c r="F6" s="5" t="s">
        <v>66</v>
      </c>
      <c r="G6" s="5" t="s">
        <v>67</v>
      </c>
      <c r="H6" s="5" t="s">
        <v>68</v>
      </c>
      <c r="I6" s="5" t="s">
        <v>69</v>
      </c>
      <c r="J6" s="5" t="s">
        <v>70</v>
      </c>
      <c r="K6" s="5" t="s">
        <v>71</v>
      </c>
      <c r="L6" s="5" t="s">
        <v>72</v>
      </c>
    </row>
    <row r="7" spans="1:12" x14ac:dyDescent="0.25">
      <c r="A7" s="8" t="s">
        <v>73</v>
      </c>
      <c r="B7" s="19">
        <v>15365</v>
      </c>
      <c r="C7" s="10">
        <v>1</v>
      </c>
      <c r="D7" s="19">
        <v>10605</v>
      </c>
      <c r="E7" s="10">
        <v>1</v>
      </c>
      <c r="F7" s="19">
        <v>11060</v>
      </c>
      <c r="G7" s="19">
        <v>9085</v>
      </c>
      <c r="H7" s="19">
        <v>1310</v>
      </c>
      <c r="I7" s="9">
        <v>670</v>
      </c>
      <c r="J7" s="10">
        <v>0.82</v>
      </c>
      <c r="K7" s="10">
        <v>0.12</v>
      </c>
      <c r="L7" s="10">
        <v>0.06</v>
      </c>
    </row>
    <row r="8" spans="1:12" x14ac:dyDescent="0.25">
      <c r="A8" s="4" t="s">
        <v>74</v>
      </c>
      <c r="B8" s="6">
        <v>170</v>
      </c>
      <c r="C8" s="7">
        <v>0.01</v>
      </c>
      <c r="D8" s="6">
        <v>40</v>
      </c>
      <c r="E8" s="7">
        <v>0</v>
      </c>
      <c r="F8" s="6">
        <v>45</v>
      </c>
      <c r="G8" s="6">
        <v>30</v>
      </c>
      <c r="H8" s="6" t="s">
        <v>86</v>
      </c>
      <c r="I8" s="6">
        <v>15</v>
      </c>
      <c r="J8" s="7">
        <v>0.62</v>
      </c>
      <c r="K8" s="7" t="s">
        <v>86</v>
      </c>
      <c r="L8" s="7" t="s">
        <v>86</v>
      </c>
    </row>
    <row r="9" spans="1:12" x14ac:dyDescent="0.25">
      <c r="A9" s="4" t="s">
        <v>75</v>
      </c>
      <c r="B9" s="6">
        <v>430</v>
      </c>
      <c r="C9" s="7">
        <v>0.03</v>
      </c>
      <c r="D9" s="6">
        <v>240</v>
      </c>
      <c r="E9" s="7">
        <v>0.02</v>
      </c>
      <c r="F9" s="6">
        <v>210</v>
      </c>
      <c r="G9" s="6">
        <v>150</v>
      </c>
      <c r="H9" s="6">
        <v>15</v>
      </c>
      <c r="I9" s="6">
        <v>40</v>
      </c>
      <c r="J9" s="7">
        <v>0.73</v>
      </c>
      <c r="K9" s="7">
        <v>0.08</v>
      </c>
      <c r="L9" s="7">
        <v>0.19</v>
      </c>
    </row>
    <row r="10" spans="1:12" x14ac:dyDescent="0.25">
      <c r="A10" s="4" t="s">
        <v>76</v>
      </c>
      <c r="B10" s="6">
        <v>355</v>
      </c>
      <c r="C10" s="7">
        <v>0.02</v>
      </c>
      <c r="D10" s="6">
        <v>295</v>
      </c>
      <c r="E10" s="7">
        <v>0.03</v>
      </c>
      <c r="F10" s="6">
        <v>290</v>
      </c>
      <c r="G10" s="6">
        <v>235</v>
      </c>
      <c r="H10" s="6">
        <v>30</v>
      </c>
      <c r="I10" s="6">
        <v>25</v>
      </c>
      <c r="J10" s="7">
        <v>0.82</v>
      </c>
      <c r="K10" s="7">
        <v>0.1</v>
      </c>
      <c r="L10" s="7">
        <v>0.08</v>
      </c>
    </row>
    <row r="11" spans="1:12" x14ac:dyDescent="0.25">
      <c r="A11" s="4" t="s">
        <v>77</v>
      </c>
      <c r="B11" s="6">
        <v>435</v>
      </c>
      <c r="C11" s="7">
        <v>0.03</v>
      </c>
      <c r="D11" s="6">
        <v>315</v>
      </c>
      <c r="E11" s="7">
        <v>0.03</v>
      </c>
      <c r="F11" s="6">
        <v>375</v>
      </c>
      <c r="G11" s="6">
        <v>295</v>
      </c>
      <c r="H11" s="6">
        <v>40</v>
      </c>
      <c r="I11" s="6">
        <v>40</v>
      </c>
      <c r="J11" s="7">
        <v>0.79</v>
      </c>
      <c r="K11" s="7">
        <v>0.11</v>
      </c>
      <c r="L11" s="7">
        <v>0.1</v>
      </c>
    </row>
    <row r="12" spans="1:12" x14ac:dyDescent="0.25">
      <c r="A12" s="4" t="s">
        <v>78</v>
      </c>
      <c r="B12" s="6">
        <v>445</v>
      </c>
      <c r="C12" s="7">
        <v>0.03</v>
      </c>
      <c r="D12" s="6">
        <v>355</v>
      </c>
      <c r="E12" s="7">
        <v>0.03</v>
      </c>
      <c r="F12" s="6">
        <v>370</v>
      </c>
      <c r="G12" s="6">
        <v>280</v>
      </c>
      <c r="H12" s="6">
        <v>50</v>
      </c>
      <c r="I12" s="6">
        <v>40</v>
      </c>
      <c r="J12" s="7">
        <v>0.76</v>
      </c>
      <c r="K12" s="7">
        <v>0.13</v>
      </c>
      <c r="L12" s="7">
        <v>0.11</v>
      </c>
    </row>
    <row r="13" spans="1:12" x14ac:dyDescent="0.25">
      <c r="A13" s="4" t="s">
        <v>79</v>
      </c>
      <c r="B13" s="6">
        <v>805</v>
      </c>
      <c r="C13" s="7">
        <v>0.05</v>
      </c>
      <c r="D13" s="6">
        <v>455</v>
      </c>
      <c r="E13" s="7">
        <v>0.04</v>
      </c>
      <c r="F13" s="6">
        <v>465</v>
      </c>
      <c r="G13" s="6">
        <v>355</v>
      </c>
      <c r="H13" s="6">
        <v>60</v>
      </c>
      <c r="I13" s="6">
        <v>50</v>
      </c>
      <c r="J13" s="7">
        <v>0.77</v>
      </c>
      <c r="K13" s="7">
        <v>0.13</v>
      </c>
      <c r="L13" s="7">
        <v>0.1</v>
      </c>
    </row>
    <row r="14" spans="1:12" x14ac:dyDescent="0.25">
      <c r="A14" s="4" t="s">
        <v>80</v>
      </c>
      <c r="B14" s="20">
        <v>2025</v>
      </c>
      <c r="C14" s="7">
        <v>0.13</v>
      </c>
      <c r="D14" s="20">
        <v>1200</v>
      </c>
      <c r="E14" s="7">
        <v>0.11</v>
      </c>
      <c r="F14" s="6">
        <v>820</v>
      </c>
      <c r="G14" s="6">
        <v>640</v>
      </c>
      <c r="H14" s="6">
        <v>95</v>
      </c>
      <c r="I14" s="6">
        <v>85</v>
      </c>
      <c r="J14" s="7">
        <v>0.78</v>
      </c>
      <c r="K14" s="7">
        <v>0.12</v>
      </c>
      <c r="L14" s="7">
        <v>0.1</v>
      </c>
    </row>
    <row r="15" spans="1:12" x14ac:dyDescent="0.25">
      <c r="A15" s="4" t="s">
        <v>81</v>
      </c>
      <c r="B15" s="20">
        <v>3370</v>
      </c>
      <c r="C15" s="7">
        <v>0.22</v>
      </c>
      <c r="D15" s="20">
        <v>2180</v>
      </c>
      <c r="E15" s="7">
        <v>0.21</v>
      </c>
      <c r="F15" s="20">
        <v>1895</v>
      </c>
      <c r="G15" s="20">
        <v>1610</v>
      </c>
      <c r="H15" s="6">
        <v>185</v>
      </c>
      <c r="I15" s="6">
        <v>95</v>
      </c>
      <c r="J15" s="7">
        <v>0.85</v>
      </c>
      <c r="K15" s="7">
        <v>0.1</v>
      </c>
      <c r="L15" s="7">
        <v>0.05</v>
      </c>
    </row>
    <row r="16" spans="1:12" x14ac:dyDescent="0.25">
      <c r="A16" s="4" t="s">
        <v>82</v>
      </c>
      <c r="B16" s="20">
        <v>3445</v>
      </c>
      <c r="C16" s="7">
        <v>0.22</v>
      </c>
      <c r="D16" s="20">
        <v>2740</v>
      </c>
      <c r="E16" s="7">
        <v>0.26</v>
      </c>
      <c r="F16" s="20">
        <v>3035</v>
      </c>
      <c r="G16" s="20">
        <v>2550</v>
      </c>
      <c r="H16" s="6">
        <v>345</v>
      </c>
      <c r="I16" s="6">
        <v>140</v>
      </c>
      <c r="J16" s="7">
        <v>0.84</v>
      </c>
      <c r="K16" s="7">
        <v>0.11</v>
      </c>
      <c r="L16" s="7">
        <v>0.05</v>
      </c>
    </row>
    <row r="17" spans="1:12" x14ac:dyDescent="0.25">
      <c r="A17" s="4" t="s">
        <v>83</v>
      </c>
      <c r="B17" s="20">
        <v>3880</v>
      </c>
      <c r="C17" s="7">
        <v>0.25</v>
      </c>
      <c r="D17" s="20">
        <v>2790</v>
      </c>
      <c r="E17" s="7">
        <v>0.26</v>
      </c>
      <c r="F17" s="20">
        <v>3560</v>
      </c>
      <c r="G17" s="20">
        <v>2930</v>
      </c>
      <c r="H17" s="6">
        <v>490</v>
      </c>
      <c r="I17" s="6">
        <v>140</v>
      </c>
      <c r="J17" s="7">
        <v>0.82</v>
      </c>
      <c r="K17" s="7">
        <v>0.14000000000000001</v>
      </c>
      <c r="L17" s="7">
        <v>0.04</v>
      </c>
    </row>
    <row r="18" spans="1:12" x14ac:dyDescent="0.25">
      <c r="A18" s="8" t="s">
        <v>84</v>
      </c>
      <c r="B18" s="19">
        <v>2645</v>
      </c>
      <c r="C18" s="10">
        <v>0.17</v>
      </c>
      <c r="D18" s="19">
        <v>1700</v>
      </c>
      <c r="E18" s="10">
        <v>0.16</v>
      </c>
      <c r="F18" s="19">
        <v>1755</v>
      </c>
      <c r="G18" s="19">
        <v>1350</v>
      </c>
      <c r="H18" s="9">
        <v>195</v>
      </c>
      <c r="I18" s="9">
        <v>205</v>
      </c>
      <c r="J18" s="10">
        <v>0.77</v>
      </c>
      <c r="K18" s="10">
        <v>0.11</v>
      </c>
      <c r="L18" s="10">
        <v>0.12</v>
      </c>
    </row>
    <row r="19" spans="1:12" x14ac:dyDescent="0.25">
      <c r="A19" s="8" t="s">
        <v>85</v>
      </c>
      <c r="B19" s="19">
        <v>12720</v>
      </c>
      <c r="C19" s="10">
        <v>0.83</v>
      </c>
      <c r="D19" s="19">
        <v>8910</v>
      </c>
      <c r="E19" s="10">
        <v>0.84</v>
      </c>
      <c r="F19" s="19">
        <v>9305</v>
      </c>
      <c r="G19" s="19">
        <v>7730</v>
      </c>
      <c r="H19" s="19">
        <v>1115</v>
      </c>
      <c r="I19" s="9">
        <v>460</v>
      </c>
      <c r="J19" s="10">
        <v>0.83</v>
      </c>
      <c r="K19" s="10">
        <v>0.12</v>
      </c>
      <c r="L19" s="10">
        <v>0.05</v>
      </c>
    </row>
    <row r="20" spans="1:12" x14ac:dyDescent="0.25">
      <c r="A20" s="4" t="s">
        <v>87</v>
      </c>
      <c r="B20" t="s">
        <v>23</v>
      </c>
    </row>
    <row r="21" spans="1:12" x14ac:dyDescent="0.25">
      <c r="A21" s="4" t="s">
        <v>88</v>
      </c>
      <c r="B21" t="s">
        <v>286</v>
      </c>
    </row>
    <row r="22" spans="1:12" x14ac:dyDescent="0.25">
      <c r="A22" s="4" t="s">
        <v>89</v>
      </c>
      <c r="B22" t="s">
        <v>26</v>
      </c>
    </row>
    <row r="23" spans="1:12" x14ac:dyDescent="0.25">
      <c r="A23" s="4" t="s">
        <v>90</v>
      </c>
      <c r="B23" t="s">
        <v>28</v>
      </c>
    </row>
    <row r="24" spans="1:12" x14ac:dyDescent="0.25">
      <c r="A24" s="4" t="s">
        <v>91</v>
      </c>
      <c r="B24" t="s">
        <v>30</v>
      </c>
    </row>
    <row r="25" spans="1:12" x14ac:dyDescent="0.25">
      <c r="A25" t="s">
        <v>92</v>
      </c>
      <c r="B25" t="s">
        <v>32</v>
      </c>
    </row>
    <row r="26" spans="1:12" x14ac:dyDescent="0.25">
      <c r="A26" t="s">
        <v>93</v>
      </c>
      <c r="B26" t="s">
        <v>34</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24"/>
  <sheetViews>
    <sheetView showGridLines="0" workbookViewId="0"/>
  </sheetViews>
  <sheetFormatPr defaultColWidth="11.5546875" defaultRowHeight="15.75" x14ac:dyDescent="0.25"/>
  <cols>
    <col min="1" max="1" width="22.6640625" customWidth="1"/>
    <col min="2" max="10" width="12.6640625" customWidth="1"/>
  </cols>
  <sheetData>
    <row r="1" spans="1:10" ht="19.5" x14ac:dyDescent="0.3">
      <c r="A1" s="1" t="s">
        <v>94</v>
      </c>
    </row>
    <row r="2" spans="1:10" x14ac:dyDescent="0.25">
      <c r="A2" t="s">
        <v>57</v>
      </c>
    </row>
    <row r="3" spans="1:10" x14ac:dyDescent="0.25">
      <c r="A3" t="s">
        <v>58</v>
      </c>
    </row>
    <row r="4" spans="1:10" x14ac:dyDescent="0.25">
      <c r="A4" t="s">
        <v>59</v>
      </c>
    </row>
    <row r="5" spans="1:10" x14ac:dyDescent="0.25">
      <c r="A5" t="s">
        <v>60</v>
      </c>
    </row>
    <row r="6" spans="1:10" ht="63" x14ac:dyDescent="0.25">
      <c r="A6" s="3" t="s">
        <v>61</v>
      </c>
      <c r="B6" s="5" t="s">
        <v>95</v>
      </c>
      <c r="C6" s="5" t="s">
        <v>96</v>
      </c>
      <c r="D6" s="5" t="s">
        <v>97</v>
      </c>
      <c r="E6" s="5" t="s">
        <v>98</v>
      </c>
      <c r="F6" s="5" t="s">
        <v>99</v>
      </c>
      <c r="G6" s="5" t="s">
        <v>100</v>
      </c>
      <c r="H6" s="5" t="s">
        <v>101</v>
      </c>
      <c r="I6" s="5" t="s">
        <v>102</v>
      </c>
      <c r="J6" s="5" t="s">
        <v>103</v>
      </c>
    </row>
    <row r="7" spans="1:10" x14ac:dyDescent="0.25">
      <c r="A7" s="8" t="s">
        <v>73</v>
      </c>
      <c r="B7" s="19">
        <v>15365</v>
      </c>
      <c r="C7" s="19">
        <v>7505</v>
      </c>
      <c r="D7" s="19">
        <v>2195</v>
      </c>
      <c r="E7" s="19">
        <v>4575</v>
      </c>
      <c r="F7" s="19">
        <v>1085</v>
      </c>
      <c r="G7" s="10">
        <v>0.49</v>
      </c>
      <c r="H7" s="10">
        <v>0.14000000000000001</v>
      </c>
      <c r="I7" s="10">
        <v>0.3</v>
      </c>
      <c r="J7" s="10">
        <v>7.0000000000000007E-2</v>
      </c>
    </row>
    <row r="8" spans="1:10" x14ac:dyDescent="0.25">
      <c r="A8" s="4" t="s">
        <v>74</v>
      </c>
      <c r="B8" s="6">
        <v>170</v>
      </c>
      <c r="C8" s="6">
        <v>95</v>
      </c>
      <c r="D8" s="6">
        <v>5</v>
      </c>
      <c r="E8" s="6">
        <v>70</v>
      </c>
      <c r="F8" s="6">
        <v>0</v>
      </c>
      <c r="G8" s="7">
        <v>0.55000000000000004</v>
      </c>
      <c r="H8" s="7">
        <v>0.03</v>
      </c>
      <c r="I8" s="7">
        <v>0.42</v>
      </c>
      <c r="J8" s="7">
        <v>0</v>
      </c>
    </row>
    <row r="9" spans="1:10" x14ac:dyDescent="0.25">
      <c r="A9" s="4" t="s">
        <v>75</v>
      </c>
      <c r="B9" s="6">
        <v>430</v>
      </c>
      <c r="C9" s="6">
        <v>200</v>
      </c>
      <c r="D9" s="6">
        <v>35</v>
      </c>
      <c r="E9" s="6">
        <v>135</v>
      </c>
      <c r="F9" s="6">
        <v>65</v>
      </c>
      <c r="G9" s="7">
        <v>0.46</v>
      </c>
      <c r="H9" s="7">
        <v>0.08</v>
      </c>
      <c r="I9" s="7">
        <v>0.31</v>
      </c>
      <c r="J9" s="7">
        <v>0.15</v>
      </c>
    </row>
    <row r="10" spans="1:10" x14ac:dyDescent="0.25">
      <c r="A10" s="4" t="s">
        <v>76</v>
      </c>
      <c r="B10" s="6">
        <v>355</v>
      </c>
      <c r="C10" s="6">
        <v>145</v>
      </c>
      <c r="D10" s="6">
        <v>55</v>
      </c>
      <c r="E10" s="6">
        <v>100</v>
      </c>
      <c r="F10" s="6">
        <v>55</v>
      </c>
      <c r="G10" s="7">
        <v>0.41</v>
      </c>
      <c r="H10" s="7">
        <v>0.16</v>
      </c>
      <c r="I10" s="7">
        <v>0.28999999999999998</v>
      </c>
      <c r="J10" s="7">
        <v>0.15</v>
      </c>
    </row>
    <row r="11" spans="1:10" x14ac:dyDescent="0.25">
      <c r="A11" s="4" t="s">
        <v>77</v>
      </c>
      <c r="B11" s="6">
        <v>435</v>
      </c>
      <c r="C11" s="6">
        <v>210</v>
      </c>
      <c r="D11" s="6">
        <v>55</v>
      </c>
      <c r="E11" s="6">
        <v>125</v>
      </c>
      <c r="F11" s="6">
        <v>45</v>
      </c>
      <c r="G11" s="7">
        <v>0.48</v>
      </c>
      <c r="H11" s="7">
        <v>0.13</v>
      </c>
      <c r="I11" s="7">
        <v>0.28999999999999998</v>
      </c>
      <c r="J11" s="7">
        <v>0.1</v>
      </c>
    </row>
    <row r="12" spans="1:10" x14ac:dyDescent="0.25">
      <c r="A12" s="4" t="s">
        <v>78</v>
      </c>
      <c r="B12" s="6">
        <v>445</v>
      </c>
      <c r="C12" s="6">
        <v>190</v>
      </c>
      <c r="D12" s="6">
        <v>60</v>
      </c>
      <c r="E12" s="6">
        <v>145</v>
      </c>
      <c r="F12" s="6">
        <v>50</v>
      </c>
      <c r="G12" s="7">
        <v>0.43</v>
      </c>
      <c r="H12" s="7">
        <v>0.14000000000000001</v>
      </c>
      <c r="I12" s="7">
        <v>0.32</v>
      </c>
      <c r="J12" s="7">
        <v>0.11</v>
      </c>
    </row>
    <row r="13" spans="1:10" x14ac:dyDescent="0.25">
      <c r="A13" s="4" t="s">
        <v>79</v>
      </c>
      <c r="B13" s="6">
        <v>805</v>
      </c>
      <c r="C13" s="6">
        <v>440</v>
      </c>
      <c r="D13" s="6">
        <v>50</v>
      </c>
      <c r="E13" s="6">
        <v>250</v>
      </c>
      <c r="F13" s="6">
        <v>65</v>
      </c>
      <c r="G13" s="7">
        <v>0.55000000000000004</v>
      </c>
      <c r="H13" s="7">
        <v>0.06</v>
      </c>
      <c r="I13" s="7">
        <v>0.31</v>
      </c>
      <c r="J13" s="7">
        <v>0.08</v>
      </c>
    </row>
    <row r="14" spans="1:10" x14ac:dyDescent="0.25">
      <c r="A14" s="4" t="s">
        <v>80</v>
      </c>
      <c r="B14" s="20">
        <v>2025</v>
      </c>
      <c r="C14" s="20">
        <v>1070</v>
      </c>
      <c r="D14" s="6">
        <v>120</v>
      </c>
      <c r="E14" s="6">
        <v>640</v>
      </c>
      <c r="F14" s="6">
        <v>195</v>
      </c>
      <c r="G14" s="7">
        <v>0.53</v>
      </c>
      <c r="H14" s="7">
        <v>0.06</v>
      </c>
      <c r="I14" s="7">
        <v>0.32</v>
      </c>
      <c r="J14" s="7">
        <v>0.1</v>
      </c>
    </row>
    <row r="15" spans="1:10" x14ac:dyDescent="0.25">
      <c r="A15" s="4" t="s">
        <v>81</v>
      </c>
      <c r="B15" s="20">
        <v>3370</v>
      </c>
      <c r="C15" s="20">
        <v>1620</v>
      </c>
      <c r="D15" s="6">
        <v>450</v>
      </c>
      <c r="E15" s="20">
        <v>1035</v>
      </c>
      <c r="F15" s="6">
        <v>260</v>
      </c>
      <c r="G15" s="7">
        <v>0.48</v>
      </c>
      <c r="H15" s="7">
        <v>0.13</v>
      </c>
      <c r="I15" s="7">
        <v>0.31</v>
      </c>
      <c r="J15" s="7">
        <v>0.08</v>
      </c>
    </row>
    <row r="16" spans="1:10" x14ac:dyDescent="0.25">
      <c r="A16" s="4" t="s">
        <v>82</v>
      </c>
      <c r="B16" s="20">
        <v>3445</v>
      </c>
      <c r="C16" s="20">
        <v>1630</v>
      </c>
      <c r="D16" s="6">
        <v>620</v>
      </c>
      <c r="E16" s="20">
        <v>1000</v>
      </c>
      <c r="F16" s="6">
        <v>190</v>
      </c>
      <c r="G16" s="7">
        <v>0.47</v>
      </c>
      <c r="H16" s="7">
        <v>0.18</v>
      </c>
      <c r="I16" s="7">
        <v>0.28999999999999998</v>
      </c>
      <c r="J16" s="7">
        <v>0.06</v>
      </c>
    </row>
    <row r="17" spans="1:10" x14ac:dyDescent="0.25">
      <c r="A17" s="4" t="s">
        <v>83</v>
      </c>
      <c r="B17" s="20">
        <v>3880</v>
      </c>
      <c r="C17" s="20">
        <v>1905</v>
      </c>
      <c r="D17" s="6">
        <v>745</v>
      </c>
      <c r="E17" s="20">
        <v>1065</v>
      </c>
      <c r="F17" s="6">
        <v>165</v>
      </c>
      <c r="G17" s="7">
        <v>0.49</v>
      </c>
      <c r="H17" s="7">
        <v>0.19</v>
      </c>
      <c r="I17" s="7">
        <v>0.27</v>
      </c>
      <c r="J17" s="7">
        <v>0.04</v>
      </c>
    </row>
    <row r="18" spans="1:10" x14ac:dyDescent="0.25">
      <c r="A18" s="8" t="s">
        <v>84</v>
      </c>
      <c r="B18" s="19">
        <v>2645</v>
      </c>
      <c r="C18" s="19">
        <v>1280</v>
      </c>
      <c r="D18" s="9">
        <v>255</v>
      </c>
      <c r="E18" s="9">
        <v>830</v>
      </c>
      <c r="F18" s="9">
        <v>275</v>
      </c>
      <c r="G18" s="10">
        <v>0.48</v>
      </c>
      <c r="H18" s="10">
        <v>0.1</v>
      </c>
      <c r="I18" s="10">
        <v>0.31</v>
      </c>
      <c r="J18" s="10">
        <v>0.1</v>
      </c>
    </row>
    <row r="19" spans="1:10" x14ac:dyDescent="0.25">
      <c r="A19" s="8" t="s">
        <v>85</v>
      </c>
      <c r="B19" s="19">
        <v>12720</v>
      </c>
      <c r="C19" s="19">
        <v>6225</v>
      </c>
      <c r="D19" s="19">
        <v>1940</v>
      </c>
      <c r="E19" s="19">
        <v>3745</v>
      </c>
      <c r="F19" s="9">
        <v>810</v>
      </c>
      <c r="G19" s="10">
        <v>0.49</v>
      </c>
      <c r="H19" s="10">
        <v>0.15</v>
      </c>
      <c r="I19" s="10">
        <v>0.28999999999999998</v>
      </c>
      <c r="J19" s="10">
        <v>0.06</v>
      </c>
    </row>
    <row r="20" spans="1:10" x14ac:dyDescent="0.25">
      <c r="A20" s="4" t="s">
        <v>87</v>
      </c>
      <c r="B20" t="s">
        <v>23</v>
      </c>
    </row>
    <row r="21" spans="1:10" x14ac:dyDescent="0.25">
      <c r="A21" s="4" t="s">
        <v>88</v>
      </c>
      <c r="B21" t="s">
        <v>286</v>
      </c>
    </row>
    <row r="22" spans="1:10" x14ac:dyDescent="0.25">
      <c r="A22" s="4" t="s">
        <v>89</v>
      </c>
      <c r="B22" t="s">
        <v>26</v>
      </c>
    </row>
    <row r="23" spans="1:10" x14ac:dyDescent="0.25">
      <c r="A23" s="4" t="s">
        <v>104</v>
      </c>
      <c r="B23" t="s">
        <v>36</v>
      </c>
    </row>
    <row r="24" spans="1:10" x14ac:dyDescent="0.25">
      <c r="A24" s="4" t="s">
        <v>105</v>
      </c>
      <c r="B24" t="s">
        <v>38</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19"/>
  <sheetViews>
    <sheetView showGridLines="0" workbookViewId="0"/>
  </sheetViews>
  <sheetFormatPr defaultColWidth="11.5546875" defaultRowHeight="15.75" x14ac:dyDescent="0.25"/>
  <cols>
    <col min="1" max="1" width="22.6640625" customWidth="1"/>
    <col min="2" max="12" width="12.6640625" customWidth="1"/>
  </cols>
  <sheetData>
    <row r="1" spans="1:12" ht="19.5" x14ac:dyDescent="0.3">
      <c r="A1" s="1" t="s">
        <v>106</v>
      </c>
    </row>
    <row r="2" spans="1:12" x14ac:dyDescent="0.25">
      <c r="A2" t="s">
        <v>57</v>
      </c>
    </row>
    <row r="3" spans="1:12" x14ac:dyDescent="0.25">
      <c r="A3" t="s">
        <v>58</v>
      </c>
    </row>
    <row r="4" spans="1:12" x14ac:dyDescent="0.25">
      <c r="A4" t="s">
        <v>107</v>
      </c>
    </row>
    <row r="5" spans="1:12" x14ac:dyDescent="0.25">
      <c r="A5" t="s">
        <v>60</v>
      </c>
    </row>
    <row r="6" spans="1:12" ht="63" x14ac:dyDescent="0.25">
      <c r="A6" s="3" t="s">
        <v>108</v>
      </c>
      <c r="B6" s="5" t="s">
        <v>62</v>
      </c>
      <c r="C6" s="5" t="s">
        <v>63</v>
      </c>
      <c r="D6" s="5" t="s">
        <v>64</v>
      </c>
      <c r="E6" s="5" t="s">
        <v>65</v>
      </c>
      <c r="F6" s="5" t="s">
        <v>66</v>
      </c>
      <c r="G6" s="5" t="s">
        <v>67</v>
      </c>
      <c r="H6" s="5" t="s">
        <v>68</v>
      </c>
      <c r="I6" s="5" t="s">
        <v>69</v>
      </c>
      <c r="J6" s="5" t="s">
        <v>70</v>
      </c>
      <c r="K6" s="5" t="s">
        <v>71</v>
      </c>
      <c r="L6" s="5" t="s">
        <v>72</v>
      </c>
    </row>
    <row r="7" spans="1:12" x14ac:dyDescent="0.25">
      <c r="A7" s="8" t="s">
        <v>73</v>
      </c>
      <c r="B7" s="19">
        <v>15365</v>
      </c>
      <c r="C7" s="10">
        <v>1</v>
      </c>
      <c r="D7" s="19">
        <v>10605</v>
      </c>
      <c r="E7" s="10">
        <v>1</v>
      </c>
      <c r="F7" s="19">
        <v>11060</v>
      </c>
      <c r="G7" s="19">
        <v>9085</v>
      </c>
      <c r="H7" s="19">
        <v>1310</v>
      </c>
      <c r="I7" s="9">
        <v>670</v>
      </c>
      <c r="J7" s="10">
        <v>0.82</v>
      </c>
      <c r="K7" s="10">
        <v>0.12</v>
      </c>
      <c r="L7" s="10">
        <v>0.06</v>
      </c>
    </row>
    <row r="8" spans="1:12" x14ac:dyDescent="0.25">
      <c r="A8" s="4" t="s">
        <v>109</v>
      </c>
      <c r="B8" s="6">
        <v>25</v>
      </c>
      <c r="C8" s="7">
        <v>0</v>
      </c>
      <c r="D8" s="6">
        <v>5</v>
      </c>
      <c r="E8" s="7">
        <v>0</v>
      </c>
      <c r="F8" s="6">
        <v>20</v>
      </c>
      <c r="G8" s="6">
        <v>0</v>
      </c>
      <c r="H8" s="6">
        <v>5</v>
      </c>
      <c r="I8" s="6">
        <v>15</v>
      </c>
      <c r="J8" s="7">
        <v>0</v>
      </c>
      <c r="K8" s="7">
        <v>0.22</v>
      </c>
      <c r="L8" s="7">
        <v>0.78</v>
      </c>
    </row>
    <row r="9" spans="1:12" x14ac:dyDescent="0.25">
      <c r="A9" s="4" t="s">
        <v>110</v>
      </c>
      <c r="B9" s="20">
        <v>2190</v>
      </c>
      <c r="C9" s="7">
        <v>0.14000000000000001</v>
      </c>
      <c r="D9" s="20">
        <v>1450</v>
      </c>
      <c r="E9" s="7">
        <v>0.14000000000000001</v>
      </c>
      <c r="F9" s="20">
        <v>1550</v>
      </c>
      <c r="G9" s="20">
        <v>1060</v>
      </c>
      <c r="H9" s="6">
        <v>355</v>
      </c>
      <c r="I9" s="6">
        <v>130</v>
      </c>
      <c r="J9" s="7">
        <v>0.69</v>
      </c>
      <c r="K9" s="7">
        <v>0.23</v>
      </c>
      <c r="L9" s="7">
        <v>0.08</v>
      </c>
    </row>
    <row r="10" spans="1:12" x14ac:dyDescent="0.25">
      <c r="A10" s="4" t="s">
        <v>111</v>
      </c>
      <c r="B10" s="20">
        <v>3360</v>
      </c>
      <c r="C10" s="7">
        <v>0.22</v>
      </c>
      <c r="D10" s="20">
        <v>2340</v>
      </c>
      <c r="E10" s="7">
        <v>0.22</v>
      </c>
      <c r="F10" s="20">
        <v>2515</v>
      </c>
      <c r="G10" s="20">
        <v>2000</v>
      </c>
      <c r="H10" s="6">
        <v>375</v>
      </c>
      <c r="I10" s="6">
        <v>140</v>
      </c>
      <c r="J10" s="7">
        <v>0.8</v>
      </c>
      <c r="K10" s="7">
        <v>0.15</v>
      </c>
      <c r="L10" s="7">
        <v>0.06</v>
      </c>
    </row>
    <row r="11" spans="1:12" x14ac:dyDescent="0.25">
      <c r="A11" s="4" t="s">
        <v>112</v>
      </c>
      <c r="B11" s="20">
        <v>3730</v>
      </c>
      <c r="C11" s="7">
        <v>0.24</v>
      </c>
      <c r="D11" s="20">
        <v>2535</v>
      </c>
      <c r="E11" s="7">
        <v>0.24</v>
      </c>
      <c r="F11" s="20">
        <v>2740</v>
      </c>
      <c r="G11" s="20">
        <v>2300</v>
      </c>
      <c r="H11" s="6">
        <v>320</v>
      </c>
      <c r="I11" s="6">
        <v>125</v>
      </c>
      <c r="J11" s="7">
        <v>0.84</v>
      </c>
      <c r="K11" s="7">
        <v>0.12</v>
      </c>
      <c r="L11" s="7">
        <v>0.05</v>
      </c>
    </row>
    <row r="12" spans="1:12" x14ac:dyDescent="0.25">
      <c r="A12" s="4" t="s">
        <v>113</v>
      </c>
      <c r="B12" s="20">
        <v>2955</v>
      </c>
      <c r="C12" s="7">
        <v>0.19</v>
      </c>
      <c r="D12" s="20">
        <v>2075</v>
      </c>
      <c r="E12" s="7">
        <v>0.2</v>
      </c>
      <c r="F12" s="20">
        <v>2130</v>
      </c>
      <c r="G12" s="20">
        <v>1870</v>
      </c>
      <c r="H12" s="6">
        <v>130</v>
      </c>
      <c r="I12" s="6">
        <v>130</v>
      </c>
      <c r="J12" s="7">
        <v>0.88</v>
      </c>
      <c r="K12" s="7">
        <v>0.06</v>
      </c>
      <c r="L12" s="7">
        <v>0.06</v>
      </c>
    </row>
    <row r="13" spans="1:12" x14ac:dyDescent="0.25">
      <c r="A13" s="4" t="s">
        <v>114</v>
      </c>
      <c r="B13" s="20">
        <v>2045</v>
      </c>
      <c r="C13" s="7">
        <v>0.13</v>
      </c>
      <c r="D13" s="20">
        <v>1445</v>
      </c>
      <c r="E13" s="7">
        <v>0.14000000000000001</v>
      </c>
      <c r="F13" s="20">
        <v>1415</v>
      </c>
      <c r="G13" s="20">
        <v>1245</v>
      </c>
      <c r="H13" s="6">
        <v>85</v>
      </c>
      <c r="I13" s="6">
        <v>85</v>
      </c>
      <c r="J13" s="7">
        <v>0.88</v>
      </c>
      <c r="K13" s="7">
        <v>0.06</v>
      </c>
      <c r="L13" s="7">
        <v>0.06</v>
      </c>
    </row>
    <row r="14" spans="1:12" x14ac:dyDescent="0.25">
      <c r="A14" s="4" t="s">
        <v>115</v>
      </c>
      <c r="B14" s="20">
        <v>1055</v>
      </c>
      <c r="C14" s="7">
        <v>7.0000000000000007E-2</v>
      </c>
      <c r="D14" s="6">
        <v>755</v>
      </c>
      <c r="E14" s="7">
        <v>7.0000000000000007E-2</v>
      </c>
      <c r="F14" s="6">
        <v>695</v>
      </c>
      <c r="G14" s="6">
        <v>610</v>
      </c>
      <c r="H14" s="6">
        <v>40</v>
      </c>
      <c r="I14" s="6">
        <v>40</v>
      </c>
      <c r="J14" s="7">
        <v>0.88</v>
      </c>
      <c r="K14" s="7">
        <v>0.06</v>
      </c>
      <c r="L14" s="7">
        <v>0.06</v>
      </c>
    </row>
    <row r="15" spans="1:12" x14ac:dyDescent="0.25">
      <c r="A15" s="4" t="s">
        <v>87</v>
      </c>
      <c r="B15" t="s">
        <v>23</v>
      </c>
    </row>
    <row r="16" spans="1:12" x14ac:dyDescent="0.25">
      <c r="A16" s="4" t="s">
        <v>88</v>
      </c>
      <c r="B16" t="s">
        <v>286</v>
      </c>
    </row>
    <row r="17" spans="1:2" x14ac:dyDescent="0.25">
      <c r="A17" s="4" t="s">
        <v>90</v>
      </c>
      <c r="B17" t="s">
        <v>28</v>
      </c>
    </row>
    <row r="18" spans="1:2" x14ac:dyDescent="0.25">
      <c r="A18" s="4" t="s">
        <v>91</v>
      </c>
      <c r="B18" t="s">
        <v>30</v>
      </c>
    </row>
    <row r="19" spans="1:2" x14ac:dyDescent="0.25">
      <c r="A19" s="4" t="s">
        <v>116</v>
      </c>
      <c r="B19" t="s">
        <v>40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24"/>
  <sheetViews>
    <sheetView showGridLines="0" workbookViewId="0"/>
  </sheetViews>
  <sheetFormatPr defaultColWidth="11.5546875" defaultRowHeight="15.75" x14ac:dyDescent="0.25"/>
  <cols>
    <col min="1" max="1" width="22.6640625" customWidth="1"/>
    <col min="2" max="6" width="12.6640625" customWidth="1"/>
  </cols>
  <sheetData>
    <row r="1" spans="1:6" ht="19.5" x14ac:dyDescent="0.3">
      <c r="A1" s="1" t="s">
        <v>117</v>
      </c>
    </row>
    <row r="2" spans="1:6" x14ac:dyDescent="0.25">
      <c r="A2" t="s">
        <v>57</v>
      </c>
    </row>
    <row r="3" spans="1:6" x14ac:dyDescent="0.25">
      <c r="A3" t="s">
        <v>58</v>
      </c>
    </row>
    <row r="4" spans="1:6" x14ac:dyDescent="0.25">
      <c r="A4" t="s">
        <v>59</v>
      </c>
    </row>
    <row r="5" spans="1:6" x14ac:dyDescent="0.25">
      <c r="A5" t="s">
        <v>60</v>
      </c>
    </row>
    <row r="6" spans="1:6" ht="47.25" x14ac:dyDescent="0.25">
      <c r="A6" s="3" t="s">
        <v>61</v>
      </c>
      <c r="B6" s="5" t="s">
        <v>118</v>
      </c>
      <c r="C6" s="5" t="s">
        <v>119</v>
      </c>
      <c r="D6" s="5" t="s">
        <v>120</v>
      </c>
      <c r="E6" s="5" t="s">
        <v>121</v>
      </c>
      <c r="F6" s="5" t="s">
        <v>122</v>
      </c>
    </row>
    <row r="7" spans="1:6" x14ac:dyDescent="0.25">
      <c r="A7" s="8" t="s">
        <v>73</v>
      </c>
      <c r="B7" s="19">
        <v>9085</v>
      </c>
      <c r="C7" s="19">
        <v>6980</v>
      </c>
      <c r="D7" s="19">
        <v>2100</v>
      </c>
      <c r="E7" s="10">
        <v>0.77</v>
      </c>
      <c r="F7" s="10">
        <v>0.23</v>
      </c>
    </row>
    <row r="8" spans="1:6" x14ac:dyDescent="0.25">
      <c r="A8" s="4" t="s">
        <v>74</v>
      </c>
      <c r="B8" s="6">
        <v>30</v>
      </c>
      <c r="C8" s="6">
        <v>25</v>
      </c>
      <c r="D8" s="6">
        <v>5</v>
      </c>
      <c r="E8" s="7">
        <v>0.9</v>
      </c>
      <c r="F8" s="7">
        <v>0.1</v>
      </c>
    </row>
    <row r="9" spans="1:6" x14ac:dyDescent="0.25">
      <c r="A9" s="4" t="s">
        <v>75</v>
      </c>
      <c r="B9" s="6">
        <v>150</v>
      </c>
      <c r="C9" s="6">
        <v>125</v>
      </c>
      <c r="D9" s="6">
        <v>25</v>
      </c>
      <c r="E9" s="7">
        <v>0.82</v>
      </c>
      <c r="F9" s="7">
        <v>0.18</v>
      </c>
    </row>
    <row r="10" spans="1:6" x14ac:dyDescent="0.25">
      <c r="A10" s="4" t="s">
        <v>76</v>
      </c>
      <c r="B10" s="6">
        <v>235</v>
      </c>
      <c r="C10" s="6">
        <v>185</v>
      </c>
      <c r="D10" s="6">
        <v>50</v>
      </c>
      <c r="E10" s="7">
        <v>0.78</v>
      </c>
      <c r="F10" s="7">
        <v>0.22</v>
      </c>
    </row>
    <row r="11" spans="1:6" x14ac:dyDescent="0.25">
      <c r="A11" s="4" t="s">
        <v>77</v>
      </c>
      <c r="B11" s="6">
        <v>295</v>
      </c>
      <c r="C11" s="6">
        <v>225</v>
      </c>
      <c r="D11" s="6">
        <v>70</v>
      </c>
      <c r="E11" s="7">
        <v>0.76</v>
      </c>
      <c r="F11" s="7">
        <v>0.24</v>
      </c>
    </row>
    <row r="12" spans="1:6" x14ac:dyDescent="0.25">
      <c r="A12" s="4" t="s">
        <v>78</v>
      </c>
      <c r="B12" s="6">
        <v>280</v>
      </c>
      <c r="C12" s="6">
        <v>225</v>
      </c>
      <c r="D12" s="6">
        <v>55</v>
      </c>
      <c r="E12" s="7">
        <v>0.8</v>
      </c>
      <c r="F12" s="7">
        <v>0.2</v>
      </c>
    </row>
    <row r="13" spans="1:6" x14ac:dyDescent="0.25">
      <c r="A13" s="4" t="s">
        <v>79</v>
      </c>
      <c r="B13" s="6">
        <v>355</v>
      </c>
      <c r="C13" s="6">
        <v>270</v>
      </c>
      <c r="D13" s="6">
        <v>85</v>
      </c>
      <c r="E13" s="7">
        <v>0.76</v>
      </c>
      <c r="F13" s="7">
        <v>0.24</v>
      </c>
    </row>
    <row r="14" spans="1:6" x14ac:dyDescent="0.25">
      <c r="A14" s="4" t="s">
        <v>81</v>
      </c>
      <c r="B14" s="20">
        <v>1610</v>
      </c>
      <c r="C14" s="20">
        <v>1285</v>
      </c>
      <c r="D14" s="6">
        <v>330</v>
      </c>
      <c r="E14" s="7">
        <v>0.8</v>
      </c>
      <c r="F14" s="7">
        <v>0.2</v>
      </c>
    </row>
    <row r="15" spans="1:6" x14ac:dyDescent="0.25">
      <c r="A15" s="4" t="s">
        <v>80</v>
      </c>
      <c r="B15" s="6">
        <v>640</v>
      </c>
      <c r="C15" s="6">
        <v>525</v>
      </c>
      <c r="D15" s="6">
        <v>115</v>
      </c>
      <c r="E15" s="7">
        <v>0.82</v>
      </c>
      <c r="F15" s="7">
        <v>0.18</v>
      </c>
    </row>
    <row r="16" spans="1:6" x14ac:dyDescent="0.25">
      <c r="A16" s="4" t="s">
        <v>82</v>
      </c>
      <c r="B16" s="20">
        <v>2550</v>
      </c>
      <c r="C16" s="20">
        <v>1980</v>
      </c>
      <c r="D16" s="6">
        <v>570</v>
      </c>
      <c r="E16" s="7">
        <v>0.78</v>
      </c>
      <c r="F16" s="7">
        <v>0.22</v>
      </c>
    </row>
    <row r="17" spans="1:6" x14ac:dyDescent="0.25">
      <c r="A17" s="4" t="s">
        <v>83</v>
      </c>
      <c r="B17" s="20">
        <v>2930</v>
      </c>
      <c r="C17" s="20">
        <v>2135</v>
      </c>
      <c r="D17" s="6">
        <v>795</v>
      </c>
      <c r="E17" s="7">
        <v>0.73</v>
      </c>
      <c r="F17" s="7">
        <v>0.27</v>
      </c>
    </row>
    <row r="18" spans="1:6" x14ac:dyDescent="0.25">
      <c r="A18" s="8" t="s">
        <v>84</v>
      </c>
      <c r="B18" s="19">
        <v>1350</v>
      </c>
      <c r="C18" s="19">
        <v>1060</v>
      </c>
      <c r="D18" s="9">
        <v>295</v>
      </c>
      <c r="E18" s="10">
        <v>0.78</v>
      </c>
      <c r="F18" s="10">
        <v>0.22</v>
      </c>
    </row>
    <row r="19" spans="1:6" x14ac:dyDescent="0.25">
      <c r="A19" s="8" t="s">
        <v>85</v>
      </c>
      <c r="B19" s="19">
        <v>7730</v>
      </c>
      <c r="C19" s="19">
        <v>5925</v>
      </c>
      <c r="D19" s="19">
        <v>1810</v>
      </c>
      <c r="E19" s="10">
        <v>0.77</v>
      </c>
      <c r="F19" s="10">
        <v>0.23</v>
      </c>
    </row>
    <row r="20" spans="1:6" x14ac:dyDescent="0.25">
      <c r="A20" s="4" t="s">
        <v>87</v>
      </c>
      <c r="B20" t="s">
        <v>23</v>
      </c>
    </row>
    <row r="21" spans="1:6" x14ac:dyDescent="0.25">
      <c r="A21" s="4" t="s">
        <v>88</v>
      </c>
      <c r="B21" t="s">
        <v>286</v>
      </c>
    </row>
    <row r="22" spans="1:6" x14ac:dyDescent="0.25">
      <c r="A22" s="4" t="s">
        <v>89</v>
      </c>
      <c r="B22" t="s">
        <v>26</v>
      </c>
    </row>
    <row r="23" spans="1:6" x14ac:dyDescent="0.25">
      <c r="A23" s="4"/>
    </row>
    <row r="24" spans="1:6" x14ac:dyDescent="0.25">
      <c r="A24" s="4"/>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45"/>
  <sheetViews>
    <sheetView showGridLines="0" workbookViewId="0"/>
  </sheetViews>
  <sheetFormatPr defaultColWidth="11.5546875" defaultRowHeight="15.75" x14ac:dyDescent="0.25"/>
  <cols>
    <col min="1" max="1" width="22.6640625" customWidth="1"/>
    <col min="2" max="12" width="12.6640625" customWidth="1"/>
  </cols>
  <sheetData>
    <row r="1" spans="1:12" ht="19.5" x14ac:dyDescent="0.3">
      <c r="A1" s="1" t="s">
        <v>123</v>
      </c>
    </row>
    <row r="2" spans="1:12" x14ac:dyDescent="0.25">
      <c r="A2" t="s">
        <v>57</v>
      </c>
    </row>
    <row r="3" spans="1:12" x14ac:dyDescent="0.25">
      <c r="A3" t="s">
        <v>58</v>
      </c>
    </row>
    <row r="4" spans="1:12" x14ac:dyDescent="0.25">
      <c r="A4" t="s">
        <v>124</v>
      </c>
    </row>
    <row r="5" spans="1:12" x14ac:dyDescent="0.25">
      <c r="A5" t="s">
        <v>60</v>
      </c>
    </row>
    <row r="6" spans="1:12" ht="63" x14ac:dyDescent="0.25">
      <c r="A6" s="3" t="s">
        <v>125</v>
      </c>
      <c r="B6" s="5" t="s">
        <v>62</v>
      </c>
      <c r="C6" s="5" t="s">
        <v>63</v>
      </c>
      <c r="D6" s="5" t="s">
        <v>64</v>
      </c>
      <c r="E6" s="5" t="s">
        <v>65</v>
      </c>
      <c r="F6" s="5" t="s">
        <v>66</v>
      </c>
      <c r="G6" s="5" t="s">
        <v>67</v>
      </c>
      <c r="H6" s="5" t="s">
        <v>68</v>
      </c>
      <c r="I6" s="5" t="s">
        <v>69</v>
      </c>
      <c r="J6" s="5" t="s">
        <v>70</v>
      </c>
      <c r="K6" s="5" t="s">
        <v>71</v>
      </c>
      <c r="L6" s="5" t="s">
        <v>72</v>
      </c>
    </row>
    <row r="7" spans="1:12" x14ac:dyDescent="0.25">
      <c r="A7" s="8" t="s">
        <v>73</v>
      </c>
      <c r="B7" s="19">
        <v>15365</v>
      </c>
      <c r="C7" s="10">
        <v>1</v>
      </c>
      <c r="D7" s="19">
        <v>10605</v>
      </c>
      <c r="E7" s="10">
        <v>1</v>
      </c>
      <c r="F7" s="19">
        <v>11060</v>
      </c>
      <c r="G7" s="19">
        <v>9085</v>
      </c>
      <c r="H7" s="19">
        <v>1310</v>
      </c>
      <c r="I7" s="9">
        <v>670</v>
      </c>
      <c r="J7" s="10">
        <v>0.82</v>
      </c>
      <c r="K7" s="10">
        <v>0.12</v>
      </c>
      <c r="L7" s="10">
        <v>0.06</v>
      </c>
    </row>
    <row r="8" spans="1:12" x14ac:dyDescent="0.25">
      <c r="A8" s="4" t="s">
        <v>126</v>
      </c>
      <c r="B8" s="20">
        <v>1095</v>
      </c>
      <c r="C8" s="7">
        <v>7.0000000000000007E-2</v>
      </c>
      <c r="D8" s="6">
        <v>800</v>
      </c>
      <c r="E8" s="7">
        <v>0.08</v>
      </c>
      <c r="F8" s="6">
        <v>930</v>
      </c>
      <c r="G8" s="6">
        <v>755</v>
      </c>
      <c r="H8" s="6">
        <v>120</v>
      </c>
      <c r="I8" s="6">
        <v>55</v>
      </c>
      <c r="J8" s="7">
        <v>0.81</v>
      </c>
      <c r="K8" s="7">
        <v>0.13</v>
      </c>
      <c r="L8" s="7">
        <v>0.06</v>
      </c>
    </row>
    <row r="9" spans="1:12" x14ac:dyDescent="0.25">
      <c r="A9" s="4" t="s">
        <v>127</v>
      </c>
      <c r="B9" s="6">
        <v>580</v>
      </c>
      <c r="C9" s="7">
        <v>0.04</v>
      </c>
      <c r="D9" s="6">
        <v>385</v>
      </c>
      <c r="E9" s="7">
        <v>0.04</v>
      </c>
      <c r="F9" s="6">
        <v>420</v>
      </c>
      <c r="G9" s="6">
        <v>355</v>
      </c>
      <c r="H9" s="6">
        <v>45</v>
      </c>
      <c r="I9" s="6">
        <v>15</v>
      </c>
      <c r="J9" s="7">
        <v>0.85</v>
      </c>
      <c r="K9" s="7">
        <v>0.11</v>
      </c>
      <c r="L9" s="7">
        <v>0.04</v>
      </c>
    </row>
    <row r="10" spans="1:12" x14ac:dyDescent="0.25">
      <c r="A10" s="4" t="s">
        <v>128</v>
      </c>
      <c r="B10" s="6">
        <v>385</v>
      </c>
      <c r="C10" s="7">
        <v>0.03</v>
      </c>
      <c r="D10" s="6">
        <v>270</v>
      </c>
      <c r="E10" s="7">
        <v>0.03</v>
      </c>
      <c r="F10" s="6">
        <v>295</v>
      </c>
      <c r="G10" s="6">
        <v>235</v>
      </c>
      <c r="H10" s="6">
        <v>30</v>
      </c>
      <c r="I10" s="6">
        <v>25</v>
      </c>
      <c r="J10" s="7">
        <v>0.8</v>
      </c>
      <c r="K10" s="7">
        <v>0.11</v>
      </c>
      <c r="L10" s="7">
        <v>0.09</v>
      </c>
    </row>
    <row r="11" spans="1:12" x14ac:dyDescent="0.25">
      <c r="A11" s="4" t="s">
        <v>129</v>
      </c>
      <c r="B11" s="6">
        <v>760</v>
      </c>
      <c r="C11" s="7">
        <v>0.05</v>
      </c>
      <c r="D11" s="6">
        <v>575</v>
      </c>
      <c r="E11" s="7">
        <v>0.05</v>
      </c>
      <c r="F11" s="6">
        <v>640</v>
      </c>
      <c r="G11" s="6">
        <v>535</v>
      </c>
      <c r="H11" s="6">
        <v>65</v>
      </c>
      <c r="I11" s="6">
        <v>40</v>
      </c>
      <c r="J11" s="7">
        <v>0.84</v>
      </c>
      <c r="K11" s="7">
        <v>0.1</v>
      </c>
      <c r="L11" s="7">
        <v>0.06</v>
      </c>
    </row>
    <row r="12" spans="1:12" x14ac:dyDescent="0.25">
      <c r="A12" s="4" t="s">
        <v>130</v>
      </c>
      <c r="B12" s="6">
        <v>170</v>
      </c>
      <c r="C12" s="7">
        <v>0.01</v>
      </c>
      <c r="D12" s="6">
        <v>115</v>
      </c>
      <c r="E12" s="7">
        <v>0.01</v>
      </c>
      <c r="F12" s="6">
        <v>120</v>
      </c>
      <c r="G12" s="6">
        <v>105</v>
      </c>
      <c r="H12" s="6">
        <v>15</v>
      </c>
      <c r="I12" s="6">
        <v>5</v>
      </c>
      <c r="J12" s="7">
        <v>0.86</v>
      </c>
      <c r="K12" s="7">
        <v>0.11</v>
      </c>
      <c r="L12" s="7">
        <v>0.03</v>
      </c>
    </row>
    <row r="13" spans="1:12" x14ac:dyDescent="0.25">
      <c r="A13" s="4" t="s">
        <v>131</v>
      </c>
      <c r="B13" s="6">
        <v>390</v>
      </c>
      <c r="C13" s="7">
        <v>0.03</v>
      </c>
      <c r="D13" s="6">
        <v>265</v>
      </c>
      <c r="E13" s="7">
        <v>0.02</v>
      </c>
      <c r="F13" s="6">
        <v>245</v>
      </c>
      <c r="G13" s="6">
        <v>200</v>
      </c>
      <c r="H13" s="6">
        <v>25</v>
      </c>
      <c r="I13" s="6">
        <v>20</v>
      </c>
      <c r="J13" s="7">
        <v>0.82</v>
      </c>
      <c r="K13" s="7">
        <v>0.11</v>
      </c>
      <c r="L13" s="7">
        <v>7.0000000000000007E-2</v>
      </c>
    </row>
    <row r="14" spans="1:12" x14ac:dyDescent="0.25">
      <c r="A14" s="4" t="s">
        <v>132</v>
      </c>
      <c r="B14" s="6">
        <v>450</v>
      </c>
      <c r="C14" s="7">
        <v>0.03</v>
      </c>
      <c r="D14" s="6">
        <v>330</v>
      </c>
      <c r="E14" s="7">
        <v>0.03</v>
      </c>
      <c r="F14" s="6">
        <v>350</v>
      </c>
      <c r="G14" s="6">
        <v>270</v>
      </c>
      <c r="H14" s="6">
        <v>50</v>
      </c>
      <c r="I14" s="6">
        <v>25</v>
      </c>
      <c r="J14" s="7">
        <v>0.78</v>
      </c>
      <c r="K14" s="7">
        <v>0.15</v>
      </c>
      <c r="L14" s="7">
        <v>0.08</v>
      </c>
    </row>
    <row r="15" spans="1:12" x14ac:dyDescent="0.25">
      <c r="A15" s="4" t="s">
        <v>133</v>
      </c>
      <c r="B15" s="6">
        <v>375</v>
      </c>
      <c r="C15" s="7">
        <v>0.02</v>
      </c>
      <c r="D15" s="6">
        <v>250</v>
      </c>
      <c r="E15" s="7">
        <v>0.02</v>
      </c>
      <c r="F15" s="6">
        <v>270</v>
      </c>
      <c r="G15" s="6">
        <v>220</v>
      </c>
      <c r="H15" s="6">
        <v>30</v>
      </c>
      <c r="I15" s="6">
        <v>20</v>
      </c>
      <c r="J15" s="7">
        <v>0.82</v>
      </c>
      <c r="K15" s="7">
        <v>0.1</v>
      </c>
      <c r="L15" s="7">
        <v>7.0000000000000007E-2</v>
      </c>
    </row>
    <row r="16" spans="1:12" x14ac:dyDescent="0.25">
      <c r="A16" s="4" t="s">
        <v>134</v>
      </c>
      <c r="B16" s="6">
        <v>285</v>
      </c>
      <c r="C16" s="7">
        <v>0.02</v>
      </c>
      <c r="D16" s="6">
        <v>195</v>
      </c>
      <c r="E16" s="7">
        <v>0.02</v>
      </c>
      <c r="F16" s="6">
        <v>190</v>
      </c>
      <c r="G16" s="6">
        <v>160</v>
      </c>
      <c r="H16" s="6">
        <v>15</v>
      </c>
      <c r="I16" s="6">
        <v>15</v>
      </c>
      <c r="J16" s="7">
        <v>0.84</v>
      </c>
      <c r="K16" s="7">
        <v>0.09</v>
      </c>
      <c r="L16" s="7">
        <v>7.0000000000000007E-2</v>
      </c>
    </row>
    <row r="17" spans="1:12" x14ac:dyDescent="0.25">
      <c r="A17" s="4" t="s">
        <v>135</v>
      </c>
      <c r="B17" s="6">
        <v>250</v>
      </c>
      <c r="C17" s="7">
        <v>0.02</v>
      </c>
      <c r="D17" s="6">
        <v>155</v>
      </c>
      <c r="E17" s="7">
        <v>0.01</v>
      </c>
      <c r="F17" s="6">
        <v>160</v>
      </c>
      <c r="G17" s="6">
        <v>130</v>
      </c>
      <c r="H17" s="6">
        <v>20</v>
      </c>
      <c r="I17" s="6">
        <v>10</v>
      </c>
      <c r="J17" s="7">
        <v>0.82</v>
      </c>
      <c r="K17" s="7">
        <v>0.12</v>
      </c>
      <c r="L17" s="7">
        <v>0.06</v>
      </c>
    </row>
    <row r="18" spans="1:12" x14ac:dyDescent="0.25">
      <c r="A18" s="4" t="s">
        <v>136</v>
      </c>
      <c r="B18" s="6">
        <v>195</v>
      </c>
      <c r="C18" s="7">
        <v>0.01</v>
      </c>
      <c r="D18" s="6">
        <v>140</v>
      </c>
      <c r="E18" s="7">
        <v>0.01</v>
      </c>
      <c r="F18" s="6">
        <v>130</v>
      </c>
      <c r="G18" s="6">
        <v>115</v>
      </c>
      <c r="H18" s="6">
        <v>10</v>
      </c>
      <c r="I18" s="6">
        <v>5</v>
      </c>
      <c r="J18" s="7">
        <v>0.89</v>
      </c>
      <c r="K18" s="7">
        <v>7.0000000000000007E-2</v>
      </c>
      <c r="L18" s="7">
        <v>0.04</v>
      </c>
    </row>
    <row r="19" spans="1:12" x14ac:dyDescent="0.25">
      <c r="A19" s="4" t="s">
        <v>137</v>
      </c>
      <c r="B19" s="6">
        <v>775</v>
      </c>
      <c r="C19" s="7">
        <v>0.05</v>
      </c>
      <c r="D19" s="6">
        <v>460</v>
      </c>
      <c r="E19" s="7">
        <v>0.04</v>
      </c>
      <c r="F19" s="6">
        <v>480</v>
      </c>
      <c r="G19" s="6">
        <v>405</v>
      </c>
      <c r="H19" s="6">
        <v>45</v>
      </c>
      <c r="I19" s="6">
        <v>30</v>
      </c>
      <c r="J19" s="7">
        <v>0.84</v>
      </c>
      <c r="K19" s="7">
        <v>0.09</v>
      </c>
      <c r="L19" s="7">
        <v>0.06</v>
      </c>
    </row>
    <row r="20" spans="1:12" x14ac:dyDescent="0.25">
      <c r="A20" s="4" t="s">
        <v>138</v>
      </c>
      <c r="B20" s="6">
        <v>425</v>
      </c>
      <c r="C20" s="7">
        <v>0.03</v>
      </c>
      <c r="D20" s="6">
        <v>280</v>
      </c>
      <c r="E20" s="7">
        <v>0.03</v>
      </c>
      <c r="F20" s="6">
        <v>300</v>
      </c>
      <c r="G20" s="6">
        <v>240</v>
      </c>
      <c r="H20" s="6">
        <v>40</v>
      </c>
      <c r="I20" s="6">
        <v>20</v>
      </c>
      <c r="J20" s="7">
        <v>0.8</v>
      </c>
      <c r="K20" s="7">
        <v>0.13</v>
      </c>
      <c r="L20" s="7">
        <v>7.0000000000000007E-2</v>
      </c>
    </row>
    <row r="21" spans="1:12" x14ac:dyDescent="0.25">
      <c r="A21" s="4" t="s">
        <v>139</v>
      </c>
      <c r="B21" s="20">
        <v>1230</v>
      </c>
      <c r="C21" s="7">
        <v>0.08</v>
      </c>
      <c r="D21" s="6">
        <v>865</v>
      </c>
      <c r="E21" s="7">
        <v>0.08</v>
      </c>
      <c r="F21" s="6">
        <v>900</v>
      </c>
      <c r="G21" s="6">
        <v>740</v>
      </c>
      <c r="H21" s="6">
        <v>115</v>
      </c>
      <c r="I21" s="6">
        <v>45</v>
      </c>
      <c r="J21" s="7">
        <v>0.82</v>
      </c>
      <c r="K21" s="7">
        <v>0.13</v>
      </c>
      <c r="L21" s="7">
        <v>0.05</v>
      </c>
    </row>
    <row r="22" spans="1:12" x14ac:dyDescent="0.25">
      <c r="A22" s="4" t="s">
        <v>140</v>
      </c>
      <c r="B22" s="20">
        <v>1030</v>
      </c>
      <c r="C22" s="7">
        <v>7.0000000000000007E-2</v>
      </c>
      <c r="D22" s="6">
        <v>715</v>
      </c>
      <c r="E22" s="7">
        <v>7.0000000000000007E-2</v>
      </c>
      <c r="F22" s="6">
        <v>660</v>
      </c>
      <c r="G22" s="6">
        <v>540</v>
      </c>
      <c r="H22" s="6">
        <v>75</v>
      </c>
      <c r="I22" s="6">
        <v>45</v>
      </c>
      <c r="J22" s="7">
        <v>0.82</v>
      </c>
      <c r="K22" s="7">
        <v>0.12</v>
      </c>
      <c r="L22" s="7">
        <v>7.0000000000000007E-2</v>
      </c>
    </row>
    <row r="23" spans="1:12" x14ac:dyDescent="0.25">
      <c r="A23" s="4" t="s">
        <v>141</v>
      </c>
      <c r="B23" s="20">
        <v>1595</v>
      </c>
      <c r="C23" s="7">
        <v>0.1</v>
      </c>
      <c r="D23" s="20">
        <v>1160</v>
      </c>
      <c r="E23" s="7">
        <v>0.11</v>
      </c>
      <c r="F23" s="20">
        <v>1380</v>
      </c>
      <c r="G23" s="20">
        <v>1130</v>
      </c>
      <c r="H23" s="6">
        <v>175</v>
      </c>
      <c r="I23" s="6">
        <v>80</v>
      </c>
      <c r="J23" s="7">
        <v>0.82</v>
      </c>
      <c r="K23" s="7">
        <v>0.13</v>
      </c>
      <c r="L23" s="7">
        <v>0.06</v>
      </c>
    </row>
    <row r="24" spans="1:12" x14ac:dyDescent="0.25">
      <c r="A24" s="4" t="s">
        <v>142</v>
      </c>
      <c r="B24" s="6">
        <v>185</v>
      </c>
      <c r="C24" s="7">
        <v>0.01</v>
      </c>
      <c r="D24" s="6">
        <v>110</v>
      </c>
      <c r="E24" s="7">
        <v>0.01</v>
      </c>
      <c r="F24" s="6">
        <v>100</v>
      </c>
      <c r="G24" s="6">
        <v>75</v>
      </c>
      <c r="H24" s="6">
        <v>15</v>
      </c>
      <c r="I24" s="6">
        <v>10</v>
      </c>
      <c r="J24" s="7">
        <v>0.75</v>
      </c>
      <c r="K24" s="7">
        <v>0.15</v>
      </c>
      <c r="L24" s="7">
        <v>0.1</v>
      </c>
    </row>
    <row r="25" spans="1:12" x14ac:dyDescent="0.25">
      <c r="A25" s="4" t="s">
        <v>143</v>
      </c>
      <c r="B25" s="6">
        <v>195</v>
      </c>
      <c r="C25" s="7">
        <v>0.01</v>
      </c>
      <c r="D25" s="6">
        <v>125</v>
      </c>
      <c r="E25" s="7">
        <v>0.01</v>
      </c>
      <c r="F25" s="6">
        <v>120</v>
      </c>
      <c r="G25" s="6">
        <v>95</v>
      </c>
      <c r="H25" s="6">
        <v>20</v>
      </c>
      <c r="I25" s="6">
        <v>5</v>
      </c>
      <c r="J25" s="7">
        <v>0.79</v>
      </c>
      <c r="K25" s="7">
        <v>0.15</v>
      </c>
      <c r="L25" s="7">
        <v>0.06</v>
      </c>
    </row>
    <row r="26" spans="1:12" x14ac:dyDescent="0.25">
      <c r="A26" s="4" t="s">
        <v>144</v>
      </c>
      <c r="B26" s="6">
        <v>245</v>
      </c>
      <c r="C26" s="7">
        <v>0.02</v>
      </c>
      <c r="D26" s="6">
        <v>160</v>
      </c>
      <c r="E26" s="7">
        <v>0.02</v>
      </c>
      <c r="F26" s="6">
        <v>180</v>
      </c>
      <c r="G26" s="6">
        <v>150</v>
      </c>
      <c r="H26" s="6">
        <v>10</v>
      </c>
      <c r="I26" s="6">
        <v>15</v>
      </c>
      <c r="J26" s="7">
        <v>0.85</v>
      </c>
      <c r="K26" s="7">
        <v>0.06</v>
      </c>
      <c r="L26" s="7">
        <v>0.09</v>
      </c>
    </row>
    <row r="27" spans="1:12" x14ac:dyDescent="0.25">
      <c r="A27" s="4" t="s">
        <v>145</v>
      </c>
      <c r="B27" s="6">
        <v>120</v>
      </c>
      <c r="C27" s="7">
        <v>0.01</v>
      </c>
      <c r="D27" s="6">
        <v>75</v>
      </c>
      <c r="E27" s="7">
        <v>0.01</v>
      </c>
      <c r="F27" s="6">
        <v>85</v>
      </c>
      <c r="G27" s="6">
        <v>60</v>
      </c>
      <c r="H27" s="6">
        <v>15</v>
      </c>
      <c r="I27" s="6">
        <v>10</v>
      </c>
      <c r="J27" s="7">
        <v>0.7</v>
      </c>
      <c r="K27" s="7">
        <v>0.17</v>
      </c>
      <c r="L27" s="7">
        <v>0.13</v>
      </c>
    </row>
    <row r="28" spans="1:12" x14ac:dyDescent="0.25">
      <c r="A28" s="4" t="s">
        <v>146</v>
      </c>
      <c r="B28" s="6">
        <v>445</v>
      </c>
      <c r="C28" s="7">
        <v>0.03</v>
      </c>
      <c r="D28" s="6">
        <v>300</v>
      </c>
      <c r="E28" s="7">
        <v>0.03</v>
      </c>
      <c r="F28" s="6">
        <v>310</v>
      </c>
      <c r="G28" s="6">
        <v>250</v>
      </c>
      <c r="H28" s="6">
        <v>40</v>
      </c>
      <c r="I28" s="6">
        <v>20</v>
      </c>
      <c r="J28" s="7">
        <v>0.81</v>
      </c>
      <c r="K28" s="7">
        <v>0.13</v>
      </c>
      <c r="L28" s="7">
        <v>0.06</v>
      </c>
    </row>
    <row r="29" spans="1:12" x14ac:dyDescent="0.25">
      <c r="A29" s="4" t="s">
        <v>147</v>
      </c>
      <c r="B29" s="6">
        <v>690</v>
      </c>
      <c r="C29" s="7">
        <v>0.04</v>
      </c>
      <c r="D29" s="6">
        <v>495</v>
      </c>
      <c r="E29" s="7">
        <v>0.05</v>
      </c>
      <c r="F29" s="6">
        <v>445</v>
      </c>
      <c r="G29" s="6">
        <v>370</v>
      </c>
      <c r="H29" s="6">
        <v>55</v>
      </c>
      <c r="I29" s="6">
        <v>20</v>
      </c>
      <c r="J29" s="7">
        <v>0.83</v>
      </c>
      <c r="K29" s="7">
        <v>0.12</v>
      </c>
      <c r="L29" s="7">
        <v>0.05</v>
      </c>
    </row>
    <row r="30" spans="1:12" x14ac:dyDescent="0.25">
      <c r="A30" s="4" t="s">
        <v>148</v>
      </c>
      <c r="B30" s="6">
        <v>125</v>
      </c>
      <c r="C30" s="7">
        <v>0.01</v>
      </c>
      <c r="D30" s="6">
        <v>110</v>
      </c>
      <c r="E30" s="7">
        <v>0.01</v>
      </c>
      <c r="F30" s="6">
        <v>115</v>
      </c>
      <c r="G30" s="6">
        <v>100</v>
      </c>
      <c r="H30" s="6">
        <v>10</v>
      </c>
      <c r="I30" s="6">
        <v>5</v>
      </c>
      <c r="J30" s="7">
        <v>0.86</v>
      </c>
      <c r="K30" s="7">
        <v>0.09</v>
      </c>
      <c r="L30" s="7">
        <v>0.04</v>
      </c>
    </row>
    <row r="31" spans="1:12" x14ac:dyDescent="0.25">
      <c r="A31" s="4" t="s">
        <v>149</v>
      </c>
      <c r="B31" s="6">
        <v>465</v>
      </c>
      <c r="C31" s="7">
        <v>0.03</v>
      </c>
      <c r="D31" s="6">
        <v>290</v>
      </c>
      <c r="E31" s="7">
        <v>0.03</v>
      </c>
      <c r="F31" s="6">
        <v>320</v>
      </c>
      <c r="G31" s="6">
        <v>265</v>
      </c>
      <c r="H31" s="6">
        <v>35</v>
      </c>
      <c r="I31" s="6">
        <v>20</v>
      </c>
      <c r="J31" s="7">
        <v>0.84</v>
      </c>
      <c r="K31" s="7">
        <v>0.1</v>
      </c>
      <c r="L31" s="7">
        <v>0.06</v>
      </c>
    </row>
    <row r="32" spans="1:12" x14ac:dyDescent="0.25">
      <c r="A32" s="4" t="s">
        <v>150</v>
      </c>
      <c r="B32" s="6">
        <v>430</v>
      </c>
      <c r="C32" s="7">
        <v>0.03</v>
      </c>
      <c r="D32" s="6">
        <v>270</v>
      </c>
      <c r="E32" s="7">
        <v>0.03</v>
      </c>
      <c r="F32" s="6">
        <v>260</v>
      </c>
      <c r="G32" s="6">
        <v>220</v>
      </c>
      <c r="H32" s="6">
        <v>25</v>
      </c>
      <c r="I32" s="6">
        <v>15</v>
      </c>
      <c r="J32" s="7">
        <v>0.85</v>
      </c>
      <c r="K32" s="7">
        <v>0.09</v>
      </c>
      <c r="L32" s="7">
        <v>7.0000000000000007E-2</v>
      </c>
    </row>
    <row r="33" spans="1:12" x14ac:dyDescent="0.25">
      <c r="A33" s="4" t="s">
        <v>151</v>
      </c>
      <c r="B33" s="6">
        <v>295</v>
      </c>
      <c r="C33" s="7">
        <v>0.02</v>
      </c>
      <c r="D33" s="6">
        <v>180</v>
      </c>
      <c r="E33" s="7">
        <v>0.02</v>
      </c>
      <c r="F33" s="6">
        <v>185</v>
      </c>
      <c r="G33" s="6">
        <v>155</v>
      </c>
      <c r="H33" s="6">
        <v>20</v>
      </c>
      <c r="I33" s="6">
        <v>15</v>
      </c>
      <c r="J33" s="7">
        <v>0.82</v>
      </c>
      <c r="K33" s="7">
        <v>0.11</v>
      </c>
      <c r="L33" s="7">
        <v>7.0000000000000007E-2</v>
      </c>
    </row>
    <row r="34" spans="1:12" x14ac:dyDescent="0.25">
      <c r="A34" s="4" t="s">
        <v>152</v>
      </c>
      <c r="B34" s="6">
        <v>165</v>
      </c>
      <c r="C34" s="7">
        <v>0.01</v>
      </c>
      <c r="D34" s="6">
        <v>130</v>
      </c>
      <c r="E34" s="7">
        <v>0.01</v>
      </c>
      <c r="F34" s="6">
        <v>150</v>
      </c>
      <c r="G34" s="6">
        <v>120</v>
      </c>
      <c r="H34" s="6">
        <v>20</v>
      </c>
      <c r="I34" s="6">
        <v>10</v>
      </c>
      <c r="J34" s="7">
        <v>0.81</v>
      </c>
      <c r="K34" s="7">
        <v>0.13</v>
      </c>
      <c r="L34" s="7">
        <v>0.06</v>
      </c>
    </row>
    <row r="35" spans="1:12" x14ac:dyDescent="0.25">
      <c r="A35" s="4" t="s">
        <v>153</v>
      </c>
      <c r="B35" s="6">
        <v>420</v>
      </c>
      <c r="C35" s="7">
        <v>0.03</v>
      </c>
      <c r="D35" s="6">
        <v>305</v>
      </c>
      <c r="E35" s="7">
        <v>0.03</v>
      </c>
      <c r="F35" s="6">
        <v>300</v>
      </c>
      <c r="G35" s="6">
        <v>245</v>
      </c>
      <c r="H35" s="6">
        <v>45</v>
      </c>
      <c r="I35" s="6">
        <v>10</v>
      </c>
      <c r="J35" s="7">
        <v>0.83</v>
      </c>
      <c r="K35" s="7">
        <v>0.15</v>
      </c>
      <c r="L35" s="7">
        <v>0.03</v>
      </c>
    </row>
    <row r="36" spans="1:12" x14ac:dyDescent="0.25">
      <c r="A36" s="4" t="s">
        <v>154</v>
      </c>
      <c r="B36" s="6">
        <v>755</v>
      </c>
      <c r="C36" s="7">
        <v>0.05</v>
      </c>
      <c r="D36" s="6">
        <v>520</v>
      </c>
      <c r="E36" s="7">
        <v>0.05</v>
      </c>
      <c r="F36" s="6">
        <v>480</v>
      </c>
      <c r="G36" s="6">
        <v>390</v>
      </c>
      <c r="H36" s="6">
        <v>55</v>
      </c>
      <c r="I36" s="6">
        <v>35</v>
      </c>
      <c r="J36" s="7">
        <v>0.81</v>
      </c>
      <c r="K36" s="7">
        <v>0.12</v>
      </c>
      <c r="L36" s="7">
        <v>7.0000000000000007E-2</v>
      </c>
    </row>
    <row r="37" spans="1:12" x14ac:dyDescent="0.25">
      <c r="A37" s="4" t="s">
        <v>155</v>
      </c>
      <c r="B37" s="6">
        <v>230</v>
      </c>
      <c r="C37" s="7">
        <v>0.01</v>
      </c>
      <c r="D37" s="6">
        <v>145</v>
      </c>
      <c r="E37" s="7">
        <v>0.01</v>
      </c>
      <c r="F37" s="6">
        <v>160</v>
      </c>
      <c r="G37" s="6">
        <v>135</v>
      </c>
      <c r="H37" s="6">
        <v>20</v>
      </c>
      <c r="I37" s="6">
        <v>5</v>
      </c>
      <c r="J37" s="7">
        <v>0.84</v>
      </c>
      <c r="K37" s="7">
        <v>0.13</v>
      </c>
      <c r="L37" s="7">
        <v>0.03</v>
      </c>
    </row>
    <row r="38" spans="1:12" x14ac:dyDescent="0.25">
      <c r="A38" s="4" t="s">
        <v>156</v>
      </c>
      <c r="B38" s="6">
        <v>245</v>
      </c>
      <c r="C38" s="7">
        <v>0.02</v>
      </c>
      <c r="D38" s="6">
        <v>180</v>
      </c>
      <c r="E38" s="7">
        <v>0.02</v>
      </c>
      <c r="F38" s="6">
        <v>160</v>
      </c>
      <c r="G38" s="6">
        <v>130</v>
      </c>
      <c r="H38" s="6">
        <v>25</v>
      </c>
      <c r="I38" s="6">
        <v>5</v>
      </c>
      <c r="J38" s="7">
        <v>0.83</v>
      </c>
      <c r="K38" s="7">
        <v>0.15</v>
      </c>
      <c r="L38" s="7">
        <v>0.02</v>
      </c>
    </row>
    <row r="39" spans="1:12" x14ac:dyDescent="0.25">
      <c r="A39" s="4" t="s">
        <v>157</v>
      </c>
      <c r="B39" s="6">
        <v>325</v>
      </c>
      <c r="C39" s="7">
        <v>0.02</v>
      </c>
      <c r="D39" s="6">
        <v>235</v>
      </c>
      <c r="E39" s="7">
        <v>0.02</v>
      </c>
      <c r="F39" s="6">
        <v>205</v>
      </c>
      <c r="G39" s="6">
        <v>170</v>
      </c>
      <c r="H39" s="6">
        <v>25</v>
      </c>
      <c r="I39" s="6">
        <v>10</v>
      </c>
      <c r="J39" s="7">
        <v>0.83</v>
      </c>
      <c r="K39" s="7">
        <v>0.12</v>
      </c>
      <c r="L39" s="7">
        <v>0.05</v>
      </c>
    </row>
    <row r="40" spans="1:12" x14ac:dyDescent="0.25">
      <c r="A40" s="4" t="s">
        <v>158</v>
      </c>
      <c r="B40" s="6">
        <v>45</v>
      </c>
      <c r="C40" s="7">
        <v>0</v>
      </c>
      <c r="D40" s="6">
        <v>35</v>
      </c>
      <c r="E40" s="7">
        <v>0</v>
      </c>
      <c r="F40" s="6">
        <v>25</v>
      </c>
      <c r="G40" s="6">
        <v>15</v>
      </c>
      <c r="H40" s="6">
        <v>5</v>
      </c>
      <c r="I40" s="6">
        <v>5</v>
      </c>
      <c r="J40" s="7">
        <v>0.57999999999999996</v>
      </c>
      <c r="K40" s="7">
        <v>0.13</v>
      </c>
      <c r="L40" s="7">
        <v>0.28999999999999998</v>
      </c>
    </row>
    <row r="41" spans="1:12" x14ac:dyDescent="0.25">
      <c r="A41" s="4" t="s">
        <v>87</v>
      </c>
      <c r="B41" t="s">
        <v>23</v>
      </c>
    </row>
    <row r="42" spans="1:12" x14ac:dyDescent="0.25">
      <c r="A42" s="4" t="s">
        <v>88</v>
      </c>
      <c r="B42" t="s">
        <v>286</v>
      </c>
    </row>
    <row r="43" spans="1:12" x14ac:dyDescent="0.25">
      <c r="A43" s="4" t="s">
        <v>90</v>
      </c>
      <c r="B43" t="s">
        <v>28</v>
      </c>
    </row>
    <row r="44" spans="1:12" x14ac:dyDescent="0.25">
      <c r="A44" s="4" t="s">
        <v>91</v>
      </c>
      <c r="B44" t="s">
        <v>30</v>
      </c>
    </row>
    <row r="45" spans="1:12" x14ac:dyDescent="0.25">
      <c r="A45" s="4" t="s">
        <v>159</v>
      </c>
      <c r="B45" t="s">
        <v>287</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32"/>
  <sheetViews>
    <sheetView showGridLines="0" workbookViewId="0"/>
  </sheetViews>
  <sheetFormatPr defaultColWidth="11.5546875" defaultRowHeight="15.75" x14ac:dyDescent="0.25"/>
  <cols>
    <col min="1" max="1" width="22.6640625" customWidth="1"/>
    <col min="2" max="12" width="12.6640625" customWidth="1"/>
  </cols>
  <sheetData>
    <row r="1" spans="1:12" ht="19.5" x14ac:dyDescent="0.3">
      <c r="A1" s="1" t="s">
        <v>160</v>
      </c>
    </row>
    <row r="2" spans="1:12" x14ac:dyDescent="0.25">
      <c r="A2" t="s">
        <v>57</v>
      </c>
    </row>
    <row r="3" spans="1:12" x14ac:dyDescent="0.25">
      <c r="A3" t="s">
        <v>58</v>
      </c>
    </row>
    <row r="4" spans="1:12" x14ac:dyDescent="0.25">
      <c r="A4" t="s">
        <v>161</v>
      </c>
    </row>
    <row r="5" spans="1:12" x14ac:dyDescent="0.25">
      <c r="A5" t="s">
        <v>60</v>
      </c>
    </row>
    <row r="6" spans="1:12" ht="63" x14ac:dyDescent="0.25">
      <c r="A6" s="3" t="s">
        <v>162</v>
      </c>
      <c r="B6" s="5" t="s">
        <v>62</v>
      </c>
      <c r="C6" s="5" t="s">
        <v>63</v>
      </c>
      <c r="D6" s="5" t="s">
        <v>64</v>
      </c>
      <c r="E6" s="5" t="s">
        <v>65</v>
      </c>
      <c r="F6" s="5" t="s">
        <v>66</v>
      </c>
      <c r="G6" s="5" t="s">
        <v>67</v>
      </c>
      <c r="H6" s="5" t="s">
        <v>68</v>
      </c>
      <c r="I6" s="5" t="s">
        <v>69</v>
      </c>
      <c r="J6" s="5" t="s">
        <v>70</v>
      </c>
      <c r="K6" s="5" t="s">
        <v>71</v>
      </c>
      <c r="L6" s="5" t="s">
        <v>72</v>
      </c>
    </row>
    <row r="7" spans="1:12" x14ac:dyDescent="0.25">
      <c r="A7" s="8" t="s">
        <v>73</v>
      </c>
      <c r="B7" s="19">
        <v>15365</v>
      </c>
      <c r="C7" s="10">
        <v>1</v>
      </c>
      <c r="D7" s="19">
        <v>10605</v>
      </c>
      <c r="E7" s="10">
        <v>1</v>
      </c>
      <c r="F7" s="19">
        <v>11060</v>
      </c>
      <c r="G7" s="19">
        <v>9085</v>
      </c>
      <c r="H7" s="19">
        <v>1310</v>
      </c>
      <c r="I7" s="9">
        <v>670</v>
      </c>
      <c r="J7" s="10">
        <v>0.82</v>
      </c>
      <c r="K7" s="10">
        <v>0.12</v>
      </c>
      <c r="L7" s="10">
        <v>0.06</v>
      </c>
    </row>
    <row r="8" spans="1:12" x14ac:dyDescent="0.25">
      <c r="A8" s="4" t="s">
        <v>163</v>
      </c>
      <c r="B8" s="6">
        <v>15</v>
      </c>
      <c r="C8" s="7">
        <v>0</v>
      </c>
      <c r="D8" s="6">
        <v>10</v>
      </c>
      <c r="E8" s="7">
        <v>0</v>
      </c>
      <c r="F8" s="6">
        <v>15</v>
      </c>
      <c r="G8" s="6">
        <v>10</v>
      </c>
      <c r="H8" s="6" t="s">
        <v>86</v>
      </c>
      <c r="I8" s="6">
        <v>0</v>
      </c>
      <c r="J8" s="7">
        <v>0.86</v>
      </c>
      <c r="K8" s="7" t="s">
        <v>86</v>
      </c>
      <c r="L8" s="7" t="s">
        <v>86</v>
      </c>
    </row>
    <row r="9" spans="1:12" x14ac:dyDescent="0.25">
      <c r="A9" s="4" t="s">
        <v>164</v>
      </c>
      <c r="B9" s="20">
        <v>2225</v>
      </c>
      <c r="C9" s="7">
        <v>0.14000000000000001</v>
      </c>
      <c r="D9" s="6">
        <v>655</v>
      </c>
      <c r="E9" s="7">
        <v>0.06</v>
      </c>
      <c r="F9" s="20">
        <v>2100</v>
      </c>
      <c r="G9" s="20">
        <v>2030</v>
      </c>
      <c r="H9" s="6">
        <v>60</v>
      </c>
      <c r="I9" s="6">
        <v>15</v>
      </c>
      <c r="J9" s="7">
        <v>0.96</v>
      </c>
      <c r="K9" s="7">
        <v>0.03</v>
      </c>
      <c r="L9" s="7">
        <v>0.01</v>
      </c>
    </row>
    <row r="10" spans="1:12" x14ac:dyDescent="0.25">
      <c r="A10" s="4" t="s">
        <v>165</v>
      </c>
      <c r="B10" s="6">
        <v>25</v>
      </c>
      <c r="C10" s="7">
        <v>0</v>
      </c>
      <c r="D10" s="6">
        <v>20</v>
      </c>
      <c r="E10" s="7">
        <v>0</v>
      </c>
      <c r="F10" s="6">
        <v>25</v>
      </c>
      <c r="G10" s="6">
        <v>20</v>
      </c>
      <c r="H10" s="6">
        <v>5</v>
      </c>
      <c r="I10" s="6">
        <v>0</v>
      </c>
      <c r="J10" s="7">
        <v>0.75</v>
      </c>
      <c r="K10" s="7">
        <v>0.25</v>
      </c>
      <c r="L10" s="7">
        <v>0</v>
      </c>
    </row>
    <row r="11" spans="1:12" x14ac:dyDescent="0.25">
      <c r="A11" s="4" t="s">
        <v>166</v>
      </c>
      <c r="B11" s="6">
        <v>440</v>
      </c>
      <c r="C11" s="7">
        <v>0.03</v>
      </c>
      <c r="D11" s="6">
        <v>425</v>
      </c>
      <c r="E11" s="7">
        <v>0.04</v>
      </c>
      <c r="F11" s="6">
        <v>410</v>
      </c>
      <c r="G11" s="6">
        <v>350</v>
      </c>
      <c r="H11" s="6">
        <v>60</v>
      </c>
      <c r="I11" s="6" t="s">
        <v>86</v>
      </c>
      <c r="J11" s="7">
        <v>0.85</v>
      </c>
      <c r="K11" s="7" t="s">
        <v>86</v>
      </c>
      <c r="L11" s="7" t="s">
        <v>86</v>
      </c>
    </row>
    <row r="12" spans="1:12" x14ac:dyDescent="0.25">
      <c r="A12" s="4" t="s">
        <v>167</v>
      </c>
      <c r="B12" s="20">
        <v>1250</v>
      </c>
      <c r="C12" s="7">
        <v>0.08</v>
      </c>
      <c r="D12" s="20">
        <v>1180</v>
      </c>
      <c r="E12" s="7">
        <v>0.11</v>
      </c>
      <c r="F12" s="20">
        <v>1125</v>
      </c>
      <c r="G12" s="20">
        <v>1085</v>
      </c>
      <c r="H12" s="6">
        <v>35</v>
      </c>
      <c r="I12" s="6">
        <v>5</v>
      </c>
      <c r="J12" s="7">
        <v>0.96</v>
      </c>
      <c r="K12" s="7">
        <v>0.03</v>
      </c>
      <c r="L12" s="7">
        <v>0</v>
      </c>
    </row>
    <row r="13" spans="1:12" x14ac:dyDescent="0.25">
      <c r="A13" s="4" t="s">
        <v>168</v>
      </c>
      <c r="B13" s="6">
        <v>425</v>
      </c>
      <c r="C13" s="7">
        <v>0.03</v>
      </c>
      <c r="D13" s="6">
        <v>385</v>
      </c>
      <c r="E13" s="7">
        <v>0.04</v>
      </c>
      <c r="F13" s="6">
        <v>390</v>
      </c>
      <c r="G13" s="6">
        <v>355</v>
      </c>
      <c r="H13" s="6">
        <v>35</v>
      </c>
      <c r="I13" s="6">
        <v>0</v>
      </c>
      <c r="J13" s="7">
        <v>0.91</v>
      </c>
      <c r="K13" s="7">
        <v>0.09</v>
      </c>
      <c r="L13" s="7">
        <v>0</v>
      </c>
    </row>
    <row r="14" spans="1:12" x14ac:dyDescent="0.25">
      <c r="A14" s="4" t="s">
        <v>169</v>
      </c>
      <c r="B14" s="6">
        <v>350</v>
      </c>
      <c r="C14" s="7">
        <v>0.02</v>
      </c>
      <c r="D14" s="6">
        <v>345</v>
      </c>
      <c r="E14" s="7">
        <v>0.03</v>
      </c>
      <c r="F14" s="6">
        <v>320</v>
      </c>
      <c r="G14" s="6">
        <v>295</v>
      </c>
      <c r="H14" s="6">
        <v>25</v>
      </c>
      <c r="I14" s="6" t="s">
        <v>86</v>
      </c>
      <c r="J14" s="7">
        <v>0.91</v>
      </c>
      <c r="K14" s="7" t="s">
        <v>86</v>
      </c>
      <c r="L14" s="7" t="s">
        <v>86</v>
      </c>
    </row>
    <row r="15" spans="1:12" x14ac:dyDescent="0.25">
      <c r="A15" s="4" t="s">
        <v>170</v>
      </c>
      <c r="B15" s="6">
        <v>145</v>
      </c>
      <c r="C15" s="7">
        <v>0.01</v>
      </c>
      <c r="D15" s="6">
        <v>140</v>
      </c>
      <c r="E15" s="7">
        <v>0.01</v>
      </c>
      <c r="F15" s="6">
        <v>135</v>
      </c>
      <c r="G15" s="6">
        <v>105</v>
      </c>
      <c r="H15" s="6">
        <v>30</v>
      </c>
      <c r="I15" s="6">
        <v>0</v>
      </c>
      <c r="J15" s="7">
        <v>0.79</v>
      </c>
      <c r="K15" s="7">
        <v>0.21</v>
      </c>
      <c r="L15" s="7">
        <v>0</v>
      </c>
    </row>
    <row r="16" spans="1:12" x14ac:dyDescent="0.25">
      <c r="A16" s="4" t="s">
        <v>171</v>
      </c>
      <c r="B16" s="20">
        <v>1465</v>
      </c>
      <c r="C16" s="7">
        <v>0.1</v>
      </c>
      <c r="D16" s="20">
        <v>1395</v>
      </c>
      <c r="E16" s="7">
        <v>0.13</v>
      </c>
      <c r="F16" s="20">
        <v>1355</v>
      </c>
      <c r="G16" s="20">
        <v>1195</v>
      </c>
      <c r="H16" s="6">
        <v>155</v>
      </c>
      <c r="I16" s="6">
        <v>5</v>
      </c>
      <c r="J16" s="7">
        <v>0.88</v>
      </c>
      <c r="K16" s="7">
        <v>0.11</v>
      </c>
      <c r="L16" s="7">
        <v>0</v>
      </c>
    </row>
    <row r="17" spans="1:12" x14ac:dyDescent="0.25">
      <c r="A17" s="4" t="s">
        <v>172</v>
      </c>
      <c r="B17" s="6">
        <v>970</v>
      </c>
      <c r="C17" s="7">
        <v>0.06</v>
      </c>
      <c r="D17" s="6">
        <v>900</v>
      </c>
      <c r="E17" s="7">
        <v>0.09</v>
      </c>
      <c r="F17" s="6">
        <v>910</v>
      </c>
      <c r="G17" s="6">
        <v>765</v>
      </c>
      <c r="H17" s="6">
        <v>140</v>
      </c>
      <c r="I17" s="6" t="s">
        <v>86</v>
      </c>
      <c r="J17" s="7">
        <v>0.84</v>
      </c>
      <c r="K17" s="7" t="s">
        <v>86</v>
      </c>
      <c r="L17" s="7" t="s">
        <v>86</v>
      </c>
    </row>
    <row r="18" spans="1:12" x14ac:dyDescent="0.25">
      <c r="A18" s="4" t="s">
        <v>173</v>
      </c>
      <c r="B18" s="6">
        <v>215</v>
      </c>
      <c r="C18" s="7">
        <v>0.01</v>
      </c>
      <c r="D18" s="6">
        <v>200</v>
      </c>
      <c r="E18" s="7">
        <v>0.02</v>
      </c>
      <c r="F18" s="6">
        <v>200</v>
      </c>
      <c r="G18" s="6">
        <v>170</v>
      </c>
      <c r="H18" s="6">
        <v>30</v>
      </c>
      <c r="I18" s="6">
        <v>0</v>
      </c>
      <c r="J18" s="7">
        <v>0.86</v>
      </c>
      <c r="K18" s="7">
        <v>0.14000000000000001</v>
      </c>
      <c r="L18" s="7">
        <v>0</v>
      </c>
    </row>
    <row r="19" spans="1:12" x14ac:dyDescent="0.25">
      <c r="A19" s="4" t="s">
        <v>174</v>
      </c>
      <c r="B19" s="6">
        <v>30</v>
      </c>
      <c r="C19" s="7">
        <v>0</v>
      </c>
      <c r="D19" s="6">
        <v>30</v>
      </c>
      <c r="E19" s="7">
        <v>0</v>
      </c>
      <c r="F19" s="6">
        <v>30</v>
      </c>
      <c r="G19" s="6">
        <v>25</v>
      </c>
      <c r="H19" s="6">
        <v>5</v>
      </c>
      <c r="I19" s="6">
        <v>0</v>
      </c>
      <c r="J19" s="7">
        <v>0.86</v>
      </c>
      <c r="K19" s="7">
        <v>0.14000000000000001</v>
      </c>
      <c r="L19" s="7">
        <v>0</v>
      </c>
    </row>
    <row r="20" spans="1:12" x14ac:dyDescent="0.25">
      <c r="A20" s="4" t="s">
        <v>175</v>
      </c>
      <c r="B20" s="20">
        <v>2465</v>
      </c>
      <c r="C20" s="7">
        <v>0.16</v>
      </c>
      <c r="D20" s="20">
        <v>2410</v>
      </c>
      <c r="E20" s="7">
        <v>0.23</v>
      </c>
      <c r="F20" s="20">
        <v>2270</v>
      </c>
      <c r="G20" s="20">
        <v>1980</v>
      </c>
      <c r="H20" s="6">
        <v>285</v>
      </c>
      <c r="I20" s="6" t="s">
        <v>86</v>
      </c>
      <c r="J20" s="7">
        <v>0.87</v>
      </c>
      <c r="K20" s="7" t="s">
        <v>86</v>
      </c>
      <c r="L20" s="7" t="s">
        <v>86</v>
      </c>
    </row>
    <row r="21" spans="1:12" x14ac:dyDescent="0.25">
      <c r="A21" s="4" t="s">
        <v>176</v>
      </c>
      <c r="B21" s="6">
        <v>190</v>
      </c>
      <c r="C21" s="7">
        <v>0.01</v>
      </c>
      <c r="D21" s="6">
        <v>165</v>
      </c>
      <c r="E21" s="7">
        <v>0.02</v>
      </c>
      <c r="F21" s="6">
        <v>180</v>
      </c>
      <c r="G21" s="6">
        <v>160</v>
      </c>
      <c r="H21" s="6">
        <v>20</v>
      </c>
      <c r="I21" s="6">
        <v>0</v>
      </c>
      <c r="J21" s="7">
        <v>0.9</v>
      </c>
      <c r="K21" s="7">
        <v>0.1</v>
      </c>
      <c r="L21" s="7">
        <v>0</v>
      </c>
    </row>
    <row r="22" spans="1:12" x14ac:dyDescent="0.25">
      <c r="A22" s="4" t="s">
        <v>177</v>
      </c>
      <c r="B22" s="6">
        <v>20</v>
      </c>
      <c r="C22" s="7">
        <v>0</v>
      </c>
      <c r="D22" s="6">
        <v>20</v>
      </c>
      <c r="E22" s="7">
        <v>0</v>
      </c>
      <c r="F22" s="6">
        <v>20</v>
      </c>
      <c r="G22" s="6">
        <v>15</v>
      </c>
      <c r="H22" s="6">
        <v>5</v>
      </c>
      <c r="I22" s="6">
        <v>0</v>
      </c>
      <c r="J22" s="7">
        <v>0.78</v>
      </c>
      <c r="K22" s="7">
        <v>0.22</v>
      </c>
      <c r="L22" s="7">
        <v>0</v>
      </c>
    </row>
    <row r="23" spans="1:12" x14ac:dyDescent="0.25">
      <c r="A23" s="4" t="s">
        <v>178</v>
      </c>
      <c r="B23" s="6">
        <v>210</v>
      </c>
      <c r="C23" s="7">
        <v>0.01</v>
      </c>
      <c r="D23" s="6">
        <v>200</v>
      </c>
      <c r="E23" s="7">
        <v>0.02</v>
      </c>
      <c r="F23" s="6">
        <v>190</v>
      </c>
      <c r="G23" s="6">
        <v>170</v>
      </c>
      <c r="H23" s="6">
        <v>20</v>
      </c>
      <c r="I23" s="6">
        <v>0</v>
      </c>
      <c r="J23" s="7">
        <v>0.89</v>
      </c>
      <c r="K23" s="7">
        <v>0.11</v>
      </c>
      <c r="L23" s="7">
        <v>0</v>
      </c>
    </row>
    <row r="24" spans="1:12" x14ac:dyDescent="0.25">
      <c r="A24" s="4" t="s">
        <v>179</v>
      </c>
      <c r="B24" s="6">
        <v>115</v>
      </c>
      <c r="C24" s="7">
        <v>0.01</v>
      </c>
      <c r="D24" s="6">
        <v>115</v>
      </c>
      <c r="E24" s="7">
        <v>0.01</v>
      </c>
      <c r="F24" s="6">
        <v>100</v>
      </c>
      <c r="G24" s="6">
        <v>85</v>
      </c>
      <c r="H24" s="6">
        <v>15</v>
      </c>
      <c r="I24" s="6">
        <v>0</v>
      </c>
      <c r="J24" s="7">
        <v>0.85</v>
      </c>
      <c r="K24" s="7">
        <v>0.15</v>
      </c>
      <c r="L24" s="7">
        <v>0</v>
      </c>
    </row>
    <row r="25" spans="1:12" x14ac:dyDescent="0.25">
      <c r="A25" s="4" t="s">
        <v>180</v>
      </c>
      <c r="B25" s="6">
        <v>10</v>
      </c>
      <c r="C25" s="7">
        <v>0</v>
      </c>
      <c r="D25" s="6">
        <v>10</v>
      </c>
      <c r="E25" s="7">
        <v>0</v>
      </c>
      <c r="F25" s="6">
        <v>5</v>
      </c>
      <c r="G25" s="6">
        <v>5</v>
      </c>
      <c r="H25" s="6" t="s">
        <v>86</v>
      </c>
      <c r="I25" s="6">
        <v>0</v>
      </c>
      <c r="J25" s="7">
        <v>0.86</v>
      </c>
      <c r="K25" s="7" t="s">
        <v>86</v>
      </c>
      <c r="L25" s="7" t="s">
        <v>86</v>
      </c>
    </row>
    <row r="26" spans="1:12" x14ac:dyDescent="0.25">
      <c r="A26" s="4" t="s">
        <v>181</v>
      </c>
      <c r="B26" s="6">
        <v>25</v>
      </c>
      <c r="C26" s="7">
        <v>0</v>
      </c>
      <c r="D26" s="6">
        <v>25</v>
      </c>
      <c r="E26" s="7">
        <v>0</v>
      </c>
      <c r="F26" s="6">
        <v>25</v>
      </c>
      <c r="G26" s="6">
        <v>25</v>
      </c>
      <c r="H26" s="6">
        <v>5</v>
      </c>
      <c r="I26" s="6">
        <v>0</v>
      </c>
      <c r="J26" s="7">
        <v>0.88</v>
      </c>
      <c r="K26" s="7">
        <v>0.12</v>
      </c>
      <c r="L26" s="7">
        <v>0</v>
      </c>
    </row>
    <row r="27" spans="1:12" x14ac:dyDescent="0.25">
      <c r="A27" s="4" t="s">
        <v>182</v>
      </c>
      <c r="B27" s="20">
        <v>4780</v>
      </c>
      <c r="C27" s="7">
        <v>0.31</v>
      </c>
      <c r="D27" s="20">
        <v>1970</v>
      </c>
      <c r="E27" s="7">
        <v>0.19</v>
      </c>
      <c r="F27" s="20">
        <v>1260</v>
      </c>
      <c r="G27" s="6">
        <v>245</v>
      </c>
      <c r="H27" s="6">
        <v>375</v>
      </c>
      <c r="I27" s="6">
        <v>640</v>
      </c>
      <c r="J27" s="7">
        <v>0.2</v>
      </c>
      <c r="K27" s="7">
        <v>0.3</v>
      </c>
      <c r="L27" s="7">
        <v>0.51</v>
      </c>
    </row>
    <row r="28" spans="1:12" x14ac:dyDescent="0.25">
      <c r="A28" s="4" t="s">
        <v>87</v>
      </c>
      <c r="B28" t="s">
        <v>23</v>
      </c>
    </row>
    <row r="29" spans="1:12" x14ac:dyDescent="0.25">
      <c r="A29" s="4" t="s">
        <v>88</v>
      </c>
      <c r="B29" t="s">
        <v>286</v>
      </c>
    </row>
    <row r="30" spans="1:12" x14ac:dyDescent="0.25">
      <c r="A30" s="4" t="s">
        <v>90</v>
      </c>
      <c r="B30" t="s">
        <v>28</v>
      </c>
    </row>
    <row r="31" spans="1:12" x14ac:dyDescent="0.25">
      <c r="A31" s="4" t="s">
        <v>91</v>
      </c>
      <c r="B31" t="s">
        <v>30</v>
      </c>
    </row>
    <row r="32" spans="1:12" x14ac:dyDescent="0.25">
      <c r="A32" s="4"/>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29"/>
  <sheetViews>
    <sheetView showGridLines="0" workbookViewId="0"/>
  </sheetViews>
  <sheetFormatPr defaultColWidth="11.5546875" defaultRowHeight="15.75" x14ac:dyDescent="0.25"/>
  <cols>
    <col min="1" max="1" width="22.6640625" customWidth="1"/>
    <col min="2" max="13" width="12.6640625" customWidth="1"/>
  </cols>
  <sheetData>
    <row r="1" spans="1:13" ht="19.5" x14ac:dyDescent="0.3">
      <c r="A1" s="1" t="s">
        <v>183</v>
      </c>
    </row>
    <row r="2" spans="1:13" x14ac:dyDescent="0.25">
      <c r="A2" t="s">
        <v>57</v>
      </c>
    </row>
    <row r="3" spans="1:13" x14ac:dyDescent="0.25">
      <c r="A3" t="s">
        <v>58</v>
      </c>
    </row>
    <row r="4" spans="1:13" x14ac:dyDescent="0.25">
      <c r="A4" t="s">
        <v>184</v>
      </c>
    </row>
    <row r="5" spans="1:13" x14ac:dyDescent="0.25">
      <c r="A5" t="s">
        <v>60</v>
      </c>
    </row>
    <row r="6" spans="1:13" ht="94.5" x14ac:dyDescent="0.25">
      <c r="A6" s="3" t="s">
        <v>185</v>
      </c>
      <c r="B6" s="5" t="s">
        <v>186</v>
      </c>
      <c r="C6" s="5" t="s">
        <v>187</v>
      </c>
      <c r="D6" s="5" t="s">
        <v>188</v>
      </c>
      <c r="E6" s="5" t="s">
        <v>189</v>
      </c>
      <c r="F6" s="5" t="s">
        <v>190</v>
      </c>
      <c r="G6" s="5" t="s">
        <v>191</v>
      </c>
      <c r="H6" s="5" t="s">
        <v>192</v>
      </c>
      <c r="I6" s="5" t="s">
        <v>193</v>
      </c>
      <c r="J6" s="5" t="s">
        <v>194</v>
      </c>
      <c r="K6" s="5" t="s">
        <v>195</v>
      </c>
      <c r="L6" s="5" t="s">
        <v>196</v>
      </c>
      <c r="M6" s="5" t="s">
        <v>197</v>
      </c>
    </row>
    <row r="7" spans="1:13" x14ac:dyDescent="0.25">
      <c r="A7" s="8" t="s">
        <v>73</v>
      </c>
      <c r="B7" s="19">
        <v>8590</v>
      </c>
      <c r="C7" s="9">
        <v>300</v>
      </c>
      <c r="D7" s="19">
        <v>3350</v>
      </c>
      <c r="E7" s="19">
        <v>1585</v>
      </c>
      <c r="F7" s="9">
        <v>790</v>
      </c>
      <c r="G7" s="9">
        <v>570</v>
      </c>
      <c r="H7" s="9">
        <v>525</v>
      </c>
      <c r="I7" s="9">
        <v>365</v>
      </c>
      <c r="J7" s="9">
        <v>300</v>
      </c>
      <c r="K7" s="9">
        <v>215</v>
      </c>
      <c r="L7" s="9">
        <v>555</v>
      </c>
      <c r="M7" s="9">
        <v>7</v>
      </c>
    </row>
    <row r="8" spans="1:13" x14ac:dyDescent="0.25">
      <c r="A8" s="8" t="s">
        <v>198</v>
      </c>
      <c r="B8" s="10" t="s">
        <v>199</v>
      </c>
      <c r="C8" s="10">
        <v>0.03</v>
      </c>
      <c r="D8" s="10">
        <v>0.39</v>
      </c>
      <c r="E8" s="10">
        <v>0.18</v>
      </c>
      <c r="F8" s="10">
        <v>0.09</v>
      </c>
      <c r="G8" s="10">
        <v>7.0000000000000007E-2</v>
      </c>
      <c r="H8" s="10">
        <v>0.06</v>
      </c>
      <c r="I8" s="10">
        <v>0.04</v>
      </c>
      <c r="J8" s="10">
        <v>0.04</v>
      </c>
      <c r="K8" s="10">
        <v>0.03</v>
      </c>
      <c r="L8" s="10">
        <v>0.06</v>
      </c>
      <c r="M8" s="10" t="s">
        <v>199</v>
      </c>
    </row>
    <row r="9" spans="1:13" x14ac:dyDescent="0.25">
      <c r="A9" s="4" t="s">
        <v>74</v>
      </c>
      <c r="B9" s="6">
        <v>15</v>
      </c>
      <c r="C9" s="6">
        <v>5</v>
      </c>
      <c r="D9" s="6">
        <v>10</v>
      </c>
      <c r="E9" s="6" t="s">
        <v>86</v>
      </c>
      <c r="F9" s="6">
        <v>0</v>
      </c>
      <c r="G9" s="6">
        <v>0</v>
      </c>
      <c r="H9" s="6">
        <v>0</v>
      </c>
      <c r="I9" s="6">
        <v>0</v>
      </c>
      <c r="J9" s="6">
        <v>0</v>
      </c>
      <c r="K9" s="6">
        <v>0</v>
      </c>
      <c r="L9" s="6">
        <v>0</v>
      </c>
      <c r="M9" s="6">
        <v>2</v>
      </c>
    </row>
    <row r="10" spans="1:13" x14ac:dyDescent="0.25">
      <c r="A10" s="4" t="s">
        <v>75</v>
      </c>
      <c r="B10" s="6">
        <v>135</v>
      </c>
      <c r="C10" s="6">
        <v>5</v>
      </c>
      <c r="D10" s="6">
        <v>90</v>
      </c>
      <c r="E10" s="6">
        <v>30</v>
      </c>
      <c r="F10" s="6">
        <v>5</v>
      </c>
      <c r="G10" s="6" t="s">
        <v>86</v>
      </c>
      <c r="H10" s="6" t="s">
        <v>86</v>
      </c>
      <c r="I10" s="6">
        <v>0</v>
      </c>
      <c r="J10" s="6">
        <v>0</v>
      </c>
      <c r="K10" s="6">
        <v>0</v>
      </c>
      <c r="L10" s="6">
        <v>0</v>
      </c>
      <c r="M10" s="6">
        <v>4</v>
      </c>
    </row>
    <row r="11" spans="1:13" x14ac:dyDescent="0.25">
      <c r="A11" s="4" t="s">
        <v>76</v>
      </c>
      <c r="B11" s="6">
        <v>210</v>
      </c>
      <c r="C11" s="6">
        <v>5</v>
      </c>
      <c r="D11" s="6">
        <v>110</v>
      </c>
      <c r="E11" s="6">
        <v>40</v>
      </c>
      <c r="F11" s="6">
        <v>20</v>
      </c>
      <c r="G11" s="6">
        <v>10</v>
      </c>
      <c r="H11" s="6">
        <v>10</v>
      </c>
      <c r="I11" s="6">
        <v>10</v>
      </c>
      <c r="J11" s="6">
        <v>5</v>
      </c>
      <c r="K11" s="6" t="s">
        <v>86</v>
      </c>
      <c r="L11" s="6">
        <v>0</v>
      </c>
      <c r="M11" s="6">
        <v>5</v>
      </c>
    </row>
    <row r="12" spans="1:13" x14ac:dyDescent="0.25">
      <c r="A12" s="4" t="s">
        <v>77</v>
      </c>
      <c r="B12" s="6">
        <v>290</v>
      </c>
      <c r="C12" s="6">
        <v>5</v>
      </c>
      <c r="D12" s="6">
        <v>145</v>
      </c>
      <c r="E12" s="6">
        <v>55</v>
      </c>
      <c r="F12" s="6">
        <v>20</v>
      </c>
      <c r="G12" s="6">
        <v>20</v>
      </c>
      <c r="H12" s="6">
        <v>15</v>
      </c>
      <c r="I12" s="6">
        <v>10</v>
      </c>
      <c r="J12" s="6">
        <v>10</v>
      </c>
      <c r="K12" s="6">
        <v>5</v>
      </c>
      <c r="L12" s="6">
        <v>10</v>
      </c>
      <c r="M12" s="6">
        <v>5</v>
      </c>
    </row>
    <row r="13" spans="1:13" x14ac:dyDescent="0.25">
      <c r="A13" s="4" t="s">
        <v>78</v>
      </c>
      <c r="B13" s="6">
        <v>270</v>
      </c>
      <c r="C13" s="6">
        <v>5</v>
      </c>
      <c r="D13" s="6">
        <v>115</v>
      </c>
      <c r="E13" s="6">
        <v>65</v>
      </c>
      <c r="F13" s="6">
        <v>20</v>
      </c>
      <c r="G13" s="6">
        <v>10</v>
      </c>
      <c r="H13" s="6">
        <v>15</v>
      </c>
      <c r="I13" s="6">
        <v>10</v>
      </c>
      <c r="J13" s="6">
        <v>5</v>
      </c>
      <c r="K13" s="6">
        <v>5</v>
      </c>
      <c r="L13" s="6">
        <v>20</v>
      </c>
      <c r="M13" s="6">
        <v>6</v>
      </c>
    </row>
    <row r="14" spans="1:13" x14ac:dyDescent="0.25">
      <c r="A14" s="4" t="s">
        <v>79</v>
      </c>
      <c r="B14" s="6">
        <v>330</v>
      </c>
      <c r="C14" s="6" t="s">
        <v>86</v>
      </c>
      <c r="D14" s="6">
        <v>95</v>
      </c>
      <c r="E14" s="6">
        <v>80</v>
      </c>
      <c r="F14" s="6">
        <v>30</v>
      </c>
      <c r="G14" s="6">
        <v>20</v>
      </c>
      <c r="H14" s="6">
        <v>20</v>
      </c>
      <c r="I14" s="6">
        <v>10</v>
      </c>
      <c r="J14" s="6">
        <v>15</v>
      </c>
      <c r="K14" s="6">
        <v>10</v>
      </c>
      <c r="L14" s="6">
        <v>35</v>
      </c>
      <c r="M14" s="6">
        <v>9</v>
      </c>
    </row>
    <row r="15" spans="1:13" x14ac:dyDescent="0.25">
      <c r="A15" s="4" t="s">
        <v>80</v>
      </c>
      <c r="B15" s="6">
        <v>550</v>
      </c>
      <c r="C15" s="6">
        <v>5</v>
      </c>
      <c r="D15" s="6">
        <v>225</v>
      </c>
      <c r="E15" s="6">
        <v>120</v>
      </c>
      <c r="F15" s="6">
        <v>50</v>
      </c>
      <c r="G15" s="6">
        <v>35</v>
      </c>
      <c r="H15" s="6">
        <v>30</v>
      </c>
      <c r="I15" s="6">
        <v>20</v>
      </c>
      <c r="J15" s="6">
        <v>10</v>
      </c>
      <c r="K15" s="6">
        <v>10</v>
      </c>
      <c r="L15" s="6">
        <v>35</v>
      </c>
      <c r="M15" s="6">
        <v>7</v>
      </c>
    </row>
    <row r="16" spans="1:13" x14ac:dyDescent="0.25">
      <c r="A16" s="4" t="s">
        <v>81</v>
      </c>
      <c r="B16" s="20">
        <v>1370</v>
      </c>
      <c r="C16" s="6">
        <v>20</v>
      </c>
      <c r="D16" s="6">
        <v>445</v>
      </c>
      <c r="E16" s="6">
        <v>320</v>
      </c>
      <c r="F16" s="6">
        <v>190</v>
      </c>
      <c r="G16" s="6">
        <v>125</v>
      </c>
      <c r="H16" s="6">
        <v>85</v>
      </c>
      <c r="I16" s="6">
        <v>50</v>
      </c>
      <c r="J16" s="6">
        <v>35</v>
      </c>
      <c r="K16" s="6">
        <v>20</v>
      </c>
      <c r="L16" s="6">
        <v>75</v>
      </c>
      <c r="M16" s="6">
        <v>8</v>
      </c>
    </row>
    <row r="17" spans="1:13" x14ac:dyDescent="0.25">
      <c r="A17" s="4" t="s">
        <v>82</v>
      </c>
      <c r="B17" s="20">
        <v>2475</v>
      </c>
      <c r="C17" s="6">
        <v>80</v>
      </c>
      <c r="D17" s="6">
        <v>875</v>
      </c>
      <c r="E17" s="6">
        <v>535</v>
      </c>
      <c r="F17" s="6">
        <v>265</v>
      </c>
      <c r="G17" s="6">
        <v>185</v>
      </c>
      <c r="H17" s="6">
        <v>165</v>
      </c>
      <c r="I17" s="6">
        <v>110</v>
      </c>
      <c r="J17" s="6">
        <v>75</v>
      </c>
      <c r="K17" s="6">
        <v>55</v>
      </c>
      <c r="L17" s="6">
        <v>130</v>
      </c>
      <c r="M17" s="6">
        <v>7</v>
      </c>
    </row>
    <row r="18" spans="1:13" x14ac:dyDescent="0.25">
      <c r="A18" s="4" t="s">
        <v>83</v>
      </c>
      <c r="B18" s="20">
        <v>2950</v>
      </c>
      <c r="C18" s="6">
        <v>175</v>
      </c>
      <c r="D18" s="20">
        <v>1245</v>
      </c>
      <c r="E18" s="6">
        <v>340</v>
      </c>
      <c r="F18" s="6">
        <v>185</v>
      </c>
      <c r="G18" s="6">
        <v>160</v>
      </c>
      <c r="H18" s="6">
        <v>190</v>
      </c>
      <c r="I18" s="6">
        <v>155</v>
      </c>
      <c r="J18" s="6">
        <v>145</v>
      </c>
      <c r="K18" s="6">
        <v>105</v>
      </c>
      <c r="L18" s="6">
        <v>250</v>
      </c>
      <c r="M18" s="6">
        <v>6</v>
      </c>
    </row>
    <row r="19" spans="1:13" x14ac:dyDescent="0.25">
      <c r="A19" s="8" t="s">
        <v>84</v>
      </c>
      <c r="B19" s="19">
        <v>1250</v>
      </c>
      <c r="C19" s="9">
        <v>20</v>
      </c>
      <c r="D19" s="9">
        <v>560</v>
      </c>
      <c r="E19" s="9">
        <v>270</v>
      </c>
      <c r="F19" s="9">
        <v>95</v>
      </c>
      <c r="G19" s="9">
        <v>60</v>
      </c>
      <c r="H19" s="9">
        <v>60</v>
      </c>
      <c r="I19" s="9">
        <v>35</v>
      </c>
      <c r="J19" s="9">
        <v>35</v>
      </c>
      <c r="K19" s="9">
        <v>25</v>
      </c>
      <c r="L19" s="9">
        <v>65</v>
      </c>
      <c r="M19" s="9">
        <v>6</v>
      </c>
    </row>
    <row r="20" spans="1:13" x14ac:dyDescent="0.25">
      <c r="A20" s="8" t="s">
        <v>85</v>
      </c>
      <c r="B20" s="19">
        <v>7345</v>
      </c>
      <c r="C20" s="9">
        <v>280</v>
      </c>
      <c r="D20" s="19">
        <v>2790</v>
      </c>
      <c r="E20" s="19">
        <v>1315</v>
      </c>
      <c r="F20" s="9">
        <v>690</v>
      </c>
      <c r="G20" s="9">
        <v>505</v>
      </c>
      <c r="H20" s="9">
        <v>465</v>
      </c>
      <c r="I20" s="9">
        <v>330</v>
      </c>
      <c r="J20" s="9">
        <v>265</v>
      </c>
      <c r="K20" s="9">
        <v>190</v>
      </c>
      <c r="L20" s="9">
        <v>490</v>
      </c>
      <c r="M20" s="9">
        <v>7</v>
      </c>
    </row>
    <row r="21" spans="1:13" x14ac:dyDescent="0.25">
      <c r="A21" s="4" t="s">
        <v>87</v>
      </c>
      <c r="B21" t="s">
        <v>23</v>
      </c>
    </row>
    <row r="22" spans="1:13" x14ac:dyDescent="0.25">
      <c r="A22" s="4" t="s">
        <v>88</v>
      </c>
      <c r="B22" t="s">
        <v>286</v>
      </c>
    </row>
    <row r="23" spans="1:13" x14ac:dyDescent="0.25">
      <c r="A23" s="4" t="s">
        <v>90</v>
      </c>
      <c r="B23" t="s">
        <v>28</v>
      </c>
    </row>
    <row r="24" spans="1:13" x14ac:dyDescent="0.25">
      <c r="A24" s="4" t="s">
        <v>91</v>
      </c>
      <c r="B24" t="s">
        <v>30</v>
      </c>
    </row>
    <row r="25" spans="1:13" x14ac:dyDescent="0.25">
      <c r="A25" s="4" t="s">
        <v>200</v>
      </c>
      <c r="B25" t="s">
        <v>43</v>
      </c>
    </row>
    <row r="26" spans="1:13" x14ac:dyDescent="0.25">
      <c r="A26" t="s">
        <v>201</v>
      </c>
      <c r="B26" t="s">
        <v>45</v>
      </c>
    </row>
    <row r="27" spans="1:13" x14ac:dyDescent="0.25">
      <c r="A27" t="s">
        <v>202</v>
      </c>
      <c r="B27" t="s">
        <v>47</v>
      </c>
    </row>
    <row r="28" spans="1:13" x14ac:dyDescent="0.25">
      <c r="A28" t="s">
        <v>203</v>
      </c>
      <c r="B28" t="s">
        <v>49</v>
      </c>
    </row>
    <row r="29" spans="1:13" x14ac:dyDescent="0.25">
      <c r="A29" t="s">
        <v>204</v>
      </c>
      <c r="B29" t="s">
        <v>55</v>
      </c>
    </row>
  </sheetData>
  <pageMargins left="0.7" right="0.7" top="0.75" bottom="0.75" header="0.3" footer="0.3"/>
  <pageSetup paperSize="9" orientation="portrait" horizontalDpi="300" verticalDpi="3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Contents</vt:lpstr>
      <vt:lpstr>Notes</vt:lpstr>
      <vt:lpstr>T1 Applications by month</vt:lpstr>
      <vt:lpstr>T2 Applications by channel</vt:lpstr>
      <vt:lpstr>T3 Applications by age</vt:lpstr>
      <vt:lpstr>T4 Award level</vt:lpstr>
      <vt:lpstr>T5 Applications by LA</vt:lpstr>
      <vt:lpstr>T6 Applications by condition</vt:lpstr>
      <vt:lpstr>T7 Application processing</vt:lpstr>
      <vt:lpstr>T8 SRTI application processing</vt:lpstr>
      <vt:lpstr>T9 Payments</vt:lpstr>
      <vt:lpstr>T10 Payments by LA</vt:lpstr>
      <vt:lpstr>T11 Individuals paid</vt:lpstr>
      <vt:lpstr>T12 Individuals paid by LA</vt:lpstr>
      <vt:lpstr>T13 Caseload by award level</vt:lpstr>
      <vt:lpstr>T14 Caseload by LA</vt:lpstr>
      <vt:lpstr>T15 Caseload by age band</vt:lpstr>
      <vt:lpstr>T16 Caseload by condition</vt:lpstr>
      <vt:lpstr>T17 Caseload by SRTI indicator</vt:lpstr>
      <vt:lpstr>T18 Caseload by duration</vt:lpstr>
      <vt:lpstr>T19 Re-determinations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U448626</dc:creator>
  <cp:lastModifiedBy>Euan Murphie</cp:lastModifiedBy>
  <dcterms:created xsi:type="dcterms:W3CDTF">2025-08-28T11:41:59Z</dcterms:created>
  <dcterms:modified xsi:type="dcterms:W3CDTF">2025-09-05T14:06:14Z</dcterms:modified>
</cp:coreProperties>
</file>