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0177a\datashare\Social_Security_Scotland\Statistics\ADP\PIP parallel publications\PIP Jan 2025\Final documents\"/>
    </mc:Choice>
  </mc:AlternateContent>
  <xr:revisionPtr revIDLastSave="0" documentId="13_ncr:1_{B10F6184-55FC-4BED-89A4-41A5355DB316}" xr6:coauthVersionLast="47" xr6:coauthVersionMax="47" xr10:uidLastSave="{00000000-0000-0000-0000-000000000000}"/>
  <bookViews>
    <workbookView xWindow="28680" yWindow="-120" windowWidth="29040" windowHeight="15840" xr2:uid="{00000000-000D-0000-FFFF-FFFF00000000}"/>
  </bookViews>
  <sheets>
    <sheet name="Contents" sheetId="1" r:id="rId1"/>
    <sheet name="Notes" sheetId="2" r:id="rId2"/>
    <sheet name="Summary Panel" sheetId="3" r:id="rId3"/>
    <sheet name="Table 1" sheetId="4" r:id="rId4"/>
    <sheet name="Table 2" sheetId="5" r:id="rId5"/>
    <sheet name="Table 3" sheetId="6" r:id="rId6"/>
    <sheet name="Table 4" sheetId="7" r:id="rId7"/>
    <sheet name="Tables 5a and 5b" sheetId="8" r:id="rId8"/>
    <sheet name="Table 6"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1" i="1"/>
  <c r="A10" i="1"/>
  <c r="A9" i="1"/>
  <c r="A8" i="1"/>
  <c r="A7" i="1"/>
  <c r="A6" i="1"/>
  <c r="A5" i="1"/>
  <c r="A4" i="1"/>
</calcChain>
</file>

<file path=xl/sharedStrings.xml><?xml version="1.0" encoding="utf-8"?>
<sst xmlns="http://schemas.openxmlformats.org/spreadsheetml/2006/main" count="332" uniqueCount="163">
  <si>
    <t>Personal Independence Payment to January 2025</t>
  </si>
  <si>
    <t>Table of Contents</t>
  </si>
  <si>
    <t>Table Number</t>
  </si>
  <si>
    <t>Description</t>
  </si>
  <si>
    <t>List of notes</t>
  </si>
  <si>
    <t>Personal Independence Payment in Scotland to January 2025</t>
  </si>
  <si>
    <t>Personal Independence Payment cases with entitlement by End of Life Rules Indicator and month to January 2025</t>
  </si>
  <si>
    <t>Personal Independence Payment cases with entitlement by disability to January 2025</t>
  </si>
  <si>
    <t>Personal Independence Payment cases with entitlement by age band and gender to January 2025</t>
  </si>
  <si>
    <t>Personal Independence Payment cases with entitlement by age band and mobility award status to January 2025</t>
  </si>
  <si>
    <t>Male Personal Independence Payment cases with entitlement by daily living award status and age band to January 2025</t>
  </si>
  <si>
    <t>Female Personal Independence Payment cases with entitlement by daily living award status and age band to January 2025</t>
  </si>
  <si>
    <t>Personal Independence Payment Cases with Entitlement and Adult Disability Payment Caseload by month to January 2025</t>
  </si>
  <si>
    <t>This worksheet displays 1 table</t>
  </si>
  <si>
    <t>The notes within this table are referred to in other worksheets of this workbook.</t>
  </si>
  <si>
    <t>Note number</t>
  </si>
  <si>
    <t>Note text</t>
  </si>
  <si>
    <t>[note 1]</t>
  </si>
  <si>
    <t>Statistical disclosure control has been applied to avoid the release of confidential data. Totals may not sum due to the disclosure control applied.</t>
  </si>
  <si>
    <t>[note 2]</t>
  </si>
  <si>
    <t>Department for Work and Pensions offers particular support for those coming to the end of their life due to a progressive disease, known as Special Rules for End of Life (SREL). This was formerly called Special Rules for Terminal Illness (SRTI).</t>
  </si>
  <si>
    <t>[note 3]</t>
  </si>
  <si>
    <t>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</si>
  <si>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[note 4]</t>
  </si>
  <si>
    <t>Revisions have been made to the registration totals for December 2015 and January 2016, that were previously published on 16th March 2016, due to cases being added retrospectively to the source data following an IT issue.</t>
  </si>
  <si>
    <t>[note 5]</t>
  </si>
  <si>
    <t>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</si>
  <si>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[note 6]</t>
  </si>
  <si>
    <t>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</si>
  <si>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[note 7]</t>
  </si>
  <si>
    <t>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t>
  </si>
  <si>
    <t>[note 8]</t>
  </si>
  <si>
    <t>Please note that age group reflects age at the latest caseload date, not the age at the point in time the client first joined the caseload.</t>
  </si>
  <si>
    <t>[note 9]</t>
  </si>
  <si>
    <t>Adult Disability Payment and Personal Independence Payment each use different methodologies. The two figures are presented separately as an estimation of the active caseload in Scotland and caution is advised when considering the use of these figures.</t>
  </si>
  <si>
    <t>Personal Independence Payment in Scotland to January 2025 [note 1] [note 2]</t>
  </si>
  <si>
    <t>This worksheet contains 7 tables.</t>
  </si>
  <si>
    <t>Banded rows are used in these tables. To remove them, highlight the table, go to the Design tab and uncheck the banded rows box.</t>
  </si>
  <si>
    <t>Notes are located below the tables beginning in cell A67 and in the notes sheet of this document.</t>
  </si>
  <si>
    <t>Summary table 1 summarises the number of cases with entitlement since February 2024 and begins in cell A14.</t>
  </si>
  <si>
    <t>Summary table 2 summarises information on clients with Special Rules for the End of Life and begins in cell A18.</t>
  </si>
  <si>
    <t>Summary table 3 summarises information on clients by their disability and begins in cell A23.</t>
  </si>
  <si>
    <t>Summary table 4 summarises information on clients by their gender and begins in cell A34.</t>
  </si>
  <si>
    <t>Summary table 5 summarises information on clients by age band and begins in cell A40.</t>
  </si>
  <si>
    <t>Summary table 6 summarises information on clients by mobility award status and begins in cell A55.</t>
  </si>
  <si>
    <t>Summary table 7 summarises information on clients by daily living award status and gender and begins in cell A62.</t>
  </si>
  <si>
    <t>Some rows between tables are left blank in this sheet to improve readability.</t>
  </si>
  <si>
    <t>Table S1 - Personal Independence Payment cases with entitlement</t>
  </si>
  <si>
    <t>Month</t>
  </si>
  <si>
    <t>Feb-24</t>
  </si>
  <si>
    <t>Mar-24</t>
  </si>
  <si>
    <t>Apr-24</t>
  </si>
  <si>
    <t>May-24</t>
  </si>
  <si>
    <t>Jun-24</t>
  </si>
  <si>
    <t>Jul-24</t>
  </si>
  <si>
    <t>Aug-24</t>
  </si>
  <si>
    <t>Sep-24</t>
  </si>
  <si>
    <t>Oct-24</t>
  </si>
  <si>
    <t>Nov-24</t>
  </si>
  <si>
    <t>Dec-24</t>
  </si>
  <si>
    <t>Jan-25</t>
  </si>
  <si>
    <t>PIP cases with entitlement</t>
  </si>
  <si>
    <t>Table S2 - Personal Independence Payment cases with entitlement - Special Rules for End of Life (SREL) - January 2025</t>
  </si>
  <si>
    <t>Special Rules for End of Life (SREL)</t>
  </si>
  <si>
    <t>Number of cases</t>
  </si>
  <si>
    <t>Percentage of cases</t>
  </si>
  <si>
    <t>Special rules for end of life</t>
  </si>
  <si>
    <t>Non Special rules for end of life</t>
  </si>
  <si>
    <t>Table S3 - Personal Independence Payment cases with entitlement by disability - January 2025</t>
  </si>
  <si>
    <t>Disability</t>
  </si>
  <si>
    <t>Psychiatric disorders</t>
  </si>
  <si>
    <t>Musculoskeletal disease (general)</t>
  </si>
  <si>
    <t>Neurological disease</t>
  </si>
  <si>
    <t>Musculoskeletal disease (regional)</t>
  </si>
  <si>
    <t>Respiratory disease</t>
  </si>
  <si>
    <t>Cardiovascular disease</t>
  </si>
  <si>
    <t>Malignant disease</t>
  </si>
  <si>
    <t>Other</t>
  </si>
  <si>
    <t>[c]</t>
  </si>
  <si>
    <t>Table S4 - Personal Independence Payment cases with entitlement by gender  - January 2025</t>
  </si>
  <si>
    <t>Gender</t>
  </si>
  <si>
    <t>Male</t>
  </si>
  <si>
    <t>Female</t>
  </si>
  <si>
    <t>Total</t>
  </si>
  <si>
    <t>Table S5 - Personal Independence Payment cases with entitlement by age band - January 2025</t>
  </si>
  <si>
    <t>Age Band</t>
  </si>
  <si>
    <t>16-19</t>
  </si>
  <si>
    <t>20-24</t>
  </si>
  <si>
    <t>25-29</t>
  </si>
  <si>
    <t>30-34</t>
  </si>
  <si>
    <t>35-39</t>
  </si>
  <si>
    <t>40-44</t>
  </si>
  <si>
    <t>45-49</t>
  </si>
  <si>
    <t>50-54</t>
  </si>
  <si>
    <t>55-59</t>
  </si>
  <si>
    <t>60-64</t>
  </si>
  <si>
    <t>65-69</t>
  </si>
  <si>
    <t>70 and over</t>
  </si>
  <si>
    <t>Table S6 - Personal Independence Payment cases with entitlement by mobility award status - January 2025</t>
  </si>
  <si>
    <t>Mobility Award Level</t>
  </si>
  <si>
    <t>Number with Entitlement</t>
  </si>
  <si>
    <t>Enhanced</t>
  </si>
  <si>
    <t>Standard</t>
  </si>
  <si>
    <t>Nil</t>
  </si>
  <si>
    <t>Unknown or Missing</t>
  </si>
  <si>
    <t>Table S7 - Personal Independence Payment cases with entitlement by daily living award status - January 2025</t>
  </si>
  <si>
    <t>Daily Living Award</t>
  </si>
  <si>
    <t>Personal Independence Payment cases with entitlement by End of Life Rules Indicator and month to January 2025 [note 1] [note 2] [note 7]</t>
  </si>
  <si>
    <t>This worksheet contains 1 table.</t>
  </si>
  <si>
    <t>Banded rows are used in this table. To remove them, highlight the table, go to the Design tab and uncheck the banded rows box.</t>
  </si>
  <si>
    <t>Notes are located below the table beginning in cell A18 and in the notes sheet of this document.</t>
  </si>
  <si>
    <t>Special Rules for End of Life</t>
  </si>
  <si>
    <t>Not Special Rules for End of Life</t>
  </si>
  <si>
    <t>Percentage Special Rules for End of Life</t>
  </si>
  <si>
    <t>Personal Independence Payment cases with entitlement by disability to January 2025 [note 1]</t>
  </si>
  <si>
    <t>Notes are located below the table beginning in cell A28 and in the notes sheet of this document.</t>
  </si>
  <si>
    <t>Percentage in Jan-25</t>
  </si>
  <si>
    <t>Endocrine disease</t>
  </si>
  <si>
    <t>Gastrointestinal disease</t>
  </si>
  <si>
    <t>Genitourinary disease</t>
  </si>
  <si>
    <t>Skin disease</t>
  </si>
  <si>
    <t>Visual disease</t>
  </si>
  <si>
    <t>Hearing disorders</t>
  </si>
  <si>
    <t>Autoimmune disease (connective tissue disorders)</t>
  </si>
  <si>
    <t>Diseases of the liver, gallbladder, biliary tract</t>
  </si>
  <si>
    <t>Infectious disease</t>
  </si>
  <si>
    <t>Unknown or missing</t>
  </si>
  <si>
    <t>Haematological Disease</t>
  </si>
  <si>
    <t>Metabolic disease</t>
  </si>
  <si>
    <t>Diseases of the immune system</t>
  </si>
  <si>
    <t>Multisystem and extremes of age</t>
  </si>
  <si>
    <t>Personal Independence Payment cases with entitlement by age band and gender to January 2025 [note 1] [note 8]</t>
  </si>
  <si>
    <t>Notes are located below the table beginning in cell A20 and in the notes sheet of this document.</t>
  </si>
  <si>
    <t>Percentage by Age Band</t>
  </si>
  <si>
    <t>Percentage Male</t>
  </si>
  <si>
    <t>Percentage Female</t>
  </si>
  <si>
    <t>Personal Independence Payment cases with entitlement by age band and mobility award status to January 2025 [note 1] [note 3] [note 8]</t>
  </si>
  <si>
    <t>Enhanced Mobility Award Status</t>
  </si>
  <si>
    <t>Standard Mobility Award Status</t>
  </si>
  <si>
    <t>Nil Mobility Award Status</t>
  </si>
  <si>
    <t>Unknown or Missing Mobility Award Status</t>
  </si>
  <si>
    <t>Percentage of Enhanced Mobility Award Status</t>
  </si>
  <si>
    <t>Percentage of Standard Mobility Award Status</t>
  </si>
  <si>
    <t>Percentage of Nil Mobility Award Status</t>
  </si>
  <si>
    <t>Personal Independence Payment cases with entitlement by daily living award status and age band to January 2025 [note 1] [note 3] [note 8]</t>
  </si>
  <si>
    <t>This worksheet contains 2 tables.</t>
  </si>
  <si>
    <t>Notes are located below the tables beginning in cell A38 and in the notes sheet of this document.</t>
  </si>
  <si>
    <t>Table 5a: Male Personal Independence Payment cases with entitlement by Daily Living Award Status and age band to January 2025</t>
  </si>
  <si>
    <t>Enhanced Daily Living Award Status</t>
  </si>
  <si>
    <t>Standard Daily Living Award Status</t>
  </si>
  <si>
    <t>Nil Daily Living Award Status</t>
  </si>
  <si>
    <t>Unknown or Missing Daily Living Award Status</t>
  </si>
  <si>
    <t>Percentage of Enhanced Daily Living Award Status</t>
  </si>
  <si>
    <t>Percentage of Standard Daily Living Award Status</t>
  </si>
  <si>
    <t>Percentage of Nil Daily Living Award Status</t>
  </si>
  <si>
    <t>Table 5b: Female Personal Independence Payment cases with entitlement by Daily Living Award Status, gender and age band to January 2025</t>
  </si>
  <si>
    <t>Personal Independence Payment Cases with Entitlement and Adult Disability Payment Caseload by month to January 2025 [note 1] [note 7] [note 9]</t>
  </si>
  <si>
    <t>Notes are located below the table beginning in cell A10 and in the notes sheet of this document.</t>
  </si>
  <si>
    <t>Benefit</t>
  </si>
  <si>
    <t>Personal Independence Payment</t>
  </si>
  <si>
    <t>Adult Disability Payment</t>
  </si>
  <si>
    <t>...of which were new applications</t>
  </si>
  <si>
    <t>...of which were case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</si>
</sst>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rgb="FF000000"/>
      <name val="Roboto"/>
    </font>
    <font>
      <b/>
      <sz val="15"/>
      <color rgb="FF000000"/>
      <name val="Roboto"/>
    </font>
    <font>
      <u/>
      <sz val="12"/>
      <color rgb="FF0000FF"/>
      <name val="Roboto"/>
    </font>
    <font>
      <b/>
      <sz val="12"/>
      <color rgb="FF000000"/>
      <name val="Roboto"/>
    </font>
    <font>
      <sz val="12"/>
      <color rgb="FFFF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right"/>
    </xf>
    <xf numFmtId="0" fontId="3" fillId="0" borderId="0" xfId="0" applyFont="1"/>
    <xf numFmtId="9" fontId="0" fillId="0" borderId="0" xfId="0" applyNumberFormat="1" applyAlignment="1">
      <alignment horizontal="right"/>
    </xf>
    <xf numFmtId="165" fontId="0" fillId="0" borderId="0" xfId="0" applyNumberFormat="1" applyAlignment="1">
      <alignment horizontal="right"/>
    </xf>
    <xf numFmtId="0" fontId="4" fillId="0" borderId="0" xfId="0" applyFont="1"/>
  </cellXfs>
  <cellStyles count="1">
    <cellStyle name="Normal" xfId="0" builtinId="0"/>
  </cellStyles>
  <dxfs count="1">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2"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3"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4:M15" totalsRowShown="0">
  <tableColumns count="13">
    <tableColumn id="1" xr3:uid="{00000000-0010-0000-0200-000001000000}" name="Month"/>
    <tableColumn id="2" xr3:uid="{00000000-0010-0000-0200-000002000000}" name="Feb-24"/>
    <tableColumn id="3" xr3:uid="{00000000-0010-0000-0200-000003000000}" name="Mar-24"/>
    <tableColumn id="4" xr3:uid="{00000000-0010-0000-0200-000004000000}" name="Apr-24"/>
    <tableColumn id="5" xr3:uid="{00000000-0010-0000-0200-000005000000}" name="May-24"/>
    <tableColumn id="6" xr3:uid="{00000000-0010-0000-0200-000006000000}" name="Jun-24"/>
    <tableColumn id="7" xr3:uid="{00000000-0010-0000-0200-000007000000}" name="Jul-24"/>
    <tableColumn id="8" xr3:uid="{00000000-0010-0000-0200-000008000000}" name="Aug-24"/>
    <tableColumn id="9" xr3:uid="{00000000-0010-0000-0200-000009000000}" name="Sep-24"/>
    <tableColumn id="10" xr3:uid="{00000000-0010-0000-0200-00000A000000}" name="Oct-24"/>
    <tableColumn id="11" xr3:uid="{00000000-0010-0000-0200-00000B000000}" name="Nov-24"/>
    <tableColumn id="12" xr3:uid="{00000000-0010-0000-0200-00000C000000}" name="Dec-24"/>
    <tableColumn id="13" xr3:uid="{00000000-0010-0000-0200-00000D000000}" name="Jan-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8:C20" totalsRowShown="0">
  <tableColumns count="3">
    <tableColumn id="1" xr3:uid="{00000000-0010-0000-0300-000001000000}" name="Special Rules for End of Life (SREL)"/>
    <tableColumn id="2" xr3:uid="{00000000-0010-0000-0300-000002000000}" name="Number of cases"/>
    <tableColumn id="3" xr3:uid="{00000000-0010-0000-0300-000003000000}" name="Percentage of cases" dataDxfId="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3:B31" totalsRowShown="0">
  <tableColumns count="2">
    <tableColumn id="1" xr3:uid="{00000000-0010-0000-0400-000001000000}" name="Disability"/>
    <tableColumn id="2" xr3:uid="{00000000-0010-0000-0400-000002000000}" name="Percentage of case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34:C37" totalsRowShown="0">
  <tableColumns count="3">
    <tableColumn id="1" xr3:uid="{00000000-0010-0000-0500-000001000000}" name="Gender"/>
    <tableColumn id="2" xr3:uid="{00000000-0010-0000-0500-000002000000}" name="Number of cases"/>
    <tableColumn id="3" xr3:uid="{00000000-0010-0000-0500-000003000000}" name="Percentage of cas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40:C52" totalsRowShown="0">
  <tableColumns count="3">
    <tableColumn id="1" xr3:uid="{00000000-0010-0000-0600-000001000000}" name="Age Band"/>
    <tableColumn id="2" xr3:uid="{00000000-0010-0000-0600-000002000000}" name="Number of cases"/>
    <tableColumn id="3" xr3:uid="{00000000-0010-0000-0600-000003000000}" name="Percentage of case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5:B59" totalsRowShown="0">
  <tableColumns count="2">
    <tableColumn id="1" xr3:uid="{00000000-0010-0000-0700-000001000000}" name="Mobility Award Level"/>
    <tableColumn id="2" xr3:uid="{00000000-0010-0000-0700-000002000000}" name="Number with Entitlem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62:C66" totalsRowShown="0">
  <tableColumns count="3">
    <tableColumn id="1" xr3:uid="{00000000-0010-0000-0800-000001000000}" name="Daily Living Award"/>
    <tableColumn id="2" xr3:uid="{00000000-0010-0000-0800-000002000000}" name="Male"/>
    <tableColumn id="3" xr3:uid="{00000000-0010-0000-0800-000003000000}" name="Femal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5:E17" totalsRowShown="0">
  <tableColumns count="5">
    <tableColumn id="1" xr3:uid="{00000000-0010-0000-0900-000001000000}" name="Month"/>
    <tableColumn id="2" xr3:uid="{00000000-0010-0000-0900-000002000000}" name="Special Rules for End of Life"/>
    <tableColumn id="3" xr3:uid="{00000000-0010-0000-0900-000003000000}" name="Not Special Rules for End of Life"/>
    <tableColumn id="4" xr3:uid="{00000000-0010-0000-0900-000004000000}" name="Total"/>
    <tableColumn id="5" xr3:uid="{00000000-0010-0000-0900-000005000000}" name="Percentage Special Rules for End of Lif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5:E27" totalsRowShown="0">
  <tableColumns count="5">
    <tableColumn id="1" xr3:uid="{00000000-0010-0000-0A00-000001000000}" name="Disability"/>
    <tableColumn id="2" xr3:uid="{00000000-0010-0000-0A00-000002000000}" name="Nov-24"/>
    <tableColumn id="3" xr3:uid="{00000000-0010-0000-0A00-000003000000}" name="Dec-24"/>
    <tableColumn id="4" xr3:uid="{00000000-0010-0000-0A00-000004000000}" name="Jan-25"/>
    <tableColumn id="5" xr3:uid="{00000000-0010-0000-0A00-000005000000}" name="Percentage in Jan-2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5:G19" totalsRowShown="0">
  <tableColumns count="7">
    <tableColumn id="1" xr3:uid="{00000000-0010-0000-0B00-000001000000}" name="Age Band"/>
    <tableColumn id="2" xr3:uid="{00000000-0010-0000-0B00-000002000000}" name="Total"/>
    <tableColumn id="3" xr3:uid="{00000000-0010-0000-0B00-000003000000}" name="Percentage by Age Band"/>
    <tableColumn id="4" xr3:uid="{00000000-0010-0000-0B00-000004000000}" name="Male"/>
    <tableColumn id="5" xr3:uid="{00000000-0010-0000-0B00-000005000000}" name="Female"/>
    <tableColumn id="6" xr3:uid="{00000000-0010-0000-0B00-000006000000}" name="Percentage Male"/>
    <tableColumn id="7" xr3:uid="{00000000-0010-0000-0B00-000007000000}" name="Percentage Femal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5:I19" totalsRowShown="0">
  <tableColumns count="9">
    <tableColumn id="1" xr3:uid="{00000000-0010-0000-0C00-000001000000}" name="Age Band"/>
    <tableColumn id="2" xr3:uid="{00000000-0010-0000-0C00-000002000000}" name="Enhanced Mobility Award Status"/>
    <tableColumn id="3" xr3:uid="{00000000-0010-0000-0C00-000003000000}" name="Standard Mobility Award Status"/>
    <tableColumn id="4" xr3:uid="{00000000-0010-0000-0C00-000004000000}" name="Nil Mobility Award Status"/>
    <tableColumn id="5" xr3:uid="{00000000-0010-0000-0C00-000005000000}" name="Unknown or Missing Mobility Award Status"/>
    <tableColumn id="6" xr3:uid="{00000000-0010-0000-0C00-000006000000}" name="Total"/>
    <tableColumn id="7" xr3:uid="{00000000-0010-0000-0C00-000007000000}" name="Percentage of Enhanced Mobility Award Status"/>
    <tableColumn id="8" xr3:uid="{00000000-0010-0000-0C00-000008000000}" name="Percentage of Standard Mobility Award Status"/>
    <tableColumn id="9" xr3:uid="{00000000-0010-0000-0C00-000009000000}" name="Percentage of Nil Mobility Award Statu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I20" totalsRowShown="0">
  <tableColumns count="9">
    <tableColumn id="1" xr3:uid="{00000000-0010-0000-0D00-000001000000}" name="Age Band"/>
    <tableColumn id="2" xr3:uid="{00000000-0010-0000-0D00-000002000000}" name="Enhanced Daily Living Award Status"/>
    <tableColumn id="3" xr3:uid="{00000000-0010-0000-0D00-000003000000}" name="Standard Daily Living Award Status"/>
    <tableColumn id="4" xr3:uid="{00000000-0010-0000-0D00-000004000000}" name="Nil Daily Living Award Status"/>
    <tableColumn id="5" xr3:uid="{00000000-0010-0000-0D00-000005000000}" name="Unknown or Missing Daily Living Award Status"/>
    <tableColumn id="6" xr3:uid="{00000000-0010-0000-0D00-000006000000}" name="Total"/>
    <tableColumn id="7" xr3:uid="{00000000-0010-0000-0D00-000007000000}" name="Percentage of Enhanced Daily Living Award Status"/>
    <tableColumn id="8" xr3:uid="{00000000-0010-0000-0D00-000008000000}" name="Percentage of Standard Daily Living Award Status"/>
    <tableColumn id="9" xr3:uid="{00000000-0010-0000-0D00-000009000000}" name="Percentage of Nil Daily Living Award Statu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23:I37" totalsRowShown="0">
  <tableColumns count="9">
    <tableColumn id="1" xr3:uid="{00000000-0010-0000-0E00-000001000000}" name="Age Band"/>
    <tableColumn id="2" xr3:uid="{00000000-0010-0000-0E00-000002000000}" name="Enhanced Daily Living Award Status"/>
    <tableColumn id="3" xr3:uid="{00000000-0010-0000-0E00-000003000000}" name="Standard Daily Living Award Status"/>
    <tableColumn id="4" xr3:uid="{00000000-0010-0000-0E00-000004000000}" name="Nil Daily Living Award Status"/>
    <tableColumn id="5" xr3:uid="{00000000-0010-0000-0E00-000005000000}" name="Unknown or Missing Daily Living Award Status"/>
    <tableColumn id="6" xr3:uid="{00000000-0010-0000-0E00-000006000000}" name="Total"/>
    <tableColumn id="7" xr3:uid="{00000000-0010-0000-0E00-000007000000}" name="Percentage of Enhanced Daily Living Award Status"/>
    <tableColumn id="8" xr3:uid="{00000000-0010-0000-0E00-000008000000}" name="Percentage of Standard Daily Living Award Status"/>
    <tableColumn id="9" xr3:uid="{00000000-0010-0000-0E00-000009000000}" name="Percentage of Nil Daily Living Award Statu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5:M9" totalsRowShown="0">
  <tableColumns count="13">
    <tableColumn id="1" xr3:uid="{00000000-0010-0000-0F00-000001000000}" name="Benefit"/>
    <tableColumn id="2" xr3:uid="{00000000-0010-0000-0F00-000002000000}" name="Feb-24"/>
    <tableColumn id="3" xr3:uid="{00000000-0010-0000-0F00-000003000000}" name="Mar-24"/>
    <tableColumn id="4" xr3:uid="{00000000-0010-0000-0F00-000004000000}" name="Apr-24"/>
    <tableColumn id="5" xr3:uid="{00000000-0010-0000-0F00-000005000000}" name="May-24"/>
    <tableColumn id="6" xr3:uid="{00000000-0010-0000-0F00-000006000000}" name="Jun-24"/>
    <tableColumn id="7" xr3:uid="{00000000-0010-0000-0F00-000007000000}" name="Jul-24"/>
    <tableColumn id="8" xr3:uid="{00000000-0010-0000-0F00-000008000000}" name="Aug-24"/>
    <tableColumn id="9" xr3:uid="{00000000-0010-0000-0F00-000009000000}" name="Sep-24"/>
    <tableColumn id="10" xr3:uid="{00000000-0010-0000-0F00-00000A000000}" name="Oct-24"/>
    <tableColumn id="11" xr3:uid="{00000000-0010-0000-0F00-00000B000000}" name="Nov-24"/>
    <tableColumn id="12" xr3:uid="{00000000-0010-0000-0F00-00000C000000}" name="Dec-24"/>
    <tableColumn id="13" xr3:uid="{00000000-0010-0000-0F00-00000D000000}" name="Jan-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showGridLines="0" tabSelected="1" workbookViewId="0"/>
  </sheetViews>
  <sheetFormatPr defaultColWidth="11.07421875" defaultRowHeight="15.5" x14ac:dyDescent="0.35"/>
  <cols>
    <col min="1" max="1" width="20.69140625" customWidth="1"/>
    <col min="2" max="2" width="117.69140625" customWidth="1"/>
  </cols>
  <sheetData>
    <row r="1" spans="1:2" ht="19.5" x14ac:dyDescent="0.45">
      <c r="A1" s="1" t="s">
        <v>0</v>
      </c>
    </row>
    <row r="2" spans="1:2" x14ac:dyDescent="0.35">
      <c r="A2" t="s">
        <v>1</v>
      </c>
    </row>
    <row r="3" spans="1:2" x14ac:dyDescent="0.35">
      <c r="A3" t="s">
        <v>2</v>
      </c>
      <c r="B3" t="s">
        <v>3</v>
      </c>
    </row>
    <row r="4" spans="1:2" x14ac:dyDescent="0.35">
      <c r="A4" s="2" t="str">
        <f>HYPERLINK("#'Notes'!A1", "Notes")</f>
        <v>Notes</v>
      </c>
      <c r="B4" t="s">
        <v>4</v>
      </c>
    </row>
    <row r="5" spans="1:2" x14ac:dyDescent="0.35">
      <c r="A5" s="2" t="str">
        <f>HYPERLINK("#'Summary panel'!A1", "Summary panel")</f>
        <v>Summary panel</v>
      </c>
      <c r="B5" t="s">
        <v>5</v>
      </c>
    </row>
    <row r="6" spans="1:2" x14ac:dyDescent="0.35">
      <c r="A6" s="2" t="str">
        <f>HYPERLINK("#'Table 1'!A1", "Table 1")</f>
        <v>Table 1</v>
      </c>
      <c r="B6" t="s">
        <v>6</v>
      </c>
    </row>
    <row r="7" spans="1:2" x14ac:dyDescent="0.35">
      <c r="A7" s="2" t="str">
        <f>HYPERLINK("#'Table 2'!A1", "Table 2")</f>
        <v>Table 2</v>
      </c>
      <c r="B7" t="s">
        <v>7</v>
      </c>
    </row>
    <row r="8" spans="1:2" x14ac:dyDescent="0.35">
      <c r="A8" s="2" t="str">
        <f>HYPERLINK("#'Table 3'!A1", "Table 3")</f>
        <v>Table 3</v>
      </c>
      <c r="B8" t="s">
        <v>8</v>
      </c>
    </row>
    <row r="9" spans="1:2" x14ac:dyDescent="0.35">
      <c r="A9" s="2" t="str">
        <f>HYPERLINK("#'Table 4'!A1", "Table 4")</f>
        <v>Table 4</v>
      </c>
      <c r="B9" t="s">
        <v>9</v>
      </c>
    </row>
    <row r="10" spans="1:2" x14ac:dyDescent="0.35">
      <c r="A10" s="2" t="str">
        <f>HYPERLINK("#'Tables 5a and 5b'!A1", "Table 5a")</f>
        <v>Table 5a</v>
      </c>
      <c r="B10" t="s">
        <v>10</v>
      </c>
    </row>
    <row r="11" spans="1:2" x14ac:dyDescent="0.35">
      <c r="A11" s="2" t="str">
        <f>HYPERLINK("#'Tables 5a and 5b'!A1", "Table 5b")</f>
        <v>Table 5b</v>
      </c>
      <c r="B11" t="s">
        <v>11</v>
      </c>
    </row>
    <row r="12" spans="1:2" x14ac:dyDescent="0.35">
      <c r="A12" s="2" t="str">
        <f>HYPERLINK("#'Table 6'!A1", "Table 6")</f>
        <v>Table 6</v>
      </c>
      <c r="B12" t="s">
        <v>12</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ColWidth="11.07421875" defaultRowHeight="15.5" x14ac:dyDescent="0.35"/>
  <cols>
    <col min="1" max="1" width="12.69140625" customWidth="1"/>
    <col min="2" max="2" width="150.69140625" customWidth="1"/>
  </cols>
  <sheetData>
    <row r="1" spans="1:2" ht="19.5" x14ac:dyDescent="0.45">
      <c r="A1" s="1" t="s">
        <v>4</v>
      </c>
    </row>
    <row r="2" spans="1:2" x14ac:dyDescent="0.35">
      <c r="A2" t="s">
        <v>13</v>
      </c>
    </row>
    <row r="3" spans="1:2" x14ac:dyDescent="0.35">
      <c r="A3" t="s">
        <v>14</v>
      </c>
    </row>
    <row r="4" spans="1:2" x14ac:dyDescent="0.35">
      <c r="A4" t="s">
        <v>15</v>
      </c>
      <c r="B4" t="s">
        <v>16</v>
      </c>
    </row>
    <row r="5" spans="1:2" x14ac:dyDescent="0.35">
      <c r="A5" t="s">
        <v>17</v>
      </c>
      <c r="B5" s="3" t="s">
        <v>18</v>
      </c>
    </row>
    <row r="6" spans="1:2" ht="31" x14ac:dyDescent="0.35">
      <c r="A6" t="s">
        <v>19</v>
      </c>
      <c r="B6" s="3" t="s">
        <v>20</v>
      </c>
    </row>
    <row r="7" spans="1:2" ht="46.5" x14ac:dyDescent="0.35">
      <c r="A7" t="s">
        <v>21</v>
      </c>
      <c r="B7" s="3" t="s">
        <v>22</v>
      </c>
    </row>
    <row r="8" spans="1:2" ht="31" x14ac:dyDescent="0.35">
      <c r="A8" t="s">
        <v>23</v>
      </c>
      <c r="B8" s="3" t="s">
        <v>24</v>
      </c>
    </row>
    <row r="9" spans="1:2" ht="62" x14ac:dyDescent="0.35">
      <c r="A9" t="s">
        <v>25</v>
      </c>
      <c r="B9" s="3" t="s">
        <v>26</v>
      </c>
    </row>
    <row r="10" spans="1:2" ht="31" x14ac:dyDescent="0.35">
      <c r="A10" t="s">
        <v>27</v>
      </c>
      <c r="B10" s="3" t="s">
        <v>28</v>
      </c>
    </row>
    <row r="11" spans="1:2" ht="46.5" x14ac:dyDescent="0.35">
      <c r="A11" t="s">
        <v>29</v>
      </c>
      <c r="B11" s="3" t="s">
        <v>30</v>
      </c>
    </row>
    <row r="12" spans="1:2" x14ac:dyDescent="0.35">
      <c r="A12" t="s">
        <v>31</v>
      </c>
      <c r="B12" s="3" t="s">
        <v>32</v>
      </c>
    </row>
    <row r="13" spans="1:2" ht="31" x14ac:dyDescent="0.35">
      <c r="A13" t="s">
        <v>33</v>
      </c>
      <c r="B13" s="3"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
  <sheetViews>
    <sheetView showGridLines="0" workbookViewId="0"/>
  </sheetViews>
  <sheetFormatPr defaultColWidth="11.07421875" defaultRowHeight="15.5" x14ac:dyDescent="0.35"/>
  <cols>
    <col min="1" max="1" width="28.69140625" customWidth="1"/>
    <col min="2" max="13" width="15.69140625" customWidth="1"/>
  </cols>
  <sheetData>
    <row r="1" spans="1:13" ht="19.5" x14ac:dyDescent="0.45">
      <c r="A1" s="1" t="s">
        <v>35</v>
      </c>
    </row>
    <row r="2" spans="1:13" x14ac:dyDescent="0.35">
      <c r="A2" t="s">
        <v>36</v>
      </c>
    </row>
    <row r="3" spans="1:13" x14ac:dyDescent="0.35">
      <c r="A3" t="s">
        <v>37</v>
      </c>
    </row>
    <row r="4" spans="1:13" x14ac:dyDescent="0.35">
      <c r="A4" t="s">
        <v>38</v>
      </c>
    </row>
    <row r="5" spans="1:13" x14ac:dyDescent="0.35">
      <c r="A5" t="s">
        <v>39</v>
      </c>
    </row>
    <row r="6" spans="1:13" x14ac:dyDescent="0.35">
      <c r="A6" t="s">
        <v>40</v>
      </c>
    </row>
    <row r="7" spans="1:13" x14ac:dyDescent="0.35">
      <c r="A7" t="s">
        <v>41</v>
      </c>
    </row>
    <row r="8" spans="1:13" x14ac:dyDescent="0.35">
      <c r="A8" t="s">
        <v>42</v>
      </c>
    </row>
    <row r="9" spans="1:13" x14ac:dyDescent="0.35">
      <c r="A9" t="s">
        <v>43</v>
      </c>
    </row>
    <row r="10" spans="1:13" x14ac:dyDescent="0.35">
      <c r="A10" t="s">
        <v>44</v>
      </c>
    </row>
    <row r="11" spans="1:13" x14ac:dyDescent="0.35">
      <c r="A11" t="s">
        <v>45</v>
      </c>
    </row>
    <row r="12" spans="1:13" x14ac:dyDescent="0.35">
      <c r="A12" t="s">
        <v>46</v>
      </c>
    </row>
    <row r="13" spans="1:13" x14ac:dyDescent="0.35">
      <c r="A13" s="6" t="s">
        <v>47</v>
      </c>
    </row>
    <row r="14" spans="1:13" x14ac:dyDescent="0.35">
      <c r="A14" s="4" t="s">
        <v>48</v>
      </c>
      <c r="B14" s="4" t="s">
        <v>49</v>
      </c>
      <c r="C14" s="4" t="s">
        <v>50</v>
      </c>
      <c r="D14" s="4" t="s">
        <v>51</v>
      </c>
      <c r="E14" s="4" t="s">
        <v>52</v>
      </c>
      <c r="F14" s="4" t="s">
        <v>53</v>
      </c>
      <c r="G14" s="4" t="s">
        <v>54</v>
      </c>
      <c r="H14" s="4" t="s">
        <v>55</v>
      </c>
      <c r="I14" s="4" t="s">
        <v>56</v>
      </c>
      <c r="J14" s="4" t="s">
        <v>57</v>
      </c>
      <c r="K14" s="4" t="s">
        <v>58</v>
      </c>
      <c r="L14" s="4" t="s">
        <v>59</v>
      </c>
      <c r="M14" s="4" t="s">
        <v>60</v>
      </c>
    </row>
    <row r="15" spans="1:13" x14ac:dyDescent="0.35">
      <c r="A15" t="s">
        <v>61</v>
      </c>
      <c r="B15" s="5">
        <v>204206</v>
      </c>
      <c r="C15" s="5">
        <v>188916</v>
      </c>
      <c r="D15" s="5">
        <v>172706</v>
      </c>
      <c r="E15" s="5">
        <v>157583</v>
      </c>
      <c r="F15" s="5">
        <v>142768</v>
      </c>
      <c r="G15" s="5">
        <v>126242</v>
      </c>
      <c r="H15" s="5">
        <v>111752</v>
      </c>
      <c r="I15" s="5">
        <v>96445</v>
      </c>
      <c r="J15" s="5">
        <v>80246</v>
      </c>
      <c r="K15" s="5">
        <v>66334</v>
      </c>
      <c r="L15" s="5">
        <v>50559</v>
      </c>
      <c r="M15" s="5">
        <v>35420</v>
      </c>
    </row>
    <row r="17" spans="1:4" x14ac:dyDescent="0.35">
      <c r="A17" s="6" t="s">
        <v>62</v>
      </c>
    </row>
    <row r="18" spans="1:4" ht="31" x14ac:dyDescent="0.35">
      <c r="A18" s="4" t="s">
        <v>63</v>
      </c>
      <c r="B18" s="4" t="s">
        <v>64</v>
      </c>
      <c r="C18" s="4" t="s">
        <v>65</v>
      </c>
    </row>
    <row r="19" spans="1:4" x14ac:dyDescent="0.35">
      <c r="A19" t="s">
        <v>66</v>
      </c>
      <c r="B19" s="5">
        <v>20</v>
      </c>
      <c r="C19" s="8">
        <v>1E-3</v>
      </c>
      <c r="D19" s="9"/>
    </row>
    <row r="20" spans="1:4" x14ac:dyDescent="0.35">
      <c r="A20" t="s">
        <v>67</v>
      </c>
      <c r="B20" s="5">
        <v>35404</v>
      </c>
      <c r="C20" s="8">
        <v>0.999</v>
      </c>
    </row>
    <row r="22" spans="1:4" x14ac:dyDescent="0.35">
      <c r="A22" s="6" t="s">
        <v>68</v>
      </c>
    </row>
    <row r="23" spans="1:4" ht="31" x14ac:dyDescent="0.35">
      <c r="A23" s="4" t="s">
        <v>69</v>
      </c>
      <c r="B23" s="4" t="s">
        <v>65</v>
      </c>
    </row>
    <row r="24" spans="1:4" x14ac:dyDescent="0.35">
      <c r="A24" t="s">
        <v>70</v>
      </c>
      <c r="B24" s="7">
        <v>0.46</v>
      </c>
    </row>
    <row r="25" spans="1:4" x14ac:dyDescent="0.35">
      <c r="A25" t="s">
        <v>71</v>
      </c>
      <c r="B25" s="7">
        <v>0.17</v>
      </c>
    </row>
    <row r="26" spans="1:4" x14ac:dyDescent="0.35">
      <c r="A26" t="s">
        <v>72</v>
      </c>
      <c r="B26" s="7">
        <v>0.12</v>
      </c>
    </row>
    <row r="27" spans="1:4" x14ac:dyDescent="0.35">
      <c r="A27" t="s">
        <v>73</v>
      </c>
      <c r="B27" s="7">
        <v>0.09</v>
      </c>
    </row>
    <row r="28" spans="1:4" x14ac:dyDescent="0.35">
      <c r="A28" t="s">
        <v>74</v>
      </c>
      <c r="B28" s="7">
        <v>0.04</v>
      </c>
    </row>
    <row r="29" spans="1:4" x14ac:dyDescent="0.35">
      <c r="A29" t="s">
        <v>75</v>
      </c>
      <c r="B29" s="7">
        <v>0.03</v>
      </c>
    </row>
    <row r="30" spans="1:4" x14ac:dyDescent="0.35">
      <c r="A30" t="s">
        <v>76</v>
      </c>
      <c r="B30" s="7">
        <v>0.02</v>
      </c>
    </row>
    <row r="31" spans="1:4" x14ac:dyDescent="0.35">
      <c r="A31" t="s">
        <v>77</v>
      </c>
      <c r="B31" s="7" t="s">
        <v>78</v>
      </c>
    </row>
    <row r="33" spans="1:3" x14ac:dyDescent="0.35">
      <c r="A33" s="6" t="s">
        <v>79</v>
      </c>
    </row>
    <row r="34" spans="1:3" ht="31" x14ac:dyDescent="0.35">
      <c r="A34" s="4" t="s">
        <v>80</v>
      </c>
      <c r="B34" s="4" t="s">
        <v>64</v>
      </c>
      <c r="C34" s="4" t="s">
        <v>65</v>
      </c>
    </row>
    <row r="35" spans="1:3" x14ac:dyDescent="0.35">
      <c r="A35" t="s">
        <v>81</v>
      </c>
      <c r="B35" s="5">
        <v>15246</v>
      </c>
      <c r="C35" s="7">
        <v>0.43</v>
      </c>
    </row>
    <row r="36" spans="1:3" x14ac:dyDescent="0.35">
      <c r="A36" t="s">
        <v>82</v>
      </c>
      <c r="B36" s="5">
        <v>20175</v>
      </c>
      <c r="C36" s="7">
        <v>0.56999999999999995</v>
      </c>
    </row>
    <row r="37" spans="1:3" x14ac:dyDescent="0.35">
      <c r="A37" t="s">
        <v>83</v>
      </c>
      <c r="B37" s="5">
        <v>35420</v>
      </c>
      <c r="C37" s="7">
        <v>1</v>
      </c>
    </row>
    <row r="39" spans="1:3" x14ac:dyDescent="0.35">
      <c r="A39" s="6" t="s">
        <v>84</v>
      </c>
    </row>
    <row r="40" spans="1:3" ht="31" x14ac:dyDescent="0.35">
      <c r="A40" s="4" t="s">
        <v>85</v>
      </c>
      <c r="B40" s="4" t="s">
        <v>64</v>
      </c>
      <c r="C40" s="4" t="s">
        <v>65</v>
      </c>
    </row>
    <row r="41" spans="1:3" x14ac:dyDescent="0.35">
      <c r="A41" t="s">
        <v>86</v>
      </c>
      <c r="B41" s="5">
        <v>129</v>
      </c>
      <c r="C41" s="7">
        <v>0</v>
      </c>
    </row>
    <row r="42" spans="1:3" x14ac:dyDescent="0.35">
      <c r="A42" t="s">
        <v>87</v>
      </c>
      <c r="B42" s="5">
        <v>1778</v>
      </c>
      <c r="C42" s="7">
        <v>0.05</v>
      </c>
    </row>
    <row r="43" spans="1:3" x14ac:dyDescent="0.35">
      <c r="A43" t="s">
        <v>88</v>
      </c>
      <c r="B43" s="5">
        <v>2168</v>
      </c>
      <c r="C43" s="7">
        <v>0.06</v>
      </c>
    </row>
    <row r="44" spans="1:3" x14ac:dyDescent="0.35">
      <c r="A44" t="s">
        <v>89</v>
      </c>
      <c r="B44" s="5">
        <v>2625</v>
      </c>
      <c r="C44" s="7">
        <v>7.0000000000000007E-2</v>
      </c>
    </row>
    <row r="45" spans="1:3" x14ac:dyDescent="0.35">
      <c r="A45" t="s">
        <v>90</v>
      </c>
      <c r="B45" s="5">
        <v>3031</v>
      </c>
      <c r="C45" s="7">
        <v>0.09</v>
      </c>
    </row>
    <row r="46" spans="1:3" x14ac:dyDescent="0.35">
      <c r="A46" t="s">
        <v>91</v>
      </c>
      <c r="B46" s="5">
        <v>3533</v>
      </c>
      <c r="C46" s="7">
        <v>0.1</v>
      </c>
    </row>
    <row r="47" spans="1:3" x14ac:dyDescent="0.35">
      <c r="A47" t="s">
        <v>92</v>
      </c>
      <c r="B47" s="5">
        <v>3579</v>
      </c>
      <c r="C47" s="7">
        <v>0.1</v>
      </c>
    </row>
    <row r="48" spans="1:3" x14ac:dyDescent="0.35">
      <c r="A48" t="s">
        <v>93</v>
      </c>
      <c r="B48" s="5">
        <v>4592</v>
      </c>
      <c r="C48" s="7">
        <v>0.13</v>
      </c>
    </row>
    <row r="49" spans="1:3" x14ac:dyDescent="0.35">
      <c r="A49" t="s">
        <v>94</v>
      </c>
      <c r="B49" s="5">
        <v>5685</v>
      </c>
      <c r="C49" s="7">
        <v>0.16</v>
      </c>
    </row>
    <row r="50" spans="1:3" x14ac:dyDescent="0.35">
      <c r="A50" t="s">
        <v>95</v>
      </c>
      <c r="B50" s="5">
        <v>5809</v>
      </c>
      <c r="C50" s="7">
        <v>0.16</v>
      </c>
    </row>
    <row r="51" spans="1:3" x14ac:dyDescent="0.35">
      <c r="A51" t="s">
        <v>96</v>
      </c>
      <c r="B51" s="5">
        <v>2003</v>
      </c>
      <c r="C51" s="7">
        <v>0.06</v>
      </c>
    </row>
    <row r="52" spans="1:3" x14ac:dyDescent="0.35">
      <c r="A52" t="s">
        <v>97</v>
      </c>
      <c r="B52" s="5">
        <v>482</v>
      </c>
      <c r="C52" s="7">
        <v>0.01</v>
      </c>
    </row>
    <row r="54" spans="1:3" x14ac:dyDescent="0.35">
      <c r="A54" s="6" t="s">
        <v>98</v>
      </c>
    </row>
    <row r="55" spans="1:3" ht="31" x14ac:dyDescent="0.35">
      <c r="A55" s="4" t="s">
        <v>99</v>
      </c>
      <c r="B55" s="4" t="s">
        <v>100</v>
      </c>
    </row>
    <row r="56" spans="1:3" x14ac:dyDescent="0.35">
      <c r="A56" t="s">
        <v>101</v>
      </c>
      <c r="B56" s="5">
        <v>13266</v>
      </c>
    </row>
    <row r="57" spans="1:3" x14ac:dyDescent="0.35">
      <c r="A57" t="s">
        <v>102</v>
      </c>
      <c r="B57" s="5">
        <v>11435</v>
      </c>
    </row>
    <row r="58" spans="1:3" x14ac:dyDescent="0.35">
      <c r="A58" t="s">
        <v>103</v>
      </c>
      <c r="B58" s="5">
        <v>10715</v>
      </c>
    </row>
    <row r="59" spans="1:3" x14ac:dyDescent="0.35">
      <c r="A59" t="s">
        <v>104</v>
      </c>
      <c r="B59" s="5">
        <v>0</v>
      </c>
    </row>
    <row r="61" spans="1:3" x14ac:dyDescent="0.35">
      <c r="A61" s="6" t="s">
        <v>105</v>
      </c>
    </row>
    <row r="62" spans="1:3" x14ac:dyDescent="0.35">
      <c r="A62" s="4" t="s">
        <v>106</v>
      </c>
      <c r="B62" s="4" t="s">
        <v>81</v>
      </c>
      <c r="C62" s="4" t="s">
        <v>82</v>
      </c>
    </row>
    <row r="63" spans="1:3" x14ac:dyDescent="0.35">
      <c r="A63" t="s">
        <v>101</v>
      </c>
      <c r="B63" s="5">
        <v>7114</v>
      </c>
      <c r="C63" s="5">
        <v>8698</v>
      </c>
    </row>
    <row r="64" spans="1:3" x14ac:dyDescent="0.35">
      <c r="A64" t="s">
        <v>102</v>
      </c>
      <c r="B64" s="5">
        <v>7600</v>
      </c>
      <c r="C64" s="5">
        <v>10876</v>
      </c>
    </row>
    <row r="65" spans="1:3" x14ac:dyDescent="0.35">
      <c r="A65" t="s">
        <v>103</v>
      </c>
      <c r="B65" s="5">
        <v>537</v>
      </c>
      <c r="C65" s="5">
        <v>606</v>
      </c>
    </row>
    <row r="66" spans="1:3" x14ac:dyDescent="0.35">
      <c r="A66" t="s">
        <v>104</v>
      </c>
      <c r="B66" s="5">
        <v>0</v>
      </c>
      <c r="C66" s="5">
        <v>0</v>
      </c>
    </row>
    <row r="67" spans="1:3" x14ac:dyDescent="0.35">
      <c r="A67" t="s">
        <v>17</v>
      </c>
      <c r="B67" t="s">
        <v>18</v>
      </c>
    </row>
    <row r="68" spans="1:3" x14ac:dyDescent="0.35">
      <c r="A68" t="s">
        <v>19</v>
      </c>
      <c r="B68" t="s">
        <v>20</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showGridLines="0" workbookViewId="0"/>
  </sheetViews>
  <sheetFormatPr defaultColWidth="11.07421875" defaultRowHeight="15.5" x14ac:dyDescent="0.35"/>
  <cols>
    <col min="1" max="5" width="20.69140625" customWidth="1"/>
  </cols>
  <sheetData>
    <row r="1" spans="1:5" ht="19.5" x14ac:dyDescent="0.45">
      <c r="A1" s="1" t="s">
        <v>107</v>
      </c>
    </row>
    <row r="2" spans="1:5" x14ac:dyDescent="0.35">
      <c r="A2" t="s">
        <v>108</v>
      </c>
    </row>
    <row r="3" spans="1:5" x14ac:dyDescent="0.35">
      <c r="A3" t="s">
        <v>109</v>
      </c>
    </row>
    <row r="4" spans="1:5" x14ac:dyDescent="0.35">
      <c r="A4" t="s">
        <v>110</v>
      </c>
    </row>
    <row r="5" spans="1:5" ht="31" x14ac:dyDescent="0.35">
      <c r="A5" s="4" t="s">
        <v>48</v>
      </c>
      <c r="B5" s="4" t="s">
        <v>111</v>
      </c>
      <c r="C5" s="4" t="s">
        <v>112</v>
      </c>
      <c r="D5" s="4" t="s">
        <v>83</v>
      </c>
      <c r="E5" s="4" t="s">
        <v>113</v>
      </c>
    </row>
    <row r="6" spans="1:5" x14ac:dyDescent="0.35">
      <c r="A6" t="s">
        <v>49</v>
      </c>
      <c r="B6" s="5">
        <v>664</v>
      </c>
      <c r="C6" s="5">
        <v>203544</v>
      </c>
      <c r="D6" s="5">
        <v>204206</v>
      </c>
      <c r="E6" s="8">
        <v>3.0000000000000001E-3</v>
      </c>
    </row>
    <row r="7" spans="1:5" x14ac:dyDescent="0.35">
      <c r="A7" t="s">
        <v>50</v>
      </c>
      <c r="B7" s="5">
        <v>598</v>
      </c>
      <c r="C7" s="5">
        <v>188322</v>
      </c>
      <c r="D7" s="5">
        <v>188916</v>
      </c>
      <c r="E7" s="8">
        <v>3.0000000000000001E-3</v>
      </c>
    </row>
    <row r="8" spans="1:5" x14ac:dyDescent="0.35">
      <c r="A8" t="s">
        <v>51</v>
      </c>
      <c r="B8" s="5">
        <v>505</v>
      </c>
      <c r="C8" s="5">
        <v>172201</v>
      </c>
      <c r="D8" s="5">
        <v>172706</v>
      </c>
      <c r="E8" s="8">
        <v>3.0000000000000001E-3</v>
      </c>
    </row>
    <row r="9" spans="1:5" x14ac:dyDescent="0.35">
      <c r="A9" t="s">
        <v>52</v>
      </c>
      <c r="B9" s="5">
        <v>441</v>
      </c>
      <c r="C9" s="5">
        <v>157141</v>
      </c>
      <c r="D9" s="5">
        <v>157583</v>
      </c>
      <c r="E9" s="8">
        <v>3.0000000000000001E-3</v>
      </c>
    </row>
    <row r="10" spans="1:5" x14ac:dyDescent="0.35">
      <c r="A10" t="s">
        <v>53</v>
      </c>
      <c r="B10" s="5">
        <v>374</v>
      </c>
      <c r="C10" s="5">
        <v>142390</v>
      </c>
      <c r="D10" s="5">
        <v>142768</v>
      </c>
      <c r="E10" s="8">
        <v>3.0000000000000001E-3</v>
      </c>
    </row>
    <row r="11" spans="1:5" x14ac:dyDescent="0.35">
      <c r="A11" t="s">
        <v>54</v>
      </c>
      <c r="B11" s="5">
        <v>326</v>
      </c>
      <c r="C11" s="5">
        <v>125915</v>
      </c>
      <c r="D11" s="5">
        <v>126242</v>
      </c>
      <c r="E11" s="8">
        <v>3.0000000000000001E-3</v>
      </c>
    </row>
    <row r="12" spans="1:5" x14ac:dyDescent="0.35">
      <c r="A12" t="s">
        <v>55</v>
      </c>
      <c r="B12" s="5">
        <v>279</v>
      </c>
      <c r="C12" s="5">
        <v>111471</v>
      </c>
      <c r="D12" s="5">
        <v>111752</v>
      </c>
      <c r="E12" s="8">
        <v>2E-3</v>
      </c>
    </row>
    <row r="13" spans="1:5" x14ac:dyDescent="0.35">
      <c r="A13" t="s">
        <v>56</v>
      </c>
      <c r="B13" s="5">
        <v>223</v>
      </c>
      <c r="C13" s="5">
        <v>96223</v>
      </c>
      <c r="D13" s="5">
        <v>96445</v>
      </c>
      <c r="E13" s="8">
        <v>2E-3</v>
      </c>
    </row>
    <row r="14" spans="1:5" x14ac:dyDescent="0.35">
      <c r="A14" t="s">
        <v>57</v>
      </c>
      <c r="B14" s="5">
        <v>46</v>
      </c>
      <c r="C14" s="5">
        <v>80204</v>
      </c>
      <c r="D14" s="5">
        <v>80246</v>
      </c>
      <c r="E14" s="8">
        <v>1E-3</v>
      </c>
    </row>
    <row r="15" spans="1:5" x14ac:dyDescent="0.35">
      <c r="A15" t="s">
        <v>58</v>
      </c>
      <c r="B15" s="5">
        <v>29</v>
      </c>
      <c r="C15" s="5">
        <v>66303</v>
      </c>
      <c r="D15" s="5">
        <v>66334</v>
      </c>
      <c r="E15" s="8">
        <v>0</v>
      </c>
    </row>
    <row r="16" spans="1:5" x14ac:dyDescent="0.35">
      <c r="A16" t="s">
        <v>59</v>
      </c>
      <c r="B16" s="5">
        <v>25</v>
      </c>
      <c r="C16" s="5">
        <v>50533</v>
      </c>
      <c r="D16" s="5">
        <v>50559</v>
      </c>
      <c r="E16" s="8">
        <v>0</v>
      </c>
    </row>
    <row r="17" spans="1:5" x14ac:dyDescent="0.35">
      <c r="A17" t="s">
        <v>60</v>
      </c>
      <c r="B17" s="5">
        <v>20</v>
      </c>
      <c r="C17" s="5">
        <v>35404</v>
      </c>
      <c r="D17" s="5">
        <v>35420</v>
      </c>
      <c r="E17" s="8">
        <v>1E-3</v>
      </c>
    </row>
    <row r="18" spans="1:5" x14ac:dyDescent="0.35">
      <c r="A18" t="s">
        <v>17</v>
      </c>
      <c r="B18" t="s">
        <v>18</v>
      </c>
    </row>
    <row r="19" spans="1:5" x14ac:dyDescent="0.35">
      <c r="A19" t="s">
        <v>19</v>
      </c>
      <c r="B19" t="s">
        <v>20</v>
      </c>
    </row>
    <row r="20" spans="1:5" x14ac:dyDescent="0.35">
      <c r="A20" t="s">
        <v>29</v>
      </c>
      <c r="B20"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GridLines="0" workbookViewId="0"/>
  </sheetViews>
  <sheetFormatPr defaultColWidth="11.07421875" defaultRowHeight="15.5" x14ac:dyDescent="0.35"/>
  <cols>
    <col min="1" max="1" width="42.69140625" customWidth="1"/>
    <col min="2" max="5" width="15.69140625" customWidth="1"/>
  </cols>
  <sheetData>
    <row r="1" spans="1:5" ht="19.5" x14ac:dyDescent="0.45">
      <c r="A1" s="1" t="s">
        <v>114</v>
      </c>
    </row>
    <row r="2" spans="1:5" x14ac:dyDescent="0.35">
      <c r="A2" t="s">
        <v>108</v>
      </c>
    </row>
    <row r="3" spans="1:5" x14ac:dyDescent="0.35">
      <c r="A3" t="s">
        <v>109</v>
      </c>
    </row>
    <row r="4" spans="1:5" x14ac:dyDescent="0.35">
      <c r="A4" t="s">
        <v>115</v>
      </c>
    </row>
    <row r="5" spans="1:5" ht="31" x14ac:dyDescent="0.35">
      <c r="A5" s="4" t="s">
        <v>69</v>
      </c>
      <c r="B5" s="4" t="s">
        <v>58</v>
      </c>
      <c r="C5" s="4" t="s">
        <v>59</v>
      </c>
      <c r="D5" s="4" t="s">
        <v>60</v>
      </c>
      <c r="E5" s="4" t="s">
        <v>116</v>
      </c>
    </row>
    <row r="6" spans="1:5" x14ac:dyDescent="0.35">
      <c r="A6" t="s">
        <v>70</v>
      </c>
      <c r="B6" s="5">
        <v>29878</v>
      </c>
      <c r="C6" s="5">
        <v>23069</v>
      </c>
      <c r="D6" s="5">
        <v>16392</v>
      </c>
      <c r="E6" s="7">
        <v>0.46</v>
      </c>
    </row>
    <row r="7" spans="1:5" x14ac:dyDescent="0.35">
      <c r="A7" t="s">
        <v>71</v>
      </c>
      <c r="B7" s="5">
        <v>11815</v>
      </c>
      <c r="C7" s="5">
        <v>8922</v>
      </c>
      <c r="D7" s="5">
        <v>6154</v>
      </c>
      <c r="E7" s="7">
        <v>0.17</v>
      </c>
    </row>
    <row r="8" spans="1:5" x14ac:dyDescent="0.35">
      <c r="A8" t="s">
        <v>72</v>
      </c>
      <c r="B8" s="5">
        <v>8067</v>
      </c>
      <c r="C8" s="5">
        <v>6001</v>
      </c>
      <c r="D8" s="5">
        <v>4082</v>
      </c>
      <c r="E8" s="7">
        <v>0.12</v>
      </c>
    </row>
    <row r="9" spans="1:5" x14ac:dyDescent="0.35">
      <c r="A9" t="s">
        <v>73</v>
      </c>
      <c r="B9" s="5">
        <v>6414</v>
      </c>
      <c r="C9" s="5">
        <v>4878</v>
      </c>
      <c r="D9" s="5">
        <v>3341</v>
      </c>
      <c r="E9" s="7">
        <v>0.09</v>
      </c>
    </row>
    <row r="10" spans="1:5" x14ac:dyDescent="0.35">
      <c r="A10" t="s">
        <v>74</v>
      </c>
      <c r="B10" s="5">
        <v>2481</v>
      </c>
      <c r="C10" s="5">
        <v>1813</v>
      </c>
      <c r="D10" s="5">
        <v>1251</v>
      </c>
      <c r="E10" s="7">
        <v>0.04</v>
      </c>
    </row>
    <row r="11" spans="1:5" x14ac:dyDescent="0.35">
      <c r="A11" t="s">
        <v>75</v>
      </c>
      <c r="B11" s="5">
        <v>1643</v>
      </c>
      <c r="C11" s="5">
        <v>1258</v>
      </c>
      <c r="D11" s="5">
        <v>894</v>
      </c>
      <c r="E11" s="7">
        <v>0.03</v>
      </c>
    </row>
    <row r="12" spans="1:5" x14ac:dyDescent="0.35">
      <c r="A12" t="s">
        <v>76</v>
      </c>
      <c r="B12" s="5">
        <v>1418</v>
      </c>
      <c r="C12" s="5">
        <v>1117</v>
      </c>
      <c r="D12" s="5">
        <v>821</v>
      </c>
      <c r="E12" s="7">
        <v>0.02</v>
      </c>
    </row>
    <row r="13" spans="1:5" x14ac:dyDescent="0.35">
      <c r="A13" t="s">
        <v>117</v>
      </c>
      <c r="B13" s="5">
        <v>795</v>
      </c>
      <c r="C13" s="5">
        <v>622</v>
      </c>
      <c r="D13" s="5">
        <v>456</v>
      </c>
      <c r="E13" s="7">
        <v>0.01</v>
      </c>
    </row>
    <row r="14" spans="1:5" x14ac:dyDescent="0.35">
      <c r="A14" t="s">
        <v>118</v>
      </c>
      <c r="B14" s="5">
        <v>771</v>
      </c>
      <c r="C14" s="5">
        <v>608</v>
      </c>
      <c r="D14" s="5">
        <v>449</v>
      </c>
      <c r="E14" s="7">
        <v>0.01</v>
      </c>
    </row>
    <row r="15" spans="1:5" x14ac:dyDescent="0.35">
      <c r="A15" t="s">
        <v>119</v>
      </c>
      <c r="B15" s="5">
        <v>487</v>
      </c>
      <c r="C15" s="5">
        <v>379</v>
      </c>
      <c r="D15" s="5">
        <v>289</v>
      </c>
      <c r="E15" s="7">
        <v>0.01</v>
      </c>
    </row>
    <row r="16" spans="1:5" x14ac:dyDescent="0.35">
      <c r="A16" t="s">
        <v>120</v>
      </c>
      <c r="B16" s="5">
        <v>397</v>
      </c>
      <c r="C16" s="5">
        <v>302</v>
      </c>
      <c r="D16" s="5">
        <v>220</v>
      </c>
      <c r="E16" s="7">
        <v>0.01</v>
      </c>
    </row>
    <row r="17" spans="1:5" x14ac:dyDescent="0.35">
      <c r="A17" t="s">
        <v>121</v>
      </c>
      <c r="B17" s="5">
        <v>507</v>
      </c>
      <c r="C17" s="5">
        <v>333</v>
      </c>
      <c r="D17" s="5">
        <v>208</v>
      </c>
      <c r="E17" s="7">
        <v>0.01</v>
      </c>
    </row>
    <row r="18" spans="1:5" x14ac:dyDescent="0.35">
      <c r="A18" t="s">
        <v>122</v>
      </c>
      <c r="B18" s="5">
        <v>351</v>
      </c>
      <c r="C18" s="5">
        <v>267</v>
      </c>
      <c r="D18" s="5">
        <v>176</v>
      </c>
      <c r="E18" s="7">
        <v>0</v>
      </c>
    </row>
    <row r="19" spans="1:5" x14ac:dyDescent="0.35">
      <c r="A19" t="s">
        <v>123</v>
      </c>
      <c r="B19" s="5">
        <v>344</v>
      </c>
      <c r="C19" s="5">
        <v>265</v>
      </c>
      <c r="D19" s="5">
        <v>176</v>
      </c>
      <c r="E19" s="7">
        <v>0</v>
      </c>
    </row>
    <row r="20" spans="1:5" x14ac:dyDescent="0.35">
      <c r="A20" t="s">
        <v>124</v>
      </c>
      <c r="B20" s="5">
        <v>324</v>
      </c>
      <c r="C20" s="5">
        <v>228</v>
      </c>
      <c r="D20" s="5">
        <v>171</v>
      </c>
      <c r="E20" s="7">
        <v>0</v>
      </c>
    </row>
    <row r="21" spans="1:5" x14ac:dyDescent="0.35">
      <c r="A21" t="s">
        <v>125</v>
      </c>
      <c r="B21" s="5">
        <v>242</v>
      </c>
      <c r="C21" s="5">
        <v>183</v>
      </c>
      <c r="D21" s="5">
        <v>141</v>
      </c>
      <c r="E21" s="7">
        <v>0</v>
      </c>
    </row>
    <row r="22" spans="1:5" x14ac:dyDescent="0.35">
      <c r="A22" t="s">
        <v>126</v>
      </c>
      <c r="B22" s="5">
        <v>151</v>
      </c>
      <c r="C22" s="5">
        <v>137</v>
      </c>
      <c r="D22" s="5">
        <v>88</v>
      </c>
      <c r="E22" s="7">
        <v>0</v>
      </c>
    </row>
    <row r="23" spans="1:5" x14ac:dyDescent="0.35">
      <c r="A23" t="s">
        <v>127</v>
      </c>
      <c r="B23" s="5">
        <v>103</v>
      </c>
      <c r="C23" s="5">
        <v>76</v>
      </c>
      <c r="D23" s="5">
        <v>55</v>
      </c>
      <c r="E23" s="7">
        <v>0</v>
      </c>
    </row>
    <row r="24" spans="1:5" x14ac:dyDescent="0.35">
      <c r="A24" t="s">
        <v>128</v>
      </c>
      <c r="B24" s="5">
        <v>89</v>
      </c>
      <c r="C24" s="5">
        <v>67</v>
      </c>
      <c r="D24" s="5">
        <v>51</v>
      </c>
      <c r="E24" s="7">
        <v>0</v>
      </c>
    </row>
    <row r="25" spans="1:5" x14ac:dyDescent="0.35">
      <c r="A25" t="s">
        <v>129</v>
      </c>
      <c r="B25" s="5">
        <v>33</v>
      </c>
      <c r="C25" s="5">
        <v>23</v>
      </c>
      <c r="D25" s="5">
        <v>23</v>
      </c>
      <c r="E25" s="7">
        <v>0</v>
      </c>
    </row>
    <row r="26" spans="1:5" x14ac:dyDescent="0.35">
      <c r="A26" t="s">
        <v>130</v>
      </c>
      <c r="B26" s="5">
        <v>17</v>
      </c>
      <c r="C26" s="5">
        <v>6</v>
      </c>
      <c r="D26" s="5" t="s">
        <v>78</v>
      </c>
      <c r="E26" s="7" t="s">
        <v>78</v>
      </c>
    </row>
    <row r="27" spans="1:5" x14ac:dyDescent="0.35">
      <c r="A27" t="s">
        <v>83</v>
      </c>
      <c r="B27" s="5">
        <v>66334</v>
      </c>
      <c r="C27" s="5">
        <v>50559</v>
      </c>
      <c r="D27" s="5">
        <v>35420</v>
      </c>
      <c r="E27" s="7">
        <v>1</v>
      </c>
    </row>
    <row r="28" spans="1:5" x14ac:dyDescent="0.35">
      <c r="A28" t="s">
        <v>17</v>
      </c>
      <c r="B28" t="s">
        <v>18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showGridLines="0" workbookViewId="0"/>
  </sheetViews>
  <sheetFormatPr defaultColWidth="11.07421875" defaultRowHeight="15.5" x14ac:dyDescent="0.35"/>
  <cols>
    <col min="1" max="1" width="20.69140625" customWidth="1"/>
    <col min="2" max="7" width="15.69140625" customWidth="1"/>
  </cols>
  <sheetData>
    <row r="1" spans="1:8" ht="19.5" x14ac:dyDescent="0.45">
      <c r="A1" s="1" t="s">
        <v>131</v>
      </c>
    </row>
    <row r="2" spans="1:8" x14ac:dyDescent="0.35">
      <c r="A2" t="s">
        <v>108</v>
      </c>
    </row>
    <row r="3" spans="1:8" x14ac:dyDescent="0.35">
      <c r="A3" t="s">
        <v>109</v>
      </c>
    </row>
    <row r="4" spans="1:8" x14ac:dyDescent="0.35">
      <c r="A4" t="s">
        <v>132</v>
      </c>
    </row>
    <row r="5" spans="1:8" ht="31" x14ac:dyDescent="0.35">
      <c r="A5" s="4" t="s">
        <v>85</v>
      </c>
      <c r="B5" s="4" t="s">
        <v>83</v>
      </c>
      <c r="C5" s="4" t="s">
        <v>133</v>
      </c>
      <c r="D5" s="4" t="s">
        <v>81</v>
      </c>
      <c r="E5" s="4" t="s">
        <v>82</v>
      </c>
      <c r="F5" s="4" t="s">
        <v>134</v>
      </c>
      <c r="G5" s="4" t="s">
        <v>135</v>
      </c>
    </row>
    <row r="6" spans="1:8" x14ac:dyDescent="0.35">
      <c r="A6" t="s">
        <v>86</v>
      </c>
      <c r="B6" s="5">
        <v>129</v>
      </c>
      <c r="C6" s="7">
        <v>0</v>
      </c>
      <c r="D6" s="5">
        <v>56</v>
      </c>
      <c r="E6" s="5">
        <v>81</v>
      </c>
      <c r="F6" s="7">
        <v>0.43</v>
      </c>
      <c r="G6" s="7">
        <v>0.63</v>
      </c>
      <c r="H6" s="9"/>
    </row>
    <row r="7" spans="1:8" x14ac:dyDescent="0.35">
      <c r="A7" t="s">
        <v>87</v>
      </c>
      <c r="B7" s="5">
        <v>1778</v>
      </c>
      <c r="C7" s="7">
        <v>0.05</v>
      </c>
      <c r="D7" s="5">
        <v>1018</v>
      </c>
      <c r="E7" s="5">
        <v>759</v>
      </c>
      <c r="F7" s="7">
        <v>0.56999999999999995</v>
      </c>
      <c r="G7" s="7">
        <v>0.43</v>
      </c>
    </row>
    <row r="8" spans="1:8" x14ac:dyDescent="0.35">
      <c r="A8" t="s">
        <v>88</v>
      </c>
      <c r="B8" s="5">
        <v>2168</v>
      </c>
      <c r="C8" s="7">
        <v>0.06</v>
      </c>
      <c r="D8" s="5">
        <v>1087</v>
      </c>
      <c r="E8" s="5">
        <v>1077</v>
      </c>
      <c r="F8" s="7">
        <v>0.5</v>
      </c>
      <c r="G8" s="7">
        <v>0.5</v>
      </c>
    </row>
    <row r="9" spans="1:8" x14ac:dyDescent="0.35">
      <c r="A9" t="s">
        <v>89</v>
      </c>
      <c r="B9" s="5">
        <v>2625</v>
      </c>
      <c r="C9" s="7">
        <v>7.0000000000000007E-2</v>
      </c>
      <c r="D9" s="5">
        <v>1160</v>
      </c>
      <c r="E9" s="5">
        <v>1460</v>
      </c>
      <c r="F9" s="7">
        <v>0.44</v>
      </c>
      <c r="G9" s="7">
        <v>0.56000000000000005</v>
      </c>
    </row>
    <row r="10" spans="1:8" x14ac:dyDescent="0.35">
      <c r="A10" t="s">
        <v>90</v>
      </c>
      <c r="B10" s="5">
        <v>3031</v>
      </c>
      <c r="C10" s="7">
        <v>0.09</v>
      </c>
      <c r="D10" s="5">
        <v>1317</v>
      </c>
      <c r="E10" s="5">
        <v>1712</v>
      </c>
      <c r="F10" s="7">
        <v>0.43</v>
      </c>
      <c r="G10" s="7">
        <v>0.56000000000000005</v>
      </c>
    </row>
    <row r="11" spans="1:8" x14ac:dyDescent="0.35">
      <c r="A11" t="s">
        <v>91</v>
      </c>
      <c r="B11" s="5">
        <v>3533</v>
      </c>
      <c r="C11" s="7">
        <v>0.1</v>
      </c>
      <c r="D11" s="5">
        <v>1471</v>
      </c>
      <c r="E11" s="5">
        <v>2062</v>
      </c>
      <c r="F11" s="7">
        <v>0.42</v>
      </c>
      <c r="G11" s="7">
        <v>0.57999999999999996</v>
      </c>
    </row>
    <row r="12" spans="1:8" x14ac:dyDescent="0.35">
      <c r="A12" t="s">
        <v>92</v>
      </c>
      <c r="B12" s="5">
        <v>3579</v>
      </c>
      <c r="C12" s="7">
        <v>0.1</v>
      </c>
      <c r="D12" s="5">
        <v>1555</v>
      </c>
      <c r="E12" s="5">
        <v>2027</v>
      </c>
      <c r="F12" s="7">
        <v>0.43</v>
      </c>
      <c r="G12" s="7">
        <v>0.56999999999999995</v>
      </c>
    </row>
    <row r="13" spans="1:8" x14ac:dyDescent="0.35">
      <c r="A13" t="s">
        <v>93</v>
      </c>
      <c r="B13" s="5">
        <v>4592</v>
      </c>
      <c r="C13" s="7">
        <v>0.13</v>
      </c>
      <c r="D13" s="5">
        <v>1880</v>
      </c>
      <c r="E13" s="5">
        <v>2710</v>
      </c>
      <c r="F13" s="7">
        <v>0.41</v>
      </c>
      <c r="G13" s="7">
        <v>0.59</v>
      </c>
    </row>
    <row r="14" spans="1:8" x14ac:dyDescent="0.35">
      <c r="A14" t="s">
        <v>94</v>
      </c>
      <c r="B14" s="5">
        <v>5685</v>
      </c>
      <c r="C14" s="7">
        <v>0.16</v>
      </c>
      <c r="D14" s="5">
        <v>2245</v>
      </c>
      <c r="E14" s="5">
        <v>3448</v>
      </c>
      <c r="F14" s="7">
        <v>0.39</v>
      </c>
      <c r="G14" s="7">
        <v>0.61</v>
      </c>
    </row>
    <row r="15" spans="1:8" x14ac:dyDescent="0.35">
      <c r="A15" t="s">
        <v>95</v>
      </c>
      <c r="B15" s="5">
        <v>5809</v>
      </c>
      <c r="C15" s="7">
        <v>0.16</v>
      </c>
      <c r="D15" s="5">
        <v>2418</v>
      </c>
      <c r="E15" s="5">
        <v>3388</v>
      </c>
      <c r="F15" s="7">
        <v>0.42</v>
      </c>
      <c r="G15" s="7">
        <v>0.57999999999999996</v>
      </c>
    </row>
    <row r="16" spans="1:8" x14ac:dyDescent="0.35">
      <c r="A16" t="s">
        <v>96</v>
      </c>
      <c r="B16" s="5">
        <v>2003</v>
      </c>
      <c r="C16" s="7">
        <v>0.06</v>
      </c>
      <c r="D16" s="5">
        <v>828</v>
      </c>
      <c r="E16" s="5">
        <v>1178</v>
      </c>
      <c r="F16" s="7">
        <v>0.41</v>
      </c>
      <c r="G16" s="7">
        <v>0.59</v>
      </c>
    </row>
    <row r="17" spans="1:7" x14ac:dyDescent="0.35">
      <c r="A17" t="s">
        <v>97</v>
      </c>
      <c r="B17" s="5">
        <v>482</v>
      </c>
      <c r="C17" s="7">
        <v>0.01</v>
      </c>
      <c r="D17" s="5">
        <v>210</v>
      </c>
      <c r="E17" s="5">
        <v>274</v>
      </c>
      <c r="F17" s="7">
        <v>0.44</v>
      </c>
      <c r="G17" s="7">
        <v>0.56999999999999995</v>
      </c>
    </row>
    <row r="18" spans="1:7" x14ac:dyDescent="0.35">
      <c r="A18" t="s">
        <v>126</v>
      </c>
      <c r="B18" s="5">
        <v>0</v>
      </c>
      <c r="C18" s="5">
        <v>0</v>
      </c>
      <c r="D18" s="5">
        <v>0</v>
      </c>
      <c r="E18" s="5">
        <v>0</v>
      </c>
      <c r="F18" s="5">
        <v>0</v>
      </c>
      <c r="G18" s="5">
        <v>0</v>
      </c>
    </row>
    <row r="19" spans="1:7" x14ac:dyDescent="0.35">
      <c r="A19" t="s">
        <v>83</v>
      </c>
      <c r="B19" s="5">
        <v>35420</v>
      </c>
      <c r="C19" s="7">
        <v>1</v>
      </c>
      <c r="D19" s="5">
        <v>15246</v>
      </c>
      <c r="E19" s="5">
        <v>20175</v>
      </c>
      <c r="F19" s="7">
        <v>0.43</v>
      </c>
      <c r="G19" s="7">
        <v>0.56999999999999995</v>
      </c>
    </row>
    <row r="20" spans="1:7" x14ac:dyDescent="0.35">
      <c r="A20" t="s">
        <v>17</v>
      </c>
      <c r="B20" t="s">
        <v>18</v>
      </c>
    </row>
    <row r="21" spans="1:7" x14ac:dyDescent="0.35">
      <c r="A21" t="s">
        <v>31</v>
      </c>
      <c r="B21" t="s">
        <v>32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showGridLines="0" workbookViewId="0"/>
  </sheetViews>
  <sheetFormatPr defaultColWidth="11.07421875" defaultRowHeight="15.5" x14ac:dyDescent="0.35"/>
  <cols>
    <col min="1" max="1" width="20.69140625" customWidth="1"/>
    <col min="2" max="10" width="12.69140625" customWidth="1"/>
  </cols>
  <sheetData>
    <row r="1" spans="1:9" ht="19.5" x14ac:dyDescent="0.45">
      <c r="A1" s="1" t="s">
        <v>136</v>
      </c>
    </row>
    <row r="2" spans="1:9" x14ac:dyDescent="0.35">
      <c r="A2" t="s">
        <v>108</v>
      </c>
    </row>
    <row r="3" spans="1:9" x14ac:dyDescent="0.35">
      <c r="A3" t="s">
        <v>109</v>
      </c>
    </row>
    <row r="4" spans="1:9" x14ac:dyDescent="0.35">
      <c r="A4" t="s">
        <v>132</v>
      </c>
    </row>
    <row r="5" spans="1:9" ht="62" x14ac:dyDescent="0.35">
      <c r="A5" s="4" t="s">
        <v>85</v>
      </c>
      <c r="B5" s="4" t="s">
        <v>137</v>
      </c>
      <c r="C5" s="4" t="s">
        <v>138</v>
      </c>
      <c r="D5" s="4" t="s">
        <v>139</v>
      </c>
      <c r="E5" s="4" t="s">
        <v>140</v>
      </c>
      <c r="F5" s="4" t="s">
        <v>83</v>
      </c>
      <c r="G5" s="4" t="s">
        <v>141</v>
      </c>
      <c r="H5" s="4" t="s">
        <v>142</v>
      </c>
      <c r="I5" s="4" t="s">
        <v>143</v>
      </c>
    </row>
    <row r="6" spans="1:9" x14ac:dyDescent="0.35">
      <c r="A6" t="s">
        <v>86</v>
      </c>
      <c r="B6" s="5">
        <v>67</v>
      </c>
      <c r="C6" s="5">
        <v>58</v>
      </c>
      <c r="D6" s="5">
        <v>12</v>
      </c>
      <c r="E6" s="5">
        <v>0</v>
      </c>
      <c r="F6" s="5">
        <v>129</v>
      </c>
      <c r="G6" s="7">
        <v>0.52</v>
      </c>
      <c r="H6" s="7">
        <v>0.45</v>
      </c>
      <c r="I6" s="7">
        <v>0.09</v>
      </c>
    </row>
    <row r="7" spans="1:9" x14ac:dyDescent="0.35">
      <c r="A7" t="s">
        <v>87</v>
      </c>
      <c r="B7" s="5">
        <v>761</v>
      </c>
      <c r="C7" s="5">
        <v>641</v>
      </c>
      <c r="D7" s="5">
        <v>371</v>
      </c>
      <c r="E7" s="5">
        <v>0</v>
      </c>
      <c r="F7" s="5">
        <v>1778</v>
      </c>
      <c r="G7" s="7">
        <v>0.43</v>
      </c>
      <c r="H7" s="7">
        <v>0.36</v>
      </c>
      <c r="I7" s="7">
        <v>0.21</v>
      </c>
    </row>
    <row r="8" spans="1:9" x14ac:dyDescent="0.35">
      <c r="A8" t="s">
        <v>88</v>
      </c>
      <c r="B8" s="5">
        <v>679</v>
      </c>
      <c r="C8" s="5">
        <v>831</v>
      </c>
      <c r="D8" s="5">
        <v>657</v>
      </c>
      <c r="E8" s="5">
        <v>0</v>
      </c>
      <c r="F8" s="5">
        <v>2168</v>
      </c>
      <c r="G8" s="7">
        <v>0.31</v>
      </c>
      <c r="H8" s="7">
        <v>0.38</v>
      </c>
      <c r="I8" s="7">
        <v>0.3</v>
      </c>
    </row>
    <row r="9" spans="1:9" x14ac:dyDescent="0.35">
      <c r="A9" t="s">
        <v>89</v>
      </c>
      <c r="B9" s="5">
        <v>812</v>
      </c>
      <c r="C9" s="5">
        <v>864</v>
      </c>
      <c r="D9" s="5">
        <v>943</v>
      </c>
      <c r="E9" s="5">
        <v>0</v>
      </c>
      <c r="F9" s="5">
        <v>2625</v>
      </c>
      <c r="G9" s="7">
        <v>0.31</v>
      </c>
      <c r="H9" s="7">
        <v>0.33</v>
      </c>
      <c r="I9" s="7">
        <v>0.36</v>
      </c>
    </row>
    <row r="10" spans="1:9" x14ac:dyDescent="0.35">
      <c r="A10" t="s">
        <v>90</v>
      </c>
      <c r="B10" s="5">
        <v>1019</v>
      </c>
      <c r="C10" s="5">
        <v>977</v>
      </c>
      <c r="D10" s="5">
        <v>1033</v>
      </c>
      <c r="E10" s="5">
        <v>0</v>
      </c>
      <c r="F10" s="5">
        <v>3031</v>
      </c>
      <c r="G10" s="7">
        <v>0.34</v>
      </c>
      <c r="H10" s="7">
        <v>0.32</v>
      </c>
      <c r="I10" s="7">
        <v>0.34</v>
      </c>
    </row>
    <row r="11" spans="1:9" x14ac:dyDescent="0.35">
      <c r="A11" t="s">
        <v>91</v>
      </c>
      <c r="B11" s="5">
        <v>1232</v>
      </c>
      <c r="C11" s="5">
        <v>1071</v>
      </c>
      <c r="D11" s="5">
        <v>1227</v>
      </c>
      <c r="E11" s="5">
        <v>0</v>
      </c>
      <c r="F11" s="5">
        <v>3533</v>
      </c>
      <c r="G11" s="7">
        <v>0.35</v>
      </c>
      <c r="H11" s="7">
        <v>0.3</v>
      </c>
      <c r="I11" s="7">
        <v>0.35</v>
      </c>
    </row>
    <row r="12" spans="1:9" x14ac:dyDescent="0.35">
      <c r="A12" t="s">
        <v>92</v>
      </c>
      <c r="B12" s="5">
        <v>1267</v>
      </c>
      <c r="C12" s="5">
        <v>1084</v>
      </c>
      <c r="D12" s="5">
        <v>1228</v>
      </c>
      <c r="E12" s="5">
        <v>0</v>
      </c>
      <c r="F12" s="5">
        <v>3579</v>
      </c>
      <c r="G12" s="7">
        <v>0.35</v>
      </c>
      <c r="H12" s="7">
        <v>0.3</v>
      </c>
      <c r="I12" s="7">
        <v>0.34</v>
      </c>
    </row>
    <row r="13" spans="1:9" x14ac:dyDescent="0.35">
      <c r="A13" t="s">
        <v>93</v>
      </c>
      <c r="B13" s="5">
        <v>1804</v>
      </c>
      <c r="C13" s="5">
        <v>1399</v>
      </c>
      <c r="D13" s="5">
        <v>1390</v>
      </c>
      <c r="E13" s="5">
        <v>0</v>
      </c>
      <c r="F13" s="5">
        <v>4592</v>
      </c>
      <c r="G13" s="7">
        <v>0.39</v>
      </c>
      <c r="H13" s="7">
        <v>0.3</v>
      </c>
      <c r="I13" s="7">
        <v>0.3</v>
      </c>
    </row>
    <row r="14" spans="1:9" x14ac:dyDescent="0.35">
      <c r="A14" t="s">
        <v>94</v>
      </c>
      <c r="B14" s="5">
        <v>2329</v>
      </c>
      <c r="C14" s="5">
        <v>1740</v>
      </c>
      <c r="D14" s="5">
        <v>1614</v>
      </c>
      <c r="E14" s="5">
        <v>0</v>
      </c>
      <c r="F14" s="5">
        <v>5685</v>
      </c>
      <c r="G14" s="7">
        <v>0.41</v>
      </c>
      <c r="H14" s="7">
        <v>0.31</v>
      </c>
      <c r="I14" s="7">
        <v>0.28000000000000003</v>
      </c>
    </row>
    <row r="15" spans="1:9" x14ac:dyDescent="0.35">
      <c r="A15" t="s">
        <v>95</v>
      </c>
      <c r="B15" s="5">
        <v>2261</v>
      </c>
      <c r="C15" s="5">
        <v>1922</v>
      </c>
      <c r="D15" s="5">
        <v>1630</v>
      </c>
      <c r="E15" s="5">
        <v>0</v>
      </c>
      <c r="F15" s="5">
        <v>5809</v>
      </c>
      <c r="G15" s="7">
        <v>0.39</v>
      </c>
      <c r="H15" s="7">
        <v>0.33</v>
      </c>
      <c r="I15" s="7">
        <v>0.28000000000000003</v>
      </c>
    </row>
    <row r="16" spans="1:9" x14ac:dyDescent="0.35">
      <c r="A16" t="s">
        <v>96</v>
      </c>
      <c r="B16" s="5">
        <v>809</v>
      </c>
      <c r="C16" s="5">
        <v>696</v>
      </c>
      <c r="D16" s="5">
        <v>499</v>
      </c>
      <c r="E16" s="5">
        <v>0</v>
      </c>
      <c r="F16" s="5">
        <v>2003</v>
      </c>
      <c r="G16" s="7">
        <v>0.4</v>
      </c>
      <c r="H16" s="7">
        <v>0.35</v>
      </c>
      <c r="I16" s="7">
        <v>0.25</v>
      </c>
    </row>
    <row r="17" spans="1:9" x14ac:dyDescent="0.35">
      <c r="A17" t="s">
        <v>97</v>
      </c>
      <c r="B17" s="5">
        <v>233</v>
      </c>
      <c r="C17" s="5">
        <v>147</v>
      </c>
      <c r="D17" s="5">
        <v>102</v>
      </c>
      <c r="E17" s="5">
        <v>0</v>
      </c>
      <c r="F17" s="5">
        <v>482</v>
      </c>
      <c r="G17" s="7">
        <v>0.48</v>
      </c>
      <c r="H17" s="7">
        <v>0.3</v>
      </c>
      <c r="I17" s="7">
        <v>0.21</v>
      </c>
    </row>
    <row r="18" spans="1:9" x14ac:dyDescent="0.35">
      <c r="A18" t="s">
        <v>126</v>
      </c>
      <c r="B18" s="5">
        <v>0</v>
      </c>
      <c r="C18" s="5">
        <v>0</v>
      </c>
      <c r="D18" s="5">
        <v>0</v>
      </c>
      <c r="E18" s="5">
        <v>0</v>
      </c>
      <c r="F18" s="5">
        <v>0</v>
      </c>
      <c r="G18" s="5">
        <v>0</v>
      </c>
      <c r="H18" s="5">
        <v>0</v>
      </c>
      <c r="I18" s="5">
        <v>0</v>
      </c>
    </row>
    <row r="19" spans="1:9" x14ac:dyDescent="0.35">
      <c r="A19" t="s">
        <v>83</v>
      </c>
      <c r="B19" s="5">
        <v>13266</v>
      </c>
      <c r="C19" s="5">
        <v>11435</v>
      </c>
      <c r="D19" s="5">
        <v>10715</v>
      </c>
      <c r="E19" s="5">
        <v>0</v>
      </c>
      <c r="F19" s="5">
        <v>35420</v>
      </c>
      <c r="G19" s="7">
        <v>0.37</v>
      </c>
      <c r="H19" s="7">
        <v>0.32</v>
      </c>
      <c r="I19" s="7">
        <v>0.3</v>
      </c>
    </row>
    <row r="20" spans="1:9" x14ac:dyDescent="0.35">
      <c r="A20" t="s">
        <v>17</v>
      </c>
      <c r="B20" t="s">
        <v>18</v>
      </c>
    </row>
    <row r="21" spans="1:9" x14ac:dyDescent="0.35">
      <c r="A21" t="s">
        <v>21</v>
      </c>
      <c r="B21" t="s">
        <v>22</v>
      </c>
    </row>
    <row r="22" spans="1:9" x14ac:dyDescent="0.35">
      <c r="A22" t="s">
        <v>31</v>
      </c>
      <c r="B22" t="s">
        <v>32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0"/>
  <sheetViews>
    <sheetView showGridLines="0" workbookViewId="0"/>
  </sheetViews>
  <sheetFormatPr defaultColWidth="11.07421875" defaultRowHeight="15.5" x14ac:dyDescent="0.35"/>
  <cols>
    <col min="1" max="1" width="20.69140625" customWidth="1"/>
    <col min="2" max="9" width="12.69140625" customWidth="1"/>
  </cols>
  <sheetData>
    <row r="1" spans="1:9" ht="19.5" x14ac:dyDescent="0.45">
      <c r="A1" s="1" t="s">
        <v>144</v>
      </c>
    </row>
    <row r="2" spans="1:9" x14ac:dyDescent="0.35">
      <c r="A2" t="s">
        <v>145</v>
      </c>
    </row>
    <row r="3" spans="1:9" x14ac:dyDescent="0.35">
      <c r="A3" t="s">
        <v>37</v>
      </c>
    </row>
    <row r="4" spans="1:9" x14ac:dyDescent="0.35">
      <c r="A4" t="s">
        <v>146</v>
      </c>
    </row>
    <row r="5" spans="1:9" x14ac:dyDescent="0.35">
      <c r="A5" s="6" t="s">
        <v>147</v>
      </c>
    </row>
    <row r="6" spans="1:9" ht="62" x14ac:dyDescent="0.35">
      <c r="A6" s="4" t="s">
        <v>85</v>
      </c>
      <c r="B6" s="4" t="s">
        <v>148</v>
      </c>
      <c r="C6" s="4" t="s">
        <v>149</v>
      </c>
      <c r="D6" s="4" t="s">
        <v>150</v>
      </c>
      <c r="E6" s="4" t="s">
        <v>151</v>
      </c>
      <c r="F6" s="4" t="s">
        <v>83</v>
      </c>
      <c r="G6" s="4" t="s">
        <v>152</v>
      </c>
      <c r="H6" s="4" t="s">
        <v>153</v>
      </c>
      <c r="I6" s="4" t="s">
        <v>154</v>
      </c>
    </row>
    <row r="7" spans="1:9" x14ac:dyDescent="0.35">
      <c r="A7" t="s">
        <v>86</v>
      </c>
      <c r="B7" s="5">
        <v>40</v>
      </c>
      <c r="C7" s="5">
        <v>13</v>
      </c>
      <c r="D7" s="5">
        <v>0</v>
      </c>
      <c r="E7" s="5">
        <v>0</v>
      </c>
      <c r="F7" s="5">
        <v>56</v>
      </c>
      <c r="G7" s="7">
        <v>0.71</v>
      </c>
      <c r="H7" s="7">
        <v>0.23</v>
      </c>
      <c r="I7" s="7">
        <v>0</v>
      </c>
    </row>
    <row r="8" spans="1:9" x14ac:dyDescent="0.35">
      <c r="A8" t="s">
        <v>87</v>
      </c>
      <c r="B8" s="5">
        <v>755</v>
      </c>
      <c r="C8" s="5">
        <v>229</v>
      </c>
      <c r="D8" s="5">
        <v>32</v>
      </c>
      <c r="E8" s="5">
        <v>0</v>
      </c>
      <c r="F8" s="5">
        <v>1018</v>
      </c>
      <c r="G8" s="7">
        <v>0.74</v>
      </c>
      <c r="H8" s="7">
        <v>0.22</v>
      </c>
      <c r="I8" s="7">
        <v>0.03</v>
      </c>
    </row>
    <row r="9" spans="1:9" x14ac:dyDescent="0.35">
      <c r="A9" t="s">
        <v>88</v>
      </c>
      <c r="B9" s="5">
        <v>656</v>
      </c>
      <c r="C9" s="5">
        <v>388</v>
      </c>
      <c r="D9" s="5">
        <v>43</v>
      </c>
      <c r="E9" s="5">
        <v>0</v>
      </c>
      <c r="F9" s="5">
        <v>1087</v>
      </c>
      <c r="G9" s="7">
        <v>0.6</v>
      </c>
      <c r="H9" s="7">
        <v>0.36</v>
      </c>
      <c r="I9" s="7">
        <v>0.04</v>
      </c>
    </row>
    <row r="10" spans="1:9" x14ac:dyDescent="0.35">
      <c r="A10" t="s">
        <v>89</v>
      </c>
      <c r="B10" s="5">
        <v>600</v>
      </c>
      <c r="C10" s="5">
        <v>514</v>
      </c>
      <c r="D10" s="5">
        <v>43</v>
      </c>
      <c r="E10" s="5">
        <v>0</v>
      </c>
      <c r="F10" s="5">
        <v>1160</v>
      </c>
      <c r="G10" s="7">
        <v>0.52</v>
      </c>
      <c r="H10" s="7">
        <v>0.44</v>
      </c>
      <c r="I10" s="7">
        <v>0.04</v>
      </c>
    </row>
    <row r="11" spans="1:9" x14ac:dyDescent="0.35">
      <c r="A11" t="s">
        <v>90</v>
      </c>
      <c r="B11" s="5">
        <v>624</v>
      </c>
      <c r="C11" s="5">
        <v>621</v>
      </c>
      <c r="D11" s="5">
        <v>70</v>
      </c>
      <c r="E11" s="5">
        <v>0</v>
      </c>
      <c r="F11" s="5">
        <v>1317</v>
      </c>
      <c r="G11" s="7">
        <v>0.47</v>
      </c>
      <c r="H11" s="7">
        <v>0.47</v>
      </c>
      <c r="I11" s="7">
        <v>0.05</v>
      </c>
    </row>
    <row r="12" spans="1:9" x14ac:dyDescent="0.35">
      <c r="A12" t="s">
        <v>91</v>
      </c>
      <c r="B12" s="5">
        <v>699</v>
      </c>
      <c r="C12" s="5">
        <v>717</v>
      </c>
      <c r="D12" s="5">
        <v>55</v>
      </c>
      <c r="E12" s="5">
        <v>0</v>
      </c>
      <c r="F12" s="5">
        <v>1471</v>
      </c>
      <c r="G12" s="7">
        <v>0.48</v>
      </c>
      <c r="H12" s="7">
        <v>0.49</v>
      </c>
      <c r="I12" s="7">
        <v>0.04</v>
      </c>
    </row>
    <row r="13" spans="1:9" x14ac:dyDescent="0.35">
      <c r="A13" t="s">
        <v>92</v>
      </c>
      <c r="B13" s="5">
        <v>691</v>
      </c>
      <c r="C13" s="5">
        <v>815</v>
      </c>
      <c r="D13" s="5">
        <v>52</v>
      </c>
      <c r="E13" s="5">
        <v>0</v>
      </c>
      <c r="F13" s="5">
        <v>1555</v>
      </c>
      <c r="G13" s="7">
        <v>0.44</v>
      </c>
      <c r="H13" s="7">
        <v>0.52</v>
      </c>
      <c r="I13" s="7">
        <v>0.03</v>
      </c>
    </row>
    <row r="14" spans="1:9" x14ac:dyDescent="0.35">
      <c r="A14" t="s">
        <v>93</v>
      </c>
      <c r="B14" s="5">
        <v>803</v>
      </c>
      <c r="C14" s="5">
        <v>1019</v>
      </c>
      <c r="D14" s="5">
        <v>58</v>
      </c>
      <c r="E14" s="5">
        <v>0</v>
      </c>
      <c r="F14" s="5">
        <v>1880</v>
      </c>
      <c r="G14" s="7">
        <v>0.43</v>
      </c>
      <c r="H14" s="7">
        <v>0.54</v>
      </c>
      <c r="I14" s="7">
        <v>0.03</v>
      </c>
    </row>
    <row r="15" spans="1:9" x14ac:dyDescent="0.35">
      <c r="A15" t="s">
        <v>94</v>
      </c>
      <c r="B15" s="5">
        <v>923</v>
      </c>
      <c r="C15" s="5">
        <v>1260</v>
      </c>
      <c r="D15" s="5">
        <v>59</v>
      </c>
      <c r="E15" s="5">
        <v>0</v>
      </c>
      <c r="F15" s="5">
        <v>2245</v>
      </c>
      <c r="G15" s="7">
        <v>0.41</v>
      </c>
      <c r="H15" s="7">
        <v>0.56000000000000005</v>
      </c>
      <c r="I15" s="7">
        <v>0.03</v>
      </c>
    </row>
    <row r="16" spans="1:9" x14ac:dyDescent="0.35">
      <c r="A16" t="s">
        <v>95</v>
      </c>
      <c r="B16" s="5">
        <v>901</v>
      </c>
      <c r="C16" s="5">
        <v>1438</v>
      </c>
      <c r="D16" s="5">
        <v>82</v>
      </c>
      <c r="E16" s="5">
        <v>0</v>
      </c>
      <c r="F16" s="5">
        <v>2418</v>
      </c>
      <c r="G16" s="7">
        <v>0.37</v>
      </c>
      <c r="H16" s="7">
        <v>0.59</v>
      </c>
      <c r="I16" s="7">
        <v>0.03</v>
      </c>
    </row>
    <row r="17" spans="1:9" x14ac:dyDescent="0.35">
      <c r="A17" t="s">
        <v>96</v>
      </c>
      <c r="B17" s="5">
        <v>306</v>
      </c>
      <c r="C17" s="5">
        <v>497</v>
      </c>
      <c r="D17" s="5">
        <v>28</v>
      </c>
      <c r="E17" s="5">
        <v>0</v>
      </c>
      <c r="F17" s="5">
        <v>828</v>
      </c>
      <c r="G17" s="7">
        <v>0.37</v>
      </c>
      <c r="H17" s="7">
        <v>0.6</v>
      </c>
      <c r="I17" s="7">
        <v>0.03</v>
      </c>
    </row>
    <row r="18" spans="1:9" x14ac:dyDescent="0.35">
      <c r="A18" t="s">
        <v>97</v>
      </c>
      <c r="B18" s="5">
        <v>121</v>
      </c>
      <c r="C18" s="5">
        <v>87</v>
      </c>
      <c r="D18" s="5">
        <v>0</v>
      </c>
      <c r="E18" s="5">
        <v>0</v>
      </c>
      <c r="F18" s="5">
        <v>210</v>
      </c>
      <c r="G18" s="7">
        <v>0.57999999999999996</v>
      </c>
      <c r="H18" s="7">
        <v>0.41</v>
      </c>
      <c r="I18" s="7">
        <v>0</v>
      </c>
    </row>
    <row r="19" spans="1:9" x14ac:dyDescent="0.35">
      <c r="A19" t="s">
        <v>126</v>
      </c>
      <c r="B19" s="5">
        <v>0</v>
      </c>
      <c r="C19" s="5">
        <v>0</v>
      </c>
      <c r="D19" s="5">
        <v>0</v>
      </c>
      <c r="E19" s="5">
        <v>0</v>
      </c>
      <c r="F19" s="5">
        <v>0</v>
      </c>
      <c r="G19" s="5">
        <v>0</v>
      </c>
      <c r="H19" s="5">
        <v>0</v>
      </c>
      <c r="I19" s="5">
        <v>0</v>
      </c>
    </row>
    <row r="20" spans="1:9" x14ac:dyDescent="0.35">
      <c r="A20" t="s">
        <v>83</v>
      </c>
      <c r="B20" s="5">
        <v>7114</v>
      </c>
      <c r="C20" s="5">
        <v>7600</v>
      </c>
      <c r="D20" s="5">
        <v>537</v>
      </c>
      <c r="E20" s="5">
        <v>0</v>
      </c>
      <c r="F20" s="5">
        <v>15246</v>
      </c>
      <c r="G20" s="7">
        <v>0.47</v>
      </c>
      <c r="H20" s="7">
        <v>0.5</v>
      </c>
      <c r="I20" s="7">
        <v>0.04</v>
      </c>
    </row>
    <row r="22" spans="1:9" x14ac:dyDescent="0.35">
      <c r="A22" s="6" t="s">
        <v>155</v>
      </c>
    </row>
    <row r="23" spans="1:9" ht="62" x14ac:dyDescent="0.35">
      <c r="A23" s="4" t="s">
        <v>85</v>
      </c>
      <c r="B23" s="4" t="s">
        <v>148</v>
      </c>
      <c r="C23" s="4" t="s">
        <v>149</v>
      </c>
      <c r="D23" s="4" t="s">
        <v>150</v>
      </c>
      <c r="E23" s="4" t="s">
        <v>151</v>
      </c>
      <c r="F23" s="4" t="s">
        <v>83</v>
      </c>
      <c r="G23" s="4" t="s">
        <v>152</v>
      </c>
      <c r="H23" s="4" t="s">
        <v>153</v>
      </c>
      <c r="I23" s="4" t="s">
        <v>154</v>
      </c>
    </row>
    <row r="24" spans="1:9" x14ac:dyDescent="0.35">
      <c r="A24" t="s">
        <v>86</v>
      </c>
      <c r="B24" s="5">
        <v>51</v>
      </c>
      <c r="C24" s="5">
        <v>21</v>
      </c>
      <c r="D24" s="5">
        <v>7</v>
      </c>
      <c r="E24" s="5">
        <v>0</v>
      </c>
      <c r="F24" s="5">
        <v>81</v>
      </c>
      <c r="G24" s="7">
        <v>0.63</v>
      </c>
      <c r="H24" s="7">
        <v>0.26</v>
      </c>
      <c r="I24" s="7">
        <v>0.09</v>
      </c>
    </row>
    <row r="25" spans="1:9" x14ac:dyDescent="0.35">
      <c r="A25" t="s">
        <v>87</v>
      </c>
      <c r="B25" s="5">
        <v>463</v>
      </c>
      <c r="C25" s="5">
        <v>254</v>
      </c>
      <c r="D25" s="5">
        <v>40</v>
      </c>
      <c r="E25" s="5">
        <v>0</v>
      </c>
      <c r="F25" s="5">
        <v>759</v>
      </c>
      <c r="G25" s="7">
        <v>0.61</v>
      </c>
      <c r="H25" s="7">
        <v>0.33</v>
      </c>
      <c r="I25" s="7">
        <v>0.05</v>
      </c>
    </row>
    <row r="26" spans="1:9" x14ac:dyDescent="0.35">
      <c r="A26" t="s">
        <v>88</v>
      </c>
      <c r="B26" s="5">
        <v>543</v>
      </c>
      <c r="C26" s="5">
        <v>481</v>
      </c>
      <c r="D26" s="5">
        <v>58</v>
      </c>
      <c r="E26" s="5">
        <v>0</v>
      </c>
      <c r="F26" s="5">
        <v>1077</v>
      </c>
      <c r="G26" s="7">
        <v>0.5</v>
      </c>
      <c r="H26" s="7">
        <v>0.45</v>
      </c>
      <c r="I26" s="7">
        <v>0.05</v>
      </c>
    </row>
    <row r="27" spans="1:9" x14ac:dyDescent="0.35">
      <c r="A27" t="s">
        <v>89</v>
      </c>
      <c r="B27" s="5">
        <v>662</v>
      </c>
      <c r="C27" s="5">
        <v>733</v>
      </c>
      <c r="D27" s="5">
        <v>63</v>
      </c>
      <c r="E27" s="5">
        <v>0</v>
      </c>
      <c r="F27" s="5">
        <v>1460</v>
      </c>
      <c r="G27" s="7">
        <v>0.45</v>
      </c>
      <c r="H27" s="7">
        <v>0.5</v>
      </c>
      <c r="I27" s="7">
        <v>0.04</v>
      </c>
    </row>
    <row r="28" spans="1:9" x14ac:dyDescent="0.35">
      <c r="A28" t="s">
        <v>90</v>
      </c>
      <c r="B28" s="5">
        <v>775</v>
      </c>
      <c r="C28" s="5">
        <v>865</v>
      </c>
      <c r="D28" s="5">
        <v>70</v>
      </c>
      <c r="E28" s="5">
        <v>0</v>
      </c>
      <c r="F28" s="5">
        <v>1712</v>
      </c>
      <c r="G28" s="7">
        <v>0.45</v>
      </c>
      <c r="H28" s="7">
        <v>0.51</v>
      </c>
      <c r="I28" s="7">
        <v>0.04</v>
      </c>
    </row>
    <row r="29" spans="1:9" x14ac:dyDescent="0.35">
      <c r="A29" t="s">
        <v>91</v>
      </c>
      <c r="B29" s="5">
        <v>900</v>
      </c>
      <c r="C29" s="5">
        <v>1089</v>
      </c>
      <c r="D29" s="5">
        <v>74</v>
      </c>
      <c r="E29" s="5">
        <v>0</v>
      </c>
      <c r="F29" s="5">
        <v>2062</v>
      </c>
      <c r="G29" s="7">
        <v>0.44</v>
      </c>
      <c r="H29" s="7">
        <v>0.53</v>
      </c>
      <c r="I29" s="7">
        <v>0.04</v>
      </c>
    </row>
    <row r="30" spans="1:9" x14ac:dyDescent="0.35">
      <c r="A30" t="s">
        <v>92</v>
      </c>
      <c r="B30" s="5">
        <v>883</v>
      </c>
      <c r="C30" s="5">
        <v>1098</v>
      </c>
      <c r="D30" s="5">
        <v>50</v>
      </c>
      <c r="E30" s="5">
        <v>0</v>
      </c>
      <c r="F30" s="5">
        <v>2027</v>
      </c>
      <c r="G30" s="7">
        <v>0.44</v>
      </c>
      <c r="H30" s="7">
        <v>0.54</v>
      </c>
      <c r="I30" s="7">
        <v>0.02</v>
      </c>
    </row>
    <row r="31" spans="1:9" x14ac:dyDescent="0.35">
      <c r="A31" t="s">
        <v>93</v>
      </c>
      <c r="B31" s="5">
        <v>1173</v>
      </c>
      <c r="C31" s="5">
        <v>1472</v>
      </c>
      <c r="D31" s="5">
        <v>69</v>
      </c>
      <c r="E31" s="5">
        <v>0</v>
      </c>
      <c r="F31" s="5">
        <v>2710</v>
      </c>
      <c r="G31" s="7">
        <v>0.43</v>
      </c>
      <c r="H31" s="7">
        <v>0.54</v>
      </c>
      <c r="I31" s="7">
        <v>0.03</v>
      </c>
    </row>
    <row r="32" spans="1:9" x14ac:dyDescent="0.35">
      <c r="A32" t="s">
        <v>94</v>
      </c>
      <c r="B32" s="5">
        <v>1440</v>
      </c>
      <c r="C32" s="5">
        <v>1918</v>
      </c>
      <c r="D32" s="5">
        <v>79</v>
      </c>
      <c r="E32" s="5">
        <v>0</v>
      </c>
      <c r="F32" s="5">
        <v>3448</v>
      </c>
      <c r="G32" s="7">
        <v>0.42</v>
      </c>
      <c r="H32" s="7">
        <v>0.56000000000000005</v>
      </c>
      <c r="I32" s="7">
        <v>0.02</v>
      </c>
    </row>
    <row r="33" spans="1:9" x14ac:dyDescent="0.35">
      <c r="A33" t="s">
        <v>95</v>
      </c>
      <c r="B33" s="5">
        <v>1239</v>
      </c>
      <c r="C33" s="5">
        <v>2090</v>
      </c>
      <c r="D33" s="5">
        <v>62</v>
      </c>
      <c r="E33" s="5">
        <v>0</v>
      </c>
      <c r="F33" s="5">
        <v>3388</v>
      </c>
      <c r="G33" s="7">
        <v>0.37</v>
      </c>
      <c r="H33" s="7">
        <v>0.62</v>
      </c>
      <c r="I33" s="7">
        <v>0.02</v>
      </c>
    </row>
    <row r="34" spans="1:9" x14ac:dyDescent="0.35">
      <c r="A34" t="s">
        <v>96</v>
      </c>
      <c r="B34" s="5">
        <v>416</v>
      </c>
      <c r="C34" s="5">
        <v>735</v>
      </c>
      <c r="D34" s="5">
        <v>29</v>
      </c>
      <c r="E34" s="5">
        <v>0</v>
      </c>
      <c r="F34" s="5">
        <v>1178</v>
      </c>
      <c r="G34" s="7">
        <v>0.35</v>
      </c>
      <c r="H34" s="7">
        <v>0.62</v>
      </c>
      <c r="I34" s="7">
        <v>0.02</v>
      </c>
    </row>
    <row r="35" spans="1:9" x14ac:dyDescent="0.35">
      <c r="A35" t="s">
        <v>97</v>
      </c>
      <c r="B35" s="5">
        <v>153</v>
      </c>
      <c r="C35" s="5">
        <v>116</v>
      </c>
      <c r="D35" s="5">
        <v>8</v>
      </c>
      <c r="E35" s="5">
        <v>0</v>
      </c>
      <c r="F35" s="5">
        <v>274</v>
      </c>
      <c r="G35" s="7">
        <v>0.56000000000000005</v>
      </c>
      <c r="H35" s="7">
        <v>0.42</v>
      </c>
      <c r="I35" s="7">
        <v>0.03</v>
      </c>
    </row>
    <row r="36" spans="1:9" x14ac:dyDescent="0.35">
      <c r="A36" t="s">
        <v>126</v>
      </c>
      <c r="B36" s="5">
        <v>0</v>
      </c>
      <c r="C36" s="5">
        <v>0</v>
      </c>
      <c r="D36" s="5">
        <v>0</v>
      </c>
      <c r="E36" s="5">
        <v>0</v>
      </c>
      <c r="F36" s="5">
        <v>0</v>
      </c>
      <c r="G36" s="5">
        <v>0</v>
      </c>
      <c r="H36" s="5">
        <v>0</v>
      </c>
      <c r="I36" s="5">
        <v>0</v>
      </c>
    </row>
    <row r="37" spans="1:9" x14ac:dyDescent="0.35">
      <c r="A37" t="s">
        <v>83</v>
      </c>
      <c r="B37" s="5">
        <v>8698</v>
      </c>
      <c r="C37" s="5">
        <v>10876</v>
      </c>
      <c r="D37" s="5">
        <v>606</v>
      </c>
      <c r="E37" s="5">
        <v>0</v>
      </c>
      <c r="F37" s="5">
        <v>20175</v>
      </c>
      <c r="G37" s="7">
        <v>0.43</v>
      </c>
      <c r="H37" s="7">
        <v>0.54</v>
      </c>
      <c r="I37" s="7">
        <v>0.03</v>
      </c>
    </row>
    <row r="38" spans="1:9" x14ac:dyDescent="0.35">
      <c r="A38" t="s">
        <v>17</v>
      </c>
      <c r="B38" t="s">
        <v>18</v>
      </c>
    </row>
    <row r="39" spans="1:9" x14ac:dyDescent="0.35">
      <c r="A39" t="s">
        <v>21</v>
      </c>
      <c r="B39" t="s">
        <v>22</v>
      </c>
    </row>
    <row r="40" spans="1:9" x14ac:dyDescent="0.35">
      <c r="A40" t="s">
        <v>31</v>
      </c>
      <c r="B40" t="s">
        <v>32</v>
      </c>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2"/>
  <sheetViews>
    <sheetView showGridLines="0" workbookViewId="0"/>
  </sheetViews>
  <sheetFormatPr defaultColWidth="11.07421875" defaultRowHeight="15.5" x14ac:dyDescent="0.35"/>
  <cols>
    <col min="1" max="1" width="28.69140625" customWidth="1"/>
    <col min="2" max="13" width="8.69140625" customWidth="1"/>
  </cols>
  <sheetData>
    <row r="1" spans="1:13" ht="19.5" x14ac:dyDescent="0.45">
      <c r="A1" s="1" t="s">
        <v>156</v>
      </c>
    </row>
    <row r="2" spans="1:13" x14ac:dyDescent="0.35">
      <c r="A2" t="s">
        <v>108</v>
      </c>
    </row>
    <row r="3" spans="1:13" x14ac:dyDescent="0.35">
      <c r="A3" t="s">
        <v>109</v>
      </c>
    </row>
    <row r="4" spans="1:13" x14ac:dyDescent="0.35">
      <c r="A4" t="s">
        <v>157</v>
      </c>
    </row>
    <row r="5" spans="1:13" x14ac:dyDescent="0.35">
      <c r="A5" s="4" t="s">
        <v>158</v>
      </c>
      <c r="B5" s="4" t="s">
        <v>49</v>
      </c>
      <c r="C5" s="4" t="s">
        <v>50</v>
      </c>
      <c r="D5" s="4" t="s">
        <v>51</v>
      </c>
      <c r="E5" s="4" t="s">
        <v>52</v>
      </c>
      <c r="F5" s="4" t="s">
        <v>53</v>
      </c>
      <c r="G5" s="4" t="s">
        <v>54</v>
      </c>
      <c r="H5" s="4" t="s">
        <v>55</v>
      </c>
      <c r="I5" s="4" t="s">
        <v>56</v>
      </c>
      <c r="J5" s="4" t="s">
        <v>57</v>
      </c>
      <c r="K5" s="4" t="s">
        <v>58</v>
      </c>
      <c r="L5" s="4" t="s">
        <v>59</v>
      </c>
      <c r="M5" s="4" t="s">
        <v>60</v>
      </c>
    </row>
    <row r="6" spans="1:13" x14ac:dyDescent="0.35">
      <c r="A6" t="s">
        <v>159</v>
      </c>
      <c r="B6" s="5">
        <v>204206</v>
      </c>
      <c r="C6" s="5">
        <v>188916</v>
      </c>
      <c r="D6" s="5">
        <v>172706</v>
      </c>
      <c r="E6" s="5">
        <v>157583</v>
      </c>
      <c r="F6" s="5">
        <v>142768</v>
      </c>
      <c r="G6" s="5">
        <v>126242</v>
      </c>
      <c r="H6" s="5">
        <v>111752</v>
      </c>
      <c r="I6" s="5">
        <v>96445</v>
      </c>
      <c r="J6" s="5">
        <v>80246</v>
      </c>
      <c r="K6" s="5">
        <v>66334</v>
      </c>
      <c r="L6" s="5">
        <v>50559</v>
      </c>
      <c r="M6" s="5">
        <v>35420</v>
      </c>
    </row>
    <row r="7" spans="1:13" x14ac:dyDescent="0.35">
      <c r="A7" t="s">
        <v>160</v>
      </c>
      <c r="B7" s="5">
        <v>213690</v>
      </c>
      <c r="C7" s="5">
        <v>234025</v>
      </c>
      <c r="D7" s="5">
        <v>254770</v>
      </c>
      <c r="E7" s="5">
        <v>275175</v>
      </c>
      <c r="F7" s="5">
        <v>293765</v>
      </c>
      <c r="G7" s="5">
        <v>314835</v>
      </c>
      <c r="H7" s="5">
        <v>334800</v>
      </c>
      <c r="I7" s="5">
        <v>353830</v>
      </c>
      <c r="J7" s="5">
        <v>374905</v>
      </c>
      <c r="K7" s="5">
        <v>394390</v>
      </c>
      <c r="L7" s="5">
        <v>413685</v>
      </c>
      <c r="M7" s="5">
        <v>433050</v>
      </c>
    </row>
    <row r="8" spans="1:13" x14ac:dyDescent="0.35">
      <c r="A8" t="s">
        <v>161</v>
      </c>
      <c r="B8" s="5">
        <v>90050</v>
      </c>
      <c r="C8" s="5">
        <v>95415</v>
      </c>
      <c r="D8" s="5">
        <v>100395</v>
      </c>
      <c r="E8" s="5">
        <v>105345</v>
      </c>
      <c r="F8" s="5">
        <v>110135</v>
      </c>
      <c r="G8" s="5">
        <v>115165</v>
      </c>
      <c r="H8" s="5">
        <v>120255</v>
      </c>
      <c r="I8" s="5">
        <v>125135</v>
      </c>
      <c r="J8" s="5">
        <v>130520</v>
      </c>
      <c r="K8" s="5">
        <v>135960</v>
      </c>
      <c r="L8" s="5">
        <v>140665</v>
      </c>
      <c r="M8" s="5">
        <v>145090</v>
      </c>
    </row>
    <row r="9" spans="1:13" x14ac:dyDescent="0.35">
      <c r="A9" t="s">
        <v>162</v>
      </c>
      <c r="B9" s="5">
        <v>123640</v>
      </c>
      <c r="C9" s="5">
        <v>138610</v>
      </c>
      <c r="D9" s="5">
        <v>154380</v>
      </c>
      <c r="E9" s="5">
        <v>169835</v>
      </c>
      <c r="F9" s="5">
        <v>183635</v>
      </c>
      <c r="G9" s="5">
        <v>199670</v>
      </c>
      <c r="H9" s="5">
        <v>214545</v>
      </c>
      <c r="I9" s="5">
        <v>228695</v>
      </c>
      <c r="J9" s="5">
        <v>244385</v>
      </c>
      <c r="K9" s="5">
        <v>258430</v>
      </c>
      <c r="L9" s="5">
        <v>273020</v>
      </c>
      <c r="M9" s="5">
        <v>287960</v>
      </c>
    </row>
    <row r="10" spans="1:13" x14ac:dyDescent="0.35">
      <c r="A10" t="s">
        <v>17</v>
      </c>
      <c r="B10" t="s">
        <v>18</v>
      </c>
    </row>
    <row r="11" spans="1:13" x14ac:dyDescent="0.35">
      <c r="A11" t="s">
        <v>29</v>
      </c>
      <c r="B11" t="s">
        <v>30</v>
      </c>
    </row>
    <row r="12" spans="1:13" x14ac:dyDescent="0.35">
      <c r="A12" t="s">
        <v>33</v>
      </c>
      <c r="B12" t="s">
        <v>34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Summary Panel</vt:lpstr>
      <vt:lpstr>Table 1</vt:lpstr>
      <vt:lpstr>Table 2</vt:lpstr>
      <vt:lpstr>Table 3</vt:lpstr>
      <vt:lpstr>Table 4</vt:lpstr>
      <vt:lpstr>Tables 5a and 5b</vt:lpstr>
      <vt:lpstr>Table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U443662</dc:creator>
  <cp:keywords/>
  <dc:description/>
  <cp:lastModifiedBy>Molly Allen</cp:lastModifiedBy>
  <cp:revision/>
  <dcterms:created xsi:type="dcterms:W3CDTF">2025-03-11T13:51:36Z</dcterms:created>
  <dcterms:modified xsi:type="dcterms:W3CDTF">2025-03-14T16:01:15Z</dcterms:modified>
  <cp:category/>
  <cp:contentStatus/>
</cp:coreProperties>
</file>