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0177a\datashare\Social_Security_Scotland\Statistics\PADP &amp; SADLA\SADLA\Publications\SADLA_2025_11\Working docs\"/>
    </mc:Choice>
  </mc:AlternateContent>
  <xr:revisionPtr revIDLastSave="0" documentId="13_ncr:1_{52C37663-79CE-4905-A157-F055947C06CF}" xr6:coauthVersionLast="47" xr6:coauthVersionMax="47" xr10:uidLastSave="{00000000-0000-0000-0000-000000000000}"/>
  <bookViews>
    <workbookView xWindow="-110" yWindow="-110" windowWidth="19420" windowHeight="11500" firstSheet="13" activeTab="15" xr2:uid="{00000000-000D-0000-FFFF-FFFF00000000}"/>
  </bookViews>
  <sheets>
    <sheet name="Contents" sheetId="1" r:id="rId1"/>
    <sheet name="Notes" sheetId="2" r:id="rId2"/>
    <sheet name="T1 Payments" sheetId="3" r:id="rId3"/>
    <sheet name="T2 Payments by LA" sheetId="4" r:id="rId4"/>
    <sheet name="T3 Individuals paid" sheetId="5" r:id="rId5"/>
    <sheet name="T4 Individuals paid by LA" sheetId="6" r:id="rId6"/>
    <sheet name="T5 Caseload by award type" sheetId="7" r:id="rId7"/>
    <sheet name="T6 Caseload by care level" sheetId="8" r:id="rId8"/>
    <sheet name="T7 Caseload by mob level" sheetId="9" r:id="rId9"/>
    <sheet name="T8 Caseload by award level" sheetId="10" r:id="rId10"/>
    <sheet name="T9 Caseload by cond and award" sheetId="11" r:id="rId11"/>
    <sheet name="T10 Caseload by cond and care" sheetId="12" r:id="rId12"/>
    <sheet name="T11 Caseload by cond and mob" sheetId="13" r:id="rId13"/>
    <sheet name="T12 Caseload by age band" sheetId="14" r:id="rId14"/>
    <sheet name="T13 Caseload by srti status" sheetId="15" r:id="rId15"/>
    <sheet name="T14 Caseload by LA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<sst xmlns="http://schemas.openxmlformats.org/spreadsheetml/2006/main" count="541" uniqueCount="179">
  <si>
    <t>Scottish Adult Disability Living Allowance statistics to 30 September 2025</t>
  </si>
  <si>
    <t>Table of Contents</t>
  </si>
  <si>
    <t>Table Number</t>
  </si>
  <si>
    <t>Description</t>
  </si>
  <si>
    <t>Table 1: Payments by month and financial year</t>
  </si>
  <si>
    <t>Table 2: Payments by local authority, all time</t>
  </si>
  <si>
    <t>Table 3: Number of clients paid by month and financial year</t>
  </si>
  <si>
    <t>Table 4: Number of clients paid by local authority, all time</t>
  </si>
  <si>
    <t>Table 5: Caseload by award type</t>
  </si>
  <si>
    <t>Table 6: Caseload by care award level</t>
  </si>
  <si>
    <t>Table 7: Caseload by mobility award level</t>
  </si>
  <si>
    <t>Table 8: Caseload by care and mobility award levels</t>
  </si>
  <si>
    <t>Table 9: Caseload by condition and award type, 30 September 2025</t>
  </si>
  <si>
    <t>Table 10: Caseload by condition and care award level, 30 September 2025</t>
  </si>
  <si>
    <t>Table 11: Caseload by condition and mobility award level, 30 September 2025</t>
  </si>
  <si>
    <t>Table 12: Caseload by age band, 30 September 2025</t>
  </si>
  <si>
    <t>Table 13: Caseload by special rules for terminal illness status, 30 September 2025</t>
  </si>
  <si>
    <t>Table 15: Caseload by local authority, 30 September 2025</t>
  </si>
  <si>
    <t>List of notes</t>
  </si>
  <si>
    <t>This worksheet displays 1 table</t>
  </si>
  <si>
    <t>The notes within this table are referred to in other worksheets of this workbook.</t>
  </si>
  <si>
    <t>Note number</t>
  </si>
  <si>
    <t>Note text</t>
  </si>
  <si>
    <t>[note 1]</t>
  </si>
  <si>
    <t>Figures are rounded for disclosure control and may not sum due to rounding.</t>
  </si>
  <si>
    <t>[note 2]</t>
  </si>
  <si>
    <t>Financial Year 2025 - 2026 includes the months from April 2025 to September 2025.</t>
  </si>
  <si>
    <t>[note 3]</t>
  </si>
  <si>
    <t>Payments are issued once applications are processed. Data is presented by the date a payment is issued rather than date the transfer was received or processed.</t>
  </si>
  <si>
    <t>[note 4]</t>
  </si>
  <si>
    <t>The caseload measure counts an individual only once.</t>
  </si>
  <si>
    <t>[note 5]</t>
  </si>
  <si>
    <t>The caseload presented in the Scottish Adult Disability Living Allowance caseload table is based on a true point-in-time on the last day of each month to calculate the caseload of that month.</t>
  </si>
  <si>
    <t>[note 6]</t>
  </si>
  <si>
    <t>This is a derived statistic calculated based on identifying all cases who are in receipt of, or have been approved for, a payment in the caseload period, even if they have not been paid yet.</t>
  </si>
  <si>
    <t>Table 1: Payments by month and financial year [note 1] [note 2] [note 3]</t>
  </si>
  <si>
    <t>This worksheet contains 1 table.</t>
  </si>
  <si>
    <t>Banded rows are used in this table. To remove them, highlight the table, go to the Design tab and uncheck the banded rows box.</t>
  </si>
  <si>
    <t>Notes are located below the table beginning in cell A15 and in the notes sheet of this document.</t>
  </si>
  <si>
    <t>[c] indicates that a figure has been suppressed for disclosure control purposes.</t>
  </si>
  <si>
    <t>Month</t>
  </si>
  <si>
    <t>Number of payments issued</t>
  </si>
  <si>
    <t>Total value of payments</t>
  </si>
  <si>
    <t>Value of Care payments</t>
  </si>
  <si>
    <t>Value of Mobility payments</t>
  </si>
  <si>
    <t>Value of Mobility payments which are for Accessible Vehicles and Equipment Scheme</t>
  </si>
  <si>
    <t>Percentage of Care Payments</t>
  </si>
  <si>
    <t>Percentage of Mobility Payments</t>
  </si>
  <si>
    <t>Total</t>
  </si>
  <si>
    <t>April 2025</t>
  </si>
  <si>
    <t>May 2025</t>
  </si>
  <si>
    <t>June 2025</t>
  </si>
  <si>
    <t>July 2025</t>
  </si>
  <si>
    <t>August 2025</t>
  </si>
  <si>
    <t>September 2025</t>
  </si>
  <si>
    <t>Financial year 2025-2026</t>
  </si>
  <si>
    <t>Table 2: Payments by local authority, all time [note 1] [note 2] [note 3]</t>
  </si>
  <si>
    <t>Notes are located below the table beginning in cell A41 and in the notes sheet of this document.</t>
  </si>
  <si>
    <t>Local authority</t>
  </si>
  <si>
    <t>Aberdeen City</t>
  </si>
  <si>
    <t>Aberdeenshire</t>
  </si>
  <si>
    <t>Angus</t>
  </si>
  <si>
    <t>Argyll and Bute</t>
  </si>
  <si>
    <t>Clackmannanshire</t>
  </si>
  <si>
    <t>Dumfries and Galloway</t>
  </si>
  <si>
    <t>Dundee City</t>
  </si>
  <si>
    <t>East Ayrshire</t>
  </si>
  <si>
    <t>East Dunbartonshire</t>
  </si>
  <si>
    <t>East Lothian</t>
  </si>
  <si>
    <t>East Renfrewshire</t>
  </si>
  <si>
    <t>Edinburgh, City of</t>
  </si>
  <si>
    <t>Falkirk</t>
  </si>
  <si>
    <t>Fife</t>
  </si>
  <si>
    <t>Glasgow City</t>
  </si>
  <si>
    <t>Highland</t>
  </si>
  <si>
    <t>Inverclyde</t>
  </si>
  <si>
    <t>Midlothian</t>
  </si>
  <si>
    <t>Moray</t>
  </si>
  <si>
    <t>Na h-Eileanan Siar</t>
  </si>
  <si>
    <t>North Ayrshire</t>
  </si>
  <si>
    <t>North Lanarkshire</t>
  </si>
  <si>
    <t>Orkney Islands</t>
  </si>
  <si>
    <t>Other</t>
  </si>
  <si>
    <t>Perth and Kinross</t>
  </si>
  <si>
    <t>Renfrewshire</t>
  </si>
  <si>
    <t>Scottish Borders</t>
  </si>
  <si>
    <t>Shetland Islands</t>
  </si>
  <si>
    <t>South Ayrshire</t>
  </si>
  <si>
    <t>South Lanarkshire</t>
  </si>
  <si>
    <t>Stirling</t>
  </si>
  <si>
    <t>West Dunbartonshire</t>
  </si>
  <si>
    <t>West Lothian</t>
  </si>
  <si>
    <t>Table 3: Number of clients paid by month and financial year [note 1] [note 2] [note 3]</t>
  </si>
  <si>
    <t>Number of individuals paid</t>
  </si>
  <si>
    <t>All time</t>
  </si>
  <si>
    <t>Table 4: Number of clients paid by local authority, all time [note 1] [note 2] [note 3]</t>
  </si>
  <si>
    <t>Table 5: Caseload by award type [note 1] [note 4] [note 5] [note 6]</t>
  </si>
  <si>
    <t>Notes are located below the table beginning in cell A14 and in the notes sheet of this document.</t>
  </si>
  <si>
    <t>Total number of people in receipt</t>
  </si>
  <si>
    <t>Both care and mobility</t>
  </si>
  <si>
    <t>Care only</t>
  </si>
  <si>
    <t>Mobilty only</t>
  </si>
  <si>
    <t>Percentage both care and mobility</t>
  </si>
  <si>
    <t>Percentage care only</t>
  </si>
  <si>
    <t>Percentage mobility only</t>
  </si>
  <si>
    <t>March 2025</t>
  </si>
  <si>
    <t>Table 6: Caseload by care award level [note 1] [note 4] [note 5] [note 6]</t>
  </si>
  <si>
    <t>Care highest</t>
  </si>
  <si>
    <t>Care middle</t>
  </si>
  <si>
    <t>Care lowest</t>
  </si>
  <si>
    <t>Care not awarded</t>
  </si>
  <si>
    <t>Percentage care highest</t>
  </si>
  <si>
    <t>Percentage care middle</t>
  </si>
  <si>
    <t>Percentage care lowest</t>
  </si>
  <si>
    <t>Percentage not awarded</t>
  </si>
  <si>
    <t>Table 7: Caseload by mobility award level [note 1] [note 4] [note 5] [note 6]</t>
  </si>
  <si>
    <t>Mobility higher</t>
  </si>
  <si>
    <t>Mobility lower</t>
  </si>
  <si>
    <t>Mobility not awarded</t>
  </si>
  <si>
    <t>Percentage mobility higher</t>
  </si>
  <si>
    <t>Percentage mobility lower</t>
  </si>
  <si>
    <t>Table 8: Caseload by care and mobility award levels [note 1] [note 4] [note 5] [note 6]</t>
  </si>
  <si>
    <t>Care highest - Mobility higher</t>
  </si>
  <si>
    <t>Care highest - Mobility lower</t>
  </si>
  <si>
    <t>Care highest - Mobility not awarded</t>
  </si>
  <si>
    <t>Care middle - Mobility higher</t>
  </si>
  <si>
    <t>Care middle - Mobility lower</t>
  </si>
  <si>
    <t>Care middle - Mobility not awarded</t>
  </si>
  <si>
    <t>Care lowest - Mobility higher</t>
  </si>
  <si>
    <t>Care lowest - Mobility lower</t>
  </si>
  <si>
    <t>Care lowest - Mobility not awarded</t>
  </si>
  <si>
    <t>Care not awarded - Mobility higher</t>
  </si>
  <si>
    <t>Care not awarded - Mobility lower</t>
  </si>
  <si>
    <t>[c]</t>
  </si>
  <si>
    <t>Table 9: Caseload by condition and award type, 30 September 2025 [note 1] [note 4] [note 5] [note 6]</t>
  </si>
  <si>
    <t>Notes are located below the table beginning in cell A29 and in the notes sheet of this document.</t>
  </si>
  <si>
    <t>Condition category</t>
  </si>
  <si>
    <t>Certain Infectious and Parasitic Diseases (A00-B99)</t>
  </si>
  <si>
    <t>Neoplasms (C00-D48)</t>
  </si>
  <si>
    <t>Diseases of the Blood and Blood-forming organs and certain disorders involving the immune mechanism (D50-D99)</t>
  </si>
  <si>
    <t>Endocrine, Nutritional and Metabolic Diseases (E00-E90)</t>
  </si>
  <si>
    <t>Mental and Behavioural Disorders (F00-F99)</t>
  </si>
  <si>
    <t>Diseases of the Nervous System (G00-G99)</t>
  </si>
  <si>
    <t>Diseases of the Eye and Adnexa (H00-H59)</t>
  </si>
  <si>
    <t>Diseases of the Ear and Mastoid Process (H60-H95)</t>
  </si>
  <si>
    <t>Diseases of the Circulatory System (I00-I99)</t>
  </si>
  <si>
    <t>Diseases of the Respiratory System (J00-J99)</t>
  </si>
  <si>
    <t>Diseases of the Digestive System (K00-K93)</t>
  </si>
  <si>
    <t>Diseases of the Skin and Subcutaneous Tissue (L00-L99)</t>
  </si>
  <si>
    <t>Diseases of the Musculoskeletal System and Connective Tissue (M00-M99)</t>
  </si>
  <si>
    <t>Diseases of the Genitourinary System (N00-N99)</t>
  </si>
  <si>
    <t>Certain Conditions Originating in the Perinatal Period(P00-P96)</t>
  </si>
  <si>
    <t>Congenital Malformations, Deformations and Chromosomal Abnormalities (Q00-Q99)</t>
  </si>
  <si>
    <t>Symptoms, Signs and Abnormal Clinical and Laboratory findings, not elsewhere classified (R00-R99)</t>
  </si>
  <si>
    <t>Injury, Poisoning and certain other consequences of external causes (S00-T98)</t>
  </si>
  <si>
    <t>Codes for Special Purposes (U00-U85)</t>
  </si>
  <si>
    <t>Factors Influencing Health Status and Contact with Health Services (Z00-Z99)</t>
  </si>
  <si>
    <t>Unknown</t>
  </si>
  <si>
    <t>Table 10: Caseload by condition and care award level, 30 September 2025 [note 1] [note 4] [note 5] [note 6]</t>
  </si>
  <si>
    <t>Table 11: Caseload by condition and mobility award level, 30 September 2025 [note 1] [note 4] [note 5] [note 6]</t>
  </si>
  <si>
    <t>Table 12: Caseload by age band, 30 September 2025 [note 1] [note 4] [note 5] [note 6]</t>
  </si>
  <si>
    <t>Notes are located below the table beginning in cell A16 and in the notes sheet of this document.</t>
  </si>
  <si>
    <t>Client age group</t>
  </si>
  <si>
    <t>Caseload</t>
  </si>
  <si>
    <t>Percentage of caseload</t>
  </si>
  <si>
    <t>20-29</t>
  </si>
  <si>
    <t>30-39</t>
  </si>
  <si>
    <t>40-49</t>
  </si>
  <si>
    <t>50-59</t>
  </si>
  <si>
    <t>60-69</t>
  </si>
  <si>
    <t>70-79</t>
  </si>
  <si>
    <t>80-89</t>
  </si>
  <si>
    <t>90 and over</t>
  </si>
  <si>
    <t>Table 13: Caseload by special rules for terminal illness status, 30 September 2025 [note 1] [note 4] [note 5] [note 6]</t>
  </si>
  <si>
    <t>Notes are located below the table beginning in cell A10 and in the notes sheet of this document.</t>
  </si>
  <si>
    <t>Type of client</t>
  </si>
  <si>
    <t>Non-SRTI</t>
  </si>
  <si>
    <t>Special Rules for the Terminally Ill (SRTI)</t>
  </si>
  <si>
    <t>Table 15: Caseload by local authority, 30 September 2025 [note 1] [note 4] [note 5] [note 6]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</si>
</sst>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;0"/>
    <numFmt numFmtId="165" formatCode="\£#,##0;\-;\£0"/>
    <numFmt numFmtId="166" formatCode="0%;\-;0%"/>
  </numFmts>
  <fonts count="4" x14ac:knownFonts="1">
    <font>
      <sz val="12"/>
      <color rgb="FF000000"/>
      <name val="Roboto"/>
    </font>
    <font>
      <b/>
      <sz val="15"/>
      <color rgb="FF000000"/>
      <name val="Roboto"/>
    </font>
    <font>
      <u/>
      <sz val="12"/>
      <color rgb="FF0000FF"/>
      <name val="Roboto"/>
    </font>
    <font>
      <b/>
      <sz val="12"/>
      <color rgb="FF000000"/>
      <name val="Robo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right" wrapText="1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3:B17" totalsRowShown="0">
  <tableColumns count="2">
    <tableColumn id="1" xr3:uid="{00000000-0010-0000-0000-000001000000}" name="Table Number"/>
    <tableColumn id="2" xr3:uid="{00000000-0010-0000-0000-000002000000}" name="Description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caseload_by_month_award_level" displayName="caseload_by_month_award_level" ref="A6:M13" totalsRowShown="0">
  <tableColumns count="13">
    <tableColumn id="1" xr3:uid="{00000000-0010-0000-0900-000001000000}" name="Month"/>
    <tableColumn id="2" xr3:uid="{00000000-0010-0000-0900-000002000000}" name="Total number of people in receipt"/>
    <tableColumn id="3" xr3:uid="{00000000-0010-0000-0900-000003000000}" name="Care highest - Mobility higher"/>
    <tableColumn id="4" xr3:uid="{00000000-0010-0000-0900-000004000000}" name="Care highest - Mobility lower"/>
    <tableColumn id="5" xr3:uid="{00000000-0010-0000-0900-000005000000}" name="Care highest - Mobility not awarded"/>
    <tableColumn id="6" xr3:uid="{00000000-0010-0000-0900-000006000000}" name="Care middle - Mobility higher"/>
    <tableColumn id="7" xr3:uid="{00000000-0010-0000-0900-000007000000}" name="Care middle - Mobility lower"/>
    <tableColumn id="8" xr3:uid="{00000000-0010-0000-0900-000008000000}" name="Care middle - Mobility not awarded"/>
    <tableColumn id="9" xr3:uid="{00000000-0010-0000-0900-000009000000}" name="Care lowest - Mobility higher"/>
    <tableColumn id="10" xr3:uid="{00000000-0010-0000-0900-00000A000000}" name="Care lowest - Mobility lower"/>
    <tableColumn id="11" xr3:uid="{00000000-0010-0000-0900-00000B000000}" name="Care lowest - Mobility not awarded"/>
    <tableColumn id="12" xr3:uid="{00000000-0010-0000-0900-00000C000000}" name="Care not awarded - Mobility higher"/>
    <tableColumn id="13" xr3:uid="{00000000-0010-0000-0900-00000D000000}" name="Care not awarded - Mobility lower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caseload_by_condition_award" displayName="caseload_by_condition_award" ref="A6:H28" totalsRowShown="0">
  <tableColumns count="8">
    <tableColumn id="1" xr3:uid="{00000000-0010-0000-0A00-000001000000}" name="Condition category"/>
    <tableColumn id="2" xr3:uid="{00000000-0010-0000-0A00-000002000000}" name="Total number of people in receipt"/>
    <tableColumn id="3" xr3:uid="{00000000-0010-0000-0A00-000003000000}" name="Both care and mobility"/>
    <tableColumn id="4" xr3:uid="{00000000-0010-0000-0A00-000004000000}" name="Care only"/>
    <tableColumn id="5" xr3:uid="{00000000-0010-0000-0A00-000005000000}" name="Mobilty only"/>
    <tableColumn id="6" xr3:uid="{00000000-0010-0000-0A00-000006000000}" name="Percentage care only"/>
    <tableColumn id="7" xr3:uid="{00000000-0010-0000-0A00-000007000000}" name="Percentage mobility only"/>
    <tableColumn id="8" xr3:uid="{00000000-0010-0000-0A00-000008000000}" name="Percentage both care and mobility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caseload_by_condition_care" displayName="caseload_by_condition_care" ref="A6:J28" totalsRowShown="0">
  <tableColumns count="10">
    <tableColumn id="1" xr3:uid="{00000000-0010-0000-0B00-000001000000}" name="Condition category"/>
    <tableColumn id="2" xr3:uid="{00000000-0010-0000-0B00-000002000000}" name="Total number of people in receipt"/>
    <tableColumn id="3" xr3:uid="{00000000-0010-0000-0B00-000003000000}" name="Care middle"/>
    <tableColumn id="4" xr3:uid="{00000000-0010-0000-0B00-000004000000}" name="Care highest"/>
    <tableColumn id="5" xr3:uid="{00000000-0010-0000-0B00-000005000000}" name="Care lowest"/>
    <tableColumn id="6" xr3:uid="{00000000-0010-0000-0B00-000006000000}" name="Care not awarded"/>
    <tableColumn id="7" xr3:uid="{00000000-0010-0000-0B00-000007000000}" name="Percentage care highest"/>
    <tableColumn id="8" xr3:uid="{00000000-0010-0000-0B00-000008000000}" name="Percentage care middle"/>
    <tableColumn id="9" xr3:uid="{00000000-0010-0000-0B00-000009000000}" name="Percentage care lowest"/>
    <tableColumn id="10" xr3:uid="{00000000-0010-0000-0B00-00000A000000}" name="Percentage not awarded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caseload_by_condition_mob" displayName="caseload_by_condition_mob" ref="A6:H28" totalsRowShown="0">
  <tableColumns count="8">
    <tableColumn id="1" xr3:uid="{00000000-0010-0000-0C00-000001000000}" name="Condition category"/>
    <tableColumn id="2" xr3:uid="{00000000-0010-0000-0C00-000002000000}" name="Total number of people in receipt"/>
    <tableColumn id="3" xr3:uid="{00000000-0010-0000-0C00-000003000000}" name="Mobility lower"/>
    <tableColumn id="4" xr3:uid="{00000000-0010-0000-0C00-000004000000}" name="Mobility higher"/>
    <tableColumn id="5" xr3:uid="{00000000-0010-0000-0C00-000005000000}" name="Mobility not awarded"/>
    <tableColumn id="6" xr3:uid="{00000000-0010-0000-0C00-000006000000}" name="Percentage mobility higher"/>
    <tableColumn id="7" xr3:uid="{00000000-0010-0000-0C00-000007000000}" name="Percentage mobility lower"/>
    <tableColumn id="8" xr3:uid="{00000000-0010-0000-0C00-000008000000}" name="Percentage not awarded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caseload_by_age" displayName="caseload_by_age" ref="A6:C15" totalsRowShown="0">
  <tableColumns count="3">
    <tableColumn id="1" xr3:uid="{00000000-0010-0000-0D00-000001000000}" name="Client age group"/>
    <tableColumn id="2" xr3:uid="{00000000-0010-0000-0D00-000002000000}" name="Caseload"/>
    <tableColumn id="3" xr3:uid="{00000000-0010-0000-0D00-000003000000}" name="Percentage of caseload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caseload_by_srti" displayName="caseload_by_srti" ref="A6:B9" totalsRowShown="0">
  <tableColumns count="2">
    <tableColumn id="1" xr3:uid="{00000000-0010-0000-0E00-000001000000}" name="Type of client"/>
    <tableColumn id="2" xr3:uid="{00000000-0010-0000-0E00-000002000000}" name="Caseload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caseload_by_la" displayName="caseload_by_la" ref="A6:C40" totalsRowShown="0">
  <tableColumns count="3">
    <tableColumn id="1" xr3:uid="{00000000-0010-0000-0F00-000001000000}" name="Local authority"/>
    <tableColumn id="2" xr3:uid="{00000000-0010-0000-0F00-000002000000}" name="Caseload"/>
    <tableColumn id="3" xr3:uid="{00000000-0010-0000-0F00-000003000000}" name="Percentage of caseload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4:B10" totalsRowShown="0">
  <tableColumns count="2">
    <tableColumn id="1" xr3:uid="{00000000-0010-0000-0100-000001000000}" name="Note number"/>
    <tableColumn id="2" xr3:uid="{00000000-0010-0000-0100-000002000000}" name="Note text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payments" displayName="payments" ref="A6:H14" totalsRowShown="0">
  <tableColumns count="8">
    <tableColumn id="1" xr3:uid="{00000000-0010-0000-0200-000001000000}" name="Month"/>
    <tableColumn id="2" xr3:uid="{00000000-0010-0000-0200-000002000000}" name="Number of payments issued"/>
    <tableColumn id="3" xr3:uid="{00000000-0010-0000-0200-000003000000}" name="Total value of payments"/>
    <tableColumn id="4" xr3:uid="{00000000-0010-0000-0200-000004000000}" name="Value of Care payments"/>
    <tableColumn id="5" xr3:uid="{00000000-0010-0000-0200-000005000000}" name="Value of Mobility payments"/>
    <tableColumn id="6" xr3:uid="{00000000-0010-0000-0200-000006000000}" name="Value of Mobility payments which are for Accessible Vehicles and Equipment Scheme"/>
    <tableColumn id="7" xr3:uid="{00000000-0010-0000-0200-000007000000}" name="Percentage of Care Payments"/>
    <tableColumn id="8" xr3:uid="{00000000-0010-0000-0200-000008000000}" name="Percentage of Mobility Payments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payments_by_la" displayName="payments_by_la" ref="A6:H40" totalsRowShown="0">
  <tableColumns count="8">
    <tableColumn id="1" xr3:uid="{00000000-0010-0000-0300-000001000000}" name="Local authority"/>
    <tableColumn id="2" xr3:uid="{00000000-0010-0000-0300-000002000000}" name="Number of payments issued"/>
    <tableColumn id="3" xr3:uid="{00000000-0010-0000-0300-000003000000}" name="Total value of payments"/>
    <tableColumn id="4" xr3:uid="{00000000-0010-0000-0300-000004000000}" name="Value of Care payments"/>
    <tableColumn id="5" xr3:uid="{00000000-0010-0000-0300-000005000000}" name="Value of Mobility payments"/>
    <tableColumn id="6" xr3:uid="{00000000-0010-0000-0300-000006000000}" name="Value of Mobility payments which are for Accessible Vehicles and Equipment Scheme"/>
    <tableColumn id="7" xr3:uid="{00000000-0010-0000-0300-000007000000}" name="Percentage of Care Payments"/>
    <tableColumn id="8" xr3:uid="{00000000-0010-0000-0300-000008000000}" name="Percentage of Mobility Payments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individuals_paid" displayName="individuals_paid" ref="A6:B14" totalsRowShown="0">
  <tableColumns count="2">
    <tableColumn id="1" xr3:uid="{00000000-0010-0000-0400-000001000000}" name="Month"/>
    <tableColumn id="2" xr3:uid="{00000000-0010-0000-0400-000002000000}" name="Number of individuals paid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individuals_paid_by_la" displayName="individuals_paid_by_la" ref="A6:B40" totalsRowShown="0">
  <tableColumns count="2">
    <tableColumn id="1" xr3:uid="{00000000-0010-0000-0500-000001000000}" name="Local authority"/>
    <tableColumn id="2" xr3:uid="{00000000-0010-0000-0500-000002000000}" name="Number of individuals paid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caseload_by_month_award_type" displayName="caseload_by_month_award_type" ref="A6:H13" totalsRowShown="0">
  <tableColumns count="8">
    <tableColumn id="1" xr3:uid="{00000000-0010-0000-0600-000001000000}" name="Month"/>
    <tableColumn id="2" xr3:uid="{00000000-0010-0000-0600-000002000000}" name="Total number of people in receipt"/>
    <tableColumn id="3" xr3:uid="{00000000-0010-0000-0600-000003000000}" name="Both care and mobility"/>
    <tableColumn id="4" xr3:uid="{00000000-0010-0000-0600-000004000000}" name="Care only"/>
    <tableColumn id="5" xr3:uid="{00000000-0010-0000-0600-000005000000}" name="Mobilty only"/>
    <tableColumn id="6" xr3:uid="{00000000-0010-0000-0600-000006000000}" name="Percentage both care and mobility"/>
    <tableColumn id="7" xr3:uid="{00000000-0010-0000-0600-000007000000}" name="Percentage care only"/>
    <tableColumn id="8" xr3:uid="{00000000-0010-0000-0600-000008000000}" name="Percentage mobility only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caseload_by_month_care_level" displayName="caseload_by_month_care_level" ref="A6:J13" totalsRowShown="0">
  <tableColumns count="10">
    <tableColumn id="1" xr3:uid="{00000000-0010-0000-0700-000001000000}" name="Month"/>
    <tableColumn id="2" xr3:uid="{00000000-0010-0000-0700-000002000000}" name="Total number of people in receipt"/>
    <tableColumn id="3" xr3:uid="{00000000-0010-0000-0700-000003000000}" name="Care highest"/>
    <tableColumn id="4" xr3:uid="{00000000-0010-0000-0700-000004000000}" name="Care middle"/>
    <tableColumn id="5" xr3:uid="{00000000-0010-0000-0700-000005000000}" name="Care lowest"/>
    <tableColumn id="6" xr3:uid="{00000000-0010-0000-0700-000006000000}" name="Care not awarded"/>
    <tableColumn id="7" xr3:uid="{00000000-0010-0000-0700-000007000000}" name="Percentage care highest"/>
    <tableColumn id="8" xr3:uid="{00000000-0010-0000-0700-000008000000}" name="Percentage care middle"/>
    <tableColumn id="9" xr3:uid="{00000000-0010-0000-0700-000009000000}" name="Percentage care lowest"/>
    <tableColumn id="10" xr3:uid="{00000000-0010-0000-0700-00000A000000}" name="Percentage not awarded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caseload_by_month_mob_level" displayName="caseload_by_month_mob_level" ref="A6:H13" totalsRowShown="0">
  <tableColumns count="8">
    <tableColumn id="1" xr3:uid="{00000000-0010-0000-0800-000001000000}" name="Month"/>
    <tableColumn id="2" xr3:uid="{00000000-0010-0000-0800-000002000000}" name="Total number of people in receipt"/>
    <tableColumn id="3" xr3:uid="{00000000-0010-0000-0800-000003000000}" name="Mobility higher"/>
    <tableColumn id="4" xr3:uid="{00000000-0010-0000-0800-000004000000}" name="Mobility lower"/>
    <tableColumn id="5" xr3:uid="{00000000-0010-0000-0800-000005000000}" name="Mobility not awarded"/>
    <tableColumn id="6" xr3:uid="{00000000-0010-0000-0800-000006000000}" name="Percentage mobility higher"/>
    <tableColumn id="7" xr3:uid="{00000000-0010-0000-0800-000007000000}" name="Percentage mobility lower"/>
    <tableColumn id="8" xr3:uid="{00000000-0010-0000-0800-000008000000}" name="Percentage not awarded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showGridLines="0" workbookViewId="0"/>
  </sheetViews>
  <sheetFormatPr defaultColWidth="11.07421875" defaultRowHeight="15.5" x14ac:dyDescent="0.35"/>
  <cols>
    <col min="1" max="1" width="27.69140625" customWidth="1"/>
    <col min="2" max="2" width="82.69140625" customWidth="1"/>
  </cols>
  <sheetData>
    <row r="1" spans="1:2" ht="19.5" x14ac:dyDescent="0.45">
      <c r="A1" s="1" t="s">
        <v>0</v>
      </c>
    </row>
    <row r="2" spans="1:2" x14ac:dyDescent="0.35">
      <c r="A2" t="s">
        <v>1</v>
      </c>
    </row>
    <row r="3" spans="1:2" x14ac:dyDescent="0.35">
      <c r="A3" t="s">
        <v>2</v>
      </c>
      <c r="B3" t="s">
        <v>3</v>
      </c>
    </row>
    <row r="4" spans="1:2" x14ac:dyDescent="0.35">
      <c r="A4" s="2" t="str">
        <f>HYPERLINK("#'T1 Payments'!A1", "T1 Payments")</f>
        <v>T1 Payments</v>
      </c>
      <c r="B4" t="s">
        <v>4</v>
      </c>
    </row>
    <row r="5" spans="1:2" x14ac:dyDescent="0.35">
      <c r="A5" s="2" t="str">
        <f>HYPERLINK("#'T2 Payments by LA'!A1", "T2 Payments by LA")</f>
        <v>T2 Payments by LA</v>
      </c>
      <c r="B5" t="s">
        <v>5</v>
      </c>
    </row>
    <row r="6" spans="1:2" x14ac:dyDescent="0.35">
      <c r="A6" s="2" t="str">
        <f>HYPERLINK("#'T3 Individuals paid'!A1", "T3 Individuals paid")</f>
        <v>T3 Individuals paid</v>
      </c>
      <c r="B6" t="s">
        <v>6</v>
      </c>
    </row>
    <row r="7" spans="1:2" x14ac:dyDescent="0.35">
      <c r="A7" s="2" t="str">
        <f>HYPERLINK("#'T4 Individuals paid by LA'!A1", "T4 Individuals paid by LA")</f>
        <v>T4 Individuals paid by LA</v>
      </c>
      <c r="B7" t="s">
        <v>7</v>
      </c>
    </row>
    <row r="8" spans="1:2" x14ac:dyDescent="0.35">
      <c r="A8" s="2" t="str">
        <f>HYPERLINK("#'T5 Caseload by award type'!A1", "T5 Caseload by award type")</f>
        <v>T5 Caseload by award type</v>
      </c>
      <c r="B8" t="s">
        <v>8</v>
      </c>
    </row>
    <row r="9" spans="1:2" x14ac:dyDescent="0.35">
      <c r="A9" s="2" t="str">
        <f>HYPERLINK("#'T6 Caseload by care level'!A1", "T6 Caseload by care level")</f>
        <v>T6 Caseload by care level</v>
      </c>
      <c r="B9" t="s">
        <v>9</v>
      </c>
    </row>
    <row r="10" spans="1:2" x14ac:dyDescent="0.35">
      <c r="A10" s="2" t="str">
        <f>HYPERLINK("#'T7 Caseload by mob level'!A1", "T7 Caseload by mob level")</f>
        <v>T7 Caseload by mob level</v>
      </c>
      <c r="B10" t="s">
        <v>10</v>
      </c>
    </row>
    <row r="11" spans="1:2" x14ac:dyDescent="0.35">
      <c r="A11" s="2" t="str">
        <f>HYPERLINK("#'T8 Caseload by award level'!A1", "T8 Caseload by award level")</f>
        <v>T8 Caseload by award level</v>
      </c>
      <c r="B11" t="s">
        <v>11</v>
      </c>
    </row>
    <row r="12" spans="1:2" x14ac:dyDescent="0.35">
      <c r="A12" s="2" t="str">
        <f>HYPERLINK("#'T9 Caseload by cond and award'!A1", "T9 Caseload by cond and award")</f>
        <v>T9 Caseload by cond and award</v>
      </c>
      <c r="B12" t="s">
        <v>12</v>
      </c>
    </row>
    <row r="13" spans="1:2" x14ac:dyDescent="0.35">
      <c r="A13" s="2" t="str">
        <f>HYPERLINK("#'T10 Caseload by cond and care'!A1", "T10 Caseload by cond and care")</f>
        <v>T10 Caseload by cond and care</v>
      </c>
      <c r="B13" t="s">
        <v>13</v>
      </c>
    </row>
    <row r="14" spans="1:2" x14ac:dyDescent="0.35">
      <c r="A14" s="2" t="str">
        <f>HYPERLINK("#'T11 Caseload by cond and mob'!A1", "T11 Caseload by cond and mob")</f>
        <v>T11 Caseload by cond and mob</v>
      </c>
      <c r="B14" t="s">
        <v>14</v>
      </c>
    </row>
    <row r="15" spans="1:2" x14ac:dyDescent="0.35">
      <c r="A15" s="2" t="str">
        <f>HYPERLINK("#'T12 Caseload by age band'!A1", "T12 Caseload by age band")</f>
        <v>T12 Caseload by age band</v>
      </c>
      <c r="B15" t="s">
        <v>15</v>
      </c>
    </row>
    <row r="16" spans="1:2" x14ac:dyDescent="0.35">
      <c r="A16" s="2" t="str">
        <f>HYPERLINK("#'T13 Caseload by srti status'!A1", "T13 Caseload by srti status")</f>
        <v>T13 Caseload by srti status</v>
      </c>
      <c r="B16" t="s">
        <v>16</v>
      </c>
    </row>
    <row r="17" spans="1:2" x14ac:dyDescent="0.35">
      <c r="A17" s="2" t="str">
        <f>HYPERLINK("#'T14 Caseload by LA'!A1", "T14 Caseload by LA")</f>
        <v>T14 Caseload by LA</v>
      </c>
      <c r="B17" t="s">
        <v>17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8"/>
  <sheetViews>
    <sheetView showGridLines="0" workbookViewId="0">
      <selection activeCell="B7" sqref="B7"/>
    </sheetView>
  </sheetViews>
  <sheetFormatPr defaultColWidth="11.07421875" defaultRowHeight="15.5" x14ac:dyDescent="0.35"/>
  <cols>
    <col min="1" max="1" width="22.69140625" customWidth="1"/>
    <col min="2" max="13" width="12.69140625" customWidth="1"/>
  </cols>
  <sheetData>
    <row r="1" spans="1:13" ht="19.5" x14ac:dyDescent="0.45">
      <c r="A1" s="1" t="s">
        <v>121</v>
      </c>
    </row>
    <row r="2" spans="1:13" x14ac:dyDescent="0.35">
      <c r="A2" t="s">
        <v>36</v>
      </c>
    </row>
    <row r="3" spans="1:13" x14ac:dyDescent="0.35">
      <c r="A3" t="s">
        <v>37</v>
      </c>
    </row>
    <row r="4" spans="1:13" x14ac:dyDescent="0.35">
      <c r="A4" t="s">
        <v>97</v>
      </c>
    </row>
    <row r="5" spans="1:13" x14ac:dyDescent="0.35">
      <c r="A5" t="s">
        <v>39</v>
      </c>
    </row>
    <row r="6" spans="1:13" ht="62" x14ac:dyDescent="0.35">
      <c r="A6" s="3" t="s">
        <v>40</v>
      </c>
      <c r="B6" s="5" t="s">
        <v>98</v>
      </c>
      <c r="C6" s="5" t="s">
        <v>122</v>
      </c>
      <c r="D6" s="5" t="s">
        <v>123</v>
      </c>
      <c r="E6" s="5" t="s">
        <v>124</v>
      </c>
      <c r="F6" s="5" t="s">
        <v>125</v>
      </c>
      <c r="G6" s="5" t="s">
        <v>126</v>
      </c>
      <c r="H6" s="5" t="s">
        <v>127</v>
      </c>
      <c r="I6" s="5" t="s">
        <v>128</v>
      </c>
      <c r="J6" s="5" t="s">
        <v>129</v>
      </c>
      <c r="K6" s="5" t="s">
        <v>130</v>
      </c>
      <c r="L6" s="5" t="s">
        <v>131</v>
      </c>
      <c r="M6" s="5" t="s">
        <v>132</v>
      </c>
    </row>
    <row r="7" spans="1:13" x14ac:dyDescent="0.35">
      <c r="A7" s="4" t="s">
        <v>105</v>
      </c>
      <c r="B7" s="6">
        <v>5</v>
      </c>
      <c r="C7" s="6">
        <v>5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</row>
    <row r="8" spans="1:13" x14ac:dyDescent="0.35">
      <c r="A8" s="4" t="s">
        <v>49</v>
      </c>
      <c r="B8" s="6">
        <v>330</v>
      </c>
      <c r="C8" s="6">
        <v>105</v>
      </c>
      <c r="D8" s="6">
        <v>35</v>
      </c>
      <c r="E8" s="6">
        <v>10</v>
      </c>
      <c r="F8" s="6">
        <v>45</v>
      </c>
      <c r="G8" s="6">
        <v>55</v>
      </c>
      <c r="H8" s="6">
        <v>5</v>
      </c>
      <c r="I8" s="6">
        <v>10</v>
      </c>
      <c r="J8" s="6">
        <v>20</v>
      </c>
      <c r="K8" s="6">
        <v>10</v>
      </c>
      <c r="L8" s="6">
        <v>30</v>
      </c>
      <c r="M8" s="6">
        <v>5</v>
      </c>
    </row>
    <row r="9" spans="1:13" x14ac:dyDescent="0.35">
      <c r="A9" s="4" t="s">
        <v>50</v>
      </c>
      <c r="B9" s="6">
        <v>1505</v>
      </c>
      <c r="C9" s="6">
        <v>345</v>
      </c>
      <c r="D9" s="6">
        <v>160</v>
      </c>
      <c r="E9" s="6">
        <v>30</v>
      </c>
      <c r="F9" s="6">
        <v>155</v>
      </c>
      <c r="G9" s="6">
        <v>365</v>
      </c>
      <c r="H9" s="6">
        <v>35</v>
      </c>
      <c r="I9" s="6">
        <v>80</v>
      </c>
      <c r="J9" s="6">
        <v>140</v>
      </c>
      <c r="K9" s="6">
        <v>75</v>
      </c>
      <c r="L9" s="6">
        <v>85</v>
      </c>
      <c r="M9" s="6">
        <v>35</v>
      </c>
    </row>
    <row r="10" spans="1:13" x14ac:dyDescent="0.35">
      <c r="A10" s="4" t="s">
        <v>51</v>
      </c>
      <c r="B10" s="6">
        <v>9260</v>
      </c>
      <c r="C10" s="6">
        <v>1985</v>
      </c>
      <c r="D10" s="6">
        <v>700</v>
      </c>
      <c r="E10" s="6">
        <v>160</v>
      </c>
      <c r="F10" s="6">
        <v>1450</v>
      </c>
      <c r="G10" s="6">
        <v>1645</v>
      </c>
      <c r="H10" s="6">
        <v>200</v>
      </c>
      <c r="I10" s="6">
        <v>805</v>
      </c>
      <c r="J10" s="6">
        <v>700</v>
      </c>
      <c r="K10" s="6">
        <v>550</v>
      </c>
      <c r="L10" s="6">
        <v>885</v>
      </c>
      <c r="M10" s="6">
        <v>170</v>
      </c>
    </row>
    <row r="11" spans="1:13" x14ac:dyDescent="0.35">
      <c r="A11" s="4" t="s">
        <v>52</v>
      </c>
      <c r="B11" s="6">
        <v>21900</v>
      </c>
      <c r="C11" s="6">
        <v>4800</v>
      </c>
      <c r="D11" s="6">
        <v>1435</v>
      </c>
      <c r="E11" s="6">
        <v>435</v>
      </c>
      <c r="F11" s="6">
        <v>3810</v>
      </c>
      <c r="G11" s="6">
        <v>3170</v>
      </c>
      <c r="H11" s="6">
        <v>475</v>
      </c>
      <c r="I11" s="6">
        <v>2405</v>
      </c>
      <c r="J11" s="6">
        <v>1385</v>
      </c>
      <c r="K11" s="6">
        <v>1320</v>
      </c>
      <c r="L11" s="6">
        <v>2315</v>
      </c>
      <c r="M11" s="6">
        <v>355</v>
      </c>
    </row>
    <row r="12" spans="1:13" x14ac:dyDescent="0.35">
      <c r="A12" s="4" t="s">
        <v>53</v>
      </c>
      <c r="B12" s="6">
        <v>32120</v>
      </c>
      <c r="C12" s="6">
        <v>7230</v>
      </c>
      <c r="D12" s="6">
        <v>2035</v>
      </c>
      <c r="E12" s="6">
        <v>650</v>
      </c>
      <c r="F12" s="6">
        <v>5655</v>
      </c>
      <c r="G12" s="6">
        <v>4535</v>
      </c>
      <c r="H12" s="6">
        <v>715</v>
      </c>
      <c r="I12" s="6">
        <v>3510</v>
      </c>
      <c r="J12" s="6">
        <v>1940</v>
      </c>
      <c r="K12" s="6">
        <v>1940</v>
      </c>
      <c r="L12" s="6">
        <v>3400</v>
      </c>
      <c r="M12" s="6">
        <v>510</v>
      </c>
    </row>
    <row r="13" spans="1:13" x14ac:dyDescent="0.35">
      <c r="A13" s="4" t="s">
        <v>54</v>
      </c>
      <c r="B13" s="6">
        <v>42720</v>
      </c>
      <c r="C13" s="6">
        <v>9670</v>
      </c>
      <c r="D13" s="6">
        <v>2675</v>
      </c>
      <c r="E13" s="6">
        <v>890</v>
      </c>
      <c r="F13" s="6">
        <v>7565</v>
      </c>
      <c r="G13" s="6">
        <v>5975</v>
      </c>
      <c r="H13" s="6">
        <v>975</v>
      </c>
      <c r="I13" s="6">
        <v>4785</v>
      </c>
      <c r="J13" s="6">
        <v>2530</v>
      </c>
      <c r="K13" s="6">
        <v>2525</v>
      </c>
      <c r="L13" s="6">
        <v>4480</v>
      </c>
      <c r="M13" s="6">
        <v>660</v>
      </c>
    </row>
    <row r="14" spans="1:13" x14ac:dyDescent="0.35">
      <c r="A14" s="4" t="s">
        <v>23</v>
      </c>
      <c r="B14" t="s">
        <v>24</v>
      </c>
    </row>
    <row r="15" spans="1:13" x14ac:dyDescent="0.35">
      <c r="A15" s="4" t="s">
        <v>29</v>
      </c>
      <c r="B15" t="s">
        <v>30</v>
      </c>
    </row>
    <row r="16" spans="1:13" x14ac:dyDescent="0.35">
      <c r="A16" s="4" t="s">
        <v>31</v>
      </c>
      <c r="B16" t="s">
        <v>32</v>
      </c>
    </row>
    <row r="17" spans="1:2" x14ac:dyDescent="0.35">
      <c r="A17" s="4" t="s">
        <v>33</v>
      </c>
      <c r="B17" t="s">
        <v>34</v>
      </c>
    </row>
    <row r="18" spans="1:2" x14ac:dyDescent="0.35">
      <c r="A18" s="4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3"/>
  <sheetViews>
    <sheetView showGridLines="0" topLeftCell="A7" workbookViewId="0">
      <selection activeCell="D18" sqref="D18"/>
    </sheetView>
  </sheetViews>
  <sheetFormatPr defaultColWidth="11.07421875" defaultRowHeight="15.5" x14ac:dyDescent="0.35"/>
  <cols>
    <col min="1" max="1" width="22.69140625" customWidth="1"/>
    <col min="2" max="8" width="12.69140625" customWidth="1"/>
  </cols>
  <sheetData>
    <row r="1" spans="1:8" ht="19.5" x14ac:dyDescent="0.45">
      <c r="A1" s="1" t="s">
        <v>134</v>
      </c>
    </row>
    <row r="2" spans="1:8" x14ac:dyDescent="0.35">
      <c r="A2" t="s">
        <v>36</v>
      </c>
    </row>
    <row r="3" spans="1:8" x14ac:dyDescent="0.35">
      <c r="A3" t="s">
        <v>37</v>
      </c>
    </row>
    <row r="4" spans="1:8" x14ac:dyDescent="0.35">
      <c r="A4" t="s">
        <v>135</v>
      </c>
    </row>
    <row r="5" spans="1:8" x14ac:dyDescent="0.35">
      <c r="A5" t="s">
        <v>39</v>
      </c>
    </row>
    <row r="6" spans="1:8" ht="46.5" x14ac:dyDescent="0.35">
      <c r="A6" s="3" t="s">
        <v>136</v>
      </c>
      <c r="B6" s="5" t="s">
        <v>98</v>
      </c>
      <c r="C6" s="5" t="s">
        <v>99</v>
      </c>
      <c r="D6" s="5" t="s">
        <v>100</v>
      </c>
      <c r="E6" s="5" t="s">
        <v>101</v>
      </c>
      <c r="F6" s="5" t="s">
        <v>103</v>
      </c>
      <c r="G6" s="5" t="s">
        <v>104</v>
      </c>
      <c r="H6" s="5" t="s">
        <v>102</v>
      </c>
    </row>
    <row r="7" spans="1:8" x14ac:dyDescent="0.35">
      <c r="A7" s="9" t="s">
        <v>48</v>
      </c>
      <c r="B7" s="10">
        <v>42720</v>
      </c>
      <c r="C7" s="10">
        <v>33200</v>
      </c>
      <c r="D7" s="10">
        <v>4385</v>
      </c>
      <c r="E7" s="10">
        <v>5135</v>
      </c>
      <c r="F7" s="12">
        <v>0.1</v>
      </c>
      <c r="G7" s="12">
        <v>0.12</v>
      </c>
      <c r="H7" s="12">
        <v>0.78</v>
      </c>
    </row>
    <row r="8" spans="1:8" x14ac:dyDescent="0.35">
      <c r="A8" s="4" t="s">
        <v>137</v>
      </c>
      <c r="B8" s="6">
        <v>145</v>
      </c>
      <c r="C8" s="6">
        <v>115</v>
      </c>
      <c r="D8" s="6">
        <v>10</v>
      </c>
      <c r="E8" s="6">
        <v>20</v>
      </c>
      <c r="F8" s="8">
        <v>0.06</v>
      </c>
      <c r="G8" s="8">
        <v>0.15</v>
      </c>
      <c r="H8" s="8">
        <v>0.79</v>
      </c>
    </row>
    <row r="9" spans="1:8" x14ac:dyDescent="0.35">
      <c r="A9" s="4" t="s">
        <v>138</v>
      </c>
      <c r="B9" s="6">
        <v>710</v>
      </c>
      <c r="C9" s="6">
        <v>500</v>
      </c>
      <c r="D9" s="6">
        <v>140</v>
      </c>
      <c r="E9" s="6">
        <v>70</v>
      </c>
      <c r="F9" s="8">
        <v>0.2</v>
      </c>
      <c r="G9" s="8">
        <v>0.1</v>
      </c>
      <c r="H9" s="8">
        <v>0.71</v>
      </c>
    </row>
    <row r="10" spans="1:8" x14ac:dyDescent="0.35">
      <c r="A10" s="4" t="s">
        <v>139</v>
      </c>
      <c r="B10" s="6">
        <v>130</v>
      </c>
      <c r="C10" s="6">
        <v>100</v>
      </c>
      <c r="D10" s="6">
        <v>15</v>
      </c>
      <c r="E10" s="6">
        <v>15</v>
      </c>
      <c r="F10" s="8">
        <v>0.11</v>
      </c>
      <c r="G10" s="8">
        <v>0.11</v>
      </c>
      <c r="H10" s="8">
        <v>0.78</v>
      </c>
    </row>
    <row r="11" spans="1:8" x14ac:dyDescent="0.35">
      <c r="A11" s="4" t="s">
        <v>140</v>
      </c>
      <c r="B11" s="6">
        <v>460</v>
      </c>
      <c r="C11" s="6">
        <v>340</v>
      </c>
      <c r="D11" s="6">
        <v>75</v>
      </c>
      <c r="E11" s="6">
        <v>45</v>
      </c>
      <c r="F11" s="8">
        <v>0.16</v>
      </c>
      <c r="G11" s="8">
        <v>0.1</v>
      </c>
      <c r="H11" s="8">
        <v>0.74</v>
      </c>
    </row>
    <row r="12" spans="1:8" x14ac:dyDescent="0.35">
      <c r="A12" s="4" t="s">
        <v>141</v>
      </c>
      <c r="B12" s="6">
        <v>10565</v>
      </c>
      <c r="C12" s="6">
        <v>9310</v>
      </c>
      <c r="D12" s="6">
        <v>770</v>
      </c>
      <c r="E12" s="6">
        <v>485</v>
      </c>
      <c r="F12" s="8">
        <v>7.0000000000000007E-2</v>
      </c>
      <c r="G12" s="8">
        <v>0.05</v>
      </c>
      <c r="H12" s="8">
        <v>0.88</v>
      </c>
    </row>
    <row r="13" spans="1:8" x14ac:dyDescent="0.35">
      <c r="A13" s="4" t="s">
        <v>142</v>
      </c>
      <c r="B13" s="6">
        <v>4165</v>
      </c>
      <c r="C13" s="6">
        <v>3665</v>
      </c>
      <c r="D13" s="6">
        <v>295</v>
      </c>
      <c r="E13" s="6">
        <v>205</v>
      </c>
      <c r="F13" s="8">
        <v>7.0000000000000007E-2</v>
      </c>
      <c r="G13" s="8">
        <v>0.05</v>
      </c>
      <c r="H13" s="8">
        <v>0.88</v>
      </c>
    </row>
    <row r="14" spans="1:8" x14ac:dyDescent="0.35">
      <c r="A14" s="4" t="s">
        <v>143</v>
      </c>
      <c r="B14" s="6">
        <v>995</v>
      </c>
      <c r="C14" s="6">
        <v>890</v>
      </c>
      <c r="D14" s="6">
        <v>30</v>
      </c>
      <c r="E14" s="6">
        <v>75</v>
      </c>
      <c r="F14" s="8">
        <v>0.03</v>
      </c>
      <c r="G14" s="8">
        <v>7.0000000000000007E-2</v>
      </c>
      <c r="H14" s="8">
        <v>0.9</v>
      </c>
    </row>
    <row r="15" spans="1:8" x14ac:dyDescent="0.35">
      <c r="A15" s="4" t="s">
        <v>144</v>
      </c>
      <c r="B15" s="6">
        <v>510</v>
      </c>
      <c r="C15" s="6">
        <v>345</v>
      </c>
      <c r="D15" s="6">
        <v>125</v>
      </c>
      <c r="E15" s="6">
        <v>40</v>
      </c>
      <c r="F15" s="8">
        <v>0.25</v>
      </c>
      <c r="G15" s="8">
        <v>7.0000000000000007E-2</v>
      </c>
      <c r="H15" s="8">
        <v>0.68</v>
      </c>
    </row>
    <row r="16" spans="1:8" x14ac:dyDescent="0.35">
      <c r="A16" s="4" t="s">
        <v>145</v>
      </c>
      <c r="B16" s="6">
        <v>2585</v>
      </c>
      <c r="C16" s="6">
        <v>2070</v>
      </c>
      <c r="D16" s="6">
        <v>260</v>
      </c>
      <c r="E16" s="6">
        <v>255</v>
      </c>
      <c r="F16" s="8">
        <v>0.1</v>
      </c>
      <c r="G16" s="8">
        <v>0.1</v>
      </c>
      <c r="H16" s="8">
        <v>0.8</v>
      </c>
    </row>
    <row r="17" spans="1:8" x14ac:dyDescent="0.35">
      <c r="A17" s="4" t="s">
        <v>146</v>
      </c>
      <c r="B17" s="6">
        <v>1570</v>
      </c>
      <c r="C17" s="6">
        <v>1145</v>
      </c>
      <c r="D17" s="6">
        <v>130</v>
      </c>
      <c r="E17" s="6">
        <v>295</v>
      </c>
      <c r="F17" s="8">
        <v>0.08</v>
      </c>
      <c r="G17" s="8">
        <v>0.19</v>
      </c>
      <c r="H17" s="8">
        <v>0.73</v>
      </c>
    </row>
    <row r="18" spans="1:8" x14ac:dyDescent="0.35">
      <c r="A18" s="4" t="s">
        <v>147</v>
      </c>
      <c r="B18" s="6">
        <v>280</v>
      </c>
      <c r="C18" s="6">
        <v>200</v>
      </c>
      <c r="D18" s="6">
        <v>60</v>
      </c>
      <c r="E18" s="6">
        <v>20</v>
      </c>
      <c r="F18" s="8">
        <v>0.22</v>
      </c>
      <c r="G18" s="8">
        <v>7.0000000000000007E-2</v>
      </c>
      <c r="H18" s="8">
        <v>0.72</v>
      </c>
    </row>
    <row r="19" spans="1:8" x14ac:dyDescent="0.35">
      <c r="A19" s="4" t="s">
        <v>148</v>
      </c>
      <c r="B19" s="6">
        <v>195</v>
      </c>
      <c r="C19" s="6">
        <v>110</v>
      </c>
      <c r="D19" s="6">
        <v>60</v>
      </c>
      <c r="E19" s="6">
        <v>25</v>
      </c>
      <c r="F19" s="8">
        <v>0.31</v>
      </c>
      <c r="G19" s="8">
        <v>0.12</v>
      </c>
      <c r="H19" s="8">
        <v>0.56999999999999995</v>
      </c>
    </row>
    <row r="20" spans="1:8" x14ac:dyDescent="0.35">
      <c r="A20" s="4" t="s">
        <v>149</v>
      </c>
      <c r="B20" s="6">
        <v>16050</v>
      </c>
      <c r="C20" s="6">
        <v>11545</v>
      </c>
      <c r="D20" s="6">
        <v>1980</v>
      </c>
      <c r="E20" s="6">
        <v>2525</v>
      </c>
      <c r="F20" s="8">
        <v>0.12</v>
      </c>
      <c r="G20" s="8">
        <v>0.16</v>
      </c>
      <c r="H20" s="8">
        <v>0.72</v>
      </c>
    </row>
    <row r="21" spans="1:8" x14ac:dyDescent="0.35">
      <c r="A21" s="4" t="s">
        <v>150</v>
      </c>
      <c r="B21" s="6">
        <v>110</v>
      </c>
      <c r="C21" s="6">
        <v>70</v>
      </c>
      <c r="D21" s="6">
        <v>25</v>
      </c>
      <c r="E21" s="6">
        <v>15</v>
      </c>
      <c r="F21" s="8">
        <v>0.21</v>
      </c>
      <c r="G21" s="8">
        <v>0.15</v>
      </c>
      <c r="H21" s="8">
        <v>0.64</v>
      </c>
    </row>
    <row r="22" spans="1:8" x14ac:dyDescent="0.35">
      <c r="A22" s="4" t="s">
        <v>151</v>
      </c>
      <c r="B22" s="6" t="s">
        <v>133</v>
      </c>
      <c r="C22" s="6" t="s">
        <v>133</v>
      </c>
      <c r="D22" s="6">
        <v>0</v>
      </c>
      <c r="E22" s="6">
        <v>0</v>
      </c>
      <c r="F22" s="8">
        <v>0</v>
      </c>
      <c r="G22" s="8">
        <v>0</v>
      </c>
      <c r="H22" s="8">
        <v>1</v>
      </c>
    </row>
    <row r="23" spans="1:8" x14ac:dyDescent="0.35">
      <c r="A23" s="4" t="s">
        <v>152</v>
      </c>
      <c r="B23" s="6">
        <v>1240</v>
      </c>
      <c r="C23" s="6">
        <v>810</v>
      </c>
      <c r="D23" s="6">
        <v>50</v>
      </c>
      <c r="E23" s="6">
        <v>380</v>
      </c>
      <c r="F23" s="8">
        <v>0.04</v>
      </c>
      <c r="G23" s="8">
        <v>0.31</v>
      </c>
      <c r="H23" s="8">
        <v>0.65</v>
      </c>
    </row>
    <row r="24" spans="1:8" x14ac:dyDescent="0.35">
      <c r="A24" s="4" t="s">
        <v>153</v>
      </c>
      <c r="B24" s="6">
        <v>525</v>
      </c>
      <c r="C24" s="6">
        <v>425</v>
      </c>
      <c r="D24" s="6">
        <v>75</v>
      </c>
      <c r="E24" s="6">
        <v>20</v>
      </c>
      <c r="F24" s="8">
        <v>0.15</v>
      </c>
      <c r="G24" s="8">
        <v>0.04</v>
      </c>
      <c r="H24" s="8">
        <v>0.81</v>
      </c>
    </row>
    <row r="25" spans="1:8" x14ac:dyDescent="0.35">
      <c r="A25" s="4" t="s">
        <v>154</v>
      </c>
      <c r="B25" s="6">
        <v>850</v>
      </c>
      <c r="C25" s="6">
        <v>520</v>
      </c>
      <c r="D25" s="6">
        <v>150</v>
      </c>
      <c r="E25" s="6">
        <v>180</v>
      </c>
      <c r="F25" s="8">
        <v>0.18</v>
      </c>
      <c r="G25" s="8">
        <v>0.21</v>
      </c>
      <c r="H25" s="8">
        <v>0.61</v>
      </c>
    </row>
    <row r="26" spans="1:8" x14ac:dyDescent="0.35">
      <c r="A26" s="4" t="s">
        <v>155</v>
      </c>
      <c r="B26" s="6" t="s">
        <v>133</v>
      </c>
      <c r="C26" s="6">
        <v>0</v>
      </c>
      <c r="D26" s="6" t="s">
        <v>133</v>
      </c>
      <c r="E26" s="6">
        <v>0</v>
      </c>
      <c r="F26" s="8">
        <v>1</v>
      </c>
      <c r="G26" s="8">
        <v>0</v>
      </c>
      <c r="H26" s="8">
        <v>0</v>
      </c>
    </row>
    <row r="27" spans="1:8" x14ac:dyDescent="0.35">
      <c r="A27" s="4" t="s">
        <v>156</v>
      </c>
      <c r="B27" s="6">
        <v>150</v>
      </c>
      <c r="C27" s="6">
        <v>95</v>
      </c>
      <c r="D27" s="6">
        <v>30</v>
      </c>
      <c r="E27" s="6">
        <v>25</v>
      </c>
      <c r="F27" s="8">
        <v>0.19</v>
      </c>
      <c r="G27" s="8">
        <v>0.17</v>
      </c>
      <c r="H27" s="8">
        <v>0.64</v>
      </c>
    </row>
    <row r="28" spans="1:8" x14ac:dyDescent="0.35">
      <c r="A28" s="4" t="s">
        <v>157</v>
      </c>
      <c r="B28" s="6">
        <v>1495</v>
      </c>
      <c r="C28" s="6">
        <v>940</v>
      </c>
      <c r="D28" s="6">
        <v>110</v>
      </c>
      <c r="E28" s="6">
        <v>445</v>
      </c>
      <c r="F28" s="8">
        <v>7.0000000000000007E-2</v>
      </c>
      <c r="G28" s="8">
        <v>0.3</v>
      </c>
      <c r="H28" s="8">
        <v>0.63</v>
      </c>
    </row>
    <row r="29" spans="1:8" x14ac:dyDescent="0.35">
      <c r="A29" s="4" t="s">
        <v>23</v>
      </c>
      <c r="B29" t="s">
        <v>24</v>
      </c>
    </row>
    <row r="30" spans="1:8" x14ac:dyDescent="0.35">
      <c r="A30" s="4" t="s">
        <v>29</v>
      </c>
      <c r="B30" t="s">
        <v>30</v>
      </c>
    </row>
    <row r="31" spans="1:8" x14ac:dyDescent="0.35">
      <c r="A31" s="4" t="s">
        <v>31</v>
      </c>
      <c r="B31" t="s">
        <v>32</v>
      </c>
    </row>
    <row r="32" spans="1:8" x14ac:dyDescent="0.35">
      <c r="A32" s="4" t="s">
        <v>33</v>
      </c>
      <c r="B32" t="s">
        <v>34</v>
      </c>
    </row>
    <row r="33" spans="1:1" x14ac:dyDescent="0.35">
      <c r="A33" s="4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3"/>
  <sheetViews>
    <sheetView showGridLines="0" topLeftCell="A12" workbookViewId="0">
      <selection activeCell="G18" sqref="G18"/>
    </sheetView>
  </sheetViews>
  <sheetFormatPr defaultColWidth="11.07421875" defaultRowHeight="15.5" x14ac:dyDescent="0.35"/>
  <cols>
    <col min="1" max="1" width="22.69140625" customWidth="1"/>
    <col min="2" max="10" width="12.69140625" customWidth="1"/>
  </cols>
  <sheetData>
    <row r="1" spans="1:10" ht="19.5" x14ac:dyDescent="0.45">
      <c r="A1" s="1" t="s">
        <v>158</v>
      </c>
    </row>
    <row r="2" spans="1:10" x14ac:dyDescent="0.35">
      <c r="A2" t="s">
        <v>36</v>
      </c>
    </row>
    <row r="3" spans="1:10" x14ac:dyDescent="0.35">
      <c r="A3" t="s">
        <v>37</v>
      </c>
    </row>
    <row r="4" spans="1:10" x14ac:dyDescent="0.35">
      <c r="A4" t="s">
        <v>135</v>
      </c>
    </row>
    <row r="5" spans="1:10" x14ac:dyDescent="0.35">
      <c r="A5" t="s">
        <v>39</v>
      </c>
    </row>
    <row r="6" spans="1:10" ht="46.5" x14ac:dyDescent="0.35">
      <c r="A6" s="3" t="s">
        <v>136</v>
      </c>
      <c r="B6" s="5" t="s">
        <v>98</v>
      </c>
      <c r="C6" s="5" t="s">
        <v>108</v>
      </c>
      <c r="D6" s="5" t="s">
        <v>107</v>
      </c>
      <c r="E6" s="5" t="s">
        <v>109</v>
      </c>
      <c r="F6" s="5" t="s">
        <v>110</v>
      </c>
      <c r="G6" s="5" t="s">
        <v>111</v>
      </c>
      <c r="H6" s="5" t="s">
        <v>112</v>
      </c>
      <c r="I6" s="5" t="s">
        <v>113</v>
      </c>
      <c r="J6" s="5" t="s">
        <v>114</v>
      </c>
    </row>
    <row r="7" spans="1:10" x14ac:dyDescent="0.35">
      <c r="A7" s="9" t="s">
        <v>48</v>
      </c>
      <c r="B7" s="10">
        <v>42720</v>
      </c>
      <c r="C7" s="10">
        <v>14510</v>
      </c>
      <c r="D7" s="10">
        <v>13235</v>
      </c>
      <c r="E7" s="10">
        <v>9840</v>
      </c>
      <c r="F7" s="10">
        <v>5135</v>
      </c>
      <c r="G7" s="12">
        <v>0.31</v>
      </c>
      <c r="H7" s="12">
        <v>0.34</v>
      </c>
      <c r="I7" s="12">
        <v>0.23</v>
      </c>
      <c r="J7" s="12">
        <v>0.12</v>
      </c>
    </row>
    <row r="8" spans="1:10" x14ac:dyDescent="0.35">
      <c r="A8" s="4" t="s">
        <v>137</v>
      </c>
      <c r="B8" s="6">
        <v>145</v>
      </c>
      <c r="C8" s="6">
        <v>40</v>
      </c>
      <c r="D8" s="6">
        <v>55</v>
      </c>
      <c r="E8" s="6">
        <v>25</v>
      </c>
      <c r="F8" s="6">
        <v>20</v>
      </c>
      <c r="G8" s="8">
        <v>0.39</v>
      </c>
      <c r="H8" s="8">
        <v>0.28000000000000003</v>
      </c>
      <c r="I8" s="8">
        <v>0.19</v>
      </c>
      <c r="J8" s="8">
        <v>0.15</v>
      </c>
    </row>
    <row r="9" spans="1:10" x14ac:dyDescent="0.35">
      <c r="A9" s="4" t="s">
        <v>138</v>
      </c>
      <c r="B9" s="6">
        <v>710</v>
      </c>
      <c r="C9" s="6">
        <v>155</v>
      </c>
      <c r="D9" s="6">
        <v>295</v>
      </c>
      <c r="E9" s="6">
        <v>195</v>
      </c>
      <c r="F9" s="6">
        <v>70</v>
      </c>
      <c r="G9" s="8">
        <v>0.42</v>
      </c>
      <c r="H9" s="8">
        <v>0.22</v>
      </c>
      <c r="I9" s="8">
        <v>0.27</v>
      </c>
      <c r="J9" s="8">
        <v>0.1</v>
      </c>
    </row>
    <row r="10" spans="1:10" x14ac:dyDescent="0.35">
      <c r="A10" s="4" t="s">
        <v>139</v>
      </c>
      <c r="B10" s="6">
        <v>130</v>
      </c>
      <c r="C10" s="6">
        <v>45</v>
      </c>
      <c r="D10" s="6">
        <v>35</v>
      </c>
      <c r="E10" s="6">
        <v>35</v>
      </c>
      <c r="F10" s="6">
        <v>15</v>
      </c>
      <c r="G10" s="8">
        <v>0.26</v>
      </c>
      <c r="H10" s="8">
        <v>0.37</v>
      </c>
      <c r="I10" s="8">
        <v>0.27</v>
      </c>
      <c r="J10" s="8">
        <v>0.11</v>
      </c>
    </row>
    <row r="11" spans="1:10" x14ac:dyDescent="0.35">
      <c r="A11" s="4" t="s">
        <v>140</v>
      </c>
      <c r="B11" s="6">
        <v>460</v>
      </c>
      <c r="C11" s="6">
        <v>185</v>
      </c>
      <c r="D11" s="6">
        <v>165</v>
      </c>
      <c r="E11" s="6">
        <v>70</v>
      </c>
      <c r="F11" s="6">
        <v>45</v>
      </c>
      <c r="G11" s="8">
        <v>0.35</v>
      </c>
      <c r="H11" s="8">
        <v>0.4</v>
      </c>
      <c r="I11" s="8">
        <v>0.15</v>
      </c>
      <c r="J11" s="8">
        <v>0.1</v>
      </c>
    </row>
    <row r="12" spans="1:10" x14ac:dyDescent="0.35">
      <c r="A12" s="4" t="s">
        <v>141</v>
      </c>
      <c r="B12" s="6">
        <v>10565</v>
      </c>
      <c r="C12" s="6">
        <v>4760</v>
      </c>
      <c r="D12" s="6">
        <v>3110</v>
      </c>
      <c r="E12" s="6">
        <v>2205</v>
      </c>
      <c r="F12" s="6">
        <v>485</v>
      </c>
      <c r="G12" s="8">
        <v>0.28999999999999998</v>
      </c>
      <c r="H12" s="8">
        <v>0.45</v>
      </c>
      <c r="I12" s="8">
        <v>0.21</v>
      </c>
      <c r="J12" s="8">
        <v>0.05</v>
      </c>
    </row>
    <row r="13" spans="1:10" x14ac:dyDescent="0.35">
      <c r="A13" s="4" t="s">
        <v>142</v>
      </c>
      <c r="B13" s="6">
        <v>4165</v>
      </c>
      <c r="C13" s="6">
        <v>1635</v>
      </c>
      <c r="D13" s="6">
        <v>1615</v>
      </c>
      <c r="E13" s="6">
        <v>705</v>
      </c>
      <c r="F13" s="6">
        <v>205</v>
      </c>
      <c r="G13" s="8">
        <v>0.39</v>
      </c>
      <c r="H13" s="8">
        <v>0.39</v>
      </c>
      <c r="I13" s="8">
        <v>0.17</v>
      </c>
      <c r="J13" s="8">
        <v>0.05</v>
      </c>
    </row>
    <row r="14" spans="1:10" x14ac:dyDescent="0.35">
      <c r="A14" s="4" t="s">
        <v>143</v>
      </c>
      <c r="B14" s="6">
        <v>995</v>
      </c>
      <c r="C14" s="6">
        <v>405</v>
      </c>
      <c r="D14" s="6">
        <v>160</v>
      </c>
      <c r="E14" s="6">
        <v>355</v>
      </c>
      <c r="F14" s="6">
        <v>75</v>
      </c>
      <c r="G14" s="8">
        <v>0.16</v>
      </c>
      <c r="H14" s="8">
        <v>0.41</v>
      </c>
      <c r="I14" s="8">
        <v>0.36</v>
      </c>
      <c r="J14" s="8">
        <v>7.0000000000000007E-2</v>
      </c>
    </row>
    <row r="15" spans="1:10" x14ac:dyDescent="0.35">
      <c r="A15" s="4" t="s">
        <v>144</v>
      </c>
      <c r="B15" s="6">
        <v>510</v>
      </c>
      <c r="C15" s="6">
        <v>295</v>
      </c>
      <c r="D15" s="6">
        <v>40</v>
      </c>
      <c r="E15" s="6">
        <v>140</v>
      </c>
      <c r="F15" s="6">
        <v>40</v>
      </c>
      <c r="G15" s="8">
        <v>7.0000000000000007E-2</v>
      </c>
      <c r="H15" s="8">
        <v>0.57999999999999996</v>
      </c>
      <c r="I15" s="8">
        <v>0.27</v>
      </c>
      <c r="J15" s="8">
        <v>7.0000000000000007E-2</v>
      </c>
    </row>
    <row r="16" spans="1:10" x14ac:dyDescent="0.35">
      <c r="A16" s="4" t="s">
        <v>145</v>
      </c>
      <c r="B16" s="6">
        <v>2585</v>
      </c>
      <c r="C16" s="6">
        <v>835</v>
      </c>
      <c r="D16" s="6">
        <v>935</v>
      </c>
      <c r="E16" s="6">
        <v>565</v>
      </c>
      <c r="F16" s="6">
        <v>255</v>
      </c>
      <c r="G16" s="8">
        <v>0.36</v>
      </c>
      <c r="H16" s="8">
        <v>0.32</v>
      </c>
      <c r="I16" s="8">
        <v>0.22</v>
      </c>
      <c r="J16" s="8">
        <v>0.1</v>
      </c>
    </row>
    <row r="17" spans="1:10" x14ac:dyDescent="0.35">
      <c r="A17" s="4" t="s">
        <v>146</v>
      </c>
      <c r="B17" s="6">
        <v>1570</v>
      </c>
      <c r="C17" s="6">
        <v>450</v>
      </c>
      <c r="D17" s="6">
        <v>615</v>
      </c>
      <c r="E17" s="6">
        <v>215</v>
      </c>
      <c r="F17" s="6">
        <v>295</v>
      </c>
      <c r="G17" s="8">
        <v>0.39</v>
      </c>
      <c r="H17" s="8">
        <v>0.28999999999999998</v>
      </c>
      <c r="I17" s="8">
        <v>0.14000000000000001</v>
      </c>
      <c r="J17" s="8">
        <v>0.19</v>
      </c>
    </row>
    <row r="18" spans="1:10" x14ac:dyDescent="0.35">
      <c r="A18" s="4" t="s">
        <v>147</v>
      </c>
      <c r="B18" s="6">
        <v>280</v>
      </c>
      <c r="C18" s="6">
        <v>85</v>
      </c>
      <c r="D18" s="6">
        <v>105</v>
      </c>
      <c r="E18" s="6">
        <v>70</v>
      </c>
      <c r="F18" s="6">
        <v>20</v>
      </c>
      <c r="G18" s="8">
        <v>0.37</v>
      </c>
      <c r="H18" s="8">
        <v>0.3</v>
      </c>
      <c r="I18" s="8">
        <v>0.26</v>
      </c>
      <c r="J18" s="8">
        <v>7.0000000000000007E-2</v>
      </c>
    </row>
    <row r="19" spans="1:10" x14ac:dyDescent="0.35">
      <c r="A19" s="4" t="s">
        <v>148</v>
      </c>
      <c r="B19" s="6">
        <v>195</v>
      </c>
      <c r="C19" s="6">
        <v>40</v>
      </c>
      <c r="D19" s="6">
        <v>40</v>
      </c>
      <c r="E19" s="6">
        <v>95</v>
      </c>
      <c r="F19" s="6">
        <v>25</v>
      </c>
      <c r="G19" s="8">
        <v>0.2</v>
      </c>
      <c r="H19" s="8">
        <v>0.2</v>
      </c>
      <c r="I19" s="8">
        <v>0.48</v>
      </c>
      <c r="J19" s="8">
        <v>0.12</v>
      </c>
    </row>
    <row r="20" spans="1:10" x14ac:dyDescent="0.35">
      <c r="A20" s="4" t="s">
        <v>149</v>
      </c>
      <c r="B20" s="6">
        <v>16050</v>
      </c>
      <c r="C20" s="6">
        <v>4350</v>
      </c>
      <c r="D20" s="6">
        <v>4710</v>
      </c>
      <c r="E20" s="6">
        <v>4460</v>
      </c>
      <c r="F20" s="6">
        <v>2525</v>
      </c>
      <c r="G20" s="8">
        <v>0.28999999999999998</v>
      </c>
      <c r="H20" s="8">
        <v>0.27</v>
      </c>
      <c r="I20" s="8">
        <v>0.28000000000000003</v>
      </c>
      <c r="J20" s="8">
        <v>0.16</v>
      </c>
    </row>
    <row r="21" spans="1:10" x14ac:dyDescent="0.35">
      <c r="A21" s="4" t="s">
        <v>150</v>
      </c>
      <c r="B21" s="6">
        <v>110</v>
      </c>
      <c r="C21" s="6">
        <v>35</v>
      </c>
      <c r="D21" s="6">
        <v>35</v>
      </c>
      <c r="E21" s="6">
        <v>25</v>
      </c>
      <c r="F21" s="6">
        <v>15</v>
      </c>
      <c r="G21" s="8">
        <v>0.3</v>
      </c>
      <c r="H21" s="8">
        <v>0.3</v>
      </c>
      <c r="I21" s="8">
        <v>0.25</v>
      </c>
      <c r="J21" s="8">
        <v>0.15</v>
      </c>
    </row>
    <row r="22" spans="1:10" x14ac:dyDescent="0.35">
      <c r="A22" s="4" t="s">
        <v>151</v>
      </c>
      <c r="B22" s="6" t="s">
        <v>133</v>
      </c>
      <c r="C22" s="6" t="s">
        <v>133</v>
      </c>
      <c r="D22" s="6">
        <v>0</v>
      </c>
      <c r="E22" s="6">
        <v>0</v>
      </c>
      <c r="F22" s="6">
        <v>0</v>
      </c>
      <c r="G22" s="8">
        <v>0</v>
      </c>
      <c r="H22" s="8">
        <v>1</v>
      </c>
      <c r="I22" s="8">
        <v>0</v>
      </c>
      <c r="J22" s="8">
        <v>0</v>
      </c>
    </row>
    <row r="23" spans="1:10" x14ac:dyDescent="0.35">
      <c r="A23" s="4" t="s">
        <v>152</v>
      </c>
      <c r="B23" s="6">
        <v>1240</v>
      </c>
      <c r="C23" s="6">
        <v>330</v>
      </c>
      <c r="D23" s="6">
        <v>290</v>
      </c>
      <c r="E23" s="6">
        <v>240</v>
      </c>
      <c r="F23" s="6">
        <v>380</v>
      </c>
      <c r="G23" s="8">
        <v>0.23</v>
      </c>
      <c r="H23" s="8">
        <v>0.27</v>
      </c>
      <c r="I23" s="8">
        <v>0.19</v>
      </c>
      <c r="J23" s="8">
        <v>0.31</v>
      </c>
    </row>
    <row r="24" spans="1:10" x14ac:dyDescent="0.35">
      <c r="A24" s="4" t="s">
        <v>153</v>
      </c>
      <c r="B24" s="6">
        <v>525</v>
      </c>
      <c r="C24" s="6">
        <v>180</v>
      </c>
      <c r="D24" s="6">
        <v>265</v>
      </c>
      <c r="E24" s="6">
        <v>50</v>
      </c>
      <c r="F24" s="6">
        <v>20</v>
      </c>
      <c r="G24" s="8">
        <v>0.51</v>
      </c>
      <c r="H24" s="8">
        <v>0.35</v>
      </c>
      <c r="I24" s="8">
        <v>0.1</v>
      </c>
      <c r="J24" s="8">
        <v>0.04</v>
      </c>
    </row>
    <row r="25" spans="1:10" x14ac:dyDescent="0.35">
      <c r="A25" s="4" t="s">
        <v>154</v>
      </c>
      <c r="B25" s="6">
        <v>850</v>
      </c>
      <c r="C25" s="6">
        <v>210</v>
      </c>
      <c r="D25" s="6">
        <v>150</v>
      </c>
      <c r="E25" s="6">
        <v>310</v>
      </c>
      <c r="F25" s="6">
        <v>180</v>
      </c>
      <c r="G25" s="8">
        <v>0.18</v>
      </c>
      <c r="H25" s="8">
        <v>0.25</v>
      </c>
      <c r="I25" s="8">
        <v>0.36</v>
      </c>
      <c r="J25" s="8">
        <v>0.21</v>
      </c>
    </row>
    <row r="26" spans="1:10" x14ac:dyDescent="0.35">
      <c r="A26" s="4" t="s">
        <v>155</v>
      </c>
      <c r="B26" s="6" t="s">
        <v>133</v>
      </c>
      <c r="C26" s="6">
        <v>0</v>
      </c>
      <c r="D26" s="6" t="s">
        <v>133</v>
      </c>
      <c r="E26" s="6">
        <v>0</v>
      </c>
      <c r="F26" s="6">
        <v>0</v>
      </c>
      <c r="G26" s="8">
        <v>1</v>
      </c>
      <c r="H26" s="8">
        <v>0</v>
      </c>
      <c r="I26" s="8">
        <v>0</v>
      </c>
      <c r="J26" s="8">
        <v>0</v>
      </c>
    </row>
    <row r="27" spans="1:10" x14ac:dyDescent="0.35">
      <c r="A27" s="4" t="s">
        <v>156</v>
      </c>
      <c r="B27" s="6">
        <v>150</v>
      </c>
      <c r="C27" s="6">
        <v>40</v>
      </c>
      <c r="D27" s="6">
        <v>40</v>
      </c>
      <c r="E27" s="6">
        <v>45</v>
      </c>
      <c r="F27" s="6">
        <v>25</v>
      </c>
      <c r="G27" s="8">
        <v>0.28000000000000003</v>
      </c>
      <c r="H27" s="8">
        <v>0.25</v>
      </c>
      <c r="I27" s="8">
        <v>0.28999999999999998</v>
      </c>
      <c r="J27" s="8">
        <v>0.17</v>
      </c>
    </row>
    <row r="28" spans="1:10" x14ac:dyDescent="0.35">
      <c r="A28" s="4" t="s">
        <v>157</v>
      </c>
      <c r="B28" s="6">
        <v>1495</v>
      </c>
      <c r="C28" s="6">
        <v>445</v>
      </c>
      <c r="D28" s="6">
        <v>580</v>
      </c>
      <c r="E28" s="6">
        <v>30</v>
      </c>
      <c r="F28" s="6">
        <v>445</v>
      </c>
      <c r="G28" s="8">
        <v>0.39</v>
      </c>
      <c r="H28" s="8">
        <v>0.3</v>
      </c>
      <c r="I28" s="8">
        <v>0.02</v>
      </c>
      <c r="J28" s="8">
        <v>0.3</v>
      </c>
    </row>
    <row r="29" spans="1:10" x14ac:dyDescent="0.35">
      <c r="A29" s="4" t="s">
        <v>23</v>
      </c>
      <c r="B29" t="s">
        <v>24</v>
      </c>
    </row>
    <row r="30" spans="1:10" x14ac:dyDescent="0.35">
      <c r="A30" s="4" t="s">
        <v>29</v>
      </c>
      <c r="B30" t="s">
        <v>30</v>
      </c>
    </row>
    <row r="31" spans="1:10" x14ac:dyDescent="0.35">
      <c r="A31" s="4" t="s">
        <v>31</v>
      </c>
      <c r="B31" t="s">
        <v>32</v>
      </c>
    </row>
    <row r="32" spans="1:10" x14ac:dyDescent="0.35">
      <c r="A32" s="4" t="s">
        <v>33</v>
      </c>
      <c r="B32" t="s">
        <v>34</v>
      </c>
    </row>
    <row r="33" spans="1:1" x14ac:dyDescent="0.35">
      <c r="A33" s="4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3"/>
  <sheetViews>
    <sheetView showGridLines="0" topLeftCell="A9" workbookViewId="0">
      <selection activeCell="D25" sqref="D25"/>
    </sheetView>
  </sheetViews>
  <sheetFormatPr defaultColWidth="11.07421875" defaultRowHeight="15.5" x14ac:dyDescent="0.35"/>
  <cols>
    <col min="1" max="1" width="22.69140625" customWidth="1"/>
    <col min="2" max="8" width="12.69140625" customWidth="1"/>
  </cols>
  <sheetData>
    <row r="1" spans="1:8" ht="19.5" x14ac:dyDescent="0.45">
      <c r="A1" s="1" t="s">
        <v>159</v>
      </c>
    </row>
    <row r="2" spans="1:8" x14ac:dyDescent="0.35">
      <c r="A2" t="s">
        <v>36</v>
      </c>
    </row>
    <row r="3" spans="1:8" x14ac:dyDescent="0.35">
      <c r="A3" t="s">
        <v>37</v>
      </c>
    </row>
    <row r="4" spans="1:8" x14ac:dyDescent="0.35">
      <c r="A4" t="s">
        <v>135</v>
      </c>
    </row>
    <row r="5" spans="1:8" x14ac:dyDescent="0.35">
      <c r="A5" t="s">
        <v>39</v>
      </c>
    </row>
    <row r="6" spans="1:8" ht="46.5" x14ac:dyDescent="0.35">
      <c r="A6" s="3" t="s">
        <v>136</v>
      </c>
      <c r="B6" s="5" t="s">
        <v>98</v>
      </c>
      <c r="C6" s="5" t="s">
        <v>117</v>
      </c>
      <c r="D6" s="5" t="s">
        <v>116</v>
      </c>
      <c r="E6" s="5" t="s">
        <v>118</v>
      </c>
      <c r="F6" s="5" t="s">
        <v>119</v>
      </c>
      <c r="G6" s="5" t="s">
        <v>120</v>
      </c>
      <c r="H6" s="5" t="s">
        <v>114</v>
      </c>
    </row>
    <row r="7" spans="1:8" x14ac:dyDescent="0.35">
      <c r="A7" s="9" t="s">
        <v>48</v>
      </c>
      <c r="B7" s="10">
        <v>42720</v>
      </c>
      <c r="C7" s="10">
        <v>11840</v>
      </c>
      <c r="D7" s="10">
        <v>26495</v>
      </c>
      <c r="E7" s="10">
        <v>4385</v>
      </c>
      <c r="F7" s="12">
        <v>0.62</v>
      </c>
      <c r="G7" s="12">
        <v>0.28000000000000003</v>
      </c>
      <c r="H7" s="12">
        <v>0.1</v>
      </c>
    </row>
    <row r="8" spans="1:8" x14ac:dyDescent="0.35">
      <c r="A8" s="4" t="s">
        <v>137</v>
      </c>
      <c r="B8" s="6">
        <v>145</v>
      </c>
      <c r="C8" s="6">
        <v>15</v>
      </c>
      <c r="D8" s="6">
        <v>125</v>
      </c>
      <c r="E8" s="6">
        <v>10</v>
      </c>
      <c r="F8" s="8">
        <v>0.85</v>
      </c>
      <c r="G8" s="8">
        <v>0.09</v>
      </c>
      <c r="H8" s="8">
        <v>0.06</v>
      </c>
    </row>
    <row r="9" spans="1:8" x14ac:dyDescent="0.35">
      <c r="A9" s="4" t="s">
        <v>138</v>
      </c>
      <c r="B9" s="6">
        <v>710</v>
      </c>
      <c r="C9" s="6">
        <v>55</v>
      </c>
      <c r="D9" s="6">
        <v>515</v>
      </c>
      <c r="E9" s="6">
        <v>140</v>
      </c>
      <c r="F9" s="8">
        <v>0.72</v>
      </c>
      <c r="G9" s="8">
        <v>0.08</v>
      </c>
      <c r="H9" s="8">
        <v>0.2</v>
      </c>
    </row>
    <row r="10" spans="1:8" x14ac:dyDescent="0.35">
      <c r="A10" s="4" t="s">
        <v>139</v>
      </c>
      <c r="B10" s="6">
        <v>130</v>
      </c>
      <c r="C10" s="6" t="s">
        <v>133</v>
      </c>
      <c r="D10" s="6">
        <v>115</v>
      </c>
      <c r="E10" s="6">
        <v>15</v>
      </c>
      <c r="F10" s="8">
        <v>0.88</v>
      </c>
      <c r="G10" s="6" t="s">
        <v>133</v>
      </c>
      <c r="H10" s="6" t="s">
        <v>133</v>
      </c>
    </row>
    <row r="11" spans="1:8" x14ac:dyDescent="0.35">
      <c r="A11" s="4" t="s">
        <v>140</v>
      </c>
      <c r="B11" s="6">
        <v>460</v>
      </c>
      <c r="C11" s="6">
        <v>110</v>
      </c>
      <c r="D11" s="6">
        <v>275</v>
      </c>
      <c r="E11" s="6">
        <v>75</v>
      </c>
      <c r="F11" s="8">
        <v>0.6</v>
      </c>
      <c r="G11" s="8">
        <v>0.24</v>
      </c>
      <c r="H11" s="8">
        <v>0.16</v>
      </c>
    </row>
    <row r="12" spans="1:8" x14ac:dyDescent="0.35">
      <c r="A12" s="4" t="s">
        <v>141</v>
      </c>
      <c r="B12" s="6">
        <v>10565</v>
      </c>
      <c r="C12" s="6">
        <v>8155</v>
      </c>
      <c r="D12" s="6">
        <v>1640</v>
      </c>
      <c r="E12" s="6">
        <v>770</v>
      </c>
      <c r="F12" s="8">
        <v>0.16</v>
      </c>
      <c r="G12" s="8">
        <v>0.77</v>
      </c>
      <c r="H12" s="8">
        <v>7.0000000000000007E-2</v>
      </c>
    </row>
    <row r="13" spans="1:8" x14ac:dyDescent="0.35">
      <c r="A13" s="4" t="s">
        <v>142</v>
      </c>
      <c r="B13" s="6">
        <v>4165</v>
      </c>
      <c r="C13" s="6">
        <v>870</v>
      </c>
      <c r="D13" s="6">
        <v>3000</v>
      </c>
      <c r="E13" s="6">
        <v>295</v>
      </c>
      <c r="F13" s="8">
        <v>0.72</v>
      </c>
      <c r="G13" s="8">
        <v>0.21</v>
      </c>
      <c r="H13" s="8">
        <v>7.0000000000000007E-2</v>
      </c>
    </row>
    <row r="14" spans="1:8" x14ac:dyDescent="0.35">
      <c r="A14" s="4" t="s">
        <v>143</v>
      </c>
      <c r="B14" s="6">
        <v>995</v>
      </c>
      <c r="C14" s="6">
        <v>615</v>
      </c>
      <c r="D14" s="6">
        <v>350</v>
      </c>
      <c r="E14" s="6">
        <v>30</v>
      </c>
      <c r="F14" s="8">
        <v>0.35</v>
      </c>
      <c r="G14" s="8">
        <v>0.62</v>
      </c>
      <c r="H14" s="8">
        <v>0.03</v>
      </c>
    </row>
    <row r="15" spans="1:8" x14ac:dyDescent="0.35">
      <c r="A15" s="4" t="s">
        <v>144</v>
      </c>
      <c r="B15" s="6">
        <v>510</v>
      </c>
      <c r="C15" s="6">
        <v>325</v>
      </c>
      <c r="D15" s="6">
        <v>60</v>
      </c>
      <c r="E15" s="6">
        <v>125</v>
      </c>
      <c r="F15" s="8">
        <v>0.12</v>
      </c>
      <c r="G15" s="8">
        <v>0.64</v>
      </c>
      <c r="H15" s="8">
        <v>0.25</v>
      </c>
    </row>
    <row r="16" spans="1:8" x14ac:dyDescent="0.35">
      <c r="A16" s="4" t="s">
        <v>145</v>
      </c>
      <c r="B16" s="6">
        <v>2585</v>
      </c>
      <c r="C16" s="6">
        <v>325</v>
      </c>
      <c r="D16" s="6">
        <v>2000</v>
      </c>
      <c r="E16" s="6">
        <v>260</v>
      </c>
      <c r="F16" s="8">
        <v>0.77</v>
      </c>
      <c r="G16" s="8">
        <v>0.13</v>
      </c>
      <c r="H16" s="8">
        <v>0.1</v>
      </c>
    </row>
    <row r="17" spans="1:8" x14ac:dyDescent="0.35">
      <c r="A17" s="4" t="s">
        <v>146</v>
      </c>
      <c r="B17" s="6">
        <v>1570</v>
      </c>
      <c r="C17" s="6">
        <v>105</v>
      </c>
      <c r="D17" s="6">
        <v>1335</v>
      </c>
      <c r="E17" s="6">
        <v>130</v>
      </c>
      <c r="F17" s="8">
        <v>0.85</v>
      </c>
      <c r="G17" s="8">
        <v>7.0000000000000007E-2</v>
      </c>
      <c r="H17" s="8">
        <v>0.08</v>
      </c>
    </row>
    <row r="18" spans="1:8" x14ac:dyDescent="0.35">
      <c r="A18" s="4" t="s">
        <v>147</v>
      </c>
      <c r="B18" s="6">
        <v>280</v>
      </c>
      <c r="C18" s="6">
        <v>30</v>
      </c>
      <c r="D18" s="6">
        <v>185</v>
      </c>
      <c r="E18" s="6">
        <v>60</v>
      </c>
      <c r="F18" s="8">
        <v>0.67</v>
      </c>
      <c r="G18" s="8">
        <v>0.11</v>
      </c>
      <c r="H18" s="8">
        <v>0.22</v>
      </c>
    </row>
    <row r="19" spans="1:8" x14ac:dyDescent="0.35">
      <c r="A19" s="4" t="s">
        <v>148</v>
      </c>
      <c r="B19" s="6">
        <v>195</v>
      </c>
      <c r="C19" s="6">
        <v>5</v>
      </c>
      <c r="D19" s="6">
        <v>130</v>
      </c>
      <c r="E19" s="6">
        <v>60</v>
      </c>
      <c r="F19" s="8">
        <v>0.66</v>
      </c>
      <c r="G19" s="8">
        <v>0.03</v>
      </c>
      <c r="H19" s="8">
        <v>0.31</v>
      </c>
    </row>
    <row r="20" spans="1:8" x14ac:dyDescent="0.35">
      <c r="A20" s="4" t="s">
        <v>149</v>
      </c>
      <c r="B20" s="6">
        <v>16050</v>
      </c>
      <c r="C20" s="6">
        <v>540</v>
      </c>
      <c r="D20" s="6">
        <v>13530</v>
      </c>
      <c r="E20" s="6">
        <v>1980</v>
      </c>
      <c r="F20" s="8">
        <v>0.84</v>
      </c>
      <c r="G20" s="8">
        <v>0.03</v>
      </c>
      <c r="H20" s="8">
        <v>0.12</v>
      </c>
    </row>
    <row r="21" spans="1:8" x14ac:dyDescent="0.35">
      <c r="A21" s="4" t="s">
        <v>150</v>
      </c>
      <c r="B21" s="6">
        <v>110</v>
      </c>
      <c r="C21" s="6">
        <v>10</v>
      </c>
      <c r="D21" s="6">
        <v>75</v>
      </c>
      <c r="E21" s="6">
        <v>25</v>
      </c>
      <c r="F21" s="8">
        <v>0.69</v>
      </c>
      <c r="G21" s="8">
        <v>0.1</v>
      </c>
      <c r="H21" s="8">
        <v>0.21</v>
      </c>
    </row>
    <row r="22" spans="1:8" x14ac:dyDescent="0.35">
      <c r="A22" s="4" t="s">
        <v>151</v>
      </c>
      <c r="B22" s="6" t="s">
        <v>133</v>
      </c>
      <c r="C22" s="6" t="s">
        <v>133</v>
      </c>
      <c r="D22" s="6">
        <v>0</v>
      </c>
      <c r="E22" s="6">
        <v>0</v>
      </c>
      <c r="F22" s="8">
        <v>0</v>
      </c>
      <c r="G22" s="8">
        <v>1</v>
      </c>
      <c r="H22" s="8">
        <v>0</v>
      </c>
    </row>
    <row r="23" spans="1:8" x14ac:dyDescent="0.35">
      <c r="A23" s="4" t="s">
        <v>152</v>
      </c>
      <c r="B23" s="6">
        <v>1240</v>
      </c>
      <c r="C23" s="6">
        <v>100</v>
      </c>
      <c r="D23" s="6">
        <v>1095</v>
      </c>
      <c r="E23" s="6">
        <v>50</v>
      </c>
      <c r="F23" s="8">
        <v>0.88</v>
      </c>
      <c r="G23" s="8">
        <v>0.08</v>
      </c>
      <c r="H23" s="8">
        <v>0.04</v>
      </c>
    </row>
    <row r="24" spans="1:8" x14ac:dyDescent="0.35">
      <c r="A24" s="4" t="s">
        <v>153</v>
      </c>
      <c r="B24" s="6">
        <v>525</v>
      </c>
      <c r="C24" s="6">
        <v>190</v>
      </c>
      <c r="D24" s="6">
        <v>260</v>
      </c>
      <c r="E24" s="6">
        <v>75</v>
      </c>
      <c r="F24" s="8">
        <v>0.5</v>
      </c>
      <c r="G24" s="8">
        <v>0.36</v>
      </c>
      <c r="H24" s="8">
        <v>0.15</v>
      </c>
    </row>
    <row r="25" spans="1:8" x14ac:dyDescent="0.35">
      <c r="A25" s="4" t="s">
        <v>154</v>
      </c>
      <c r="B25" s="6">
        <v>850</v>
      </c>
      <c r="C25" s="6">
        <v>95</v>
      </c>
      <c r="D25" s="6">
        <v>605</v>
      </c>
      <c r="E25" s="6">
        <v>150</v>
      </c>
      <c r="F25" s="8">
        <v>0.71</v>
      </c>
      <c r="G25" s="8">
        <v>0.11</v>
      </c>
      <c r="H25" s="8">
        <v>0.18</v>
      </c>
    </row>
    <row r="26" spans="1:8" x14ac:dyDescent="0.35">
      <c r="A26" s="4" t="s">
        <v>155</v>
      </c>
      <c r="B26" s="6" t="s">
        <v>133</v>
      </c>
      <c r="C26" s="6">
        <v>0</v>
      </c>
      <c r="D26" s="6">
        <v>0</v>
      </c>
      <c r="E26" s="6" t="s">
        <v>133</v>
      </c>
      <c r="F26" s="8">
        <v>0</v>
      </c>
      <c r="G26" s="8">
        <v>0</v>
      </c>
      <c r="H26" s="8">
        <v>1</v>
      </c>
    </row>
    <row r="27" spans="1:8" x14ac:dyDescent="0.35">
      <c r="A27" s="4" t="s">
        <v>156</v>
      </c>
      <c r="B27" s="6">
        <v>150</v>
      </c>
      <c r="C27" s="6">
        <v>5</v>
      </c>
      <c r="D27" s="6">
        <v>115</v>
      </c>
      <c r="E27" s="6">
        <v>30</v>
      </c>
      <c r="F27" s="8">
        <v>0.77</v>
      </c>
      <c r="G27" s="8">
        <v>0.05</v>
      </c>
      <c r="H27" s="8">
        <v>0.19</v>
      </c>
    </row>
    <row r="28" spans="1:8" x14ac:dyDescent="0.35">
      <c r="A28" s="4" t="s">
        <v>157</v>
      </c>
      <c r="B28" s="6">
        <v>1495</v>
      </c>
      <c r="C28" s="6">
        <v>290</v>
      </c>
      <c r="D28" s="6">
        <v>1095</v>
      </c>
      <c r="E28" s="6">
        <v>110</v>
      </c>
      <c r="F28" s="8">
        <v>0.73</v>
      </c>
      <c r="G28" s="8">
        <v>0.19</v>
      </c>
      <c r="H28" s="8">
        <v>7.0000000000000007E-2</v>
      </c>
    </row>
    <row r="29" spans="1:8" x14ac:dyDescent="0.35">
      <c r="A29" s="4" t="s">
        <v>23</v>
      </c>
      <c r="B29" t="s">
        <v>24</v>
      </c>
    </row>
    <row r="30" spans="1:8" x14ac:dyDescent="0.35">
      <c r="A30" s="4" t="s">
        <v>29</v>
      </c>
      <c r="B30" t="s">
        <v>30</v>
      </c>
    </row>
    <row r="31" spans="1:8" x14ac:dyDescent="0.35">
      <c r="A31" s="4" t="s">
        <v>31</v>
      </c>
      <c r="B31" t="s">
        <v>32</v>
      </c>
    </row>
    <row r="32" spans="1:8" x14ac:dyDescent="0.35">
      <c r="A32" s="4" t="s">
        <v>33</v>
      </c>
      <c r="B32" t="s">
        <v>34</v>
      </c>
    </row>
    <row r="33" spans="1:1" x14ac:dyDescent="0.35">
      <c r="A33" s="4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20"/>
  <sheetViews>
    <sheetView showGridLines="0" workbookViewId="0"/>
  </sheetViews>
  <sheetFormatPr defaultColWidth="11.07421875" defaultRowHeight="15.5" x14ac:dyDescent="0.35"/>
  <cols>
    <col min="1" max="1" width="22.69140625" customWidth="1"/>
    <col min="2" max="3" width="12.69140625" customWidth="1"/>
  </cols>
  <sheetData>
    <row r="1" spans="1:3" ht="19.5" x14ac:dyDescent="0.45">
      <c r="A1" s="1" t="s">
        <v>160</v>
      </c>
    </row>
    <row r="2" spans="1:3" x14ac:dyDescent="0.35">
      <c r="A2" t="s">
        <v>36</v>
      </c>
    </row>
    <row r="3" spans="1:3" x14ac:dyDescent="0.35">
      <c r="A3" t="s">
        <v>37</v>
      </c>
    </row>
    <row r="4" spans="1:3" x14ac:dyDescent="0.35">
      <c r="A4" t="s">
        <v>161</v>
      </c>
    </row>
    <row r="5" spans="1:3" x14ac:dyDescent="0.35">
      <c r="A5" t="s">
        <v>39</v>
      </c>
    </row>
    <row r="6" spans="1:3" ht="31" x14ac:dyDescent="0.35">
      <c r="A6" s="3" t="s">
        <v>162</v>
      </c>
      <c r="B6" s="5" t="s">
        <v>163</v>
      </c>
      <c r="C6" s="5" t="s">
        <v>164</v>
      </c>
    </row>
    <row r="7" spans="1:3" x14ac:dyDescent="0.35">
      <c r="A7" s="9" t="s">
        <v>48</v>
      </c>
      <c r="B7" s="10">
        <v>42720</v>
      </c>
      <c r="C7" s="12">
        <v>1</v>
      </c>
    </row>
    <row r="8" spans="1:3" x14ac:dyDescent="0.35">
      <c r="A8" s="4" t="s">
        <v>165</v>
      </c>
      <c r="B8" s="6">
        <v>545</v>
      </c>
      <c r="C8" s="8">
        <v>0.01</v>
      </c>
    </row>
    <row r="9" spans="1:3" x14ac:dyDescent="0.35">
      <c r="A9" s="4" t="s">
        <v>166</v>
      </c>
      <c r="B9" s="6">
        <v>3170</v>
      </c>
      <c r="C9" s="8">
        <v>7.0000000000000007E-2</v>
      </c>
    </row>
    <row r="10" spans="1:3" x14ac:dyDescent="0.35">
      <c r="A10" s="4" t="s">
        <v>167</v>
      </c>
      <c r="B10" s="6">
        <v>3045</v>
      </c>
      <c r="C10" s="8">
        <v>7.0000000000000007E-2</v>
      </c>
    </row>
    <row r="11" spans="1:3" x14ac:dyDescent="0.35">
      <c r="A11" s="4" t="s">
        <v>168</v>
      </c>
      <c r="B11" s="6">
        <v>4755</v>
      </c>
      <c r="C11" s="8">
        <v>0.11</v>
      </c>
    </row>
    <row r="12" spans="1:3" x14ac:dyDescent="0.35">
      <c r="A12" s="4" t="s">
        <v>169</v>
      </c>
      <c r="B12" s="6">
        <v>6940</v>
      </c>
      <c r="C12" s="8">
        <v>0.16</v>
      </c>
    </row>
    <row r="13" spans="1:3" x14ac:dyDescent="0.35">
      <c r="A13" s="4" t="s">
        <v>170</v>
      </c>
      <c r="B13" s="6">
        <v>10745</v>
      </c>
      <c r="C13" s="8">
        <v>0.25</v>
      </c>
    </row>
    <row r="14" spans="1:3" x14ac:dyDescent="0.35">
      <c r="A14" s="4" t="s">
        <v>171</v>
      </c>
      <c r="B14" s="6">
        <v>12245</v>
      </c>
      <c r="C14" s="8">
        <v>0.28999999999999998</v>
      </c>
    </row>
    <row r="15" spans="1:3" x14ac:dyDescent="0.35">
      <c r="A15" s="4" t="s">
        <v>172</v>
      </c>
      <c r="B15" s="6">
        <v>1275</v>
      </c>
      <c r="C15" s="8">
        <v>0.03</v>
      </c>
    </row>
    <row r="16" spans="1:3" x14ac:dyDescent="0.35">
      <c r="A16" s="4" t="s">
        <v>23</v>
      </c>
      <c r="B16" t="s">
        <v>24</v>
      </c>
    </row>
    <row r="17" spans="1:2" x14ac:dyDescent="0.35">
      <c r="A17" s="4" t="s">
        <v>29</v>
      </c>
      <c r="B17" t="s">
        <v>30</v>
      </c>
    </row>
    <row r="18" spans="1:2" x14ac:dyDescent="0.35">
      <c r="A18" s="4" t="s">
        <v>31</v>
      </c>
      <c r="B18" t="s">
        <v>32</v>
      </c>
    </row>
    <row r="19" spans="1:2" x14ac:dyDescent="0.35">
      <c r="A19" s="4" t="s">
        <v>33</v>
      </c>
      <c r="B19" t="s">
        <v>34</v>
      </c>
    </row>
    <row r="20" spans="1:2" x14ac:dyDescent="0.35">
      <c r="A20" s="4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4"/>
  <sheetViews>
    <sheetView showGridLines="0" workbookViewId="0"/>
  </sheetViews>
  <sheetFormatPr defaultColWidth="11.07421875" defaultRowHeight="15.5" x14ac:dyDescent="0.35"/>
  <cols>
    <col min="1" max="1" width="22.69140625" customWidth="1"/>
    <col min="2" max="2" width="12.69140625" customWidth="1"/>
  </cols>
  <sheetData>
    <row r="1" spans="1:2" ht="19.5" x14ac:dyDescent="0.45">
      <c r="A1" s="1" t="s">
        <v>173</v>
      </c>
    </row>
    <row r="2" spans="1:2" x14ac:dyDescent="0.35">
      <c r="A2" t="s">
        <v>36</v>
      </c>
    </row>
    <row r="3" spans="1:2" x14ac:dyDescent="0.35">
      <c r="A3" t="s">
        <v>37</v>
      </c>
    </row>
    <row r="4" spans="1:2" x14ac:dyDescent="0.35">
      <c r="A4" t="s">
        <v>174</v>
      </c>
    </row>
    <row r="5" spans="1:2" x14ac:dyDescent="0.35">
      <c r="A5" t="s">
        <v>39</v>
      </c>
    </row>
    <row r="6" spans="1:2" x14ac:dyDescent="0.35">
      <c r="A6" s="3" t="s">
        <v>175</v>
      </c>
      <c r="B6" s="5" t="s">
        <v>163</v>
      </c>
    </row>
    <row r="7" spans="1:2" x14ac:dyDescent="0.35">
      <c r="A7" s="4" t="s">
        <v>176</v>
      </c>
      <c r="B7" s="6">
        <v>42610</v>
      </c>
    </row>
    <row r="8" spans="1:2" x14ac:dyDescent="0.35">
      <c r="A8" s="4" t="s">
        <v>177</v>
      </c>
      <c r="B8" s="6">
        <v>115</v>
      </c>
    </row>
    <row r="9" spans="1:2" x14ac:dyDescent="0.35">
      <c r="A9" s="9" t="s">
        <v>48</v>
      </c>
      <c r="B9" s="10">
        <v>42720</v>
      </c>
    </row>
    <row r="10" spans="1:2" x14ac:dyDescent="0.35">
      <c r="A10" s="4" t="s">
        <v>23</v>
      </c>
      <c r="B10" t="s">
        <v>24</v>
      </c>
    </row>
    <row r="11" spans="1:2" x14ac:dyDescent="0.35">
      <c r="A11" s="4" t="s">
        <v>29</v>
      </c>
      <c r="B11" t="s">
        <v>30</v>
      </c>
    </row>
    <row r="12" spans="1:2" x14ac:dyDescent="0.35">
      <c r="A12" s="4" t="s">
        <v>31</v>
      </c>
      <c r="B12" t="s">
        <v>32</v>
      </c>
    </row>
    <row r="13" spans="1:2" x14ac:dyDescent="0.35">
      <c r="A13" s="4" t="s">
        <v>33</v>
      </c>
      <c r="B13" t="s">
        <v>34</v>
      </c>
    </row>
    <row r="14" spans="1:2" x14ac:dyDescent="0.35">
      <c r="A14" s="4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5"/>
  <sheetViews>
    <sheetView showGridLines="0" tabSelected="1" topLeftCell="A23" workbookViewId="0">
      <selection activeCell="B38" sqref="B38"/>
    </sheetView>
  </sheetViews>
  <sheetFormatPr defaultColWidth="11.07421875" defaultRowHeight="15.5" x14ac:dyDescent="0.35"/>
  <cols>
    <col min="1" max="1" width="22.69140625" customWidth="1"/>
    <col min="2" max="3" width="12.69140625" customWidth="1"/>
  </cols>
  <sheetData>
    <row r="1" spans="1:3" ht="19.5" x14ac:dyDescent="0.45">
      <c r="A1" s="1" t="s">
        <v>178</v>
      </c>
    </row>
    <row r="2" spans="1:3" x14ac:dyDescent="0.35">
      <c r="A2" t="s">
        <v>36</v>
      </c>
    </row>
    <row r="3" spans="1:3" x14ac:dyDescent="0.35">
      <c r="A3" t="s">
        <v>37</v>
      </c>
    </row>
    <row r="4" spans="1:3" x14ac:dyDescent="0.35">
      <c r="A4" t="s">
        <v>57</v>
      </c>
    </row>
    <row r="5" spans="1:3" x14ac:dyDescent="0.35">
      <c r="A5" t="s">
        <v>39</v>
      </c>
    </row>
    <row r="6" spans="1:3" ht="31" x14ac:dyDescent="0.35">
      <c r="A6" s="3" t="s">
        <v>58</v>
      </c>
      <c r="B6" s="5" t="s">
        <v>163</v>
      </c>
      <c r="C6" s="5" t="s">
        <v>164</v>
      </c>
    </row>
    <row r="7" spans="1:3" x14ac:dyDescent="0.35">
      <c r="A7" s="9" t="s">
        <v>48</v>
      </c>
      <c r="B7" s="10">
        <v>42720</v>
      </c>
      <c r="C7" s="12">
        <v>1</v>
      </c>
    </row>
    <row r="8" spans="1:3" x14ac:dyDescent="0.35">
      <c r="A8" s="4" t="s">
        <v>59</v>
      </c>
      <c r="B8" s="6">
        <v>1935</v>
      </c>
      <c r="C8" s="8">
        <v>0.05</v>
      </c>
    </row>
    <row r="9" spans="1:3" x14ac:dyDescent="0.35">
      <c r="A9" s="4" t="s">
        <v>60</v>
      </c>
      <c r="B9" s="6">
        <v>2270</v>
      </c>
      <c r="C9" s="8">
        <v>0.05</v>
      </c>
    </row>
    <row r="10" spans="1:3" x14ac:dyDescent="0.35">
      <c r="A10" s="4" t="s">
        <v>61</v>
      </c>
      <c r="B10" s="6">
        <v>600</v>
      </c>
      <c r="C10" s="8">
        <v>0.01</v>
      </c>
    </row>
    <row r="11" spans="1:3" x14ac:dyDescent="0.35">
      <c r="A11" s="4" t="s">
        <v>62</v>
      </c>
      <c r="B11" s="6">
        <v>620</v>
      </c>
      <c r="C11" s="8">
        <v>0.01</v>
      </c>
    </row>
    <row r="12" spans="1:3" x14ac:dyDescent="0.35">
      <c r="A12" s="4" t="s">
        <v>63</v>
      </c>
      <c r="B12" s="6">
        <v>460</v>
      </c>
      <c r="C12" s="8">
        <v>0.01</v>
      </c>
    </row>
    <row r="13" spans="1:3" x14ac:dyDescent="0.35">
      <c r="A13" s="4" t="s">
        <v>64</v>
      </c>
      <c r="B13" s="6">
        <v>1285</v>
      </c>
      <c r="C13" s="8">
        <v>0.03</v>
      </c>
    </row>
    <row r="14" spans="1:3" x14ac:dyDescent="0.35">
      <c r="A14" s="4" t="s">
        <v>65</v>
      </c>
      <c r="B14" s="6">
        <v>920</v>
      </c>
      <c r="C14" s="8">
        <v>0.02</v>
      </c>
    </row>
    <row r="15" spans="1:3" x14ac:dyDescent="0.35">
      <c r="A15" s="4" t="s">
        <v>66</v>
      </c>
      <c r="B15" s="6">
        <v>1270</v>
      </c>
      <c r="C15" s="8">
        <v>0.03</v>
      </c>
    </row>
    <row r="16" spans="1:3" x14ac:dyDescent="0.35">
      <c r="A16" s="4" t="s">
        <v>67</v>
      </c>
      <c r="B16" s="6">
        <v>755</v>
      </c>
      <c r="C16" s="8">
        <v>0.02</v>
      </c>
    </row>
    <row r="17" spans="1:3" x14ac:dyDescent="0.35">
      <c r="A17" s="4" t="s">
        <v>68</v>
      </c>
      <c r="B17" s="6">
        <v>565</v>
      </c>
      <c r="C17" s="8">
        <v>0.01</v>
      </c>
    </row>
    <row r="18" spans="1:3" x14ac:dyDescent="0.35">
      <c r="A18" s="4" t="s">
        <v>69</v>
      </c>
      <c r="B18" s="6">
        <v>645</v>
      </c>
      <c r="C18" s="8">
        <v>0.02</v>
      </c>
    </row>
    <row r="19" spans="1:3" x14ac:dyDescent="0.35">
      <c r="A19" s="4" t="s">
        <v>70</v>
      </c>
      <c r="B19" s="6">
        <v>1725</v>
      </c>
      <c r="C19" s="8">
        <v>0.04</v>
      </c>
    </row>
    <row r="20" spans="1:3" x14ac:dyDescent="0.35">
      <c r="A20" s="4" t="s">
        <v>71</v>
      </c>
      <c r="B20" s="6">
        <v>1260</v>
      </c>
      <c r="C20" s="8">
        <v>0.03</v>
      </c>
    </row>
    <row r="21" spans="1:3" x14ac:dyDescent="0.35">
      <c r="A21" s="4" t="s">
        <v>72</v>
      </c>
      <c r="B21" s="6">
        <v>2910</v>
      </c>
      <c r="C21" s="8">
        <v>7.0000000000000007E-2</v>
      </c>
    </row>
    <row r="22" spans="1:3" x14ac:dyDescent="0.35">
      <c r="A22" s="4" t="s">
        <v>73</v>
      </c>
      <c r="B22" s="6">
        <v>6825</v>
      </c>
      <c r="C22" s="8">
        <v>0.16</v>
      </c>
    </row>
    <row r="23" spans="1:3" x14ac:dyDescent="0.35">
      <c r="A23" s="4" t="s">
        <v>74</v>
      </c>
      <c r="B23" s="6">
        <v>1040</v>
      </c>
      <c r="C23" s="8">
        <v>0.02</v>
      </c>
    </row>
    <row r="24" spans="1:3" x14ac:dyDescent="0.35">
      <c r="A24" s="4" t="s">
        <v>75</v>
      </c>
      <c r="B24" s="6">
        <v>845</v>
      </c>
      <c r="C24" s="8">
        <v>0.02</v>
      </c>
    </row>
    <row r="25" spans="1:3" x14ac:dyDescent="0.35">
      <c r="A25" s="4" t="s">
        <v>76</v>
      </c>
      <c r="B25" s="6">
        <v>570</v>
      </c>
      <c r="C25" s="8">
        <v>0.01</v>
      </c>
    </row>
    <row r="26" spans="1:3" x14ac:dyDescent="0.35">
      <c r="A26" s="4" t="s">
        <v>77</v>
      </c>
      <c r="B26" s="6">
        <v>555</v>
      </c>
      <c r="C26" s="8">
        <v>0.01</v>
      </c>
    </row>
    <row r="27" spans="1:3" x14ac:dyDescent="0.35">
      <c r="A27" s="4" t="s">
        <v>78</v>
      </c>
      <c r="B27" s="6">
        <v>135</v>
      </c>
      <c r="C27" s="8">
        <v>0</v>
      </c>
    </row>
    <row r="28" spans="1:3" x14ac:dyDescent="0.35">
      <c r="A28" s="4" t="s">
        <v>79</v>
      </c>
      <c r="B28" s="6">
        <v>1525</v>
      </c>
      <c r="C28" s="8">
        <v>0.04</v>
      </c>
    </row>
    <row r="29" spans="1:3" x14ac:dyDescent="0.35">
      <c r="A29" s="4" t="s">
        <v>80</v>
      </c>
      <c r="B29" s="6">
        <v>3680</v>
      </c>
      <c r="C29" s="8">
        <v>0.09</v>
      </c>
    </row>
    <row r="30" spans="1:3" x14ac:dyDescent="0.35">
      <c r="A30" s="4" t="s">
        <v>81</v>
      </c>
      <c r="B30" s="6">
        <v>150</v>
      </c>
      <c r="C30" s="8">
        <v>0</v>
      </c>
    </row>
    <row r="31" spans="1:3" x14ac:dyDescent="0.35">
      <c r="A31" s="4" t="s">
        <v>83</v>
      </c>
      <c r="B31" s="6">
        <v>725</v>
      </c>
      <c r="C31" s="8">
        <v>0.02</v>
      </c>
    </row>
    <row r="32" spans="1:3" x14ac:dyDescent="0.35">
      <c r="A32" s="4" t="s">
        <v>84</v>
      </c>
      <c r="B32" s="6">
        <v>1655</v>
      </c>
      <c r="C32" s="8">
        <v>0.04</v>
      </c>
    </row>
    <row r="33" spans="1:3" x14ac:dyDescent="0.35">
      <c r="A33" s="4" t="s">
        <v>85</v>
      </c>
      <c r="B33" s="6">
        <v>545</v>
      </c>
      <c r="C33" s="8">
        <v>0.01</v>
      </c>
    </row>
    <row r="34" spans="1:3" x14ac:dyDescent="0.35">
      <c r="A34" s="4" t="s">
        <v>86</v>
      </c>
      <c r="B34" s="6">
        <v>135</v>
      </c>
      <c r="C34" s="8">
        <v>0</v>
      </c>
    </row>
    <row r="35" spans="1:3" x14ac:dyDescent="0.35">
      <c r="A35" s="4" t="s">
        <v>87</v>
      </c>
      <c r="B35" s="6">
        <v>1060</v>
      </c>
      <c r="C35" s="8">
        <v>0.02</v>
      </c>
    </row>
    <row r="36" spans="1:3" x14ac:dyDescent="0.35">
      <c r="A36" s="4" t="s">
        <v>88</v>
      </c>
      <c r="B36" s="6">
        <v>3165</v>
      </c>
      <c r="C36" s="8">
        <v>7.0000000000000007E-2</v>
      </c>
    </row>
    <row r="37" spans="1:3" x14ac:dyDescent="0.35">
      <c r="A37" s="4" t="s">
        <v>89</v>
      </c>
      <c r="B37" s="6">
        <v>570</v>
      </c>
      <c r="C37" s="8">
        <v>0.01</v>
      </c>
    </row>
    <row r="38" spans="1:3" x14ac:dyDescent="0.35">
      <c r="A38" s="4" t="s">
        <v>90</v>
      </c>
      <c r="B38" s="6">
        <v>1135</v>
      </c>
      <c r="C38" s="8">
        <v>0.03</v>
      </c>
    </row>
    <row r="39" spans="1:3" x14ac:dyDescent="0.35">
      <c r="A39" s="4" t="s">
        <v>91</v>
      </c>
      <c r="B39" s="6">
        <v>1170</v>
      </c>
      <c r="C39" s="8">
        <v>0.03</v>
      </c>
    </row>
    <row r="40" spans="1:3" x14ac:dyDescent="0.35">
      <c r="A40" s="4" t="s">
        <v>82</v>
      </c>
      <c r="B40" s="6">
        <v>25</v>
      </c>
      <c r="C40" s="8">
        <v>0</v>
      </c>
    </row>
    <row r="41" spans="1:3" x14ac:dyDescent="0.35">
      <c r="A41" s="4" t="s">
        <v>23</v>
      </c>
      <c r="B41" t="s">
        <v>24</v>
      </c>
    </row>
    <row r="42" spans="1:3" x14ac:dyDescent="0.35">
      <c r="A42" s="4" t="s">
        <v>29</v>
      </c>
      <c r="B42" t="s">
        <v>30</v>
      </c>
    </row>
    <row r="43" spans="1:3" x14ac:dyDescent="0.35">
      <c r="A43" s="4" t="s">
        <v>31</v>
      </c>
      <c r="B43" t="s">
        <v>32</v>
      </c>
    </row>
    <row r="44" spans="1:3" x14ac:dyDescent="0.35">
      <c r="A44" s="4" t="s">
        <v>33</v>
      </c>
      <c r="B44" t="s">
        <v>34</v>
      </c>
    </row>
    <row r="45" spans="1:3" x14ac:dyDescent="0.35">
      <c r="A45" s="4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/>
  </sheetViews>
  <sheetFormatPr defaultColWidth="11.07421875" defaultRowHeight="15.5" x14ac:dyDescent="0.35"/>
  <cols>
    <col min="1" max="1" width="12.69140625" customWidth="1"/>
    <col min="2" max="2" width="100.69140625" customWidth="1"/>
  </cols>
  <sheetData>
    <row r="1" spans="1:2" ht="19.5" x14ac:dyDescent="0.45">
      <c r="A1" s="1" t="s">
        <v>18</v>
      </c>
    </row>
    <row r="2" spans="1:2" x14ac:dyDescent="0.35">
      <c r="A2" t="s">
        <v>19</v>
      </c>
    </row>
    <row r="3" spans="1:2" x14ac:dyDescent="0.35">
      <c r="A3" t="s">
        <v>20</v>
      </c>
    </row>
    <row r="4" spans="1:2" x14ac:dyDescent="0.35">
      <c r="A4" t="s">
        <v>21</v>
      </c>
      <c r="B4" t="s">
        <v>22</v>
      </c>
    </row>
    <row r="5" spans="1:2" x14ac:dyDescent="0.35">
      <c r="A5" t="s">
        <v>23</v>
      </c>
      <c r="B5" s="3" t="s">
        <v>24</v>
      </c>
    </row>
    <row r="6" spans="1:2" x14ac:dyDescent="0.35">
      <c r="A6" t="s">
        <v>25</v>
      </c>
      <c r="B6" s="3" t="s">
        <v>26</v>
      </c>
    </row>
    <row r="7" spans="1:2" ht="31" x14ac:dyDescent="0.35">
      <c r="A7" t="s">
        <v>27</v>
      </c>
      <c r="B7" s="3" t="s">
        <v>28</v>
      </c>
    </row>
    <row r="8" spans="1:2" x14ac:dyDescent="0.35">
      <c r="A8" t="s">
        <v>29</v>
      </c>
      <c r="B8" s="3" t="s">
        <v>30</v>
      </c>
    </row>
    <row r="9" spans="1:2" ht="31" x14ac:dyDescent="0.35">
      <c r="A9" t="s">
        <v>31</v>
      </c>
      <c r="B9" s="3" t="s">
        <v>32</v>
      </c>
    </row>
    <row r="10" spans="1:2" ht="31" x14ac:dyDescent="0.35">
      <c r="A10" t="s">
        <v>33</v>
      </c>
      <c r="B10" s="3" t="s">
        <v>34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showGridLines="0" topLeftCell="A3" workbookViewId="0">
      <selection activeCell="E7" sqref="E7"/>
    </sheetView>
  </sheetViews>
  <sheetFormatPr defaultColWidth="11.07421875" defaultRowHeight="15.5" x14ac:dyDescent="0.35"/>
  <cols>
    <col min="1" max="1" width="22.69140625" customWidth="1"/>
    <col min="2" max="8" width="12.69140625" customWidth="1"/>
  </cols>
  <sheetData>
    <row r="1" spans="1:8" ht="19.5" x14ac:dyDescent="0.45">
      <c r="A1" s="1" t="s">
        <v>35</v>
      </c>
    </row>
    <row r="2" spans="1:8" x14ac:dyDescent="0.35">
      <c r="A2" t="s">
        <v>36</v>
      </c>
    </row>
    <row r="3" spans="1:8" x14ac:dyDescent="0.35">
      <c r="A3" t="s">
        <v>37</v>
      </c>
    </row>
    <row r="4" spans="1:8" x14ac:dyDescent="0.35">
      <c r="A4" t="s">
        <v>38</v>
      </c>
    </row>
    <row r="5" spans="1:8" x14ac:dyDescent="0.35">
      <c r="A5" t="s">
        <v>39</v>
      </c>
    </row>
    <row r="6" spans="1:8" ht="124" x14ac:dyDescent="0.35">
      <c r="A6" s="3" t="s">
        <v>40</v>
      </c>
      <c r="B6" s="5" t="s">
        <v>41</v>
      </c>
      <c r="C6" s="5" t="s">
        <v>42</v>
      </c>
      <c r="D6" s="5" t="s">
        <v>43</v>
      </c>
      <c r="E6" s="5" t="s">
        <v>44</v>
      </c>
      <c r="F6" s="5" t="s">
        <v>45</v>
      </c>
      <c r="G6" s="5" t="s">
        <v>46</v>
      </c>
      <c r="H6" s="5" t="s">
        <v>47</v>
      </c>
    </row>
    <row r="7" spans="1:8" x14ac:dyDescent="0.35">
      <c r="A7" s="9" t="s">
        <v>48</v>
      </c>
      <c r="B7" s="10">
        <v>103095</v>
      </c>
      <c r="C7" s="11">
        <v>33882235</v>
      </c>
      <c r="D7" s="11">
        <v>18089085</v>
      </c>
      <c r="E7" s="11">
        <v>15793150</v>
      </c>
      <c r="F7" s="11">
        <v>5080065</v>
      </c>
      <c r="G7" s="12">
        <v>0.53</v>
      </c>
      <c r="H7" s="12">
        <v>0.47</v>
      </c>
    </row>
    <row r="8" spans="1:8" x14ac:dyDescent="0.35">
      <c r="A8" s="4" t="s">
        <v>49</v>
      </c>
      <c r="B8" s="6">
        <v>115</v>
      </c>
      <c r="C8" s="7">
        <v>15765</v>
      </c>
      <c r="D8" s="7">
        <v>9380</v>
      </c>
      <c r="E8" s="7">
        <v>6385</v>
      </c>
      <c r="F8" s="7">
        <v>2300</v>
      </c>
      <c r="G8" s="8">
        <v>0.59</v>
      </c>
      <c r="H8" s="8">
        <v>0.41</v>
      </c>
    </row>
    <row r="9" spans="1:8" x14ac:dyDescent="0.35">
      <c r="A9" s="4" t="s">
        <v>50</v>
      </c>
      <c r="B9" s="6">
        <v>1005</v>
      </c>
      <c r="C9" s="7">
        <v>218535</v>
      </c>
      <c r="D9" s="7">
        <v>132370</v>
      </c>
      <c r="E9" s="7">
        <v>86165</v>
      </c>
      <c r="F9" s="7">
        <v>26530</v>
      </c>
      <c r="G9" s="8">
        <v>0.61</v>
      </c>
      <c r="H9" s="8">
        <v>0.39</v>
      </c>
    </row>
    <row r="10" spans="1:8" x14ac:dyDescent="0.35">
      <c r="A10" s="4" t="s">
        <v>51</v>
      </c>
      <c r="B10" s="6">
        <v>4620</v>
      </c>
      <c r="C10" s="7">
        <v>979725</v>
      </c>
      <c r="D10" s="7">
        <v>574010</v>
      </c>
      <c r="E10" s="7">
        <v>405720</v>
      </c>
      <c r="F10" s="7">
        <v>107960</v>
      </c>
      <c r="G10" s="8">
        <v>0.59</v>
      </c>
      <c r="H10" s="8">
        <v>0.41</v>
      </c>
    </row>
    <row r="11" spans="1:8" x14ac:dyDescent="0.35">
      <c r="A11" s="4" t="s">
        <v>52</v>
      </c>
      <c r="B11" s="6">
        <v>19920</v>
      </c>
      <c r="C11" s="7">
        <v>6332900</v>
      </c>
      <c r="D11" s="7">
        <v>3431155</v>
      </c>
      <c r="E11" s="7">
        <v>2901745</v>
      </c>
      <c r="F11" s="7">
        <v>944695</v>
      </c>
      <c r="G11" s="8">
        <v>0.54</v>
      </c>
      <c r="H11" s="8">
        <v>0.46</v>
      </c>
    </row>
    <row r="12" spans="1:8" x14ac:dyDescent="0.35">
      <c r="A12" s="4" t="s">
        <v>53</v>
      </c>
      <c r="B12" s="6">
        <v>31285</v>
      </c>
      <c r="C12" s="7">
        <v>10617615</v>
      </c>
      <c r="D12" s="7">
        <v>5623555</v>
      </c>
      <c r="E12" s="7">
        <v>4994060</v>
      </c>
      <c r="F12" s="7">
        <v>1629715</v>
      </c>
      <c r="G12" s="8">
        <v>0.53</v>
      </c>
      <c r="H12" s="8">
        <v>0.47</v>
      </c>
    </row>
    <row r="13" spans="1:8" x14ac:dyDescent="0.35">
      <c r="A13" s="4" t="s">
        <v>54</v>
      </c>
      <c r="B13" s="6">
        <v>46145</v>
      </c>
      <c r="C13" s="7">
        <v>15717695</v>
      </c>
      <c r="D13" s="7">
        <v>8318615</v>
      </c>
      <c r="E13" s="7">
        <v>7399080</v>
      </c>
      <c r="F13" s="7">
        <v>2368865</v>
      </c>
      <c r="G13" s="8">
        <v>0.53</v>
      </c>
      <c r="H13" s="8">
        <v>0.47</v>
      </c>
    </row>
    <row r="14" spans="1:8" x14ac:dyDescent="0.35">
      <c r="A14" s="9" t="s">
        <v>55</v>
      </c>
      <c r="B14" s="10">
        <v>103095</v>
      </c>
      <c r="C14" s="11">
        <v>33882235</v>
      </c>
      <c r="D14" s="11">
        <v>18089085</v>
      </c>
      <c r="E14" s="11">
        <v>15793150</v>
      </c>
      <c r="F14" s="11">
        <v>5080065</v>
      </c>
      <c r="G14" s="12">
        <v>0.53</v>
      </c>
      <c r="H14" s="12">
        <v>0.47</v>
      </c>
    </row>
    <row r="15" spans="1:8" x14ac:dyDescent="0.35">
      <c r="A15" s="4" t="s">
        <v>23</v>
      </c>
      <c r="B15" t="s">
        <v>24</v>
      </c>
    </row>
    <row r="16" spans="1:8" x14ac:dyDescent="0.35">
      <c r="A16" s="4" t="s">
        <v>25</v>
      </c>
      <c r="B16" t="s">
        <v>26</v>
      </c>
    </row>
    <row r="17" spans="1:2" x14ac:dyDescent="0.35">
      <c r="A17" s="4" t="s">
        <v>27</v>
      </c>
      <c r="B17" t="s">
        <v>28</v>
      </c>
    </row>
    <row r="18" spans="1:2" x14ac:dyDescent="0.35">
      <c r="A18" s="4"/>
    </row>
    <row r="19" spans="1:2" x14ac:dyDescent="0.35">
      <c r="A19" s="4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workbookViewId="0"/>
  </sheetViews>
  <sheetFormatPr defaultColWidth="11.07421875" defaultRowHeight="15.5" x14ac:dyDescent="0.35"/>
  <cols>
    <col min="1" max="1" width="22.69140625" customWidth="1"/>
    <col min="2" max="8" width="12.69140625" customWidth="1"/>
  </cols>
  <sheetData>
    <row r="1" spans="1:8" ht="19.5" x14ac:dyDescent="0.45">
      <c r="A1" s="1" t="s">
        <v>56</v>
      </c>
    </row>
    <row r="2" spans="1:8" x14ac:dyDescent="0.35">
      <c r="A2" t="s">
        <v>36</v>
      </c>
    </row>
    <row r="3" spans="1:8" x14ac:dyDescent="0.35">
      <c r="A3" t="s">
        <v>37</v>
      </c>
    </row>
    <row r="4" spans="1:8" x14ac:dyDescent="0.35">
      <c r="A4" t="s">
        <v>57</v>
      </c>
    </row>
    <row r="5" spans="1:8" x14ac:dyDescent="0.35">
      <c r="A5" t="s">
        <v>39</v>
      </c>
    </row>
    <row r="6" spans="1:8" ht="124" x14ac:dyDescent="0.35">
      <c r="A6" s="3" t="s">
        <v>58</v>
      </c>
      <c r="B6" s="5" t="s">
        <v>41</v>
      </c>
      <c r="C6" s="5" t="s">
        <v>42</v>
      </c>
      <c r="D6" s="5" t="s">
        <v>43</v>
      </c>
      <c r="E6" s="5" t="s">
        <v>44</v>
      </c>
      <c r="F6" s="5" t="s">
        <v>45</v>
      </c>
      <c r="G6" s="5" t="s">
        <v>46</v>
      </c>
      <c r="H6" s="5" t="s">
        <v>47</v>
      </c>
    </row>
    <row r="7" spans="1:8" x14ac:dyDescent="0.35">
      <c r="A7" s="9" t="s">
        <v>48</v>
      </c>
      <c r="B7" s="10">
        <v>103100</v>
      </c>
      <c r="C7" s="11">
        <v>33882245</v>
      </c>
      <c r="D7" s="11">
        <v>18089085</v>
      </c>
      <c r="E7" s="11">
        <v>15793155</v>
      </c>
      <c r="F7" s="11">
        <v>5080070</v>
      </c>
      <c r="G7" s="12">
        <v>0.53</v>
      </c>
      <c r="H7" s="12">
        <v>0.47</v>
      </c>
    </row>
    <row r="8" spans="1:8" x14ac:dyDescent="0.35">
      <c r="A8" s="4" t="s">
        <v>59</v>
      </c>
      <c r="B8" s="6">
        <v>4395</v>
      </c>
      <c r="C8" s="7">
        <v>1414490</v>
      </c>
      <c r="D8" s="7">
        <v>766025</v>
      </c>
      <c r="E8" s="7">
        <v>648465</v>
      </c>
      <c r="F8" s="7">
        <v>199410</v>
      </c>
      <c r="G8" s="8">
        <v>0.54</v>
      </c>
      <c r="H8" s="8">
        <v>0.46</v>
      </c>
    </row>
    <row r="9" spans="1:8" x14ac:dyDescent="0.35">
      <c r="A9" s="4" t="s">
        <v>60</v>
      </c>
      <c r="B9" s="6">
        <v>5095</v>
      </c>
      <c r="C9" s="7">
        <v>1770420</v>
      </c>
      <c r="D9" s="7">
        <v>920650</v>
      </c>
      <c r="E9" s="7">
        <v>849770</v>
      </c>
      <c r="F9" s="7">
        <v>318460</v>
      </c>
      <c r="G9" s="8">
        <v>0.52</v>
      </c>
      <c r="H9" s="8">
        <v>0.48</v>
      </c>
    </row>
    <row r="10" spans="1:8" x14ac:dyDescent="0.35">
      <c r="A10" s="4" t="s">
        <v>61</v>
      </c>
      <c r="B10" s="6">
        <v>1445</v>
      </c>
      <c r="C10" s="7">
        <v>471945</v>
      </c>
      <c r="D10" s="7">
        <v>238045</v>
      </c>
      <c r="E10" s="7">
        <v>233900</v>
      </c>
      <c r="F10" s="7">
        <v>74530</v>
      </c>
      <c r="G10" s="8">
        <v>0.5</v>
      </c>
      <c r="H10" s="8">
        <v>0.5</v>
      </c>
    </row>
    <row r="11" spans="1:8" x14ac:dyDescent="0.35">
      <c r="A11" s="4" t="s">
        <v>62</v>
      </c>
      <c r="B11" s="6">
        <v>1550</v>
      </c>
      <c r="C11" s="7">
        <v>496835</v>
      </c>
      <c r="D11" s="7">
        <v>268560</v>
      </c>
      <c r="E11" s="7">
        <v>228270</v>
      </c>
      <c r="F11" s="7">
        <v>82080</v>
      </c>
      <c r="G11" s="8">
        <v>0.54</v>
      </c>
      <c r="H11" s="8">
        <v>0.46</v>
      </c>
    </row>
    <row r="12" spans="1:8" x14ac:dyDescent="0.35">
      <c r="A12" s="4" t="s">
        <v>63</v>
      </c>
      <c r="B12" s="6">
        <v>1065</v>
      </c>
      <c r="C12" s="7">
        <v>370960</v>
      </c>
      <c r="D12" s="7">
        <v>186265</v>
      </c>
      <c r="E12" s="7">
        <v>184695</v>
      </c>
      <c r="F12" s="7">
        <v>56500</v>
      </c>
      <c r="G12" s="8">
        <v>0.5</v>
      </c>
      <c r="H12" s="8">
        <v>0.5</v>
      </c>
    </row>
    <row r="13" spans="1:8" x14ac:dyDescent="0.35">
      <c r="A13" s="4" t="s">
        <v>64</v>
      </c>
      <c r="B13" s="6">
        <v>3140</v>
      </c>
      <c r="C13" s="7">
        <v>995715</v>
      </c>
      <c r="D13" s="7">
        <v>517435</v>
      </c>
      <c r="E13" s="7">
        <v>478280</v>
      </c>
      <c r="F13" s="7">
        <v>147090</v>
      </c>
      <c r="G13" s="8">
        <v>0.52</v>
      </c>
      <c r="H13" s="8">
        <v>0.48</v>
      </c>
    </row>
    <row r="14" spans="1:8" x14ac:dyDescent="0.35">
      <c r="A14" s="4" t="s">
        <v>65</v>
      </c>
      <c r="B14" s="6">
        <v>2345</v>
      </c>
      <c r="C14" s="7">
        <v>722680</v>
      </c>
      <c r="D14" s="7">
        <v>380670</v>
      </c>
      <c r="E14" s="7">
        <v>342010</v>
      </c>
      <c r="F14" s="7">
        <v>82165</v>
      </c>
      <c r="G14" s="8">
        <v>0.53</v>
      </c>
      <c r="H14" s="8">
        <v>0.47</v>
      </c>
    </row>
    <row r="15" spans="1:8" x14ac:dyDescent="0.35">
      <c r="A15" s="4" t="s">
        <v>66</v>
      </c>
      <c r="B15" s="6">
        <v>3185</v>
      </c>
      <c r="C15" s="7">
        <v>1059640</v>
      </c>
      <c r="D15" s="7">
        <v>583440</v>
      </c>
      <c r="E15" s="7">
        <v>476200</v>
      </c>
      <c r="F15" s="7">
        <v>142990</v>
      </c>
      <c r="G15" s="8">
        <v>0.55000000000000004</v>
      </c>
      <c r="H15" s="8">
        <v>0.45</v>
      </c>
    </row>
    <row r="16" spans="1:8" x14ac:dyDescent="0.35">
      <c r="A16" s="4" t="s">
        <v>67</v>
      </c>
      <c r="B16" s="6">
        <v>1740</v>
      </c>
      <c r="C16" s="7">
        <v>613960</v>
      </c>
      <c r="D16" s="7">
        <v>340925</v>
      </c>
      <c r="E16" s="7">
        <v>273035</v>
      </c>
      <c r="F16" s="7">
        <v>108610</v>
      </c>
      <c r="G16" s="8">
        <v>0.56000000000000005</v>
      </c>
      <c r="H16" s="8">
        <v>0.44</v>
      </c>
    </row>
    <row r="17" spans="1:8" x14ac:dyDescent="0.35">
      <c r="A17" s="4" t="s">
        <v>68</v>
      </c>
      <c r="B17" s="6">
        <v>1445</v>
      </c>
      <c r="C17" s="7">
        <v>430630</v>
      </c>
      <c r="D17" s="7">
        <v>215465</v>
      </c>
      <c r="E17" s="7">
        <v>215160</v>
      </c>
      <c r="F17" s="7">
        <v>62800</v>
      </c>
      <c r="G17" s="8">
        <v>0.5</v>
      </c>
      <c r="H17" s="8">
        <v>0.5</v>
      </c>
    </row>
    <row r="18" spans="1:8" x14ac:dyDescent="0.35">
      <c r="A18" s="4" t="s">
        <v>69</v>
      </c>
      <c r="B18" s="6">
        <v>1495</v>
      </c>
      <c r="C18" s="7">
        <v>535365</v>
      </c>
      <c r="D18" s="7">
        <v>298845</v>
      </c>
      <c r="E18" s="7">
        <v>236520</v>
      </c>
      <c r="F18" s="7">
        <v>98870</v>
      </c>
      <c r="G18" s="8">
        <v>0.56000000000000005</v>
      </c>
      <c r="H18" s="8">
        <v>0.44</v>
      </c>
    </row>
    <row r="19" spans="1:8" x14ac:dyDescent="0.35">
      <c r="A19" s="4" t="s">
        <v>70</v>
      </c>
      <c r="B19" s="6">
        <v>4425</v>
      </c>
      <c r="C19" s="7">
        <v>1389095</v>
      </c>
      <c r="D19" s="7">
        <v>740545</v>
      </c>
      <c r="E19" s="7">
        <v>648555</v>
      </c>
      <c r="F19" s="7">
        <v>161740</v>
      </c>
      <c r="G19" s="8">
        <v>0.53</v>
      </c>
      <c r="H19" s="8">
        <v>0.47</v>
      </c>
    </row>
    <row r="20" spans="1:8" x14ac:dyDescent="0.35">
      <c r="A20" s="4" t="s">
        <v>71</v>
      </c>
      <c r="B20" s="6">
        <v>2985</v>
      </c>
      <c r="C20" s="7">
        <v>944380</v>
      </c>
      <c r="D20" s="7">
        <v>481825</v>
      </c>
      <c r="E20" s="7">
        <v>462555</v>
      </c>
      <c r="F20" s="7">
        <v>152195</v>
      </c>
      <c r="G20" s="8">
        <v>0.51</v>
      </c>
      <c r="H20" s="8">
        <v>0.49</v>
      </c>
    </row>
    <row r="21" spans="1:8" x14ac:dyDescent="0.35">
      <c r="A21" s="4" t="s">
        <v>72</v>
      </c>
      <c r="B21" s="6">
        <v>7125</v>
      </c>
      <c r="C21" s="7">
        <v>2311045</v>
      </c>
      <c r="D21" s="7">
        <v>1160250</v>
      </c>
      <c r="E21" s="7">
        <v>1150795</v>
      </c>
      <c r="F21" s="7">
        <v>368445</v>
      </c>
      <c r="G21" s="8">
        <v>0.5</v>
      </c>
      <c r="H21" s="8">
        <v>0.5</v>
      </c>
    </row>
    <row r="22" spans="1:8" x14ac:dyDescent="0.35">
      <c r="A22" s="4" t="s">
        <v>73</v>
      </c>
      <c r="B22" s="6">
        <v>17305</v>
      </c>
      <c r="C22" s="7">
        <v>5605225</v>
      </c>
      <c r="D22" s="7">
        <v>3165880</v>
      </c>
      <c r="E22" s="7">
        <v>2439345</v>
      </c>
      <c r="F22" s="7">
        <v>694925</v>
      </c>
      <c r="G22" s="8">
        <v>0.56000000000000005</v>
      </c>
      <c r="H22" s="8">
        <v>0.44</v>
      </c>
    </row>
    <row r="23" spans="1:8" x14ac:dyDescent="0.35">
      <c r="A23" s="4" t="s">
        <v>74</v>
      </c>
      <c r="B23" s="6">
        <v>2275</v>
      </c>
      <c r="C23" s="7">
        <v>760845</v>
      </c>
      <c r="D23" s="7">
        <v>385860</v>
      </c>
      <c r="E23" s="7">
        <v>374985</v>
      </c>
      <c r="F23" s="7">
        <v>130870</v>
      </c>
      <c r="G23" s="8">
        <v>0.51</v>
      </c>
      <c r="H23" s="8">
        <v>0.49</v>
      </c>
    </row>
    <row r="24" spans="1:8" x14ac:dyDescent="0.35">
      <c r="A24" s="4" t="s">
        <v>75</v>
      </c>
      <c r="B24" s="6">
        <v>2105</v>
      </c>
      <c r="C24" s="7">
        <v>685590</v>
      </c>
      <c r="D24" s="7">
        <v>374000</v>
      </c>
      <c r="E24" s="7">
        <v>311595</v>
      </c>
      <c r="F24" s="7">
        <v>77075</v>
      </c>
      <c r="G24" s="8">
        <v>0.55000000000000004</v>
      </c>
      <c r="H24" s="8">
        <v>0.45</v>
      </c>
    </row>
    <row r="25" spans="1:8" x14ac:dyDescent="0.35">
      <c r="A25" s="4" t="s">
        <v>76</v>
      </c>
      <c r="B25" s="6">
        <v>1340</v>
      </c>
      <c r="C25" s="7">
        <v>454325</v>
      </c>
      <c r="D25" s="7">
        <v>234790</v>
      </c>
      <c r="E25" s="7">
        <v>219535</v>
      </c>
      <c r="F25" s="7">
        <v>71770</v>
      </c>
      <c r="G25" s="8">
        <v>0.52</v>
      </c>
      <c r="H25" s="8">
        <v>0.48</v>
      </c>
    </row>
    <row r="26" spans="1:8" x14ac:dyDescent="0.35">
      <c r="A26" s="4" t="s">
        <v>77</v>
      </c>
      <c r="B26" s="6">
        <v>1315</v>
      </c>
      <c r="C26" s="7">
        <v>405275</v>
      </c>
      <c r="D26" s="7">
        <v>206225</v>
      </c>
      <c r="E26" s="7">
        <v>199050</v>
      </c>
      <c r="F26" s="7">
        <v>68475</v>
      </c>
      <c r="G26" s="8">
        <v>0.51</v>
      </c>
      <c r="H26" s="8">
        <v>0.49</v>
      </c>
    </row>
    <row r="27" spans="1:8" x14ac:dyDescent="0.35">
      <c r="A27" s="4" t="s">
        <v>78</v>
      </c>
      <c r="B27" s="6">
        <v>340</v>
      </c>
      <c r="C27" s="7">
        <v>116430</v>
      </c>
      <c r="D27" s="7">
        <v>62575</v>
      </c>
      <c r="E27" s="7">
        <v>53860</v>
      </c>
      <c r="F27" s="7">
        <v>11250</v>
      </c>
      <c r="G27" s="8">
        <v>0.54</v>
      </c>
      <c r="H27" s="8">
        <v>0.46</v>
      </c>
    </row>
    <row r="28" spans="1:8" x14ac:dyDescent="0.35">
      <c r="A28" s="4" t="s">
        <v>79</v>
      </c>
      <c r="B28" s="6">
        <v>3315</v>
      </c>
      <c r="C28" s="7">
        <v>1154375</v>
      </c>
      <c r="D28" s="7">
        <v>604160</v>
      </c>
      <c r="E28" s="7">
        <v>550215</v>
      </c>
      <c r="F28" s="7">
        <v>202690</v>
      </c>
      <c r="G28" s="8">
        <v>0.52</v>
      </c>
      <c r="H28" s="8">
        <v>0.48</v>
      </c>
    </row>
    <row r="29" spans="1:8" x14ac:dyDescent="0.35">
      <c r="A29" s="4" t="s">
        <v>80</v>
      </c>
      <c r="B29" s="6">
        <v>9175</v>
      </c>
      <c r="C29" s="7">
        <v>3072020</v>
      </c>
      <c r="D29" s="7">
        <v>1669640</v>
      </c>
      <c r="E29" s="7">
        <v>1402380</v>
      </c>
      <c r="F29" s="7">
        <v>481950</v>
      </c>
      <c r="G29" s="8">
        <v>0.54</v>
      </c>
      <c r="H29" s="8">
        <v>0.46</v>
      </c>
    </row>
    <row r="30" spans="1:8" x14ac:dyDescent="0.35">
      <c r="A30" s="4" t="s">
        <v>81</v>
      </c>
      <c r="B30" s="6">
        <v>365</v>
      </c>
      <c r="C30" s="7">
        <v>118590</v>
      </c>
      <c r="D30" s="7">
        <v>63250</v>
      </c>
      <c r="E30" s="7">
        <v>55340</v>
      </c>
      <c r="F30" s="7">
        <v>10670</v>
      </c>
      <c r="G30" s="8">
        <v>0.53</v>
      </c>
      <c r="H30" s="8">
        <v>0.47</v>
      </c>
    </row>
    <row r="31" spans="1:8" x14ac:dyDescent="0.35">
      <c r="A31" s="4" t="s">
        <v>82</v>
      </c>
      <c r="B31" s="6">
        <v>170</v>
      </c>
      <c r="C31" s="7">
        <v>71995</v>
      </c>
      <c r="D31" s="7">
        <v>49455</v>
      </c>
      <c r="E31" s="7">
        <v>22540</v>
      </c>
      <c r="F31" s="7">
        <v>1770</v>
      </c>
      <c r="G31" s="8">
        <v>0.69</v>
      </c>
      <c r="H31" s="8">
        <v>0.31</v>
      </c>
    </row>
    <row r="32" spans="1:8" x14ac:dyDescent="0.35">
      <c r="A32" s="4" t="s">
        <v>83</v>
      </c>
      <c r="B32" s="6">
        <v>1610</v>
      </c>
      <c r="C32" s="7">
        <v>524505</v>
      </c>
      <c r="D32" s="7">
        <v>267810</v>
      </c>
      <c r="E32" s="7">
        <v>256690</v>
      </c>
      <c r="F32" s="7">
        <v>75625</v>
      </c>
      <c r="G32" s="8">
        <v>0.51</v>
      </c>
      <c r="H32" s="8">
        <v>0.49</v>
      </c>
    </row>
    <row r="33" spans="1:8" x14ac:dyDescent="0.35">
      <c r="A33" s="4" t="s">
        <v>84</v>
      </c>
      <c r="B33" s="6">
        <v>4090</v>
      </c>
      <c r="C33" s="7">
        <v>1297460</v>
      </c>
      <c r="D33" s="7">
        <v>689250</v>
      </c>
      <c r="E33" s="7">
        <v>608210</v>
      </c>
      <c r="F33" s="7">
        <v>206230</v>
      </c>
      <c r="G33" s="8">
        <v>0.53</v>
      </c>
      <c r="H33" s="8">
        <v>0.47</v>
      </c>
    </row>
    <row r="34" spans="1:8" x14ac:dyDescent="0.35">
      <c r="A34" s="4" t="s">
        <v>85</v>
      </c>
      <c r="B34" s="6">
        <v>1175</v>
      </c>
      <c r="C34" s="7">
        <v>387380</v>
      </c>
      <c r="D34" s="7">
        <v>203140</v>
      </c>
      <c r="E34" s="7">
        <v>184240</v>
      </c>
      <c r="F34" s="7">
        <v>60355</v>
      </c>
      <c r="G34" s="8">
        <v>0.52</v>
      </c>
      <c r="H34" s="8">
        <v>0.48</v>
      </c>
    </row>
    <row r="35" spans="1:8" x14ac:dyDescent="0.35">
      <c r="A35" s="4" t="s">
        <v>86</v>
      </c>
      <c r="B35" s="6">
        <v>320</v>
      </c>
      <c r="C35" s="7">
        <v>87045</v>
      </c>
      <c r="D35" s="7">
        <v>42510</v>
      </c>
      <c r="E35" s="7">
        <v>44535</v>
      </c>
      <c r="F35" s="7">
        <v>16490</v>
      </c>
      <c r="G35" s="8">
        <v>0.49</v>
      </c>
      <c r="H35" s="8">
        <v>0.51</v>
      </c>
    </row>
    <row r="36" spans="1:8" x14ac:dyDescent="0.35">
      <c r="A36" s="4" t="s">
        <v>87</v>
      </c>
      <c r="B36" s="6">
        <v>2545</v>
      </c>
      <c r="C36" s="7">
        <v>846380</v>
      </c>
      <c r="D36" s="7">
        <v>463990</v>
      </c>
      <c r="E36" s="7">
        <v>382390</v>
      </c>
      <c r="F36" s="7">
        <v>120525</v>
      </c>
      <c r="G36" s="8">
        <v>0.55000000000000004</v>
      </c>
      <c r="H36" s="8">
        <v>0.45</v>
      </c>
    </row>
    <row r="37" spans="1:8" x14ac:dyDescent="0.35">
      <c r="A37" s="4" t="s">
        <v>88</v>
      </c>
      <c r="B37" s="6">
        <v>7225</v>
      </c>
      <c r="C37" s="7">
        <v>2531265</v>
      </c>
      <c r="D37" s="7">
        <v>1342680</v>
      </c>
      <c r="E37" s="7">
        <v>1188590</v>
      </c>
      <c r="F37" s="7">
        <v>418630</v>
      </c>
      <c r="G37" s="8">
        <v>0.53</v>
      </c>
      <c r="H37" s="8">
        <v>0.47</v>
      </c>
    </row>
    <row r="38" spans="1:8" x14ac:dyDescent="0.35">
      <c r="A38" s="4" t="s">
        <v>89</v>
      </c>
      <c r="B38" s="6">
        <v>1355</v>
      </c>
      <c r="C38" s="7">
        <v>459540</v>
      </c>
      <c r="D38" s="7">
        <v>241525</v>
      </c>
      <c r="E38" s="7">
        <v>218015</v>
      </c>
      <c r="F38" s="7">
        <v>85095</v>
      </c>
      <c r="G38" s="8">
        <v>0.53</v>
      </c>
      <c r="H38" s="8">
        <v>0.47</v>
      </c>
    </row>
    <row r="39" spans="1:8" x14ac:dyDescent="0.35">
      <c r="A39" s="4" t="s">
        <v>90</v>
      </c>
      <c r="B39" s="6">
        <v>2870</v>
      </c>
      <c r="C39" s="7">
        <v>937420</v>
      </c>
      <c r="D39" s="7">
        <v>513585</v>
      </c>
      <c r="E39" s="7">
        <v>423835</v>
      </c>
      <c r="F39" s="7">
        <v>134885</v>
      </c>
      <c r="G39" s="8">
        <v>0.55000000000000004</v>
      </c>
      <c r="H39" s="8">
        <v>0.45</v>
      </c>
    </row>
    <row r="40" spans="1:8" x14ac:dyDescent="0.35">
      <c r="A40" s="4" t="s">
        <v>91</v>
      </c>
      <c r="B40" s="6">
        <v>2760</v>
      </c>
      <c r="C40" s="7">
        <v>839410</v>
      </c>
      <c r="D40" s="7">
        <v>409810</v>
      </c>
      <c r="E40" s="7">
        <v>429600</v>
      </c>
      <c r="F40" s="7">
        <v>154910</v>
      </c>
      <c r="G40" s="8">
        <v>0.49</v>
      </c>
      <c r="H40" s="8">
        <v>0.51</v>
      </c>
    </row>
    <row r="41" spans="1:8" x14ac:dyDescent="0.35">
      <c r="A41" s="4" t="s">
        <v>23</v>
      </c>
      <c r="B41" t="s">
        <v>24</v>
      </c>
    </row>
    <row r="42" spans="1:8" x14ac:dyDescent="0.35">
      <c r="A42" s="4" t="s">
        <v>25</v>
      </c>
      <c r="B42" t="s">
        <v>26</v>
      </c>
    </row>
    <row r="43" spans="1:8" x14ac:dyDescent="0.35">
      <c r="A43" s="4" t="s">
        <v>27</v>
      </c>
      <c r="B43" t="s">
        <v>28</v>
      </c>
    </row>
    <row r="44" spans="1:8" x14ac:dyDescent="0.35">
      <c r="A44" s="4"/>
    </row>
    <row r="45" spans="1:8" x14ac:dyDescent="0.35">
      <c r="A45" s="4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9"/>
  <sheetViews>
    <sheetView showGridLines="0" workbookViewId="0"/>
  </sheetViews>
  <sheetFormatPr defaultColWidth="11.07421875" defaultRowHeight="15.5" x14ac:dyDescent="0.35"/>
  <cols>
    <col min="1" max="1" width="22.69140625" customWidth="1"/>
    <col min="2" max="2" width="12.69140625" customWidth="1"/>
  </cols>
  <sheetData>
    <row r="1" spans="1:2" ht="19.5" x14ac:dyDescent="0.45">
      <c r="A1" s="1" t="s">
        <v>92</v>
      </c>
    </row>
    <row r="2" spans="1:2" x14ac:dyDescent="0.35">
      <c r="A2" t="s">
        <v>36</v>
      </c>
    </row>
    <row r="3" spans="1:2" x14ac:dyDescent="0.35">
      <c r="A3" t="s">
        <v>37</v>
      </c>
    </row>
    <row r="4" spans="1:2" x14ac:dyDescent="0.35">
      <c r="A4" t="s">
        <v>38</v>
      </c>
    </row>
    <row r="5" spans="1:2" x14ac:dyDescent="0.35">
      <c r="A5" t="s">
        <v>39</v>
      </c>
    </row>
    <row r="6" spans="1:2" ht="46.5" x14ac:dyDescent="0.35">
      <c r="A6" s="3" t="s">
        <v>40</v>
      </c>
      <c r="B6" s="5" t="s">
        <v>93</v>
      </c>
    </row>
    <row r="7" spans="1:2" x14ac:dyDescent="0.35">
      <c r="A7" s="4" t="s">
        <v>94</v>
      </c>
      <c r="B7" s="6">
        <v>33375</v>
      </c>
    </row>
    <row r="8" spans="1:2" x14ac:dyDescent="0.35">
      <c r="A8" s="4" t="s">
        <v>49</v>
      </c>
      <c r="B8" s="6">
        <v>85</v>
      </c>
    </row>
    <row r="9" spans="1:2" x14ac:dyDescent="0.35">
      <c r="A9" s="4" t="s">
        <v>50</v>
      </c>
      <c r="B9" s="6">
        <v>480</v>
      </c>
    </row>
    <row r="10" spans="1:2" x14ac:dyDescent="0.35">
      <c r="A10" s="4" t="s">
        <v>51</v>
      </c>
      <c r="B10" s="6">
        <v>2470</v>
      </c>
    </row>
    <row r="11" spans="1:2" x14ac:dyDescent="0.35">
      <c r="A11" s="4" t="s">
        <v>52</v>
      </c>
      <c r="B11" s="6">
        <v>12710</v>
      </c>
    </row>
    <row r="12" spans="1:2" x14ac:dyDescent="0.35">
      <c r="A12" s="4" t="s">
        <v>53</v>
      </c>
      <c r="B12" s="6">
        <v>22975</v>
      </c>
    </row>
    <row r="13" spans="1:2" x14ac:dyDescent="0.35">
      <c r="A13" s="4" t="s">
        <v>54</v>
      </c>
      <c r="B13" s="6">
        <v>33145</v>
      </c>
    </row>
    <row r="14" spans="1:2" x14ac:dyDescent="0.35">
      <c r="A14" s="9" t="s">
        <v>55</v>
      </c>
      <c r="B14" s="10">
        <v>33375</v>
      </c>
    </row>
    <row r="15" spans="1:2" x14ac:dyDescent="0.35">
      <c r="A15" s="4" t="s">
        <v>23</v>
      </c>
      <c r="B15" t="s">
        <v>24</v>
      </c>
    </row>
    <row r="16" spans="1:2" x14ac:dyDescent="0.35">
      <c r="A16" s="4" t="s">
        <v>25</v>
      </c>
      <c r="B16" t="s">
        <v>26</v>
      </c>
    </row>
    <row r="17" spans="1:2" x14ac:dyDescent="0.35">
      <c r="A17" s="4" t="s">
        <v>27</v>
      </c>
      <c r="B17" t="s">
        <v>28</v>
      </c>
    </row>
    <row r="18" spans="1:2" x14ac:dyDescent="0.35">
      <c r="A18" s="4"/>
    </row>
    <row r="19" spans="1:2" x14ac:dyDescent="0.35">
      <c r="A19" s="4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5"/>
  <sheetViews>
    <sheetView showGridLines="0" workbookViewId="0"/>
  </sheetViews>
  <sheetFormatPr defaultColWidth="11.07421875" defaultRowHeight="15.5" x14ac:dyDescent="0.35"/>
  <cols>
    <col min="1" max="1" width="22.69140625" customWidth="1"/>
    <col min="2" max="2" width="12.69140625" customWidth="1"/>
  </cols>
  <sheetData>
    <row r="1" spans="1:2" ht="19.5" x14ac:dyDescent="0.45">
      <c r="A1" s="1" t="s">
        <v>95</v>
      </c>
    </row>
    <row r="2" spans="1:2" x14ac:dyDescent="0.35">
      <c r="A2" t="s">
        <v>36</v>
      </c>
    </row>
    <row r="3" spans="1:2" x14ac:dyDescent="0.35">
      <c r="A3" t="s">
        <v>37</v>
      </c>
    </row>
    <row r="4" spans="1:2" x14ac:dyDescent="0.35">
      <c r="A4" t="s">
        <v>57</v>
      </c>
    </row>
    <row r="5" spans="1:2" x14ac:dyDescent="0.35">
      <c r="A5" t="s">
        <v>39</v>
      </c>
    </row>
    <row r="6" spans="1:2" ht="46.5" x14ac:dyDescent="0.35">
      <c r="A6" s="3" t="s">
        <v>58</v>
      </c>
      <c r="B6" s="5" t="s">
        <v>93</v>
      </c>
    </row>
    <row r="7" spans="1:2" x14ac:dyDescent="0.35">
      <c r="A7" s="9" t="s">
        <v>48</v>
      </c>
      <c r="B7" s="10">
        <v>33375</v>
      </c>
    </row>
    <row r="8" spans="1:2" x14ac:dyDescent="0.35">
      <c r="A8" s="4" t="s">
        <v>59</v>
      </c>
      <c r="B8" s="6">
        <v>1460</v>
      </c>
    </row>
    <row r="9" spans="1:2" x14ac:dyDescent="0.35">
      <c r="A9" s="4" t="s">
        <v>60</v>
      </c>
      <c r="B9" s="6">
        <v>1775</v>
      </c>
    </row>
    <row r="10" spans="1:2" x14ac:dyDescent="0.35">
      <c r="A10" s="4" t="s">
        <v>61</v>
      </c>
      <c r="B10" s="6">
        <v>475</v>
      </c>
    </row>
    <row r="11" spans="1:2" x14ac:dyDescent="0.35">
      <c r="A11" s="4" t="s">
        <v>62</v>
      </c>
      <c r="B11" s="6">
        <v>490</v>
      </c>
    </row>
    <row r="12" spans="1:2" x14ac:dyDescent="0.35">
      <c r="A12" s="4" t="s">
        <v>63</v>
      </c>
      <c r="B12" s="6">
        <v>370</v>
      </c>
    </row>
    <row r="13" spans="1:2" x14ac:dyDescent="0.35">
      <c r="A13" s="4" t="s">
        <v>64</v>
      </c>
      <c r="B13" s="6">
        <v>985</v>
      </c>
    </row>
    <row r="14" spans="1:2" x14ac:dyDescent="0.35">
      <c r="A14" s="4" t="s">
        <v>65</v>
      </c>
      <c r="B14" s="6">
        <v>725</v>
      </c>
    </row>
    <row r="15" spans="1:2" x14ac:dyDescent="0.35">
      <c r="A15" s="4" t="s">
        <v>66</v>
      </c>
      <c r="B15" s="6">
        <v>995</v>
      </c>
    </row>
    <row r="16" spans="1:2" x14ac:dyDescent="0.35">
      <c r="A16" s="4" t="s">
        <v>67</v>
      </c>
      <c r="B16" s="6">
        <v>585</v>
      </c>
    </row>
    <row r="17" spans="1:2" x14ac:dyDescent="0.35">
      <c r="A17" s="4" t="s">
        <v>68</v>
      </c>
      <c r="B17" s="6">
        <v>440</v>
      </c>
    </row>
    <row r="18" spans="1:2" x14ac:dyDescent="0.35">
      <c r="A18" s="4" t="s">
        <v>69</v>
      </c>
      <c r="B18" s="6">
        <v>510</v>
      </c>
    </row>
    <row r="19" spans="1:2" x14ac:dyDescent="0.35">
      <c r="A19" s="4" t="s">
        <v>70</v>
      </c>
      <c r="B19" s="6">
        <v>1355</v>
      </c>
    </row>
    <row r="20" spans="1:2" x14ac:dyDescent="0.35">
      <c r="A20" s="4" t="s">
        <v>71</v>
      </c>
      <c r="B20" s="6">
        <v>975</v>
      </c>
    </row>
    <row r="21" spans="1:2" x14ac:dyDescent="0.35">
      <c r="A21" s="4" t="s">
        <v>72</v>
      </c>
      <c r="B21" s="6">
        <v>2290</v>
      </c>
    </row>
    <row r="22" spans="1:2" x14ac:dyDescent="0.35">
      <c r="A22" s="4" t="s">
        <v>73</v>
      </c>
      <c r="B22" s="6">
        <v>5370</v>
      </c>
    </row>
    <row r="23" spans="1:2" x14ac:dyDescent="0.35">
      <c r="A23" s="4" t="s">
        <v>74</v>
      </c>
      <c r="B23" s="6">
        <v>790</v>
      </c>
    </row>
    <row r="24" spans="1:2" x14ac:dyDescent="0.35">
      <c r="A24" s="4" t="s">
        <v>75</v>
      </c>
      <c r="B24" s="6">
        <v>665</v>
      </c>
    </row>
    <row r="25" spans="1:2" x14ac:dyDescent="0.35">
      <c r="A25" s="4" t="s">
        <v>76</v>
      </c>
      <c r="B25" s="6">
        <v>450</v>
      </c>
    </row>
    <row r="26" spans="1:2" x14ac:dyDescent="0.35">
      <c r="A26" s="4" t="s">
        <v>77</v>
      </c>
      <c r="B26" s="6">
        <v>435</v>
      </c>
    </row>
    <row r="27" spans="1:2" x14ac:dyDescent="0.35">
      <c r="A27" s="4" t="s">
        <v>78</v>
      </c>
      <c r="B27" s="6">
        <v>110</v>
      </c>
    </row>
    <row r="28" spans="1:2" x14ac:dyDescent="0.35">
      <c r="A28" s="4" t="s">
        <v>79</v>
      </c>
      <c r="B28" s="6">
        <v>1145</v>
      </c>
    </row>
    <row r="29" spans="1:2" x14ac:dyDescent="0.35">
      <c r="A29" s="4" t="s">
        <v>80</v>
      </c>
      <c r="B29" s="6">
        <v>2925</v>
      </c>
    </row>
    <row r="30" spans="1:2" x14ac:dyDescent="0.35">
      <c r="A30" s="4" t="s">
        <v>81</v>
      </c>
      <c r="B30" s="6">
        <v>120</v>
      </c>
    </row>
    <row r="31" spans="1:2" x14ac:dyDescent="0.35">
      <c r="A31" s="4" t="s">
        <v>82</v>
      </c>
      <c r="B31" s="6">
        <v>125</v>
      </c>
    </row>
    <row r="32" spans="1:2" x14ac:dyDescent="0.35">
      <c r="A32" s="4" t="s">
        <v>83</v>
      </c>
      <c r="B32" s="6">
        <v>550</v>
      </c>
    </row>
    <row r="33" spans="1:2" x14ac:dyDescent="0.35">
      <c r="A33" s="4" t="s">
        <v>84</v>
      </c>
      <c r="B33" s="6">
        <v>1300</v>
      </c>
    </row>
    <row r="34" spans="1:2" x14ac:dyDescent="0.35">
      <c r="A34" s="4" t="s">
        <v>85</v>
      </c>
      <c r="B34" s="6">
        <v>435</v>
      </c>
    </row>
    <row r="35" spans="1:2" x14ac:dyDescent="0.35">
      <c r="A35" s="4" t="s">
        <v>86</v>
      </c>
      <c r="B35" s="6">
        <v>95</v>
      </c>
    </row>
    <row r="36" spans="1:2" x14ac:dyDescent="0.35">
      <c r="A36" s="4" t="s">
        <v>87</v>
      </c>
      <c r="B36" s="6">
        <v>820</v>
      </c>
    </row>
    <row r="37" spans="1:2" x14ac:dyDescent="0.35">
      <c r="A37" s="4" t="s">
        <v>88</v>
      </c>
      <c r="B37" s="6">
        <v>2475</v>
      </c>
    </row>
    <row r="38" spans="1:2" x14ac:dyDescent="0.35">
      <c r="A38" s="4" t="s">
        <v>89</v>
      </c>
      <c r="B38" s="6">
        <v>445</v>
      </c>
    </row>
    <row r="39" spans="1:2" x14ac:dyDescent="0.35">
      <c r="A39" s="4" t="s">
        <v>90</v>
      </c>
      <c r="B39" s="6">
        <v>875</v>
      </c>
    </row>
    <row r="40" spans="1:2" x14ac:dyDescent="0.35">
      <c r="A40" s="4" t="s">
        <v>91</v>
      </c>
      <c r="B40" s="6">
        <v>895</v>
      </c>
    </row>
    <row r="41" spans="1:2" x14ac:dyDescent="0.35">
      <c r="A41" s="4" t="s">
        <v>23</v>
      </c>
      <c r="B41" t="s">
        <v>24</v>
      </c>
    </row>
    <row r="42" spans="1:2" x14ac:dyDescent="0.35">
      <c r="A42" s="4" t="s">
        <v>25</v>
      </c>
      <c r="B42" t="s">
        <v>26</v>
      </c>
    </row>
    <row r="43" spans="1:2" x14ac:dyDescent="0.35">
      <c r="A43" s="4" t="s">
        <v>27</v>
      </c>
      <c r="B43" t="s">
        <v>28</v>
      </c>
    </row>
    <row r="44" spans="1:2" x14ac:dyDescent="0.35">
      <c r="A44" s="4"/>
    </row>
    <row r="45" spans="1:2" x14ac:dyDescent="0.35">
      <c r="A45" s="4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8"/>
  <sheetViews>
    <sheetView showGridLines="0" workbookViewId="0"/>
  </sheetViews>
  <sheetFormatPr defaultColWidth="11.07421875" defaultRowHeight="15.5" x14ac:dyDescent="0.35"/>
  <cols>
    <col min="1" max="1" width="22.69140625" customWidth="1"/>
    <col min="2" max="8" width="12.69140625" customWidth="1"/>
  </cols>
  <sheetData>
    <row r="1" spans="1:8" ht="19.5" x14ac:dyDescent="0.45">
      <c r="A1" s="1" t="s">
        <v>96</v>
      </c>
    </row>
    <row r="2" spans="1:8" x14ac:dyDescent="0.35">
      <c r="A2" t="s">
        <v>36</v>
      </c>
    </row>
    <row r="3" spans="1:8" x14ac:dyDescent="0.35">
      <c r="A3" t="s">
        <v>37</v>
      </c>
    </row>
    <row r="4" spans="1:8" x14ac:dyDescent="0.35">
      <c r="A4" t="s">
        <v>97</v>
      </c>
    </row>
    <row r="5" spans="1:8" x14ac:dyDescent="0.35">
      <c r="A5" t="s">
        <v>39</v>
      </c>
    </row>
    <row r="6" spans="1:8" ht="46.5" x14ac:dyDescent="0.35">
      <c r="A6" s="3" t="s">
        <v>40</v>
      </c>
      <c r="B6" s="5" t="s">
        <v>98</v>
      </c>
      <c r="C6" s="5" t="s">
        <v>99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104</v>
      </c>
    </row>
    <row r="7" spans="1:8" x14ac:dyDescent="0.35">
      <c r="A7" s="4" t="s">
        <v>105</v>
      </c>
      <c r="B7" s="6">
        <v>5</v>
      </c>
      <c r="C7" s="6">
        <v>5</v>
      </c>
      <c r="D7" s="6">
        <v>0</v>
      </c>
      <c r="E7" s="6">
        <v>0</v>
      </c>
      <c r="F7" s="8">
        <v>1</v>
      </c>
      <c r="G7" s="8">
        <v>0</v>
      </c>
      <c r="H7" s="8">
        <v>0</v>
      </c>
    </row>
    <row r="8" spans="1:8" x14ac:dyDescent="0.35">
      <c r="A8" s="4" t="s">
        <v>49</v>
      </c>
      <c r="B8" s="6">
        <v>330</v>
      </c>
      <c r="C8" s="6">
        <v>270</v>
      </c>
      <c r="D8" s="6">
        <v>25</v>
      </c>
      <c r="E8" s="6">
        <v>30</v>
      </c>
      <c r="F8" s="8">
        <v>0.82</v>
      </c>
      <c r="G8" s="8">
        <v>0.08</v>
      </c>
      <c r="H8" s="8">
        <v>0.09</v>
      </c>
    </row>
    <row r="9" spans="1:8" x14ac:dyDescent="0.35">
      <c r="A9" s="4" t="s">
        <v>50</v>
      </c>
      <c r="B9" s="6">
        <v>1505</v>
      </c>
      <c r="C9" s="6">
        <v>1240</v>
      </c>
      <c r="D9" s="6">
        <v>145</v>
      </c>
      <c r="E9" s="6">
        <v>120</v>
      </c>
      <c r="F9" s="8">
        <v>0.82</v>
      </c>
      <c r="G9" s="8">
        <v>0.1</v>
      </c>
      <c r="H9" s="8">
        <v>0.08</v>
      </c>
    </row>
    <row r="10" spans="1:8" x14ac:dyDescent="0.35">
      <c r="A10" s="4" t="s">
        <v>51</v>
      </c>
      <c r="B10" s="6">
        <v>9260</v>
      </c>
      <c r="C10" s="6">
        <v>7290</v>
      </c>
      <c r="D10" s="6">
        <v>910</v>
      </c>
      <c r="E10" s="6">
        <v>1060</v>
      </c>
      <c r="F10" s="8">
        <v>0.79</v>
      </c>
      <c r="G10" s="8">
        <v>0.1</v>
      </c>
      <c r="H10" s="8">
        <v>0.11</v>
      </c>
    </row>
    <row r="11" spans="1:8" x14ac:dyDescent="0.35">
      <c r="A11" s="4" t="s">
        <v>52</v>
      </c>
      <c r="B11" s="6">
        <v>21900</v>
      </c>
      <c r="C11" s="6">
        <v>17000</v>
      </c>
      <c r="D11" s="6">
        <v>2230</v>
      </c>
      <c r="E11" s="6">
        <v>2670</v>
      </c>
      <c r="F11" s="8">
        <v>0.78</v>
      </c>
      <c r="G11" s="8">
        <v>0.1</v>
      </c>
      <c r="H11" s="8">
        <v>0.12</v>
      </c>
    </row>
    <row r="12" spans="1:8" x14ac:dyDescent="0.35">
      <c r="A12" s="4" t="s">
        <v>53</v>
      </c>
      <c r="B12" s="6">
        <v>32120</v>
      </c>
      <c r="C12" s="6">
        <v>24905</v>
      </c>
      <c r="D12" s="6">
        <v>3305</v>
      </c>
      <c r="E12" s="6">
        <v>3905</v>
      </c>
      <c r="F12" s="8">
        <v>0.78</v>
      </c>
      <c r="G12" s="8">
        <v>0.1</v>
      </c>
      <c r="H12" s="8">
        <v>0.12</v>
      </c>
    </row>
    <row r="13" spans="1:8" x14ac:dyDescent="0.35">
      <c r="A13" s="4" t="s">
        <v>54</v>
      </c>
      <c r="B13" s="6">
        <v>42720</v>
      </c>
      <c r="C13" s="6">
        <v>33200</v>
      </c>
      <c r="D13" s="6">
        <v>4385</v>
      </c>
      <c r="E13" s="6">
        <v>5135</v>
      </c>
      <c r="F13" s="8">
        <v>0.78</v>
      </c>
      <c r="G13" s="8">
        <v>0.1</v>
      </c>
      <c r="H13" s="8">
        <v>0.12</v>
      </c>
    </row>
    <row r="14" spans="1:8" x14ac:dyDescent="0.35">
      <c r="A14" s="4" t="s">
        <v>23</v>
      </c>
      <c r="B14" t="s">
        <v>24</v>
      </c>
    </row>
    <row r="15" spans="1:8" x14ac:dyDescent="0.35">
      <c r="A15" s="4" t="s">
        <v>29</v>
      </c>
      <c r="B15" t="s">
        <v>30</v>
      </c>
    </row>
    <row r="16" spans="1:8" x14ac:dyDescent="0.35">
      <c r="A16" s="4" t="s">
        <v>31</v>
      </c>
      <c r="B16" t="s">
        <v>32</v>
      </c>
    </row>
    <row r="17" spans="1:2" x14ac:dyDescent="0.35">
      <c r="A17" s="4" t="s">
        <v>33</v>
      </c>
      <c r="B17" t="s">
        <v>34</v>
      </c>
    </row>
    <row r="18" spans="1:2" x14ac:dyDescent="0.35">
      <c r="A18" s="4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"/>
  <sheetViews>
    <sheetView showGridLines="0" workbookViewId="0">
      <selection activeCell="C7" sqref="C7:C13"/>
    </sheetView>
  </sheetViews>
  <sheetFormatPr defaultColWidth="11.07421875" defaultRowHeight="15.5" x14ac:dyDescent="0.35"/>
  <cols>
    <col min="1" max="1" width="22.69140625" customWidth="1"/>
    <col min="2" max="10" width="12.69140625" customWidth="1"/>
  </cols>
  <sheetData>
    <row r="1" spans="1:10" ht="19.5" x14ac:dyDescent="0.45">
      <c r="A1" s="1" t="s">
        <v>106</v>
      </c>
    </row>
    <row r="2" spans="1:10" x14ac:dyDescent="0.35">
      <c r="A2" t="s">
        <v>36</v>
      </c>
    </row>
    <row r="3" spans="1:10" x14ac:dyDescent="0.35">
      <c r="A3" t="s">
        <v>37</v>
      </c>
    </row>
    <row r="4" spans="1:10" x14ac:dyDescent="0.35">
      <c r="A4" t="s">
        <v>97</v>
      </c>
    </row>
    <row r="5" spans="1:10" x14ac:dyDescent="0.35">
      <c r="A5" t="s">
        <v>39</v>
      </c>
    </row>
    <row r="6" spans="1:10" ht="46.5" x14ac:dyDescent="0.35">
      <c r="A6" s="3" t="s">
        <v>40</v>
      </c>
      <c r="B6" s="5" t="s">
        <v>98</v>
      </c>
      <c r="C6" s="5" t="s">
        <v>107</v>
      </c>
      <c r="D6" s="5" t="s">
        <v>108</v>
      </c>
      <c r="E6" s="5" t="s">
        <v>109</v>
      </c>
      <c r="F6" s="5" t="s">
        <v>110</v>
      </c>
      <c r="G6" s="5" t="s">
        <v>111</v>
      </c>
      <c r="H6" s="5" t="s">
        <v>112</v>
      </c>
      <c r="I6" s="5" t="s">
        <v>113</v>
      </c>
      <c r="J6" s="5" t="s">
        <v>114</v>
      </c>
    </row>
    <row r="7" spans="1:10" x14ac:dyDescent="0.35">
      <c r="A7" s="4" t="s">
        <v>105</v>
      </c>
      <c r="B7" s="6">
        <v>5</v>
      </c>
      <c r="C7" s="6">
        <v>5</v>
      </c>
      <c r="D7" s="6">
        <v>0</v>
      </c>
      <c r="E7" s="6">
        <v>0</v>
      </c>
      <c r="F7" s="6">
        <v>0</v>
      </c>
      <c r="G7" s="8">
        <v>1</v>
      </c>
      <c r="H7" s="8">
        <v>0</v>
      </c>
      <c r="I7" s="8">
        <v>0</v>
      </c>
      <c r="J7" s="8">
        <v>0</v>
      </c>
    </row>
    <row r="8" spans="1:10" x14ac:dyDescent="0.35">
      <c r="A8" s="4" t="s">
        <v>49</v>
      </c>
      <c r="B8" s="6">
        <v>330</v>
      </c>
      <c r="C8" s="6">
        <v>150</v>
      </c>
      <c r="D8" s="6">
        <v>105</v>
      </c>
      <c r="E8" s="6">
        <v>40</v>
      </c>
      <c r="F8" s="6">
        <v>30</v>
      </c>
      <c r="G8" s="8">
        <v>0.46</v>
      </c>
      <c r="H8" s="8">
        <v>0.32</v>
      </c>
      <c r="I8" s="8">
        <v>0.13</v>
      </c>
      <c r="J8" s="8">
        <v>0.1</v>
      </c>
    </row>
    <row r="9" spans="1:10" x14ac:dyDescent="0.35">
      <c r="A9" s="4" t="s">
        <v>50</v>
      </c>
      <c r="B9" s="6">
        <v>1505</v>
      </c>
      <c r="C9" s="6">
        <v>535</v>
      </c>
      <c r="D9" s="6">
        <v>555</v>
      </c>
      <c r="E9" s="6">
        <v>295</v>
      </c>
      <c r="F9" s="6">
        <v>125</v>
      </c>
      <c r="G9" s="8">
        <v>0.36</v>
      </c>
      <c r="H9" s="8">
        <v>0.37</v>
      </c>
      <c r="I9" s="8">
        <v>0.2</v>
      </c>
      <c r="J9" s="8">
        <v>0.08</v>
      </c>
    </row>
    <row r="10" spans="1:10" x14ac:dyDescent="0.35">
      <c r="A10" s="4" t="s">
        <v>51</v>
      </c>
      <c r="B10" s="6">
        <v>9260</v>
      </c>
      <c r="C10" s="6">
        <v>2845</v>
      </c>
      <c r="D10" s="6">
        <v>3300</v>
      </c>
      <c r="E10" s="6">
        <v>2055</v>
      </c>
      <c r="F10" s="6">
        <v>1060</v>
      </c>
      <c r="G10" s="8">
        <v>0.31</v>
      </c>
      <c r="H10" s="8">
        <v>0.36</v>
      </c>
      <c r="I10" s="8">
        <v>0.22</v>
      </c>
      <c r="J10" s="8">
        <v>0.11</v>
      </c>
    </row>
    <row r="11" spans="1:10" x14ac:dyDescent="0.35">
      <c r="A11" s="4" t="s">
        <v>52</v>
      </c>
      <c r="B11" s="6">
        <v>21900</v>
      </c>
      <c r="C11" s="6">
        <v>6670</v>
      </c>
      <c r="D11" s="6">
        <v>7455</v>
      </c>
      <c r="E11" s="6">
        <v>5105</v>
      </c>
      <c r="F11" s="6">
        <v>2670</v>
      </c>
      <c r="G11" s="8">
        <v>0.3</v>
      </c>
      <c r="H11" s="8">
        <v>0.34</v>
      </c>
      <c r="I11" s="8">
        <v>0.23</v>
      </c>
      <c r="J11" s="8">
        <v>0.12</v>
      </c>
    </row>
    <row r="12" spans="1:10" x14ac:dyDescent="0.35">
      <c r="A12" s="4" t="s">
        <v>53</v>
      </c>
      <c r="B12" s="6">
        <v>32120</v>
      </c>
      <c r="C12" s="6">
        <v>9910</v>
      </c>
      <c r="D12" s="6">
        <v>10905</v>
      </c>
      <c r="E12" s="6">
        <v>7395</v>
      </c>
      <c r="F12" s="6">
        <v>3905</v>
      </c>
      <c r="G12" s="8">
        <v>0.31</v>
      </c>
      <c r="H12" s="8">
        <v>0.34</v>
      </c>
      <c r="I12" s="8">
        <v>0.23</v>
      </c>
      <c r="J12" s="8">
        <v>0.12</v>
      </c>
    </row>
    <row r="13" spans="1:10" x14ac:dyDescent="0.35">
      <c r="A13" s="4" t="s">
        <v>54</v>
      </c>
      <c r="B13" s="6">
        <v>42720</v>
      </c>
      <c r="C13" s="6">
        <v>13235</v>
      </c>
      <c r="D13" s="6">
        <v>14510</v>
      </c>
      <c r="E13" s="6">
        <v>9840</v>
      </c>
      <c r="F13" s="6">
        <v>5135</v>
      </c>
      <c r="G13" s="8">
        <v>0.31</v>
      </c>
      <c r="H13" s="8">
        <v>0.34</v>
      </c>
      <c r="I13" s="8">
        <v>0.23</v>
      </c>
      <c r="J13" s="8">
        <v>0.12</v>
      </c>
    </row>
    <row r="14" spans="1:10" x14ac:dyDescent="0.35">
      <c r="A14" s="4" t="s">
        <v>23</v>
      </c>
      <c r="B14" t="s">
        <v>24</v>
      </c>
    </row>
    <row r="15" spans="1:10" x14ac:dyDescent="0.35">
      <c r="A15" s="4" t="s">
        <v>29</v>
      </c>
      <c r="B15" t="s">
        <v>30</v>
      </c>
    </row>
    <row r="16" spans="1:10" x14ac:dyDescent="0.35">
      <c r="A16" s="4" t="s">
        <v>31</v>
      </c>
      <c r="B16" t="s">
        <v>32</v>
      </c>
    </row>
    <row r="17" spans="1:2" x14ac:dyDescent="0.35">
      <c r="A17" s="4" t="s">
        <v>33</v>
      </c>
      <c r="B17" t="s">
        <v>34</v>
      </c>
    </row>
    <row r="18" spans="1:2" x14ac:dyDescent="0.35">
      <c r="A18" s="4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8"/>
  <sheetViews>
    <sheetView showGridLines="0" workbookViewId="0">
      <selection activeCell="C13" sqref="C13"/>
    </sheetView>
  </sheetViews>
  <sheetFormatPr defaultColWidth="11.07421875" defaultRowHeight="15.5" x14ac:dyDescent="0.35"/>
  <cols>
    <col min="1" max="1" width="22.69140625" customWidth="1"/>
    <col min="2" max="8" width="12.69140625" customWidth="1"/>
  </cols>
  <sheetData>
    <row r="1" spans="1:8" ht="19.5" x14ac:dyDescent="0.45">
      <c r="A1" s="1" t="s">
        <v>115</v>
      </c>
    </row>
    <row r="2" spans="1:8" x14ac:dyDescent="0.35">
      <c r="A2" t="s">
        <v>36</v>
      </c>
    </row>
    <row r="3" spans="1:8" x14ac:dyDescent="0.35">
      <c r="A3" t="s">
        <v>37</v>
      </c>
    </row>
    <row r="4" spans="1:8" x14ac:dyDescent="0.35">
      <c r="A4" t="s">
        <v>97</v>
      </c>
    </row>
    <row r="5" spans="1:8" x14ac:dyDescent="0.35">
      <c r="A5" t="s">
        <v>39</v>
      </c>
    </row>
    <row r="6" spans="1:8" ht="46.5" x14ac:dyDescent="0.35">
      <c r="A6" s="3" t="s">
        <v>40</v>
      </c>
      <c r="B6" s="5" t="s">
        <v>98</v>
      </c>
      <c r="C6" s="5" t="s">
        <v>116</v>
      </c>
      <c r="D6" s="5" t="s">
        <v>117</v>
      </c>
      <c r="E6" s="5" t="s">
        <v>118</v>
      </c>
      <c r="F6" s="5" t="s">
        <v>119</v>
      </c>
      <c r="G6" s="5" t="s">
        <v>120</v>
      </c>
      <c r="H6" s="5" t="s">
        <v>114</v>
      </c>
    </row>
    <row r="7" spans="1:8" x14ac:dyDescent="0.35">
      <c r="A7" s="4" t="s">
        <v>105</v>
      </c>
      <c r="B7" s="6">
        <v>5</v>
      </c>
      <c r="C7" s="6">
        <v>5</v>
      </c>
      <c r="D7" s="6">
        <v>0</v>
      </c>
      <c r="E7" s="6">
        <v>0</v>
      </c>
      <c r="F7" s="8">
        <v>1</v>
      </c>
      <c r="G7" s="8">
        <v>0</v>
      </c>
      <c r="H7" s="8">
        <v>0</v>
      </c>
    </row>
    <row r="8" spans="1:8" x14ac:dyDescent="0.35">
      <c r="A8" s="4" t="s">
        <v>49</v>
      </c>
      <c r="B8" s="6">
        <v>330</v>
      </c>
      <c r="C8" s="6">
        <v>185</v>
      </c>
      <c r="D8" s="6">
        <v>115</v>
      </c>
      <c r="E8" s="6">
        <v>30</v>
      </c>
      <c r="F8" s="8">
        <v>0.56999999999999995</v>
      </c>
      <c r="G8" s="8">
        <v>0.35</v>
      </c>
      <c r="H8" s="8">
        <v>0.09</v>
      </c>
    </row>
    <row r="9" spans="1:8" x14ac:dyDescent="0.35">
      <c r="A9" s="4" t="s">
        <v>50</v>
      </c>
      <c r="B9" s="6">
        <v>1505</v>
      </c>
      <c r="C9" s="6">
        <v>660</v>
      </c>
      <c r="D9" s="6">
        <v>700</v>
      </c>
      <c r="E9" s="6">
        <v>145</v>
      </c>
      <c r="F9" s="8">
        <v>0.44</v>
      </c>
      <c r="G9" s="8">
        <v>0.46</v>
      </c>
      <c r="H9" s="8">
        <v>0.1</v>
      </c>
    </row>
    <row r="10" spans="1:8" x14ac:dyDescent="0.35">
      <c r="A10" s="4" t="s">
        <v>51</v>
      </c>
      <c r="B10" s="6">
        <v>9260</v>
      </c>
      <c r="C10" s="6">
        <v>5130</v>
      </c>
      <c r="D10" s="6">
        <v>3220</v>
      </c>
      <c r="E10" s="6">
        <v>910</v>
      </c>
      <c r="F10" s="8">
        <v>0.55000000000000004</v>
      </c>
      <c r="G10" s="8">
        <v>0.35</v>
      </c>
      <c r="H10" s="8">
        <v>0.1</v>
      </c>
    </row>
    <row r="11" spans="1:8" x14ac:dyDescent="0.35">
      <c r="A11" s="4" t="s">
        <v>52</v>
      </c>
      <c r="B11" s="6">
        <v>21900</v>
      </c>
      <c r="C11" s="6">
        <v>13330</v>
      </c>
      <c r="D11" s="6">
        <v>6345</v>
      </c>
      <c r="E11" s="6">
        <v>2230</v>
      </c>
      <c r="F11" s="8">
        <v>0.61</v>
      </c>
      <c r="G11" s="8">
        <v>0.28999999999999998</v>
      </c>
      <c r="H11" s="8">
        <v>0.1</v>
      </c>
    </row>
    <row r="12" spans="1:8" x14ac:dyDescent="0.35">
      <c r="A12" s="4" t="s">
        <v>53</v>
      </c>
      <c r="B12" s="6">
        <v>32120</v>
      </c>
      <c r="C12" s="6">
        <v>19795</v>
      </c>
      <c r="D12" s="6">
        <v>9020</v>
      </c>
      <c r="E12" s="6">
        <v>3305</v>
      </c>
      <c r="F12" s="8">
        <v>0.62</v>
      </c>
      <c r="G12" s="8">
        <v>0.28000000000000003</v>
      </c>
      <c r="H12" s="8">
        <v>0.1</v>
      </c>
    </row>
    <row r="13" spans="1:8" x14ac:dyDescent="0.35">
      <c r="A13" s="4" t="s">
        <v>54</v>
      </c>
      <c r="B13" s="6">
        <v>42720</v>
      </c>
      <c r="C13" s="6">
        <v>26495</v>
      </c>
      <c r="D13" s="6">
        <v>11840</v>
      </c>
      <c r="E13" s="6">
        <v>4385</v>
      </c>
      <c r="F13" s="8">
        <v>0.62</v>
      </c>
      <c r="G13" s="8">
        <v>0.28000000000000003</v>
      </c>
      <c r="H13" s="8">
        <v>0.1</v>
      </c>
    </row>
    <row r="14" spans="1:8" x14ac:dyDescent="0.35">
      <c r="A14" s="4" t="s">
        <v>23</v>
      </c>
      <c r="B14" t="s">
        <v>24</v>
      </c>
    </row>
    <row r="15" spans="1:8" x14ac:dyDescent="0.35">
      <c r="A15" s="4" t="s">
        <v>29</v>
      </c>
      <c r="B15" t="s">
        <v>30</v>
      </c>
    </row>
    <row r="16" spans="1:8" x14ac:dyDescent="0.35">
      <c r="A16" s="4" t="s">
        <v>31</v>
      </c>
      <c r="B16" t="s">
        <v>32</v>
      </c>
    </row>
    <row r="17" spans="1:2" x14ac:dyDescent="0.35">
      <c r="A17" s="4" t="s">
        <v>33</v>
      </c>
      <c r="B17" t="s">
        <v>34</v>
      </c>
    </row>
    <row r="18" spans="1:2" x14ac:dyDescent="0.35">
      <c r="A18" s="4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Contents</vt:lpstr>
      <vt:lpstr>Notes</vt:lpstr>
      <vt:lpstr>T1 Payments</vt:lpstr>
      <vt:lpstr>T2 Payments by LA</vt:lpstr>
      <vt:lpstr>T3 Individuals paid</vt:lpstr>
      <vt:lpstr>T4 Individuals paid by LA</vt:lpstr>
      <vt:lpstr>T5 Caseload by award type</vt:lpstr>
      <vt:lpstr>T6 Caseload by care level</vt:lpstr>
      <vt:lpstr>T7 Caseload by mob level</vt:lpstr>
      <vt:lpstr>T8 Caseload by award level</vt:lpstr>
      <vt:lpstr>T9 Caseload by cond and award</vt:lpstr>
      <vt:lpstr>T10 Caseload by cond and care</vt:lpstr>
      <vt:lpstr>T11 Caseload by cond and mob</vt:lpstr>
      <vt:lpstr>T12 Caseload by age band</vt:lpstr>
      <vt:lpstr>T13 Caseload by srti status</vt:lpstr>
      <vt:lpstr>T14 Caseload by 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U739432</dc:creator>
  <cp:lastModifiedBy>Catherine Macfarlane</cp:lastModifiedBy>
  <dcterms:created xsi:type="dcterms:W3CDTF">2025-10-29T17:19:42Z</dcterms:created>
  <dcterms:modified xsi:type="dcterms:W3CDTF">2025-11-03T16:35:29Z</dcterms:modified>
</cp:coreProperties>
</file>