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92AA8160-E627-4BAE-A1C5-A7C51EA494D6}" xr6:coauthVersionLast="47" xr6:coauthVersionMax="47" xr10:uidLastSave="{00000000-0000-0000-0000-000000000000}"/>
  <bookViews>
    <workbookView xWindow="-110" yWindow="-110" windowWidth="19420" windowHeight="10300" tabRatio="871" xr2:uid="{00000000-000D-0000-FFFF-FFFF00000000}"/>
  </bookViews>
  <sheets>
    <sheet name="Cover sheet" sheetId="1" r:id="rId1"/>
    <sheet name="Contents" sheetId="2" r:id="rId2"/>
    <sheet name="Further details" sheetId="3" r:id="rId3"/>
    <sheet name="Diversity data source revision" sheetId="4" r:id="rId4"/>
    <sheet name="Notes" sheetId="5" r:id="rId5"/>
    <sheet name="Table 1 FTE Directly employed" sheetId="6" r:id="rId6"/>
    <sheet name="Table C1 HC Directly employed" sheetId="7" r:id="rId7"/>
    <sheet name="Table 2 HC Contingent workers" sheetId="8" r:id="rId8"/>
    <sheet name="Table 3 Sickness absence" sheetId="9" r:id="rId9"/>
    <sheet name="Table 4 Age" sheetId="10" r:id="rId10"/>
    <sheet name="Table 5 Disability" sheetId="11" r:id="rId11"/>
    <sheet name="Table 6 Ethnic group" sheetId="12" r:id="rId12"/>
    <sheet name="Table 7 Sex" sheetId="13" r:id="rId13"/>
    <sheet name="Table 8 Marital status" sheetId="14" r:id="rId14"/>
    <sheet name="Table 9 Religion" sheetId="15" r:id="rId15"/>
    <sheet name="Table 10 Sexual orientation" sheetId="16" r:id="rId16"/>
    <sheet name="Table 11 Location" sheetId="18" r:id="rId17"/>
    <sheet name="Table 12 Working Pattern" sheetId="19" r:id="rId18"/>
    <sheet name="Chart 1 FTE Directly Employed" sheetId="20" r:id="rId19"/>
    <sheet name="Chart C1 HC Directly Employed" sheetId="21" r:id="rId20"/>
    <sheet name="Chart 2 HC Contingent Workers" sheetId="22" r:id="rId21"/>
    <sheet name="Chart 3 Sickness Absence" sheetId="23" r:id="rId22"/>
    <sheet name="Chart 4 Age" sheetId="24" r:id="rId23"/>
    <sheet name="Chart 5 Disability" sheetId="25" r:id="rId24"/>
    <sheet name="Chart 6 Ethnic group" sheetId="26" r:id="rId25"/>
    <sheet name="Chart 7 Sex" sheetId="27" r:id="rId26"/>
    <sheet name="Chart 8 Marital status" sheetId="28" r:id="rId27"/>
    <sheet name="Chart 9 Religion" sheetId="29" r:id="rId28"/>
    <sheet name="Chart 10 Sexual orientation" sheetId="30" r:id="rId29"/>
    <sheet name="Chart 11 Location" sheetId="32" r:id="rId30"/>
    <sheet name="Chart 12 Working Pattern" sheetId="33"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 l="1"/>
  <c r="A19" i="2"/>
  <c r="A33" i="2"/>
  <c r="A32" i="2"/>
  <c r="A31" i="2"/>
  <c r="A30" i="2"/>
  <c r="A29" i="2"/>
  <c r="A28" i="2"/>
  <c r="A27" i="2"/>
  <c r="A26" i="2"/>
  <c r="A25" i="2"/>
  <c r="A24" i="2"/>
  <c r="A23" i="2"/>
  <c r="A22" i="2"/>
  <c r="A21" i="2"/>
  <c r="A18" i="2"/>
  <c r="A17" i="2"/>
  <c r="A16" i="2"/>
  <c r="A15" i="2"/>
  <c r="A14" i="2"/>
  <c r="A13" i="2"/>
  <c r="A12" i="2"/>
  <c r="A11" i="2"/>
  <c r="A10" i="2"/>
  <c r="A9" i="2"/>
  <c r="A8" i="2"/>
  <c r="A7" i="2"/>
  <c r="A6" i="2"/>
  <c r="A5" i="2"/>
</calcChain>
</file>

<file path=xl/sharedStrings.xml><?xml version="1.0" encoding="utf-8"?>
<sst xmlns="http://schemas.openxmlformats.org/spreadsheetml/2006/main" count="687" uniqueCount="262">
  <si>
    <t>Social Security Scotland workforce statistics to June 2025</t>
  </si>
  <si>
    <t>Further details and definitions</t>
  </si>
  <si>
    <t>Revision to data source for diversity information</t>
  </si>
  <si>
    <t>Notes related to the data in this spreadsheet</t>
  </si>
  <si>
    <t>Table 1: Full time equivalent number of directly employed staff [note 1, 2, 3]</t>
  </si>
  <si>
    <t>Table C1: Headcount of directly employed staff [note 4, 5]</t>
  </si>
  <si>
    <t>Table 2: Headcount of contingent workers [note 4, 5]</t>
  </si>
  <si>
    <t>Table 3: Sickness absence of directly employed staff [note 6, 7, 8, 9, 10, 11]</t>
  </si>
  <si>
    <t>Table 4: Social Security Scotland directly employed staff: by age [note 12, 13]</t>
  </si>
  <si>
    <t>Table 5: Social Security Scotland directly employed staff: by disability [note 14]</t>
  </si>
  <si>
    <t>Table 6: Social Security Scotland directly employed staff: by ethnic group [note 15]</t>
  </si>
  <si>
    <t>Table 7: Social Security Scotland directly employed staff: by sex</t>
  </si>
  <si>
    <t>Table 8: Social Security Scotland directly employed staff: by marital status [note 16]</t>
  </si>
  <si>
    <t>Table 9: Social Security Scotland directly employed staff: by religion [note 17]</t>
  </si>
  <si>
    <t>Table 10: Social Security Scotland directly employed staff: by sexual orientation</t>
  </si>
  <si>
    <t>Chart 1: Full time equivalent number of directly employed staff</t>
  </si>
  <si>
    <t>Chart C1: Headcount of directly employed staff</t>
  </si>
  <si>
    <t>Chart 2: Headcount of contingent workers</t>
  </si>
  <si>
    <t>Chart 3: Sickness absence of directly employed staff</t>
  </si>
  <si>
    <t>Chart 4: Social Security Scotland directly employed staff: by age</t>
  </si>
  <si>
    <t>Chart 5: Social Security Scotland directly employed staff: by disability</t>
  </si>
  <si>
    <t>Chart 6: Social Security Scotland directly employed staff: by ethnic group</t>
  </si>
  <si>
    <t>Chart 7: Social Security Scotland directly employed staff: by sex</t>
  </si>
  <si>
    <t>Chart 8: Social Security Scotland directly employed staff: by marital status</t>
  </si>
  <si>
    <t>Chart 9: Social Security Scotland directly employed staff: by religion</t>
  </si>
  <si>
    <t>Chart 10: Social Security Scotland directly employed staff: by sexual orientation</t>
  </si>
  <si>
    <t>Publication date</t>
  </si>
  <si>
    <t>The data tables in this spreadsheet were originally published at 9.30am on 16 September 2025.</t>
  </si>
  <si>
    <t>The next publication is scheduled to be published in December 2025.</t>
  </si>
  <si>
    <t>Time period</t>
  </si>
  <si>
    <t>September 2018 to June 2025</t>
  </si>
  <si>
    <t>Supplier</t>
  </si>
  <si>
    <t>Social Security Scotland</t>
  </si>
  <si>
    <t>Data source</t>
  </si>
  <si>
    <t>The data in this publication is sourced from information held on the Scottish Government’s Human Resources (HR) system.</t>
  </si>
  <si>
    <t>Key Information</t>
  </si>
  <si>
    <t>This spreadsheet provides information on total workforce numbers, staff sickness absence, staff diversity information, staff location information, and working pattern information.</t>
  </si>
  <si>
    <t>Further information about the data sources and definitions can be found in the "Further details" tab of this spreadsheet.</t>
  </si>
  <si>
    <t>Link to other Social Security Scotland publications (opens in a new window)</t>
  </si>
  <si>
    <t>Contact Us</t>
  </si>
  <si>
    <t>Please get in touch if you need any further information, or have any suggestions for improvement.</t>
  </si>
  <si>
    <t>E-mail: MI@socialsecurity.gov.scot</t>
  </si>
  <si>
    <t>This worksheet contains one table.</t>
  </si>
  <si>
    <t>This worksheet contains one table. The number of full time equivalent directly employed staff are provided for each quarter.</t>
  </si>
  <si>
    <t>Banded rows are used in this table. To remove these, highlight the table, go to the Table Design tab and uncheck the banded rows box.</t>
  </si>
  <si>
    <t>This worksheet contains one table. The headcount of directly employed staff are provided for each quarter.</t>
  </si>
  <si>
    <t>This worksheet contains one table. The headcount of contingent workers are provided for each quarter.</t>
  </si>
  <si>
    <t>This worksheet contains one table. Sickness absences of directly employed staff are provided for each quarter.</t>
  </si>
  <si>
    <t>This worksheet contains one table. The number of directly employed staff are summarised by age group for each quarter. Ages refer to the age of employees at the end of each quarter.</t>
  </si>
  <si>
    <t>This worksheet contains one table. The number of directly employed staff are summarised by disability for each quarter.</t>
  </si>
  <si>
    <t>There is a break in time series between September and December 2024 for this data. For more information, see the "Diversity data source revision" tab.</t>
  </si>
  <si>
    <t>This worksheet contains one table. The number of directly employed staff are summarised by ethnic group for each quarter.</t>
  </si>
  <si>
    <t>This worksheet contains one table. The number of directly employed staff are summarised by sex for each quarter.</t>
  </si>
  <si>
    <t>This worksheet contains one table. The number of directly employed staff are summarised by marital status for each quarter.</t>
  </si>
  <si>
    <t>This worksheet contains one table. The number of directly employed staff are summarised by religion for each quarter.</t>
  </si>
  <si>
    <t>This worksheet contains one table. The number of directly employed staff are summarised by sexual orientation for each quarter.</t>
  </si>
  <si>
    <t>This worksheet contains one table. The number of directly employed staff are summarised by location for each quarter.</t>
  </si>
  <si>
    <t>This worksheet contains one table. The number of directly employed staff are summarised by working pattern for each quarter.</t>
  </si>
  <si>
    <t>This worksheet contains one chart. Alternative text for this chart is located in cell A3.</t>
  </si>
  <si>
    <t>Alternative Text: This chart summarises the full time equivalent number of directly employed staff for each quarterly period from September 2018 to June 2025. The number of permanent and temporary staff are also shown in this chart. The figures used in this chart are located in Table 1 of this document.</t>
  </si>
  <si>
    <t>Alternative Text: This chart shows the headcount of directly employed staff in each quarterly period from September 2018 to June 2025. The number of permanent and temporary staff are also shown in this chart. The figures used in this chart are located in Table C1 of this document.</t>
  </si>
  <si>
    <t>Alternative Text: This chart shows the headcount of contingent workers in each quarterly period from September 2018 to June 2025. The split between Temporary Agency wokrers and Other contingent workers is also shown in this chart. The figures used in this chart are located in Table 2 of this document.</t>
  </si>
  <si>
    <t>Alternative Text: This chart shows the average number of working days lost due to sickness in each quarterly period from September 2018 to June 2025. Separate lines are given to show the trend for long term absences, short term absences and all absences. The figures used in this chart are located in Table 3 of this document.</t>
  </si>
  <si>
    <t>Alternative Text: This pie chart shows the proportion of directly employed Social Security Scotland staff in each age group in June 2025. The figures used in this chart are located in Table 4 of this document.</t>
  </si>
  <si>
    <t>Alternative Text: This pie chart summarises the proportion of directly employed Social Security Scotland staff by disability category in June 2025. The figures used in this chart are located in Table 5 of this document.</t>
  </si>
  <si>
    <t>Alternative Text: This pie chart summarises the proportion of directly employed Social Security Scotland staff by ethnic group category in June 2025. The figures used in this chart are located in Table 6 of this document.</t>
  </si>
  <si>
    <t>Alternative Text: This pie chart summarises the proportion of directly employed Social Security Scotland staff by sex in June 2025. The figures used in this chart are located in Table 7 of this document.</t>
  </si>
  <si>
    <t>Alternative Text: This pie chart summarises the proportion of directly employed Social Security Scotland staff by marital status in June 2025. The figures used in this chart are located in Table 8 of this document.</t>
  </si>
  <si>
    <t>Alternative Text: This pie chart summarises the proportion of directly employed Social Security Scotland staff by religion in June 2025. The figures used in this chart are located in Table 9 of this document.</t>
  </si>
  <si>
    <t>Alternative Text: This pie chart summarises the proportion of directly employed Social Security Scotland staff by sexual orientation in June 2025. The figures used in this chart are located in Table 10 of this document.</t>
  </si>
  <si>
    <t>Table number</t>
  </si>
  <si>
    <t>Table or chart description</t>
  </si>
  <si>
    <t>Notes</t>
  </si>
  <si>
    <t>Full time equivalent (FTE) number of directly employed staff</t>
  </si>
  <si>
    <t>Headcount of directly employed staff</t>
  </si>
  <si>
    <t>Headcount of contingent workers</t>
  </si>
  <si>
    <t>Sickness absence of directly employed staff</t>
  </si>
  <si>
    <t>Directly employed staff by age</t>
  </si>
  <si>
    <t>Directly employed staff by disability</t>
  </si>
  <si>
    <t>Directly employed staff by ethnic group</t>
  </si>
  <si>
    <t>Directly employed staff by sex</t>
  </si>
  <si>
    <t>Directly employed staff by marital status</t>
  </si>
  <si>
    <t>Directly employed staff by religion</t>
  </si>
  <si>
    <t>Directly employed staff by sexual orientation</t>
  </si>
  <si>
    <t>Directly employed staff by location</t>
  </si>
  <si>
    <t>Directly employed staff by working pattern</t>
  </si>
  <si>
    <t>Note text</t>
  </si>
  <si>
    <t>Related tables</t>
  </si>
  <si>
    <t>note 1</t>
  </si>
  <si>
    <t>Numbers are rounded to the nearest whole number. Due to rounding, the total columns may not exactly match the sum of the preceding columns.</t>
  </si>
  <si>
    <t>1</t>
  </si>
  <si>
    <t>note 2</t>
  </si>
  <si>
    <t>Permanent includes Permanent, paid parental leave (those on paid maternity, adoption, or shared parental leave), outward secondment and fixed term with competition (competition refers to competition for the position at recruitment, these are included within the permanent category for the purposes of this publication,  see further details tab for more information).</t>
  </si>
  <si>
    <t>1, C1</t>
  </si>
  <si>
    <t>note 3</t>
  </si>
  <si>
    <t>Temporary includes fixed term without competition (competition refers to competition for the position at recruitment), fixed term student placement, and modern apprentice.</t>
  </si>
  <si>
    <t>note 4</t>
  </si>
  <si>
    <t>The March 2020 snapshot contained a number of records where temporary agency workers were incorrectly categorised as 'Other contingent workers', due to misrecording in the HR system. These records were corrected in the HR system prior to the June 2020 snapshot, which is reflected in changes seen for both 'Temporary agency workers' and 'Other contingent workers' between these quarters.</t>
  </si>
  <si>
    <t>2</t>
  </si>
  <si>
    <t>note 5</t>
  </si>
  <si>
    <t>This includes consultants, contractor staff, interim managers, inward secondment, UK fast stream and short-term youth employment initiatives (student placements where paid a stipend, rather than directly by the Social Security Scotland).</t>
  </si>
  <si>
    <t>note 6</t>
  </si>
  <si>
    <t>This includes all staff that were employed during each year period, not just those that were employed at the end of the period. i.e. it may include staff that left Social Security Scotland during the year period.</t>
  </si>
  <si>
    <t>3</t>
  </si>
  <si>
    <t>note 7</t>
  </si>
  <si>
    <t>AWDL is the average working days lost due to sickness per staff year in the 12 month period.</t>
  </si>
  <si>
    <t>note 8</t>
  </si>
  <si>
    <t>Average working days lost per staff year for spells of short term absences of 20 working days or less.</t>
  </si>
  <si>
    <t>note 9</t>
  </si>
  <si>
    <t>Average working days lost per staff year for spells of long term absences of more than 20 working days.</t>
  </si>
  <si>
    <t>note 10</t>
  </si>
  <si>
    <t>Average working days lost per staff year for all absences. Due to rounding, AWDL - all absences may not necessarily be the sum of AWDL - short and long term.</t>
  </si>
  <si>
    <t>note 11</t>
  </si>
  <si>
    <t>The percentage of working days lost, is the percentage of the total number of working days lost for all directly employed staff on the payroll out of the total working days available during the year for those staff.</t>
  </si>
  <si>
    <t>note 12</t>
  </si>
  <si>
    <t>Numbers between 1 and 4 are suppressed for disclosure reasons so are recorded as [c]. This may require the need for secondary supression.</t>
  </si>
  <si>
    <t>4</t>
  </si>
  <si>
    <t>note 13</t>
  </si>
  <si>
    <t>Age at end of quarter.</t>
  </si>
  <si>
    <t>note 14</t>
  </si>
  <si>
    <t>Individuals are categorised as "disabled" in Oracle Cloud if they have one or more health conditions or illnesses lasting or expected to last 12 months or more that limit them in their day-to-day life. Individuals were categorised as "disabled" in eHR (the Scottish Government's previous HR system) if they indicated that they had one or more disabilities or health conditions.</t>
  </si>
  <si>
    <t>5</t>
  </si>
  <si>
    <t>note 15</t>
  </si>
  <si>
    <t>‘Ethnic minority’ includes: African, Caribbean or Black; Asian, Asian Scottish or Asian British; Mixed or Multiple Ethnic Group; Other Ethnic Group.</t>
  </si>
  <si>
    <t>6</t>
  </si>
  <si>
    <t>note 16</t>
  </si>
  <si>
    <t>Other includes: divorced, domestic partner, legally separated, living together, separated, and widowed.</t>
  </si>
  <si>
    <t>8</t>
  </si>
  <si>
    <t>note 17</t>
  </si>
  <si>
    <t>Other religion or belief includes: Muslim, Buddhist, Sikh, Jewish, Hindu, Pagan, and Other.</t>
  </si>
  <si>
    <t>9</t>
  </si>
  <si>
    <t>note 18</t>
  </si>
  <si>
    <t>note 19</t>
  </si>
  <si>
    <t>note 20</t>
  </si>
  <si>
    <t>note 21</t>
  </si>
  <si>
    <t>From December 2021, the Dundee locations include Agnes Husband House, Caledonian House, Dundee House, Endeavour House and Enterprise House. From March 2023, the Dundee locations include Agnes Husband house and Enterprise House. See 'Further details' tab for more information.</t>
  </si>
  <si>
    <t>The Glasgow locations include High Street and 5 Atlantic Quay.</t>
  </si>
  <si>
    <t>The Other locations category includes any other location that a directly employed staff member was recorded in.</t>
  </si>
  <si>
    <t>The Unknown locations category includes staff who had no location recorded on the Scottish Government HR system at the end of the quarter.</t>
  </si>
  <si>
    <t>Quarter to end</t>
  </si>
  <si>
    <t>Permanent full time equivalent of directly employed staff</t>
  </si>
  <si>
    <t>Temporary full time equivalent of directly employed staff</t>
  </si>
  <si>
    <t>Total full time equivalent of directly employed staff</t>
  </si>
  <si>
    <t>September 2018</t>
  </si>
  <si>
    <t>December 2018</t>
  </si>
  <si>
    <t>March 2019</t>
  </si>
  <si>
    <t>June 2019</t>
  </si>
  <si>
    <t>September 2019</t>
  </si>
  <si>
    <t>December 2019</t>
  </si>
  <si>
    <t>March 2020</t>
  </si>
  <si>
    <t>June 2020</t>
  </si>
  <si>
    <t>September 2020</t>
  </si>
  <si>
    <t>December 2020</t>
  </si>
  <si>
    <t>March 2021</t>
  </si>
  <si>
    <t>June 2021</t>
  </si>
  <si>
    <t>September 2021</t>
  </si>
  <si>
    <t>December 2021</t>
  </si>
  <si>
    <t>March 2022</t>
  </si>
  <si>
    <t>June 2022</t>
  </si>
  <si>
    <t>September 2022</t>
  </si>
  <si>
    <t>December 2022</t>
  </si>
  <si>
    <t>March 2023</t>
  </si>
  <si>
    <t>June 2023</t>
  </si>
  <si>
    <t>September 2023</t>
  </si>
  <si>
    <t>December 2023</t>
  </si>
  <si>
    <t>March 2024</t>
  </si>
  <si>
    <t>June 2024</t>
  </si>
  <si>
    <t>September 2024</t>
  </si>
  <si>
    <t>December 2024</t>
  </si>
  <si>
    <t>March 2025</t>
  </si>
  <si>
    <t>June 2025</t>
  </si>
  <si>
    <t>Permanent headcount of directly employed staff</t>
  </si>
  <si>
    <t>Temporary headcount of directly employed staff</t>
  </si>
  <si>
    <t>Total headcount of directly employed staff</t>
  </si>
  <si>
    <t>Temporary agency workers</t>
  </si>
  <si>
    <t>Other contingent workers</t>
  </si>
  <si>
    <t>Total headcount of contingent workers</t>
  </si>
  <si>
    <t>Short term average working days lost</t>
  </si>
  <si>
    <t>Long term average working days lost</t>
  </si>
  <si>
    <t>All absences average working days lost</t>
  </si>
  <si>
    <t>Percentage of working days lost</t>
  </si>
  <si>
    <t>Age 16-19 headcount</t>
  </si>
  <si>
    <t>Age 16-19 percentage</t>
  </si>
  <si>
    <t>Age 20-29 headcount</t>
  </si>
  <si>
    <t>Age 20-29 percentage</t>
  </si>
  <si>
    <t>Age 30-39 headcount</t>
  </si>
  <si>
    <t>Age 30-39 percentage</t>
  </si>
  <si>
    <t>Age 40-49 headcount</t>
  </si>
  <si>
    <t>Age 40-49 percentage</t>
  </si>
  <si>
    <t>Age 50-59 headcount</t>
  </si>
  <si>
    <t>Age 50-59 percentage</t>
  </si>
  <si>
    <t>Age 60-64 headcount</t>
  </si>
  <si>
    <t>Age 60-64 percentage</t>
  </si>
  <si>
    <t>Age 65 and over headcount</t>
  </si>
  <si>
    <t>Age 65 and over percentage</t>
  </si>
  <si>
    <t>Total headcount</t>
  </si>
  <si>
    <t>Disabled headcount</t>
  </si>
  <si>
    <t>Disabled percentage</t>
  </si>
  <si>
    <t>Not Disabled headcount</t>
  </si>
  <si>
    <t>Not Disabled percentage</t>
  </si>
  <si>
    <t>Prefer not to say headcount</t>
  </si>
  <si>
    <t>Prefer not to say percentage</t>
  </si>
  <si>
    <t>Unknown headcount</t>
  </si>
  <si>
    <t>Unknown percentage</t>
  </si>
  <si>
    <t>Ethnic minority headcount</t>
  </si>
  <si>
    <t>Ethnic minority percentage</t>
  </si>
  <si>
    <t>White headcount</t>
  </si>
  <si>
    <t>White percentage</t>
  </si>
  <si>
    <t>Female headcount</t>
  </si>
  <si>
    <t>Female percentage</t>
  </si>
  <si>
    <t>Male headcount</t>
  </si>
  <si>
    <t>Male percentage</t>
  </si>
  <si>
    <t>Married/Civil Partnership headcount</t>
  </si>
  <si>
    <t>Married/Civil Partnership percentage</t>
  </si>
  <si>
    <t>Single headcount</t>
  </si>
  <si>
    <t>Single percentage</t>
  </si>
  <si>
    <t>Other headcount</t>
  </si>
  <si>
    <t>Other percentage</t>
  </si>
  <si>
    <t>None headcount</t>
  </si>
  <si>
    <t>None percentage</t>
  </si>
  <si>
    <t>Church of Scotland headcount</t>
  </si>
  <si>
    <t>Church of Scotland percentage</t>
  </si>
  <si>
    <t>Roman Catholic headcount</t>
  </si>
  <si>
    <t>Roman Catholic percentage</t>
  </si>
  <si>
    <t>Other Christian headcount</t>
  </si>
  <si>
    <t>Other Christian percentage</t>
  </si>
  <si>
    <t>Other religion or belief headcount</t>
  </si>
  <si>
    <t>Other religion or belief percentage</t>
  </si>
  <si>
    <t>Lesbian, gay, bisexual or other headcount</t>
  </si>
  <si>
    <t>Lesbian, gay, bisexual or other percentage</t>
  </si>
  <si>
    <t>Dundee location headcount</t>
  </si>
  <si>
    <t>Dundee location percentage</t>
  </si>
  <si>
    <t>Glasgow location headcount</t>
  </si>
  <si>
    <t>Glasgow location percentage</t>
  </si>
  <si>
    <t>Other location headcount</t>
  </si>
  <si>
    <t>Other location percentage</t>
  </si>
  <si>
    <t>Unknown location headcount</t>
  </si>
  <si>
    <t>Unknown location percentage</t>
  </si>
  <si>
    <t>Full-time working pattern headcount</t>
  </si>
  <si>
    <t>Full-time working pattern percentage</t>
  </si>
  <si>
    <t>Part-time working pattern headcount</t>
  </si>
  <si>
    <t>Part-time working pattern percentage</t>
  </si>
  <si>
    <t>Diversity characteristic</t>
  </si>
  <si>
    <t>Oracle (new system)</t>
  </si>
  <si>
    <t>eHR (old system)</t>
  </si>
  <si>
    <t>No response</t>
  </si>
  <si>
    <t>Disability</t>
  </si>
  <si>
    <t>Religion</t>
  </si>
  <si>
    <t>Table 12: Social Security Scotland directly employed staff: by working pattern</t>
  </si>
  <si>
    <t>Chart 11: Social Security Scotland directly employed staff: by location</t>
  </si>
  <si>
    <t>Chart 12: Social Security Scotland directly employed staff: by working pattern</t>
  </si>
  <si>
    <t>Table 11: Social Security Scotland directly employed staff: by location [note 18, 19, 20, 21]</t>
  </si>
  <si>
    <t>Alternative Text: This bar chart shows the number of directly employed Social Security Scotland staff by location in June 2025. The figures used in this chart are located in Table 11 of this document.</t>
  </si>
  <si>
    <t>Alternative Text: This bar chart shows the number of directly employed Social Security Scotland staff by working pattern to June 2025. The figures used in this chart are located in Table 12 of this document.</t>
  </si>
  <si>
    <t>Marital Status</t>
  </si>
  <si>
    <t xml:space="preserve">Banded rows are used in this table. To remove these, highlight the table, go to the Table Design tab and uncheck the banded rows box. </t>
  </si>
  <si>
    <t xml:space="preserve">Table of contents for Social Security Scotland workforce statistics </t>
  </si>
  <si>
    <t>Heterosexual/ Straight headcount</t>
  </si>
  <si>
    <t>Heterosexual/ Straight percentage</t>
  </si>
  <si>
    <t>Ethnic group</t>
  </si>
  <si>
    <t>Sexual orientation</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</si>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</sst>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3" x14ac:knownFonts="1">
    <font>
      <sz val="12"/>
      <color rgb="FF000000"/>
      <name val="Calibri"/>
    </font>
    <font>
      <b/>
      <sz val="16"/>
      <color rgb="FF000000"/>
      <name val="Calibri"/>
    </font>
    <font>
      <b/>
      <sz val="12"/>
      <color rgb="FF000000"/>
      <name val="Calibri"/>
    </font>
    <font>
      <u/>
      <sz val="12"/>
      <color theme="10"/>
      <name val="Calibri"/>
    </font>
    <font>
      <u/>
      <sz val="12"/>
      <color rgb="FF000000"/>
      <name val="Calibri"/>
    </font>
    <font>
      <b/>
      <sz val="16"/>
      <color rgb="FF000000"/>
      <name val="Calibri"/>
      <family val="2"/>
    </font>
    <font>
      <b/>
      <sz val="16"/>
      <color theme="1"/>
      <name val="Calibri"/>
      <family val="2"/>
      <scheme val="minor"/>
    </font>
    <font>
      <sz val="11"/>
      <name val="Calibri"/>
      <family val="2"/>
      <scheme val="minor"/>
    </font>
    <font>
      <u/>
      <sz val="12"/>
      <name val="Calibri"/>
      <family val="2"/>
    </font>
    <font>
      <sz val="12"/>
      <color rgb="FF000000"/>
      <name val="Calibri"/>
      <family val="2"/>
    </font>
    <font>
      <sz val="11"/>
      <color rgb="FF000000"/>
      <name val="Calibri"/>
      <family val="2"/>
      <scheme val="minor"/>
    </font>
    <font>
      <sz val="12"/>
      <color theme="1"/>
      <name val="Calibri"/>
      <family val="2"/>
      <scheme val="minor"/>
    </font>
    <font>
      <sz val="12"/>
      <color rgb="FF000000"/>
      <name val="Wingdings 3"/>
      <family val="1"/>
      <charset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medium">
        <color auto="1"/>
      </bottom>
      <diagonal/>
    </border>
    <border>
      <left style="thin">
        <color rgb="FF000000"/>
      </left>
      <right style="thin">
        <color rgb="FF000000"/>
      </right>
      <top/>
      <bottom style="medium">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0" xfId="0" applyFont="1"/>
    <xf numFmtId="0" fontId="2" fillId="0" borderId="1" xfId="0" applyFont="1" applyBorder="1" applyAlignment="1">
      <alignment horizontal="center" vertical="center" wrapText="1"/>
    </xf>
    <xf numFmtId="0" fontId="2" fillId="0" borderId="0" xfId="0" applyFont="1"/>
    <xf numFmtId="0" fontId="0" fillId="0" borderId="2" xfId="0" applyBorder="1"/>
    <xf numFmtId="0" fontId="4" fillId="0" borderId="0" xfId="0" applyFont="1"/>
    <xf numFmtId="0" fontId="0" fillId="0" borderId="0" xfId="0" applyAlignment="1">
      <alignment wrapText="1"/>
    </xf>
    <xf numFmtId="3" fontId="0" fillId="0" borderId="2" xfId="0" applyNumberFormat="1" applyBorder="1" applyAlignment="1">
      <alignment horizontal="right"/>
    </xf>
    <xf numFmtId="3" fontId="2" fillId="0" borderId="2" xfId="0" applyNumberFormat="1" applyFont="1" applyBorder="1" applyAlignment="1">
      <alignment horizontal="right"/>
    </xf>
    <xf numFmtId="164" fontId="0" fillId="0" borderId="2" xfId="0" applyNumberFormat="1" applyBorder="1" applyAlignment="1">
      <alignment horizontal="right"/>
    </xf>
    <xf numFmtId="165" fontId="2" fillId="0" borderId="2" xfId="0" applyNumberFormat="1" applyFont="1" applyBorder="1" applyAlignment="1">
      <alignment horizontal="right"/>
    </xf>
    <xf numFmtId="0" fontId="5" fillId="0" borderId="0" xfId="0" applyFont="1"/>
    <xf numFmtId="0" fontId="6" fillId="0" borderId="0" xfId="0" applyFont="1"/>
    <xf numFmtId="0" fontId="8" fillId="0" borderId="0" xfId="1" applyFont="1"/>
    <xf numFmtId="0" fontId="9" fillId="0" borderId="2" xfId="0" applyFont="1" applyBorder="1"/>
    <xf numFmtId="0" fontId="0" fillId="0" borderId="2" xfId="0" applyBorder="1" applyAlignment="1">
      <alignment horizontal="left"/>
    </xf>
    <xf numFmtId="0" fontId="7" fillId="0" borderId="0" xfId="0" applyFont="1" applyAlignment="1">
      <alignment vertical="center"/>
    </xf>
    <xf numFmtId="0" fontId="7" fillId="0" borderId="0" xfId="0" applyFont="1"/>
    <xf numFmtId="166" fontId="7" fillId="0" borderId="0" xfId="0" applyNumberFormat="1" applyFont="1"/>
    <xf numFmtId="0" fontId="10" fillId="0" borderId="0" xfId="0" applyFont="1" applyAlignment="1">
      <alignment vertical="center"/>
    </xf>
    <xf numFmtId="0" fontId="11" fillId="0" borderId="0" xfId="0" applyFont="1"/>
    <xf numFmtId="0" fontId="3" fillId="0" borderId="0" xfId="1"/>
    <xf numFmtId="0" fontId="0" fillId="0" borderId="3" xfId="0" applyBorder="1"/>
    <xf numFmtId="3" fontId="0" fillId="0" borderId="4" xfId="0" applyNumberFormat="1" applyBorder="1" applyAlignment="1">
      <alignment horizontal="right"/>
    </xf>
    <xf numFmtId="164" fontId="0" fillId="0" borderId="4" xfId="0" applyNumberFormat="1" applyBorder="1" applyAlignment="1">
      <alignment horizontal="right"/>
    </xf>
    <xf numFmtId="3" fontId="2" fillId="0" borderId="4" xfId="0" applyNumberFormat="1" applyFont="1" applyBorder="1" applyAlignment="1">
      <alignment horizontal="right"/>
    </xf>
    <xf numFmtId="0" fontId="12" fillId="0" borderId="0" xfId="0" applyFont="1"/>
    <xf numFmtId="166" fontId="10" fillId="0" borderId="0" xfId="0" applyNumberFormat="1" applyFont="1" applyAlignment="1">
      <alignment horizontal="right" vertical="center"/>
    </xf>
  </cellXfs>
  <cellStyles count="2">
    <cellStyle name="Hyperlink" xfId="1" builtinId="8"/>
    <cellStyle name="Normal" xfId="0" builtinId="0"/>
  </cellStyles>
  <dxfs count="10">
    <dxf>
      <alignment horizontal="left" vertical="bottom" textRotation="0" wrapText="0" indent="0" justifyLastLine="0" shrinkToFit="0" readingOrder="0"/>
    </dxf>
    <dxf>
      <border outline="0">
        <right style="thin">
          <color rgb="FF000000"/>
        </right>
      </border>
    </dxf>
    <dxf>
      <font>
        <strike val="0"/>
        <outline val="0"/>
        <shadow val="0"/>
        <u val="none"/>
        <vertAlign val="baseline"/>
        <sz val="11"/>
        <color rgb="FF000000"/>
        <name val="Calibri"/>
        <family val="2"/>
        <scheme val="minor"/>
      </font>
      <numFmt numFmtId="166" formatCode="0.0%"/>
      <alignment horizontal="right" vertical="center" textRotation="0" wrapText="0" indent="0" justifyLastLine="0" shrinkToFit="0" readingOrder="0"/>
    </dxf>
    <dxf>
      <font>
        <strike val="0"/>
        <outline val="0"/>
        <shadow val="0"/>
        <u val="none"/>
        <vertAlign val="baseline"/>
        <sz val="11"/>
        <color rgb="FF000000"/>
        <name val="Calibri"/>
        <family val="2"/>
        <scheme val="minor"/>
      </font>
      <numFmt numFmtId="166" formatCode="0.0%"/>
      <alignment horizontal="right" vertical="center" textRotation="0" wrapText="0" indent="0" justifyLastLine="0" shrinkToFit="0" readingOrder="0"/>
    </dxf>
    <dxf>
      <font>
        <strike val="0"/>
        <outline val="0"/>
        <shadow val="0"/>
        <u val="none"/>
        <vertAlign val="baseline"/>
        <sz val="11"/>
        <color rgb="FF000000"/>
        <name val="Calibri"/>
        <family val="2"/>
        <scheme val="minor"/>
      </font>
      <numFmt numFmtId="166" formatCode="0.0%"/>
      <alignment horizontal="right" vertical="center" textRotation="0" wrapText="0" indent="0" justifyLastLine="0" shrinkToFit="0" readingOrder="0"/>
    </dxf>
    <dxf>
      <font>
        <b val="0"/>
        <strike val="0"/>
        <outline val="0"/>
        <shadow val="0"/>
        <u val="none"/>
        <vertAlign val="baseline"/>
        <sz val="11"/>
        <color rgb="FF000000"/>
        <name val="Calibri"/>
        <family val="2"/>
        <scheme val="minor"/>
      </font>
    </dxf>
    <dxf>
      <border outline="0">
        <left style="medium">
          <color auto="1"/>
        </left>
        <right style="medium">
          <color auto="1"/>
        </right>
        <top style="medium">
          <color auto="1"/>
        </top>
        <bottom style="medium">
          <color auto="1"/>
        </bottom>
      </border>
    </dxf>
    <dxf>
      <font>
        <strike val="0"/>
        <outline val="0"/>
        <shadow val="0"/>
        <u val="none"/>
        <vertAlign val="baseline"/>
        <sz val="11"/>
        <color rgb="FF000000"/>
        <name val="Calibri"/>
        <family val="2"/>
        <scheme val="minor"/>
      </font>
    </dxf>
    <dxf>
      <border outline="0">
        <bottom style="medium">
          <color auto="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244475</xdr:rowOff>
    </xdr:from>
    <xdr:to>
      <xdr:col>14</xdr:col>
      <xdr:colOff>435429</xdr:colOff>
      <xdr:row>126</xdr:row>
      <xdr:rowOff>182790</xdr:rowOff>
    </xdr:to>
    <xdr:sp macro="" textlink="">
      <xdr:nvSpPr>
        <xdr:cNvPr id="4" name="TextBox 3">
          <a:extLst>
            <a:ext uri="{FF2B5EF4-FFF2-40B4-BE49-F238E27FC236}">
              <a16:creationId xmlns:a16="http://schemas.microsoft.com/office/drawing/2014/main" id="{E8D936F4-AFE7-4B24-9126-62D06ED9BCCF}"/>
            </a:ext>
          </a:extLst>
        </xdr:cNvPr>
        <xdr:cNvSpPr txBox="1"/>
      </xdr:nvSpPr>
      <xdr:spPr>
        <a:xfrm>
          <a:off x="0" y="244475"/>
          <a:ext cx="11779704" cy="25208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ysClr val="windowText" lastClr="000000"/>
              </a:solidFill>
            </a:rPr>
            <a:t>Data sources and revisions</a:t>
          </a:r>
        </a:p>
        <a:p>
          <a:pPr marL="0" marR="0" lvl="0" indent="0" defTabSz="914400" eaLnBrk="1" fontAlgn="auto" latinLnBrk="0" hangingPunct="1">
            <a:lnSpc>
              <a:spcPct val="100000"/>
            </a:lnSpc>
            <a:spcBef>
              <a:spcPts val="0"/>
            </a:spcBef>
            <a:spcAft>
              <a:spcPts val="0"/>
            </a:spcAft>
            <a:buClrTx/>
            <a:buSzTx/>
            <a:buFontTx/>
            <a:buNone/>
            <a:tabLst/>
            <a:defRPr/>
          </a:pPr>
          <a:r>
            <a:rPr lang="en-GB" sz="1100" b="1" baseline="0">
              <a:solidFill>
                <a:schemeClr val="dk1"/>
              </a:solidFill>
              <a:effectLst/>
              <a:latin typeface="+mn-lt"/>
              <a:ea typeface="+mn-ea"/>
              <a:cs typeface="+mn-cs"/>
            </a:rPr>
            <a:t>Revision for June 2025 Release: </a:t>
          </a:r>
          <a:r>
            <a:rPr lang="en-GB" sz="1100">
              <a:solidFill>
                <a:schemeClr val="dk1"/>
              </a:solidFill>
              <a:effectLst/>
              <a:latin typeface="+mn-lt"/>
              <a:ea typeface="+mn-ea"/>
              <a:cs typeface="+mn-cs"/>
            </a:rPr>
            <a:t>Table 3. Sickness absence of directly employed staff was corrected for the years ending in March 2025 and December 2024. A calculation error, following the change of HR system in October 2024, meant that for a small number of staff sickness absence was overstated for these periods. Correcting this error has resulted in a reduction of 0.1 Average Working Days Lost for both the total and long term sickness for these periods.</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rPr>
            <a:t>The data presented in this publication are taken from information held on the Scottish Government’s Human Resources (HR) system. </a:t>
          </a:r>
          <a:r>
            <a:rPr lang="en-GB" sz="1100">
              <a:solidFill>
                <a:sysClr val="windowText" lastClr="000000"/>
              </a:solidFill>
              <a:effectLst/>
              <a:latin typeface="+mn-lt"/>
              <a:ea typeface="+mn-ea"/>
              <a:cs typeface="+mn-cs"/>
            </a:rPr>
            <a:t>This system is managed by the Scottish Government and is shared with Social Security Scotland and other Executive Agencies. Social Security</a:t>
          </a:r>
          <a:r>
            <a:rPr lang="en-GB" sz="1100" baseline="0">
              <a:solidFill>
                <a:sysClr val="windowText" lastClr="000000"/>
              </a:solidFill>
              <a:effectLst/>
              <a:latin typeface="+mn-lt"/>
              <a:ea typeface="+mn-ea"/>
              <a:cs typeface="+mn-cs"/>
            </a:rPr>
            <a:t> Scotland also share the same terms and conditions of employment as the Scottish Government. </a:t>
          </a:r>
        </a:p>
        <a:p>
          <a:pPr lvl="0"/>
          <a:br>
            <a:rPr lang="en-GB" sz="1100" baseline="0">
              <a:solidFill>
                <a:sysClr val="windowText" lastClr="000000"/>
              </a:solidFill>
              <a:effectLst/>
              <a:latin typeface="+mn-lt"/>
              <a:ea typeface="+mn-ea"/>
              <a:cs typeface="+mn-cs"/>
            </a:rPr>
          </a:br>
          <a:r>
            <a:rPr lang="en-GB" sz="1100">
              <a:solidFill>
                <a:sysClr val="windowText" lastClr="000000"/>
              </a:solidFill>
            </a:rPr>
            <a:t>When staff are appointed to Social</a:t>
          </a:r>
          <a:r>
            <a:rPr lang="en-GB" sz="1100" baseline="0">
              <a:solidFill>
                <a:sysClr val="windowText" lastClr="000000"/>
              </a:solidFill>
            </a:rPr>
            <a:t> Security Scotland</a:t>
          </a:r>
          <a:r>
            <a:rPr lang="en-GB" sz="1100">
              <a:solidFill>
                <a:sysClr val="windowText" lastClr="000000"/>
              </a:solidFill>
            </a:rPr>
            <a:t>, a record is created on the HR system for that person. This record contains a variety of information about the individual including: the type of employee</a:t>
          </a:r>
          <a:r>
            <a:rPr lang="en-GB" sz="1100" baseline="0">
              <a:solidFill>
                <a:sysClr val="windowText" lastClr="000000"/>
              </a:solidFill>
            </a:rPr>
            <a:t> or worker </a:t>
          </a:r>
          <a:r>
            <a:rPr lang="en-GB" sz="1100">
              <a:solidFill>
                <a:sysClr val="windowText" lastClr="000000"/>
              </a:solidFill>
            </a:rPr>
            <a:t>they are, working pattern, and any sickness absence accrued. A voluntary, self-service facility on the HR system also allows staff to update sections of their personal information, including diversity information, or adding diversity information not captured on their appointment. Records are also created for contingent workers on the HR system when they are engaged in any capacity for Social</a:t>
          </a:r>
          <a:r>
            <a:rPr lang="en-GB" sz="1100" baseline="0">
              <a:solidFill>
                <a:sysClr val="windowText" lastClr="000000"/>
              </a:solidFill>
            </a:rPr>
            <a:t> Security Scotland</a:t>
          </a:r>
          <a:r>
            <a:rPr lang="en-GB" sz="1100">
              <a:solidFill>
                <a:sysClr val="windowText" lastClr="000000"/>
              </a:solidFill>
            </a:rPr>
            <a:t>, however limited information is held in this record since the workers are not Social</a:t>
          </a:r>
          <a:r>
            <a:rPr lang="en-GB" sz="1100" baseline="0">
              <a:solidFill>
                <a:sysClr val="windowText" lastClr="000000"/>
              </a:solidFill>
            </a:rPr>
            <a:t> Security Scotland </a:t>
          </a:r>
          <a:r>
            <a:rPr lang="en-GB" sz="1100">
              <a:solidFill>
                <a:sysClr val="windowText" lastClr="000000"/>
              </a:solidFill>
            </a:rPr>
            <a:t>employees.</a:t>
          </a:r>
        </a:p>
        <a:p>
          <a:r>
            <a:rPr lang="en-GB" sz="1100">
              <a:solidFill>
                <a:sysClr val="windowText" lastClr="000000"/>
              </a:solidFill>
            </a:rPr>
            <a:t> </a:t>
          </a:r>
        </a:p>
        <a:p>
          <a:r>
            <a:rPr lang="en-GB" sz="1100">
              <a:solidFill>
                <a:sysClr val="windowText" lastClr="000000"/>
              </a:solidFill>
            </a:rPr>
            <a:t>The HR system is an administrative database. As such, it is continually updated when workers join and leave Social Security</a:t>
          </a:r>
          <a:r>
            <a:rPr lang="en-GB" sz="1100" baseline="0">
              <a:solidFill>
                <a:sysClr val="windowText" lastClr="000000"/>
              </a:solidFill>
            </a:rPr>
            <a:t> Scotland </a:t>
          </a:r>
          <a:r>
            <a:rPr lang="en-GB" sz="1100">
              <a:solidFill>
                <a:sysClr val="windowText" lastClr="000000"/>
              </a:solidFill>
            </a:rPr>
            <a:t>and personal details change. As with any large scale administration system, it may be subject to errors with data entry and processing, and short delays in processing changes to the data. This publication presents a “snapshot” of the data as it appears on the HR system at the end of a quarter. Therefore there is a possibility that there may be out of date data or errors presented in this publication, as the “snapshot” may be taken at a point before records are updated or corrected.</a:t>
          </a:r>
          <a:br>
            <a:rPr lang="en-GB" sz="1100">
              <a:solidFill>
                <a:sysClr val="windowText" lastClr="000000"/>
              </a:solidFill>
            </a:rPr>
          </a:br>
          <a:br>
            <a:rPr lang="en-GB" sz="1100">
              <a:solidFill>
                <a:sysClr val="windowText" lastClr="000000"/>
              </a:solidFill>
            </a:rPr>
          </a:br>
          <a:r>
            <a:rPr lang="en-GB" sz="1100">
              <a:solidFill>
                <a:sysClr val="windowText" lastClr="000000"/>
              </a:solidFill>
            </a:rPr>
            <a:t>The Scottish Government HR system was changed on 1 October 2024. Prior to this system change there was a freeze in the previous system - meaning no new information could be entered - to allow data to be migrated to the new system.  The data published for 30 September 2024 was taken from the previous HR system for all tables apart from Table 3: Sickness absence of directly employed staff.  Sickness absences which occurred during the freeze period were recorded outside of the HR system and subsequently entered into the new system once it was operational.  The sickness absence data in table 3 was taken from a snapshot of data in the new system once these records had been entered.</a:t>
          </a:r>
          <a:br>
            <a:rPr lang="en-GB" sz="1100">
              <a:solidFill>
                <a:sysClr val="windowText" lastClr="000000"/>
              </a:solidFill>
            </a:rPr>
          </a:br>
          <a:endParaRPr lang="en-GB" sz="1100">
            <a:solidFill>
              <a:sysClr val="windowText" lastClr="000000"/>
            </a:solidFill>
          </a:endParaRPr>
        </a:p>
        <a:p>
          <a:r>
            <a:rPr lang="en-GB" sz="1100">
              <a:solidFill>
                <a:sysClr val="windowText" lastClr="000000"/>
              </a:solidFill>
            </a:rPr>
            <a:t>The data published from 31 December 2024 reflects the information taken from the new HR system - further details of how this impacted the presentation of diversity data is included below under the heading of Diversity data for directly employed staff.</a:t>
          </a:r>
          <a:r>
            <a:rPr lang="en-GB" sz="1100" baseline="0">
              <a:solidFill>
                <a:sysClr val="windowText" lastClr="000000"/>
              </a:solidFill>
            </a:rPr>
            <a:t> </a:t>
          </a:r>
          <a:r>
            <a:rPr lang="en-GB" sz="1100">
              <a:solidFill>
                <a:sysClr val="windowText" lastClr="000000"/>
              </a:solidFill>
            </a:rPr>
            <a:t>Please refer to the "Diversity data source revision" tab for </a:t>
          </a:r>
          <a:r>
            <a:rPr lang="en-GB" sz="1100">
              <a:solidFill>
                <a:schemeClr val="dk1"/>
              </a:solidFill>
              <a:effectLst/>
              <a:latin typeface="+mn-lt"/>
              <a:ea typeface="+mn-ea"/>
              <a:cs typeface="+mn-cs"/>
            </a:rPr>
            <a:t>full details of the data source revision for diversity for 31 December 2024 onwards</a:t>
          </a:r>
          <a:r>
            <a:rPr lang="en-GB" sz="1100">
              <a:solidFill>
                <a:sysClr val="windowText" lastClr="000000"/>
              </a:solidFill>
            </a:rPr>
            <a:t>.  </a:t>
          </a:r>
        </a:p>
        <a:p>
          <a:endParaRPr lang="en-GB" sz="1100">
            <a:solidFill>
              <a:sysClr val="windowText" lastClr="000000"/>
            </a:solidFill>
          </a:endParaRPr>
        </a:p>
        <a:p>
          <a:r>
            <a:rPr lang="en-GB" sz="1100">
              <a:solidFill>
                <a:sysClr val="windowText" lastClr="000000"/>
              </a:solidFill>
            </a:rPr>
            <a:t>There are no plans to revise any of the snapshots of data from previous quarters in future versions of this publication. Firstly, the number of erroneous records on the HR system will be small compared to the total number of records.  Secondly it is difficult to discern whether changes in the data are real changes or</a:t>
          </a:r>
          <a:r>
            <a:rPr lang="en-GB" sz="1100" baseline="0">
              <a:solidFill>
                <a:sysClr val="windowText" lastClr="000000"/>
              </a:solidFill>
            </a:rPr>
            <a:t> are</a:t>
          </a:r>
          <a:r>
            <a:rPr lang="en-GB" sz="1100">
              <a:solidFill>
                <a:sysClr val="windowText" lastClr="000000"/>
              </a:solidFill>
            </a:rPr>
            <a:t> corrections of errors, particularly as changes to HR records can be made by a wide number of people: indeed, all staff members can update some fields of their personal records. If there are any significant changes in the data between quarters due to corrections of errors in the HR system, changes in recording practices, operational changes, etc. then these reasons will be given above. </a:t>
          </a:r>
        </a:p>
        <a:p>
          <a:pPr eaLnBrk="1" fontAlgn="auto" latinLnBrk="0" hangingPunct="1"/>
          <a:endParaRPr lang="en-GB" sz="1100">
            <a:solidFill>
              <a:schemeClr val="dk1"/>
            </a:solidFill>
            <a:effectLst/>
            <a:latin typeface="+mn-lt"/>
            <a:ea typeface="+mn-ea"/>
            <a:cs typeface="+mn-cs"/>
          </a:endParaRPr>
        </a:p>
        <a:p>
          <a:pPr eaLnBrk="1" fontAlgn="auto" latinLnBrk="0" hangingPunct="1"/>
          <a:r>
            <a:rPr lang="en-GB" sz="1100">
              <a:solidFill>
                <a:sysClr val="windowText" lastClr="000000"/>
              </a:solidFill>
            </a:rPr>
            <a:t>The first quarter of the year ends 31 March, the second ends 30 June, the third 30 September, and the last quarter December 31. Quarterly updates to the data in this publication will be released on the Social Security Scotland website, approximately three months after the end of each quarter. </a:t>
          </a:r>
        </a:p>
        <a:p>
          <a:endParaRPr lang="en-GB" sz="1400" b="1">
            <a:solidFill>
              <a:sysClr val="windowText" lastClr="000000"/>
            </a:solidFill>
          </a:endParaRPr>
        </a:p>
        <a:p>
          <a:r>
            <a:rPr lang="en-GB" sz="1400" b="1">
              <a:solidFill>
                <a:sysClr val="windowText" lastClr="000000"/>
              </a:solidFill>
            </a:rPr>
            <a:t>Full time equivalent (FTE) numbers of directly employed staff</a:t>
          </a:r>
          <a:endParaRPr lang="en-GB" sz="1400">
            <a:solidFill>
              <a:sysClr val="windowText" lastClr="000000"/>
            </a:solidFill>
          </a:endParaRPr>
        </a:p>
        <a:p>
          <a:r>
            <a:rPr lang="en-GB" sz="1100">
              <a:solidFill>
                <a:sysClr val="windowText" lastClr="000000"/>
              </a:solidFill>
            </a:rPr>
            <a:t>The full time equivalent (FTE) measure accounts for differences in working hours within Social Security</a:t>
          </a:r>
          <a:r>
            <a:rPr lang="en-GB" sz="1100" baseline="0">
              <a:solidFill>
                <a:sysClr val="windowText" lastClr="000000"/>
              </a:solidFill>
            </a:rPr>
            <a:t> Scotland</a:t>
          </a:r>
          <a:r>
            <a:rPr lang="en-GB" sz="1100">
              <a:solidFill>
                <a:sysClr val="windowText" lastClr="000000"/>
              </a:solidFill>
            </a:rPr>
            <a:t>, as part-time working or job-sharing is available to suit personal circumstances. The measure is given as a proportion of the number of hours worked in week compared to the working hours in a standard full-time working week. A full time member of staff works 35 hours a week and is assigned a FTE value of 1. A staff member that works half the number of hours a week of a full time member of staff (17.5 hours/week), would be assigned an FTE value of 0.5, and so forth.</a:t>
          </a:r>
        </a:p>
        <a:p>
          <a:endParaRPr lang="en-GB" sz="1100">
            <a:solidFill>
              <a:sysClr val="windowText" lastClr="000000"/>
            </a:solidFill>
          </a:endParaRPr>
        </a:p>
        <a:p>
          <a:r>
            <a:rPr lang="en-GB" sz="1400" b="1">
              <a:solidFill>
                <a:sysClr val="windowText" lastClr="000000"/>
              </a:solidFill>
            </a:rPr>
            <a:t>Employee/worker categories</a:t>
          </a:r>
        </a:p>
        <a:p>
          <a:r>
            <a:rPr lang="en-GB" sz="1100" b="1">
              <a:solidFill>
                <a:sysClr val="windowText" lastClr="000000"/>
              </a:solidFill>
            </a:rPr>
            <a:t>Permanent </a:t>
          </a:r>
          <a:r>
            <a:rPr lang="en-GB" sz="1100">
              <a:solidFill>
                <a:sysClr val="windowText" lastClr="000000"/>
              </a:solidFill>
            </a:rPr>
            <a:t>staff are directly employed staff with a permanent contract. </a:t>
          </a:r>
        </a:p>
        <a:p>
          <a:r>
            <a:rPr lang="en-GB" sz="1100">
              <a:solidFill>
                <a:sysClr val="windowText" lastClr="000000"/>
              </a:solidFill>
            </a:rPr>
            <a:t> </a:t>
          </a:r>
        </a:p>
        <a:p>
          <a:r>
            <a:rPr lang="en-GB" sz="1100" b="1">
              <a:solidFill>
                <a:sysClr val="windowText" lastClr="000000"/>
              </a:solidFill>
            </a:rPr>
            <a:t>Permanent on paid maternity, adoption, or shared parental leave</a:t>
          </a:r>
          <a:r>
            <a:rPr lang="en-GB" sz="1100">
              <a:solidFill>
                <a:sysClr val="windowText" lastClr="000000"/>
              </a:solidFill>
            </a:rPr>
            <a:t>. Social Security</a:t>
          </a:r>
          <a:r>
            <a:rPr lang="en-GB" sz="1100" baseline="0">
              <a:solidFill>
                <a:sysClr val="windowText" lastClr="000000"/>
              </a:solidFill>
            </a:rPr>
            <a:t> Scotland </a:t>
          </a:r>
          <a:r>
            <a:rPr lang="en-GB" sz="1100">
              <a:solidFill>
                <a:sysClr val="windowText" lastClr="000000"/>
              </a:solidFill>
            </a:rPr>
            <a:t>allows 26 weeks of maternity or adoption leave on full pay. This can be shared by both partners as Shared Parental Leave. </a:t>
          </a:r>
        </a:p>
        <a:p>
          <a:r>
            <a:rPr lang="en-GB" sz="1100">
              <a:solidFill>
                <a:sysClr val="windowText" lastClr="000000"/>
              </a:solidFill>
            </a:rPr>
            <a:t> </a:t>
          </a:r>
        </a:p>
        <a:p>
          <a:r>
            <a:rPr lang="en-GB" sz="1100" b="1">
              <a:solidFill>
                <a:sysClr val="windowText" lastClr="000000"/>
              </a:solidFill>
            </a:rPr>
            <a:t>Permanent on outward secondment. </a:t>
          </a:r>
          <a:r>
            <a:rPr lang="en-GB" sz="1100">
              <a:solidFill>
                <a:sysClr val="windowText" lastClr="000000"/>
              </a:solidFill>
            </a:rPr>
            <a:t>Some permanent staff go on outward secondment or loan to other organisations such as other government departments (including local and UK government), health, and the private sector. The purpose of these secondments is to provide our staff with opportunities to develop in areas such as improved quality of policy making, operational and people management, leadership, project management etc.; give them a more outward-looking and broader skills base, through exposure to innovation and creativity; and increase their knowledge of, and improve their links with host organisations whilst sharing good practice.  </a:t>
          </a:r>
        </a:p>
        <a:p>
          <a:endParaRPr lang="en-GB"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Modern apprentices </a:t>
          </a:r>
          <a:r>
            <a:rPr lang="en-GB" sz="1100">
              <a:solidFill>
                <a:schemeClr val="dk1"/>
              </a:solidFill>
              <a:effectLst/>
              <a:latin typeface="+mn-lt"/>
              <a:ea typeface="+mn-ea"/>
              <a:cs typeface="+mn-cs"/>
            </a:rPr>
            <a:t>are staff employed on the Social Security Scotland's Modern Apprenticeship scheme. Modern Apprentices are employed on a permanent contract having passed a competitive selection interview. </a:t>
          </a:r>
          <a:endParaRPr lang="en-GB">
            <a:effectLst/>
          </a:endParaRPr>
        </a:p>
        <a:p>
          <a:r>
            <a:rPr lang="en-GB" sz="1100">
              <a:solidFill>
                <a:sysClr val="windowText" lastClr="000000"/>
              </a:solidFill>
            </a:rPr>
            <a:t> </a:t>
          </a:r>
        </a:p>
        <a:p>
          <a:r>
            <a:rPr lang="en-GB" sz="1100" b="1">
              <a:solidFill>
                <a:sysClr val="windowText" lastClr="000000"/>
              </a:solidFill>
            </a:rPr>
            <a:t>Fixed Term Appointment (with competition) </a:t>
          </a:r>
          <a:r>
            <a:rPr lang="en-GB" sz="1100">
              <a:solidFill>
                <a:sysClr val="windowText" lastClr="000000"/>
              </a:solidFill>
            </a:rPr>
            <a:t>are staff recruited to Social Security Scotland</a:t>
          </a:r>
          <a:r>
            <a:rPr lang="en-GB" sz="1100" baseline="0">
              <a:solidFill>
                <a:sysClr val="windowText" lastClr="000000"/>
              </a:solidFill>
            </a:rPr>
            <a:t> </a:t>
          </a:r>
          <a:r>
            <a:rPr lang="en-GB" sz="1100">
              <a:solidFill>
                <a:sysClr val="windowText" lastClr="000000"/>
              </a:solidFill>
            </a:rPr>
            <a:t>and selected on merit through a fair and open competition, on a contract with no end date to fill a temporary post. They may apply for permanent internally advertised vacancies and so they are classified as permanent staff.</a:t>
          </a:r>
        </a:p>
        <a:p>
          <a:r>
            <a:rPr lang="en-GB" sz="1100">
              <a:solidFill>
                <a:sysClr val="windowText" lastClr="000000"/>
              </a:solidFill>
            </a:rPr>
            <a:t> </a:t>
          </a:r>
        </a:p>
        <a:p>
          <a:r>
            <a:rPr lang="en-GB" sz="1100" b="1">
              <a:solidFill>
                <a:sysClr val="windowText" lastClr="000000"/>
              </a:solidFill>
            </a:rPr>
            <a:t>Fixed Term Appointment (without competition)</a:t>
          </a:r>
          <a:r>
            <a:rPr lang="en-GB" sz="1100">
              <a:solidFill>
                <a:sysClr val="windowText" lastClr="000000"/>
              </a:solidFill>
            </a:rPr>
            <a:t> are staff recruited to Social</a:t>
          </a:r>
          <a:r>
            <a:rPr lang="en-GB" sz="1100" baseline="0">
              <a:solidFill>
                <a:sysClr val="windowText" lastClr="000000"/>
              </a:solidFill>
            </a:rPr>
            <a:t> Security Scotland </a:t>
          </a:r>
          <a:r>
            <a:rPr lang="en-GB" sz="1100">
              <a:solidFill>
                <a:sysClr val="windowText" lastClr="000000"/>
              </a:solidFill>
            </a:rPr>
            <a:t>without fair and open competition where either the urgency of the need or short duration of the role make a full competition impracticable or disproportionate. These are for a fixed period which is agreed at the outset and must only be used for a specific task or related tasks (e.g. a particular project) that cannot be completed with existing resources. Fixed Term Appointments cannot be used for an undefined period or for regular, every day work normally undertaken by the business area. All Fixed Term Appointments must be reported to the Civil Service Commission as part of a regular compliance statement and the use of exceptions may be subject to audit.</a:t>
          </a:r>
        </a:p>
        <a:p>
          <a:r>
            <a:rPr lang="en-GB" sz="1100">
              <a:solidFill>
                <a:sysClr val="windowText" lastClr="000000"/>
              </a:solidFill>
            </a:rPr>
            <a:t> </a:t>
          </a:r>
        </a:p>
        <a:p>
          <a:r>
            <a:rPr lang="en-GB" sz="1100" b="1">
              <a:solidFill>
                <a:sysClr val="windowText" lastClr="000000"/>
              </a:solidFill>
            </a:rPr>
            <a:t>Fixed term student placements</a:t>
          </a:r>
          <a:r>
            <a:rPr lang="en-GB" sz="1100">
              <a:solidFill>
                <a:sysClr val="windowText" lastClr="000000"/>
              </a:solidFill>
            </a:rPr>
            <a:t>. These placements are offered by Social Security Scotland to give students an opportunity to gain work experience and knowledge of the government. In turn these placements are a route for attracting new talent, as some of these students may apply for permanent positions when they finish their courses.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ysClr val="windowText" lastClr="000000"/>
            </a:solidFill>
          </a:endParaRPr>
        </a:p>
        <a:p>
          <a:r>
            <a:rPr lang="en-GB" sz="1100" b="1">
              <a:solidFill>
                <a:sysClr val="windowText" lastClr="000000"/>
              </a:solidFill>
            </a:rPr>
            <a:t>Contingent workers </a:t>
          </a:r>
          <a:r>
            <a:rPr lang="en-GB" sz="1100">
              <a:solidFill>
                <a:sysClr val="windowText" lastClr="000000"/>
              </a:solidFill>
            </a:rPr>
            <a:t>are non-directly employed workers that are engaged in any capacity for Social</a:t>
          </a:r>
          <a:r>
            <a:rPr lang="en-GB" sz="1100" baseline="0">
              <a:solidFill>
                <a:sysClr val="windowText" lastClr="000000"/>
              </a:solidFill>
            </a:rPr>
            <a:t> Security Scotland</a:t>
          </a:r>
          <a:r>
            <a:rPr lang="en-GB" sz="1100">
              <a:solidFill>
                <a:sysClr val="windowText" lastClr="000000"/>
              </a:solidFill>
            </a:rPr>
            <a:t>, such as contractors, inward secondments, and temporary agency workers.</a:t>
          </a:r>
        </a:p>
        <a:p>
          <a:r>
            <a:rPr lang="en-GB" sz="1100">
              <a:solidFill>
                <a:sysClr val="windowText" lastClr="000000"/>
              </a:solidFill>
            </a:rPr>
            <a:t> </a:t>
          </a:r>
        </a:p>
        <a:p>
          <a:r>
            <a:rPr lang="en-GB" sz="1100" b="1">
              <a:solidFill>
                <a:sysClr val="windowText" lastClr="000000"/>
              </a:solidFill>
            </a:rPr>
            <a:t>Consultants </a:t>
          </a:r>
          <a:r>
            <a:rPr lang="en-GB" sz="1100">
              <a:solidFill>
                <a:sysClr val="windowText" lastClr="000000"/>
              </a:solidFill>
            </a:rPr>
            <a:t>are specialist temporary workers brought in through a specific procurement exercise for a discrete piece of work not covering an on-going role or 'business as usual' activity. They are often engaged as a team rather than on an individual time hire basis. Payments are in arrears on delivery of agreed output.</a:t>
          </a:r>
        </a:p>
        <a:p>
          <a:r>
            <a:rPr lang="en-GB" sz="1100">
              <a:solidFill>
                <a:sysClr val="windowText" lastClr="000000"/>
              </a:solidFill>
            </a:rPr>
            <a:t> </a:t>
          </a:r>
        </a:p>
        <a:p>
          <a:r>
            <a:rPr lang="en-GB" sz="1100" b="1">
              <a:solidFill>
                <a:sysClr val="windowText" lastClr="000000"/>
              </a:solidFill>
            </a:rPr>
            <a:t>Contractors</a:t>
          </a:r>
          <a:r>
            <a:rPr lang="en-GB" sz="1100">
              <a:solidFill>
                <a:sysClr val="windowText" lastClr="000000"/>
              </a:solidFill>
            </a:rPr>
            <a:t> are temporary workers, typically brought in under a service contract which has been let to an organisation to deliver a specific product.</a:t>
          </a:r>
        </a:p>
        <a:p>
          <a:r>
            <a:rPr lang="en-GB" sz="1100">
              <a:solidFill>
                <a:sysClr val="windowText" lastClr="000000"/>
              </a:solidFill>
            </a:rPr>
            <a:t> </a:t>
          </a:r>
        </a:p>
        <a:p>
          <a:r>
            <a:rPr lang="en-GB" sz="1100" b="1">
              <a:solidFill>
                <a:sysClr val="windowText" lastClr="000000"/>
              </a:solidFill>
            </a:rPr>
            <a:t>UK Fast Stream </a:t>
          </a:r>
          <a:r>
            <a:rPr lang="en-GB" sz="1100">
              <a:solidFill>
                <a:sysClr val="windowText" lastClr="000000"/>
              </a:solidFill>
            </a:rPr>
            <a:t>are staff assigned to</a:t>
          </a:r>
          <a:r>
            <a:rPr lang="en-GB" sz="1100" baseline="0">
              <a:solidFill>
                <a:sysClr val="windowText" lastClr="000000"/>
              </a:solidFill>
            </a:rPr>
            <a:t> Social Security Scotland </a:t>
          </a:r>
          <a:r>
            <a:rPr lang="en-GB" sz="1100">
              <a:solidFill>
                <a:sysClr val="windowText" lastClr="000000"/>
              </a:solidFill>
            </a:rPr>
            <a:t>from the Civil Service Fast Stream Programme. These are non-directly employed staff as they are paid via the UK Government and can be moved from Social</a:t>
          </a:r>
          <a:r>
            <a:rPr lang="en-GB" sz="1100" baseline="0">
              <a:solidFill>
                <a:sysClr val="windowText" lastClr="000000"/>
              </a:solidFill>
            </a:rPr>
            <a:t> Security Scotland or</a:t>
          </a:r>
          <a:r>
            <a:rPr lang="en-GB" sz="1100">
              <a:solidFill>
                <a:sysClr val="windowText" lastClr="000000"/>
              </a:solidFill>
            </a:rPr>
            <a:t> Scottish Government to another part of the Civil Service as part of their prescribed development programme. This programme began in the Scottish Government in 2015. The Scottish Government also runs its own graduate entry programme and these workers are classified under Permanent directly employed staff (Table 1).</a:t>
          </a:r>
        </a:p>
        <a:p>
          <a:r>
            <a:rPr lang="en-GB" sz="1100">
              <a:solidFill>
                <a:sysClr val="windowText" lastClr="000000"/>
              </a:solidFill>
            </a:rPr>
            <a:t> </a:t>
          </a:r>
        </a:p>
        <a:p>
          <a:r>
            <a:rPr lang="en-GB" sz="1100" b="1">
              <a:solidFill>
                <a:sysClr val="windowText" lastClr="000000"/>
              </a:solidFill>
            </a:rPr>
            <a:t>Interim managers </a:t>
          </a:r>
          <a:r>
            <a:rPr lang="en-GB" sz="1100">
              <a:solidFill>
                <a:sysClr val="windowText" lastClr="000000"/>
              </a:solidFill>
            </a:rPr>
            <a:t>are temporary workers covering management or specialist roles on temporary projects, through a procured framework.</a:t>
          </a:r>
        </a:p>
        <a:p>
          <a:r>
            <a:rPr lang="en-GB" sz="1100">
              <a:solidFill>
                <a:sysClr val="windowText" lastClr="000000"/>
              </a:solidFill>
            </a:rPr>
            <a:t> </a:t>
          </a:r>
        </a:p>
        <a:p>
          <a:r>
            <a:rPr lang="en-GB" sz="1100" b="1">
              <a:solidFill>
                <a:sysClr val="windowText" lastClr="000000"/>
              </a:solidFill>
            </a:rPr>
            <a:t>Inward secondments </a:t>
          </a:r>
          <a:r>
            <a:rPr lang="en-GB" sz="1100">
              <a:solidFill>
                <a:sysClr val="windowText" lastClr="000000"/>
              </a:solidFill>
            </a:rPr>
            <a:t>are non-directly employed workers that are seconded on short term contracts from other organisations, such as the private sector or local government.  Social </a:t>
          </a:r>
          <a:r>
            <a:rPr lang="en-GB" sz="1100" baseline="0">
              <a:solidFill>
                <a:sysClr val="windowText" lastClr="000000"/>
              </a:solidFill>
            </a:rPr>
            <a:t>Security Scotland </a:t>
          </a:r>
          <a:r>
            <a:rPr lang="en-GB" sz="1100">
              <a:solidFill>
                <a:sysClr val="windowText" lastClr="000000"/>
              </a:solidFill>
            </a:rPr>
            <a:t>benefits from inward secondments by filling skills gaps, sharing people and practice and developing partnership working with stakeholders.</a:t>
          </a:r>
        </a:p>
        <a:p>
          <a:r>
            <a:rPr lang="en-GB" sz="1100">
              <a:solidFill>
                <a:sysClr val="windowText" lastClr="000000"/>
              </a:solidFill>
            </a:rPr>
            <a:t> </a:t>
          </a:r>
        </a:p>
        <a:p>
          <a:r>
            <a:rPr lang="en-GB" sz="1100">
              <a:solidFill>
                <a:sysClr val="windowText" lastClr="000000"/>
              </a:solidFill>
            </a:rPr>
            <a:t>Social</a:t>
          </a:r>
          <a:r>
            <a:rPr lang="en-GB" sz="1100" baseline="0">
              <a:solidFill>
                <a:sysClr val="windowText" lastClr="000000"/>
              </a:solidFill>
            </a:rPr>
            <a:t> Security Scotland </a:t>
          </a:r>
          <a:r>
            <a:rPr lang="en-GB" sz="1100">
              <a:solidFill>
                <a:sysClr val="windowText" lastClr="000000"/>
              </a:solidFill>
            </a:rPr>
            <a:t>offers a ranges of temporary </a:t>
          </a:r>
          <a:r>
            <a:rPr lang="en-GB" sz="1100" b="1">
              <a:solidFill>
                <a:sysClr val="windowText" lastClr="000000"/>
              </a:solidFill>
            </a:rPr>
            <a:t>short-term youth employment initiatives </a:t>
          </a:r>
          <a:r>
            <a:rPr lang="en-GB" sz="1100">
              <a:solidFill>
                <a:sysClr val="windowText" lastClr="000000"/>
              </a:solidFill>
            </a:rPr>
            <a:t>to help prepare young people for the world of work.  These include placements for students in Further / Higher / Post-grad Education on a formal (for example, part of course requirements) or informal (self-organised) basis. The students may be paid a stipend, rather than being paid directly by the Social Security</a:t>
          </a:r>
          <a:r>
            <a:rPr lang="en-GB" sz="1100" baseline="0">
              <a:solidFill>
                <a:sysClr val="windowText" lastClr="000000"/>
              </a:solidFill>
            </a:rPr>
            <a:t> Scotland </a:t>
          </a:r>
          <a:r>
            <a:rPr lang="en-GB" sz="1100">
              <a:solidFill>
                <a:sysClr val="windowText" lastClr="000000"/>
              </a:solidFill>
            </a:rPr>
            <a:t>hence why they are not included under Fixed Term Student Placements in Table 1. </a:t>
          </a:r>
        </a:p>
        <a:p>
          <a:r>
            <a:rPr lang="en-GB" sz="1100">
              <a:solidFill>
                <a:sysClr val="windowText" lastClr="000000"/>
              </a:solidFill>
            </a:rPr>
            <a:t> </a:t>
          </a:r>
          <a:endParaRPr lang="en-GB" sz="1100" b="1">
            <a:solidFill>
              <a:sysClr val="windowText" lastClr="000000"/>
            </a:solidFill>
          </a:endParaRPr>
        </a:p>
        <a:p>
          <a:r>
            <a:rPr lang="en-GB" sz="1100" b="1">
              <a:solidFill>
                <a:sysClr val="windowText" lastClr="000000"/>
              </a:solidFill>
            </a:rPr>
            <a:t>Temporary agency workers </a:t>
          </a:r>
          <a:r>
            <a:rPr lang="en-GB" sz="1100">
              <a:solidFill>
                <a:sysClr val="windowText" lastClr="000000"/>
              </a:solidFill>
            </a:rPr>
            <a:t>are procured through a framework contract to fill generalist (especially administrative) posts.</a:t>
          </a:r>
        </a:p>
        <a:p>
          <a:r>
            <a:rPr lang="en-GB" sz="1100">
              <a:solidFill>
                <a:sysClr val="windowText" lastClr="000000"/>
              </a:solidFill>
            </a:rPr>
            <a:t> </a:t>
          </a:r>
        </a:p>
        <a:p>
          <a:r>
            <a:rPr lang="en-GB" sz="1100" b="1">
              <a:solidFill>
                <a:sysClr val="windowText" lastClr="000000"/>
              </a:solidFill>
            </a:rPr>
            <a:t>Other contingent workers</a:t>
          </a:r>
          <a:r>
            <a:rPr lang="en-GB" sz="1100">
              <a:solidFill>
                <a:sysClr val="windowText" lastClr="000000"/>
              </a:solidFill>
            </a:rPr>
            <a:t> are temporary workers that do not fit in any of the categories.</a:t>
          </a:r>
        </a:p>
        <a:p>
          <a:endParaRPr lang="en-GB" sz="1400" b="1">
            <a:solidFill>
              <a:sysClr val="windowText" lastClr="000000"/>
            </a:solidFill>
          </a:endParaRPr>
        </a:p>
        <a:p>
          <a:r>
            <a:rPr lang="en-GB" sz="1400" b="1">
              <a:solidFill>
                <a:sysClr val="windowText" lastClr="000000"/>
              </a:solidFill>
            </a:rPr>
            <a:t>Sickness absence of directly employed staff</a:t>
          </a:r>
        </a:p>
        <a:p>
          <a:endParaRPr lang="en-GB" sz="1400" b="1">
            <a:solidFill>
              <a:sysClr val="windowText" lastClr="000000"/>
            </a:solidFill>
          </a:endParaRPr>
        </a:p>
        <a:p>
          <a:r>
            <a:rPr lang="en-GB" sz="1100" b="0">
              <a:solidFill>
                <a:sysClr val="windowText" lastClr="000000"/>
              </a:solidFill>
            </a:rPr>
            <a:t>There are two methods of measuring sickness absence that are used in Table 3, which are </a:t>
          </a:r>
          <a:r>
            <a:rPr lang="en-GB" sz="1100" b="1">
              <a:solidFill>
                <a:sysClr val="windowText" lastClr="000000"/>
              </a:solidFill>
            </a:rPr>
            <a:t>average working days lost per staff year (AWDL)</a:t>
          </a:r>
          <a:r>
            <a:rPr lang="en-GB" sz="1100" b="0">
              <a:solidFill>
                <a:sysClr val="windowText" lastClr="000000"/>
              </a:solidFill>
            </a:rPr>
            <a:t>, and </a:t>
          </a:r>
          <a:r>
            <a:rPr lang="en-GB" sz="1100" b="1">
              <a:solidFill>
                <a:sysClr val="windowText" lastClr="000000"/>
              </a:solidFill>
            </a:rPr>
            <a:t>percentage of working days lost</a:t>
          </a:r>
          <a:r>
            <a:rPr lang="en-GB" sz="1100" b="0">
              <a:solidFill>
                <a:sysClr val="windowText" lastClr="000000"/>
              </a:solidFill>
            </a:rPr>
            <a:t>. Sickness absences are measured across a rolling year to reduce the effect of seasonal variation in the data caused by seasonal illnesses, such as influenza.  However, a particularly virulent illness that caused a large number of absences in a particular quarter would show as raised sickness levels in each of the 12 month periods that contained this quarter.</a:t>
          </a:r>
        </a:p>
        <a:p>
          <a:endParaRPr lang="en-GB" sz="1100" b="0">
            <a:solidFill>
              <a:sysClr val="windowText" lastClr="000000"/>
            </a:solidFill>
          </a:endParaRPr>
        </a:p>
        <a:p>
          <a:r>
            <a:rPr lang="en-GB" sz="1100" b="1">
              <a:solidFill>
                <a:sysClr val="windowText" lastClr="000000"/>
              </a:solidFill>
            </a:rPr>
            <a:t>Average working days lost per staff year (AWDL) </a:t>
          </a:r>
          <a:r>
            <a:rPr lang="en-GB" sz="1100" b="0">
              <a:solidFill>
                <a:sysClr val="windowText" lastClr="000000"/>
              </a:solidFill>
            </a:rPr>
            <a:t>is the total number of working days lost, divided by the number of staff years. Only working days are counted, so calculations exclude weekends and public and privilege holidays from the period of sickness.  A staff year takes into account part-time working and if a member of staff only worked part of a year. A full time member of staff in post for the whole year period is assigned a staff year of 1. If a part-time member of staff works half of the number of hours in a standard 35 hour week, their staff year would be 0.5. If that member of staff only worked half of the year period, for example, they were recruited part way through the period, then their staff year would be halved further, to give a staff year of 0.25. </a:t>
          </a:r>
        </a:p>
        <a:p>
          <a:endParaRPr lang="en-GB" sz="1100" b="0">
            <a:solidFill>
              <a:sysClr val="windowText" lastClr="000000"/>
            </a:solidFill>
          </a:endParaRPr>
        </a:p>
        <a:p>
          <a:r>
            <a:rPr lang="en-GB" sz="1100" b="1">
              <a:solidFill>
                <a:sysClr val="windowText" lastClr="000000"/>
              </a:solidFill>
            </a:rPr>
            <a:t>The all absences average working days lost </a:t>
          </a:r>
          <a:r>
            <a:rPr lang="en-GB" sz="1100" b="0">
              <a:solidFill>
                <a:sysClr val="windowText" lastClr="000000"/>
              </a:solidFill>
            </a:rPr>
            <a:t>is the average working days lost per staff year for all sickness absences, including both long and short term spells of absences (Table 3). A weighting is applied to spells over 125 working days to account for annual leave not taken, and is subtracted, pro rata, from the number of days off sick. This assumes a working year of 225 days (unless a leap year) for full time staff employed for the full year period.</a:t>
          </a:r>
        </a:p>
        <a:p>
          <a:endParaRPr lang="en-GB" sz="1100" b="0">
            <a:solidFill>
              <a:sysClr val="windowText" lastClr="000000"/>
            </a:solidFill>
          </a:endParaRPr>
        </a:p>
        <a:p>
          <a:r>
            <a:rPr lang="en-GB" sz="1100" b="0">
              <a:solidFill>
                <a:sysClr val="windowText" lastClr="000000"/>
              </a:solidFill>
            </a:rPr>
            <a:t>The </a:t>
          </a:r>
          <a:r>
            <a:rPr lang="en-GB" sz="1100" b="1">
              <a:solidFill>
                <a:sysClr val="windowText" lastClr="000000"/>
              </a:solidFill>
            </a:rPr>
            <a:t>short term average workin</a:t>
          </a:r>
          <a:r>
            <a:rPr lang="en-GB" sz="1100" b="1" baseline="0">
              <a:solidFill>
                <a:sysClr val="windowText" lastClr="000000"/>
              </a:solidFill>
            </a:rPr>
            <a:t>g days lost</a:t>
          </a:r>
          <a:r>
            <a:rPr lang="en-GB" sz="1100" b="1">
              <a:solidFill>
                <a:sysClr val="windowText" lastClr="000000"/>
              </a:solidFill>
            </a:rPr>
            <a:t> </a:t>
          </a:r>
          <a:r>
            <a:rPr lang="en-GB" sz="1100" b="0">
              <a:solidFill>
                <a:sysClr val="windowText" lastClr="000000"/>
              </a:solidFill>
            </a:rPr>
            <a:t>is the average working days lost per staff year for spells of sickness absences of 20 days or less (Table 3).</a:t>
          </a:r>
        </a:p>
        <a:p>
          <a:endParaRPr lang="en-GB" sz="1100" b="0">
            <a:solidFill>
              <a:sysClr val="windowText" lastClr="000000"/>
            </a:solidFill>
          </a:endParaRPr>
        </a:p>
        <a:p>
          <a:r>
            <a:rPr lang="en-GB" sz="1100" b="1">
              <a:solidFill>
                <a:sysClr val="windowText" lastClr="000000"/>
              </a:solidFill>
            </a:rPr>
            <a:t>The long term average working days lost </a:t>
          </a:r>
          <a:r>
            <a:rPr lang="en-GB" sz="1100" b="0">
              <a:solidFill>
                <a:sysClr val="windowText" lastClr="000000"/>
              </a:solidFill>
            </a:rPr>
            <a:t>is the average working days lost per staff year for spells of sickness absences of more than 20 days (Table 3). A weighting is applied to spells over 125 working days to account for annual leave not taken.</a:t>
          </a:r>
        </a:p>
        <a:p>
          <a:endParaRPr lang="en-GB" sz="1100" b="0">
            <a:solidFill>
              <a:sysClr val="windowText" lastClr="000000"/>
            </a:solidFill>
          </a:endParaRPr>
        </a:p>
        <a:p>
          <a:r>
            <a:rPr lang="en-GB" sz="1100" b="0">
              <a:solidFill>
                <a:sysClr val="windowText" lastClr="000000"/>
              </a:solidFill>
            </a:rPr>
            <a:t>The </a:t>
          </a:r>
          <a:r>
            <a:rPr lang="en-GB" sz="1100" b="1">
              <a:solidFill>
                <a:sysClr val="windowText" lastClr="000000"/>
              </a:solidFill>
            </a:rPr>
            <a:t>percentage of working days lost </a:t>
          </a:r>
          <a:r>
            <a:rPr lang="en-GB" sz="1100" b="0">
              <a:solidFill>
                <a:sysClr val="windowText" lastClr="000000"/>
              </a:solidFill>
            </a:rPr>
            <a:t>is the percentage of the total number of working days lost due to sickness absences for all directly employed staff, out of the total working days available during the year for all directly employed staff. As with Average working</a:t>
          </a:r>
          <a:r>
            <a:rPr lang="en-GB" sz="1100" b="0" baseline="0">
              <a:solidFill>
                <a:sysClr val="windowText" lastClr="000000"/>
              </a:solidFill>
            </a:rPr>
            <a:t> days lost</a:t>
          </a:r>
          <a:r>
            <a:rPr lang="en-GB" sz="1100" b="0">
              <a:solidFill>
                <a:sysClr val="windowText" lastClr="000000"/>
              </a:solidFill>
            </a:rPr>
            <a:t>, this takes working patterns into account. A part time member of staff that works half the hours of standard 35 hour week, is available for half of the working days of a full time member of staff in a year period. The percentage of working days is a different way of expressing the same sickness data as the Average working</a:t>
          </a:r>
          <a:r>
            <a:rPr lang="en-GB" sz="1100" b="0" baseline="0">
              <a:solidFill>
                <a:sysClr val="windowText" lastClr="000000"/>
              </a:solidFill>
            </a:rPr>
            <a:t> days lost.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a:solidFill>
              <a:srgbClr val="C00000"/>
            </a:solidFill>
          </a:endParaRPr>
        </a:p>
        <a:p>
          <a:pPr>
            <a:lnSpc>
              <a:spcPts val="1200"/>
            </a:lnSpc>
          </a:pPr>
          <a:endParaRPr lang="en-GB" sz="1100" b="0">
            <a:solidFill>
              <a:sysClr val="windowText" lastClr="000000"/>
            </a:solidFill>
          </a:endParaRPr>
        </a:p>
        <a:p>
          <a:pPr marL="0" marR="0" lvl="0" indent="0" defTabSz="914400" eaLnBrk="1" fontAlgn="auto" latinLnBrk="0" hangingPunct="1">
            <a:lnSpc>
              <a:spcPts val="1600"/>
            </a:lnSpc>
            <a:spcBef>
              <a:spcPts val="0"/>
            </a:spcBef>
            <a:spcAft>
              <a:spcPts val="0"/>
            </a:spcAft>
            <a:buClrTx/>
            <a:buSzTx/>
            <a:buFontTx/>
            <a:buNone/>
            <a:tabLst/>
            <a:defRPr/>
          </a:pPr>
          <a:r>
            <a:rPr kumimoji="0" lang="en-GB" sz="1400" b="1" i="0" u="none" strike="noStrike" kern="0" cap="none" spc="0" normalizeH="0" baseline="0" noProof="0">
              <a:ln>
                <a:noFill/>
              </a:ln>
              <a:solidFill>
                <a:sysClr val="windowText" lastClr="000000"/>
              </a:solidFill>
              <a:effectLst/>
              <a:uLnTx/>
              <a:uFillTx/>
              <a:latin typeface="+mn-lt"/>
              <a:ea typeface="+mn-ea"/>
              <a:cs typeface="+mn-cs"/>
            </a:rPr>
            <a:t>Diversity data for directly employed staff</a:t>
          </a:r>
        </a:p>
        <a:p>
          <a:pPr>
            <a:lnSpc>
              <a:spcPts val="1200"/>
            </a:lnSpc>
          </a:pPr>
          <a:endParaRPr lang="en-GB" sz="1100" b="0">
            <a:solidFill>
              <a:sysClr val="windowText" lastClr="000000"/>
            </a:solidFill>
          </a:endParaRPr>
        </a:p>
        <a:p>
          <a:pPr>
            <a:lnSpc>
              <a:spcPts val="1200"/>
            </a:lnSpc>
          </a:pPr>
          <a:r>
            <a:rPr lang="en-GB" sz="1100" b="0">
              <a:solidFill>
                <a:sysClr val="windowText" lastClr="000000"/>
              </a:solidFill>
            </a:rPr>
            <a:t>Tables 4 to 10 present diversity data for directly employed staff. Social Security Scotland collects information on the diversity of its directly employed staff. Age/date of birth and sex are required to be collected for legislative purposes for use by the Scottish Government’s payroll system and HM Revenue and Customs, and also for baseline security clearance. Information on other protected characteristics of staff are used for diversity monitoring, and are voluntarily provided by staff: either via diversity monitoring forms on recruitment, or by using a self-service section on the HR system.</a:t>
          </a:r>
        </a:p>
        <a:p>
          <a:endParaRPr lang="en-GB" sz="1100">
            <a:solidFill>
              <a:sysClr val="windowText" lastClr="000000"/>
            </a:solidFill>
          </a:endParaRPr>
        </a:p>
        <a:p>
          <a:r>
            <a:rPr lang="en-GB" sz="1100">
              <a:solidFill>
                <a:sysClr val="windowText" lastClr="000000"/>
              </a:solidFill>
            </a:rPr>
            <a:t>Diversity information on non-directly employed staff is not collected and held by the Social Security Scotland, although personal details will be collected by the employers of these workers such as the employment agencies.</a:t>
          </a:r>
          <a:br>
            <a:rPr lang="en-GB" sz="1100">
              <a:solidFill>
                <a:sysClr val="windowText" lastClr="000000"/>
              </a:solidFill>
            </a:rPr>
          </a:br>
          <a:br>
            <a:rPr lang="en-GB" sz="1100">
              <a:solidFill>
                <a:sysClr val="windowText" lastClr="000000"/>
              </a:solidFill>
            </a:rPr>
          </a:br>
          <a:r>
            <a:rPr lang="en-GB" sz="1100">
              <a:solidFill>
                <a:schemeClr val="dk1"/>
              </a:solidFill>
              <a:effectLst/>
              <a:latin typeface="+mn-lt"/>
              <a:ea typeface="+mn-ea"/>
              <a:cs typeface="+mn-cs"/>
            </a:rPr>
            <a:t>Please refer to the "Diversity data source revision" tab for full details of the data source revision for diversity for 31 December 2024 onwards.  </a:t>
          </a:r>
          <a:br>
            <a:rPr lang="en-GB" sz="1100">
              <a:solidFill>
                <a:srgbClr val="FF0000"/>
              </a:solidFill>
            </a:rPr>
          </a:br>
          <a:endParaRPr lang="en-GB" sz="1100">
            <a:solidFill>
              <a:srgbClr val="FF0000"/>
            </a:solidFill>
          </a:endParaRPr>
        </a:p>
        <a:p>
          <a:r>
            <a:rPr lang="en-GB" sz="1400" b="1"/>
            <a:t>Location</a:t>
          </a:r>
          <a:r>
            <a:rPr lang="en-GB" sz="1100" b="1" baseline="0"/>
            <a:t> </a:t>
          </a:r>
        </a:p>
        <a:p>
          <a:r>
            <a:rPr lang="en-GB" sz="1100" baseline="0"/>
            <a:t>Table 11 contains working location information as recorded on the Scottish Government's HR system. This information is not subject to disclosure control as it is not  sensitive information relating to the characteristics of staff. </a:t>
          </a:r>
        </a:p>
        <a:p>
          <a:endParaRPr lang="en-GB" sz="1100" baseline="0"/>
        </a:p>
        <a:p>
          <a:r>
            <a:rPr lang="en-GB" sz="1100" baseline="0"/>
            <a:t>Prior to December 2021, staff recorded as located in Dundee House and Caledonian House were reported as being Dundee based. From December 2021, this definition was widened to include staff recorded as being located in Agnes Husband House, Endeavour House and Enterprise House. As we do not revise any of the snapshots of data from previous quarters , it is possible that a small number of staff previously recorded as being located in either Enterprise House or Endeavour House were included within the 'Other' location headcount figures for those time periods.</a:t>
          </a:r>
        </a:p>
        <a:p>
          <a:endParaRPr lang="en-GB" sz="1100" baseline="0"/>
        </a:p>
        <a:p>
          <a:r>
            <a:rPr lang="en-GB" sz="1400" b="1" baseline="0"/>
            <a:t>Working Hours</a:t>
          </a:r>
          <a:endParaRPr lang="en-GB" sz="1400" b="1"/>
        </a:p>
        <a:p>
          <a:pPr>
            <a:lnSpc>
              <a:spcPts val="1200"/>
            </a:lnSpc>
          </a:pPr>
          <a:r>
            <a:rPr lang="en-GB" sz="1100"/>
            <a:t>Table 12 provides</a:t>
          </a:r>
          <a:r>
            <a:rPr lang="en-GB" sz="1100" baseline="0"/>
            <a:t> a breakdown of directly employed staff by working pattern. Staff with a full-time equivalent value of 1 are classified as full-time while staff with a full time equivalent value of less than 1 are classified as part-time.  </a:t>
          </a:r>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3</xdr:row>
      <xdr:rowOff>0</xdr:rowOff>
    </xdr:from>
    <xdr:ext cx="7920000" cy="6480000"/>
    <xdr:pic>
      <xdr:nvPicPr>
        <xdr:cNvPr id="4" name="Picture 3">
          <a:extLst>
            <a:ext uri="{FF2B5EF4-FFF2-40B4-BE49-F238E27FC236}">
              <a16:creationId xmlns:a16="http://schemas.microsoft.com/office/drawing/2014/main" id="{CB7A58B7-0476-4432-8B4F-7A6982FF3C3D}"/>
            </a:ext>
          </a:extLst>
        </xdr:cNvPr>
        <xdr:cNvPicPr>
          <a:picLocks noChangeAspect="1"/>
        </xdr:cNvPicPr>
      </xdr:nvPicPr>
      <xdr:blipFill>
        <a:blip xmlns:r="http://schemas.openxmlformats.org/officeDocument/2006/relationships" r:embed="rId1"/>
        <a:stretch>
          <a:fillRect/>
        </a:stretch>
      </xdr:blipFill>
      <xdr:spPr>
        <a:xfrm>
          <a:off x="0" y="857250"/>
          <a:ext cx="7920000" cy="64800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3</xdr:row>
      <xdr:rowOff>0</xdr:rowOff>
    </xdr:from>
    <xdr:ext cx="7920000" cy="6480000"/>
    <xdr:pic>
      <xdr:nvPicPr>
        <xdr:cNvPr id="2" name="Picture 1">
          <a:extLst>
            <a:ext uri="{FF2B5EF4-FFF2-40B4-BE49-F238E27FC236}">
              <a16:creationId xmlns:a16="http://schemas.microsoft.com/office/drawing/2014/main" id="{AA981CD4-217F-4FCE-926E-779EB5A1368E}"/>
            </a:ext>
          </a:extLst>
        </xdr:cNvPr>
        <xdr:cNvPicPr>
          <a:picLocks noChangeAspect="1"/>
        </xdr:cNvPicPr>
      </xdr:nvPicPr>
      <xdr:blipFill>
        <a:blip xmlns:r="http://schemas.openxmlformats.org/officeDocument/2006/relationships" r:embed="rId1"/>
        <a:stretch>
          <a:fillRect/>
        </a:stretch>
      </xdr:blipFill>
      <xdr:spPr>
        <a:xfrm>
          <a:off x="0" y="857250"/>
          <a:ext cx="7920000" cy="64800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3</xdr:row>
      <xdr:rowOff>0</xdr:rowOff>
    </xdr:from>
    <xdr:ext cx="7920000" cy="6480000"/>
    <xdr:pic>
      <xdr:nvPicPr>
        <xdr:cNvPr id="3" name="Picture 2">
          <a:extLst>
            <a:ext uri="{FF2B5EF4-FFF2-40B4-BE49-F238E27FC236}">
              <a16:creationId xmlns:a16="http://schemas.microsoft.com/office/drawing/2014/main" id="{A6C5C95A-6CA9-46FE-8A1E-C1DF4D56DF5B}"/>
            </a:ext>
          </a:extLst>
        </xdr:cNvPr>
        <xdr:cNvPicPr>
          <a:picLocks noChangeAspect="1"/>
        </xdr:cNvPicPr>
      </xdr:nvPicPr>
      <xdr:blipFill>
        <a:blip xmlns:r="http://schemas.openxmlformats.org/officeDocument/2006/relationships" r:embed="rId1"/>
        <a:stretch>
          <a:fillRect/>
        </a:stretch>
      </xdr:blipFill>
      <xdr:spPr>
        <a:xfrm>
          <a:off x="0" y="857250"/>
          <a:ext cx="7920000" cy="64800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3</xdr:row>
      <xdr:rowOff>0</xdr:rowOff>
    </xdr:from>
    <xdr:ext cx="7920000" cy="6480000"/>
    <xdr:pic>
      <xdr:nvPicPr>
        <xdr:cNvPr id="2" name="Picture 1">
          <a:extLst>
            <a:ext uri="{FF2B5EF4-FFF2-40B4-BE49-F238E27FC236}">
              <a16:creationId xmlns:a16="http://schemas.microsoft.com/office/drawing/2014/main" id="{08E2F49D-18DA-4844-B128-8E85429B9795}"/>
            </a:ext>
          </a:extLst>
        </xdr:cNvPr>
        <xdr:cNvPicPr>
          <a:picLocks noChangeAspect="1"/>
        </xdr:cNvPicPr>
      </xdr:nvPicPr>
      <xdr:blipFill>
        <a:blip xmlns:r="http://schemas.openxmlformats.org/officeDocument/2006/relationships" r:embed="rId1"/>
        <a:stretch>
          <a:fillRect/>
        </a:stretch>
      </xdr:blipFill>
      <xdr:spPr>
        <a:xfrm>
          <a:off x="0" y="857250"/>
          <a:ext cx="7920000" cy="64800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3</xdr:row>
      <xdr:rowOff>0</xdr:rowOff>
    </xdr:from>
    <xdr:ext cx="7920000" cy="6480000"/>
    <xdr:pic>
      <xdr:nvPicPr>
        <xdr:cNvPr id="3" name="Picture 2">
          <a:extLst>
            <a:ext uri="{FF2B5EF4-FFF2-40B4-BE49-F238E27FC236}">
              <a16:creationId xmlns:a16="http://schemas.microsoft.com/office/drawing/2014/main" id="{9D9391B2-5A93-4858-845B-5A797FAA3254}"/>
            </a:ext>
          </a:extLst>
        </xdr:cNvPr>
        <xdr:cNvPicPr>
          <a:picLocks noChangeAspect="1"/>
        </xdr:cNvPicPr>
      </xdr:nvPicPr>
      <xdr:blipFill>
        <a:blip xmlns:r="http://schemas.openxmlformats.org/officeDocument/2006/relationships" r:embed="rId1"/>
        <a:stretch>
          <a:fillRect/>
        </a:stretch>
      </xdr:blipFill>
      <xdr:spPr>
        <a:xfrm>
          <a:off x="0" y="857250"/>
          <a:ext cx="7920000" cy="64800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3</xdr:row>
      <xdr:rowOff>0</xdr:rowOff>
    </xdr:from>
    <xdr:ext cx="11880000" cy="6480000"/>
    <xdr:pic>
      <xdr:nvPicPr>
        <xdr:cNvPr id="2" name="Picture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257175</xdr:rowOff>
    </xdr:from>
    <xdr:to>
      <xdr:col>9</xdr:col>
      <xdr:colOff>828674</xdr:colOff>
      <xdr:row>17</xdr:row>
      <xdr:rowOff>191861</xdr:rowOff>
    </xdr:to>
    <xdr:sp macro="" textlink="">
      <xdr:nvSpPr>
        <xdr:cNvPr id="3" name="TextBox 2">
          <a:extLst>
            <a:ext uri="{FF2B5EF4-FFF2-40B4-BE49-F238E27FC236}">
              <a16:creationId xmlns:a16="http://schemas.microsoft.com/office/drawing/2014/main" id="{34942F19-2C21-4A5E-BD52-408EEE999CB5}"/>
            </a:ext>
          </a:extLst>
        </xdr:cNvPr>
        <xdr:cNvSpPr txBox="1"/>
      </xdr:nvSpPr>
      <xdr:spPr>
        <a:xfrm>
          <a:off x="0" y="257175"/>
          <a:ext cx="10163174" cy="34017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mn-lt"/>
              <a:ea typeface="+mn-ea"/>
              <a:cs typeface="+mn-cs"/>
            </a:rPr>
            <a:t>A new HR management system (Oracle Cloud) was introduced in the Scottish Government in October 2024. No diversity data was migrated from the outgoing system, resulting in a starting point of ‘declaration zero’ for diversity characteristics.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mn-lt"/>
              <a:ea typeface="+mn-ea"/>
              <a:cs typeface="+mn-cs"/>
            </a:rPr>
            <a:t>While declaration rates remain low in the new system, and to ensure we are presenting the most complete and accurate picture of our workforce composition available, this publication uses new HR management system data where diversity characteristics have been declared (including prefer not to say declarations), and </a:t>
          </a:r>
          <a:r>
            <a:rPr lang="en-IE" sz="1100">
              <a:solidFill>
                <a:schemeClr val="dk1"/>
              </a:solidFill>
              <a:effectLst/>
              <a:latin typeface="+mn-lt"/>
              <a:ea typeface="+mn-ea"/>
              <a:cs typeface="+mn-cs"/>
            </a:rPr>
            <a:t>HR management system data (if it exists) where there is no declaration in the new system.</a:t>
          </a:r>
          <a:br>
            <a:rPr lang="en-IE" sz="1100">
              <a:solidFill>
                <a:schemeClr val="dk1"/>
              </a:solidFill>
              <a:effectLst/>
              <a:latin typeface="+mn-lt"/>
              <a:ea typeface="+mn-ea"/>
              <a:cs typeface="+mn-cs"/>
            </a:rPr>
          </a:br>
          <a:endParaRPr lang="en-GB"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mn-lt"/>
              <a:ea typeface="+mn-ea"/>
              <a:cs typeface="+mn-cs"/>
            </a:rPr>
            <a:t>For the following characteristics there is a break in time series due to the change in data source, and to varying degrees, the questions asked, to ensure they better align with Scottish Government published guidance on collecting equality data: Disability, Ethnic group, Marital status, Religion and Sexual orientation.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mn-lt"/>
            <a:ea typeface="+mn-ea"/>
            <a:cs typeface="+mn-cs"/>
          </a:endParaRPr>
        </a:p>
        <a:p>
          <a:pPr lvl="0"/>
          <a:r>
            <a:rPr lang="en-GB" sz="1100" baseline="0">
              <a:solidFill>
                <a:sysClr val="windowText" lastClr="000000"/>
              </a:solidFill>
              <a:effectLst/>
              <a:latin typeface="+mn-lt"/>
              <a:ea typeface="+mn-ea"/>
              <a:cs typeface="+mn-cs"/>
            </a:rPr>
            <a:t>These question and system changes may impact on how staff respond and categorise themselves. Additionally, the introduction of a new system was a prompt for staff to update information that may have been out-of-date. These factors, along with the overall lower declaration rates in Oracle Cloud at present, increases the likelihood of differences in numbers/percentages between previous and current publications.  </a:t>
          </a:r>
          <a:br>
            <a:rPr lang="en-GB" sz="1100" baseline="0">
              <a:solidFill>
                <a:sysClr val="windowText" lastClr="000000"/>
              </a:solidFill>
              <a:effectLst/>
              <a:latin typeface="+mn-lt"/>
              <a:ea typeface="+mn-ea"/>
              <a:cs typeface="+mn-cs"/>
            </a:rPr>
          </a:br>
          <a:br>
            <a:rPr lang="en-GB" sz="1100" baseline="0">
              <a:solidFill>
                <a:sysClr val="windowText" lastClr="000000"/>
              </a:solidFill>
              <a:effectLst/>
              <a:latin typeface="+mn-lt"/>
              <a:ea typeface="+mn-ea"/>
              <a:cs typeface="+mn-cs"/>
            </a:rPr>
          </a:br>
          <a:r>
            <a:rPr lang="en-IE" sz="1100">
              <a:solidFill>
                <a:sysClr val="windowText" lastClr="000000"/>
              </a:solidFill>
              <a:effectLst/>
              <a:latin typeface="+mn-lt"/>
              <a:ea typeface="+mn-ea"/>
              <a:cs typeface="+mn-cs"/>
            </a:rPr>
            <a:t>Age and sex information continue to be collected during the onboarding process, and were therefore transferred across to Oracle Cloud from the outgoing HR system. As such, there is no break in the time series for these characteristics and the data remains complete.</a:t>
          </a:r>
          <a:endParaRPr lang="en-GB" sz="1100">
            <a:solidFill>
              <a:sysClr val="windowText" lastClr="000000"/>
            </a:solidFill>
            <a:effectLst/>
            <a:latin typeface="+mn-lt"/>
            <a:ea typeface="+mn-ea"/>
            <a:cs typeface="+mn-cs"/>
          </a:endParaRPr>
        </a:p>
        <a:p>
          <a:endParaRPr lang="en-GB"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mn-lt"/>
              <a:ea typeface="+mn-ea"/>
              <a:cs typeface="+mn-cs"/>
            </a:rPr>
            <a:t>The table below provides a breakdown of  which management information system data has been taken from by diversity characteristic:</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0</xdr:rowOff>
    </xdr:from>
    <xdr:ext cx="11880000" cy="64800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xdr:row>
      <xdr:rowOff>0</xdr:rowOff>
    </xdr:from>
    <xdr:ext cx="11880000" cy="6480000"/>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xdr:row>
      <xdr:rowOff>0</xdr:rowOff>
    </xdr:from>
    <xdr:ext cx="11880000" cy="6480000"/>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3</xdr:row>
      <xdr:rowOff>0</xdr:rowOff>
    </xdr:from>
    <xdr:ext cx="11880000" cy="10080000"/>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0</xdr:rowOff>
    </xdr:from>
    <xdr:ext cx="9000000" cy="7200000"/>
    <xdr:pic>
      <xdr:nvPicPr>
        <xdr:cNvPr id="2" name="Picture 1">
          <a:extLst>
            <a:ext uri="{FF2B5EF4-FFF2-40B4-BE49-F238E27FC236}">
              <a16:creationId xmlns:a16="http://schemas.microsoft.com/office/drawing/2014/main" id="{1631F9A7-D7F3-48F7-827D-73877A9FE007}"/>
            </a:ext>
          </a:extLst>
        </xdr:cNvPr>
        <xdr:cNvPicPr>
          <a:picLocks noChangeAspect="1"/>
        </xdr:cNvPicPr>
      </xdr:nvPicPr>
      <xdr:blipFill>
        <a:blip xmlns:r="http://schemas.openxmlformats.org/officeDocument/2006/relationships" r:embed="rId1"/>
        <a:stretch>
          <a:fillRect/>
        </a:stretch>
      </xdr:blipFill>
      <xdr:spPr>
        <a:xfrm>
          <a:off x="0" y="857250"/>
          <a:ext cx="9000000" cy="7200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3</xdr:row>
      <xdr:rowOff>0</xdr:rowOff>
    </xdr:from>
    <xdr:ext cx="7920000" cy="6480000"/>
    <xdr:pic>
      <xdr:nvPicPr>
        <xdr:cNvPr id="2" name="Picture 1">
          <a:extLst>
            <a:ext uri="{FF2B5EF4-FFF2-40B4-BE49-F238E27FC236}">
              <a16:creationId xmlns:a16="http://schemas.microsoft.com/office/drawing/2014/main" id="{B9352848-FA02-4DEB-8A6D-CC65E3B44A36}"/>
            </a:ext>
          </a:extLst>
        </xdr:cNvPr>
        <xdr:cNvPicPr>
          <a:picLocks noChangeAspect="1"/>
        </xdr:cNvPicPr>
      </xdr:nvPicPr>
      <xdr:blipFill>
        <a:blip xmlns:r="http://schemas.openxmlformats.org/officeDocument/2006/relationships" r:embed="rId1"/>
        <a:stretch>
          <a:fillRect/>
        </a:stretch>
      </xdr:blipFill>
      <xdr:spPr>
        <a:xfrm>
          <a:off x="0" y="857250"/>
          <a:ext cx="7920000" cy="6480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3</xdr:row>
      <xdr:rowOff>0</xdr:rowOff>
    </xdr:from>
    <xdr:ext cx="7920000" cy="6480000"/>
    <xdr:pic>
      <xdr:nvPicPr>
        <xdr:cNvPr id="2" name="Picture 1">
          <a:extLst>
            <a:ext uri="{FF2B5EF4-FFF2-40B4-BE49-F238E27FC236}">
              <a16:creationId xmlns:a16="http://schemas.microsoft.com/office/drawing/2014/main" id="{F6100F21-ED31-4BF2-A377-1280636BAA0E}"/>
            </a:ext>
          </a:extLst>
        </xdr:cNvPr>
        <xdr:cNvPicPr>
          <a:picLocks noChangeAspect="1"/>
        </xdr:cNvPicPr>
      </xdr:nvPicPr>
      <xdr:blipFill>
        <a:blip xmlns:r="http://schemas.openxmlformats.org/officeDocument/2006/relationships" r:embed="rId1"/>
        <a:stretch>
          <a:fillRect/>
        </a:stretch>
      </xdr:blipFill>
      <xdr:spPr>
        <a:xfrm>
          <a:off x="0" y="857250"/>
          <a:ext cx="7920000" cy="648000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4:B33" totalsRowShown="0">
  <tableColumns count="2">
    <tableColumn id="1" xr3:uid="{00000000-0010-0000-0000-000001000000}" name="Table number"/>
    <tableColumn id="2" xr3:uid="{00000000-0010-0000-0000-000002000000}" name="Table or chart 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6" displayName="table6" ref="A5:J33" totalsRowShown="0">
  <tableColumns count="10">
    <tableColumn id="1" xr3:uid="{00000000-0010-0000-0800-000001000000}" name="Quarter to end"/>
    <tableColumn id="2" xr3:uid="{00000000-0010-0000-0800-000002000000}" name="Ethnic minority headcount"/>
    <tableColumn id="3" xr3:uid="{00000000-0010-0000-0800-000003000000}" name="Ethnic minority percentage"/>
    <tableColumn id="4" xr3:uid="{00000000-0010-0000-0800-000004000000}" name="White headcount"/>
    <tableColumn id="5" xr3:uid="{00000000-0010-0000-0800-000005000000}" name="White percentage"/>
    <tableColumn id="6" xr3:uid="{00000000-0010-0000-0800-000006000000}" name="Prefer not to say headcount"/>
    <tableColumn id="7" xr3:uid="{00000000-0010-0000-0800-000007000000}" name="Prefer not to say percentage"/>
    <tableColumn id="8" xr3:uid="{00000000-0010-0000-0800-000008000000}" name="Unknown headcount"/>
    <tableColumn id="9" xr3:uid="{00000000-0010-0000-0800-000009000000}" name="Unknown percentage"/>
    <tableColumn id="10" xr3:uid="{00000000-0010-0000-0800-00000A000000}" name="Total headcount"/>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7" displayName="table7" ref="A4:F32" totalsRowShown="0">
  <tableColumns count="6">
    <tableColumn id="1" xr3:uid="{00000000-0010-0000-0900-000001000000}" name="Quarter to end"/>
    <tableColumn id="2" xr3:uid="{00000000-0010-0000-0900-000002000000}" name="Female headcount"/>
    <tableColumn id="3" xr3:uid="{00000000-0010-0000-0900-000003000000}" name="Female percentage"/>
    <tableColumn id="4" xr3:uid="{00000000-0010-0000-0900-000004000000}" name="Male headcount"/>
    <tableColumn id="5" xr3:uid="{00000000-0010-0000-0900-000005000000}" name="Male percentage"/>
    <tableColumn id="6" xr3:uid="{00000000-0010-0000-0900-000006000000}" name="Total headcount"/>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8" displayName="table8" ref="A5:L33" totalsRowShown="0">
  <tableColumns count="12">
    <tableColumn id="1" xr3:uid="{00000000-0010-0000-0A00-000001000000}" name="Quarter to end"/>
    <tableColumn id="2" xr3:uid="{00000000-0010-0000-0A00-000002000000}" name="Married/Civil Partnership headcount"/>
    <tableColumn id="3" xr3:uid="{00000000-0010-0000-0A00-000003000000}" name="Married/Civil Partnership percentage"/>
    <tableColumn id="4" xr3:uid="{00000000-0010-0000-0A00-000004000000}" name="Single headcount"/>
    <tableColumn id="5" xr3:uid="{00000000-0010-0000-0A00-000005000000}" name="Single percentage"/>
    <tableColumn id="6" xr3:uid="{00000000-0010-0000-0A00-000006000000}" name="Other headcount"/>
    <tableColumn id="7" xr3:uid="{00000000-0010-0000-0A00-000007000000}" name="Other percentage"/>
    <tableColumn id="8" xr3:uid="{00000000-0010-0000-0A00-000008000000}" name="Prefer not to say headcount"/>
    <tableColumn id="9" xr3:uid="{00000000-0010-0000-0A00-000009000000}" name="Prefer not to say percentage"/>
    <tableColumn id="10" xr3:uid="{00000000-0010-0000-0A00-00000A000000}" name="Unknown headcount"/>
    <tableColumn id="11" xr3:uid="{00000000-0010-0000-0A00-00000B000000}" name="Unknown percentage"/>
    <tableColumn id="12" xr3:uid="{00000000-0010-0000-0A00-00000C000000}" name="Total headcount"/>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9" displayName="table9" ref="A5:P33" totalsRowShown="0">
  <tableColumns count="16">
    <tableColumn id="1" xr3:uid="{00000000-0010-0000-0B00-000001000000}" name="Quarter to end"/>
    <tableColumn id="2" xr3:uid="{00000000-0010-0000-0B00-000002000000}" name="None headcount"/>
    <tableColumn id="3" xr3:uid="{00000000-0010-0000-0B00-000003000000}" name="None percentage"/>
    <tableColumn id="4" xr3:uid="{00000000-0010-0000-0B00-000004000000}" name="Church of Scotland headcount"/>
    <tableColumn id="5" xr3:uid="{00000000-0010-0000-0B00-000005000000}" name="Church of Scotland percentage"/>
    <tableColumn id="6" xr3:uid="{00000000-0010-0000-0B00-000006000000}" name="Roman Catholic headcount"/>
    <tableColumn id="7" xr3:uid="{00000000-0010-0000-0B00-000007000000}" name="Roman Catholic percentage"/>
    <tableColumn id="8" xr3:uid="{00000000-0010-0000-0B00-000008000000}" name="Other Christian headcount"/>
    <tableColumn id="9" xr3:uid="{00000000-0010-0000-0B00-000009000000}" name="Other Christian percentage"/>
    <tableColumn id="10" xr3:uid="{00000000-0010-0000-0B00-00000A000000}" name="Other religion or belief headcount"/>
    <tableColumn id="11" xr3:uid="{00000000-0010-0000-0B00-00000B000000}" name="Other religion or belief percentage"/>
    <tableColumn id="12" xr3:uid="{00000000-0010-0000-0B00-00000C000000}" name="Prefer not to say headcount"/>
    <tableColumn id="13" xr3:uid="{00000000-0010-0000-0B00-00000D000000}" name="Prefer not to say percentage"/>
    <tableColumn id="14" xr3:uid="{00000000-0010-0000-0B00-00000E000000}" name="Unknown headcount"/>
    <tableColumn id="15" xr3:uid="{00000000-0010-0000-0B00-00000F000000}" name="Unknown percentage"/>
    <tableColumn id="16" xr3:uid="{00000000-0010-0000-0B00-000010000000}" name="Total headcount"/>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0" displayName="table10" ref="A5:J33" totalsRowShown="0">
  <tableColumns count="10">
    <tableColumn id="1" xr3:uid="{00000000-0010-0000-0C00-000001000000}" name="Quarter to end"/>
    <tableColumn id="2" xr3:uid="{00000000-0010-0000-0C00-000002000000}" name="Lesbian, gay, bisexual or other headcount"/>
    <tableColumn id="3" xr3:uid="{00000000-0010-0000-0C00-000003000000}" name="Lesbian, gay, bisexual or other percentage"/>
    <tableColumn id="4" xr3:uid="{00000000-0010-0000-0C00-000004000000}" name="Heterosexual/ Straight headcount"/>
    <tableColumn id="5" xr3:uid="{00000000-0010-0000-0C00-000005000000}" name="Heterosexual/ Straight percentage"/>
    <tableColumn id="6" xr3:uid="{00000000-0010-0000-0C00-000006000000}" name="Prefer not to say headcount"/>
    <tableColumn id="7" xr3:uid="{00000000-0010-0000-0C00-000007000000}" name="Prefer not to say percentage"/>
    <tableColumn id="8" xr3:uid="{00000000-0010-0000-0C00-000008000000}" name="Unknown headcount"/>
    <tableColumn id="9" xr3:uid="{00000000-0010-0000-0C00-000009000000}" name="Unknown percentage"/>
    <tableColumn id="10" xr3:uid="{00000000-0010-0000-0C00-00000A000000}" name="Total headcount"/>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2" displayName="table12" ref="A4:J32" totalsRowShown="0">
  <tableColumns count="10">
    <tableColumn id="1" xr3:uid="{00000000-0010-0000-0E00-000001000000}" name="Quarter to end"/>
    <tableColumn id="2" xr3:uid="{00000000-0010-0000-0E00-000002000000}" name="Dundee location headcount"/>
    <tableColumn id="3" xr3:uid="{00000000-0010-0000-0E00-000003000000}" name="Dundee location percentage"/>
    <tableColumn id="4" xr3:uid="{00000000-0010-0000-0E00-000004000000}" name="Glasgow location headcount"/>
    <tableColumn id="5" xr3:uid="{00000000-0010-0000-0E00-000005000000}" name="Glasgow location percentage"/>
    <tableColumn id="6" xr3:uid="{00000000-0010-0000-0E00-000006000000}" name="Other location headcount"/>
    <tableColumn id="7" xr3:uid="{00000000-0010-0000-0E00-000007000000}" name="Other location percentage"/>
    <tableColumn id="8" xr3:uid="{00000000-0010-0000-0E00-000008000000}" name="Unknown location headcount"/>
    <tableColumn id="9" xr3:uid="{00000000-0010-0000-0E00-000009000000}" name="Unknown location percentage"/>
    <tableColumn id="10" xr3:uid="{00000000-0010-0000-0E00-00000A000000}" name="Total headcount"/>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3" displayName="table13" ref="A4:F32" totalsRowShown="0">
  <tableColumns count="6">
    <tableColumn id="1" xr3:uid="{00000000-0010-0000-0F00-000001000000}" name="Quarter to end"/>
    <tableColumn id="2" xr3:uid="{00000000-0010-0000-0F00-000002000000}" name="Full-time working pattern headcount"/>
    <tableColumn id="3" xr3:uid="{00000000-0010-0000-0F00-000003000000}" name="Full-time working pattern percentage"/>
    <tableColumn id="4" xr3:uid="{00000000-0010-0000-0F00-000004000000}" name="Part-time working pattern headcount"/>
    <tableColumn id="5" xr3:uid="{00000000-0010-0000-0F00-000005000000}" name="Part-time working pattern percentage"/>
    <tableColumn id="6" xr3:uid="{00000000-0010-0000-0F00-000006000000}" name="Total head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237D7DF-CEBF-4BBD-A5EE-194905B61550}" name="Table15422" displayName="Table15422" ref="A19:D24" totalsRowShown="0" headerRowDxfId="9" dataDxfId="7" headerRowBorderDxfId="8" tableBorderDxfId="6">
  <tableColumns count="4">
    <tableColumn id="1" xr3:uid="{17C174B6-A501-4E79-AD9D-F71C2A85A1F2}" name="Diversity characteristic" dataDxfId="5"/>
    <tableColumn id="3" xr3:uid="{86C3D6AB-0A02-48E5-AC84-3E33A8253956}" name="Oracle (new system)" dataDxfId="4"/>
    <tableColumn id="4" xr3:uid="{773E4B9D-C338-443D-BD69-10A8D21188CA}" name="eHR (old system)" dataDxfId="3"/>
    <tableColumn id="5" xr3:uid="{B5D7F495-A28B-452B-8E1E-41C2138A298E}" name="No response" dataDxfId="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3:C24" totalsRowShown="0">
  <tableColumns count="3">
    <tableColumn id="1" xr3:uid="{00000000-0010-0000-0100-000001000000}" name="Notes"/>
    <tableColumn id="2" xr3:uid="{00000000-0010-0000-0100-000002000000}" name="Note text" dataDxfId="1"/>
    <tableColumn id="3" xr3:uid="{00000000-0010-0000-0100-000003000000}" name="Related tables"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1" displayName="table1" ref="A4:D32" totalsRowShown="0">
  <tableColumns count="4">
    <tableColumn id="1" xr3:uid="{00000000-0010-0000-0200-000001000000}" name="Quarter to end"/>
    <tableColumn id="2" xr3:uid="{00000000-0010-0000-0200-000002000000}" name="Permanent full time equivalent of directly employed staff"/>
    <tableColumn id="3" xr3:uid="{00000000-0010-0000-0200-000003000000}" name="Temporary full time equivalent of directly employed staff"/>
    <tableColumn id="4" xr3:uid="{00000000-0010-0000-0200-000004000000}" name="Total full time equivalent of directly employed staff"/>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c1" displayName="tablec1" ref="A4:D32" totalsRowShown="0">
  <tableColumns count="4">
    <tableColumn id="1" xr3:uid="{00000000-0010-0000-0300-000001000000}" name="Quarter to end"/>
    <tableColumn id="2" xr3:uid="{00000000-0010-0000-0300-000002000000}" name="Permanent headcount of directly employed staff"/>
    <tableColumn id="3" xr3:uid="{00000000-0010-0000-0300-000003000000}" name="Temporary headcount of directly employed staff"/>
    <tableColumn id="4" xr3:uid="{00000000-0010-0000-0300-000004000000}" name="Total headcount of directly employed staff"/>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 displayName="table2" ref="A4:D32" totalsRowShown="0">
  <tableColumns count="4">
    <tableColumn id="1" xr3:uid="{00000000-0010-0000-0400-000001000000}" name="Quarter to end"/>
    <tableColumn id="2" xr3:uid="{00000000-0010-0000-0400-000002000000}" name="Temporary agency workers"/>
    <tableColumn id="3" xr3:uid="{00000000-0010-0000-0400-000003000000}" name="Other contingent workers"/>
    <tableColumn id="4" xr3:uid="{00000000-0010-0000-0400-000004000000}" name="Total headcount of contingent worker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3" displayName="table3" ref="A4:E32" totalsRowShown="0">
  <tableColumns count="5">
    <tableColumn id="1" xr3:uid="{00000000-0010-0000-0500-000001000000}" name="Quarter to end"/>
    <tableColumn id="2" xr3:uid="{00000000-0010-0000-0500-000002000000}" name="Short term average working days lost"/>
    <tableColumn id="3" xr3:uid="{00000000-0010-0000-0500-000003000000}" name="Long term average working days lost"/>
    <tableColumn id="4" xr3:uid="{00000000-0010-0000-0500-000004000000}" name="All absences average working days lost"/>
    <tableColumn id="5" xr3:uid="{00000000-0010-0000-0500-000005000000}" name="Percentage of working days lost"/>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4" displayName="table4" ref="A4:P32" totalsRowShown="0">
  <tableColumns count="16">
    <tableColumn id="1" xr3:uid="{00000000-0010-0000-0600-000001000000}" name="Quarter to end"/>
    <tableColumn id="2" xr3:uid="{00000000-0010-0000-0600-000002000000}" name="Age 16-19 headcount"/>
    <tableColumn id="3" xr3:uid="{00000000-0010-0000-0600-000003000000}" name="Age 16-19 percentage"/>
    <tableColumn id="4" xr3:uid="{00000000-0010-0000-0600-000004000000}" name="Age 20-29 headcount"/>
    <tableColumn id="5" xr3:uid="{00000000-0010-0000-0600-000005000000}" name="Age 20-29 percentage"/>
    <tableColumn id="6" xr3:uid="{00000000-0010-0000-0600-000006000000}" name="Age 30-39 headcount"/>
    <tableColumn id="7" xr3:uid="{00000000-0010-0000-0600-000007000000}" name="Age 30-39 percentage"/>
    <tableColumn id="8" xr3:uid="{00000000-0010-0000-0600-000008000000}" name="Age 40-49 headcount"/>
    <tableColumn id="9" xr3:uid="{00000000-0010-0000-0600-000009000000}" name="Age 40-49 percentage"/>
    <tableColumn id="10" xr3:uid="{00000000-0010-0000-0600-00000A000000}" name="Age 50-59 headcount"/>
    <tableColumn id="11" xr3:uid="{00000000-0010-0000-0600-00000B000000}" name="Age 50-59 percentage"/>
    <tableColumn id="12" xr3:uid="{00000000-0010-0000-0600-00000C000000}" name="Age 60-64 headcount"/>
    <tableColumn id="13" xr3:uid="{00000000-0010-0000-0600-00000D000000}" name="Age 60-64 percentage"/>
    <tableColumn id="14" xr3:uid="{00000000-0010-0000-0600-00000E000000}" name="Age 65 and over headcount"/>
    <tableColumn id="15" xr3:uid="{00000000-0010-0000-0600-00000F000000}" name="Age 65 and over percentage"/>
    <tableColumn id="16" xr3:uid="{00000000-0010-0000-0600-000010000000}" name="Total headcount"/>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5" displayName="table5" ref="A5:J33" totalsRowShown="0">
  <tableColumns count="10">
    <tableColumn id="1" xr3:uid="{00000000-0010-0000-0700-000001000000}" name="Quarter to end"/>
    <tableColumn id="2" xr3:uid="{00000000-0010-0000-0700-000002000000}" name="Disabled headcount"/>
    <tableColumn id="3" xr3:uid="{00000000-0010-0000-0700-000003000000}" name="Disabled percentage"/>
    <tableColumn id="4" xr3:uid="{00000000-0010-0000-0700-000004000000}" name="Not Disabled headcount"/>
    <tableColumn id="5" xr3:uid="{00000000-0010-0000-0700-000005000000}" name="Not Disabled percentage"/>
    <tableColumn id="6" xr3:uid="{00000000-0010-0000-0700-000006000000}" name="Prefer not to say headcount"/>
    <tableColumn id="7" xr3:uid="{00000000-0010-0000-0700-000007000000}" name="Prefer not to say percentage"/>
    <tableColumn id="8" xr3:uid="{00000000-0010-0000-0700-000008000000}" name="Unknown headcount"/>
    <tableColumn id="9" xr3:uid="{00000000-0010-0000-0700-000009000000}" name="Unknown percentage"/>
    <tableColumn id="10" xr3:uid="{00000000-0010-0000-0700-00000A000000}" name="Total headcou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MI@socialsecurity.gov.scot" TargetMode="External"/><Relationship Id="rId1" Type="http://schemas.openxmlformats.org/officeDocument/2006/relationships/hyperlink" Target="https://www.socialsecurity.gov.scot/publication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showGridLines="0" tabSelected="1" workbookViewId="0"/>
  </sheetViews>
  <sheetFormatPr defaultColWidth="10.83203125" defaultRowHeight="15.5" x14ac:dyDescent="0.35"/>
  <sheetData>
    <row r="1" spans="1:1" ht="21" x14ac:dyDescent="0.5">
      <c r="A1" s="1" t="s">
        <v>0</v>
      </c>
    </row>
    <row r="2" spans="1:1" x14ac:dyDescent="0.35">
      <c r="A2" s="3" t="s">
        <v>26</v>
      </c>
    </row>
    <row r="3" spans="1:1" x14ac:dyDescent="0.35">
      <c r="A3" t="s">
        <v>27</v>
      </c>
    </row>
    <row r="4" spans="1:1" x14ac:dyDescent="0.35">
      <c r="A4" t="s">
        <v>28</v>
      </c>
    </row>
    <row r="5" spans="1:1" x14ac:dyDescent="0.35">
      <c r="A5" s="3" t="s">
        <v>29</v>
      </c>
    </row>
    <row r="6" spans="1:1" x14ac:dyDescent="0.35">
      <c r="A6" t="s">
        <v>30</v>
      </c>
    </row>
    <row r="7" spans="1:1" x14ac:dyDescent="0.35">
      <c r="A7" s="3" t="s">
        <v>31</v>
      </c>
    </row>
    <row r="8" spans="1:1" x14ac:dyDescent="0.35">
      <c r="A8" t="s">
        <v>32</v>
      </c>
    </row>
    <row r="9" spans="1:1" x14ac:dyDescent="0.35">
      <c r="A9" s="3" t="s">
        <v>33</v>
      </c>
    </row>
    <row r="10" spans="1:1" x14ac:dyDescent="0.35">
      <c r="A10" t="s">
        <v>34</v>
      </c>
    </row>
    <row r="11" spans="1:1" x14ac:dyDescent="0.35">
      <c r="A11" s="3" t="s">
        <v>35</v>
      </c>
    </row>
    <row r="12" spans="1:1" x14ac:dyDescent="0.35">
      <c r="A12" t="s">
        <v>36</v>
      </c>
    </row>
    <row r="13" spans="1:1" x14ac:dyDescent="0.35">
      <c r="A13" t="s">
        <v>37</v>
      </c>
    </row>
    <row r="14" spans="1:1" x14ac:dyDescent="0.35">
      <c r="A14" s="21" t="s">
        <v>38</v>
      </c>
    </row>
    <row r="15" spans="1:1" x14ac:dyDescent="0.35">
      <c r="A15" s="3" t="s">
        <v>39</v>
      </c>
    </row>
    <row r="16" spans="1:1" x14ac:dyDescent="0.35">
      <c r="A16" t="s">
        <v>40</v>
      </c>
    </row>
    <row r="17" spans="1:1" x14ac:dyDescent="0.35">
      <c r="A17" s="21" t="s">
        <v>41</v>
      </c>
    </row>
    <row r="21" spans="1:1" x14ac:dyDescent="0.35">
      <c r="A21" s="3"/>
    </row>
  </sheetData>
  <hyperlinks>
    <hyperlink ref="A14" r:id="rId1" xr:uid="{FCB95530-2BB3-4E47-9A9B-E61DE0820CB4}"/>
    <hyperlink ref="A17" r:id="rId2" xr:uid="{BDA6305B-561A-46C1-BC9E-0485241F114C}"/>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2"/>
  <sheetViews>
    <sheetView workbookViewId="0"/>
  </sheetViews>
  <sheetFormatPr defaultColWidth="10.83203125" defaultRowHeight="15.5" x14ac:dyDescent="0.35"/>
  <cols>
    <col min="1" max="1" width="25.75" customWidth="1"/>
    <col min="2" max="16" width="16.75" customWidth="1"/>
  </cols>
  <sheetData>
    <row r="1" spans="1:16" ht="21" x14ac:dyDescent="0.5">
      <c r="A1" s="1" t="s">
        <v>8</v>
      </c>
    </row>
    <row r="2" spans="1:16" x14ac:dyDescent="0.35">
      <c r="A2" t="s">
        <v>48</v>
      </c>
    </row>
    <row r="3" spans="1:16" x14ac:dyDescent="0.35">
      <c r="A3" t="s">
        <v>44</v>
      </c>
    </row>
    <row r="4" spans="1:16" ht="31" x14ac:dyDescent="0.35">
      <c r="A4" s="2" t="s">
        <v>139</v>
      </c>
      <c r="B4" s="2" t="s">
        <v>181</v>
      </c>
      <c r="C4" s="2" t="s">
        <v>182</v>
      </c>
      <c r="D4" s="2" t="s">
        <v>183</v>
      </c>
      <c r="E4" s="2" t="s">
        <v>184</v>
      </c>
      <c r="F4" s="2" t="s">
        <v>185</v>
      </c>
      <c r="G4" s="2" t="s">
        <v>186</v>
      </c>
      <c r="H4" s="2" t="s">
        <v>187</v>
      </c>
      <c r="I4" s="2" t="s">
        <v>188</v>
      </c>
      <c r="J4" s="2" t="s">
        <v>189</v>
      </c>
      <c r="K4" s="2" t="s">
        <v>190</v>
      </c>
      <c r="L4" s="2" t="s">
        <v>191</v>
      </c>
      <c r="M4" s="2" t="s">
        <v>192</v>
      </c>
      <c r="N4" s="2" t="s">
        <v>193</v>
      </c>
      <c r="O4" s="2" t="s">
        <v>194</v>
      </c>
      <c r="P4" s="2" t="s">
        <v>195</v>
      </c>
    </row>
    <row r="5" spans="1:16" x14ac:dyDescent="0.35">
      <c r="A5" t="s">
        <v>143</v>
      </c>
      <c r="B5" s="7" t="s">
        <v>261</v>
      </c>
      <c r="C5" s="9">
        <v>1</v>
      </c>
      <c r="D5" s="7">
        <v>35</v>
      </c>
      <c r="E5" s="9">
        <v>20</v>
      </c>
      <c r="F5" s="7">
        <v>47</v>
      </c>
      <c r="G5" s="9">
        <v>26.9</v>
      </c>
      <c r="H5" s="7">
        <v>53</v>
      </c>
      <c r="I5" s="9">
        <v>30.3</v>
      </c>
      <c r="J5" s="7">
        <v>28</v>
      </c>
      <c r="K5" s="9">
        <v>16</v>
      </c>
      <c r="L5" s="7">
        <v>1</v>
      </c>
      <c r="M5" s="9">
        <v>1</v>
      </c>
      <c r="N5" s="7">
        <v>0</v>
      </c>
      <c r="O5" s="9">
        <v>0</v>
      </c>
      <c r="P5" s="8">
        <v>175</v>
      </c>
    </row>
    <row r="6" spans="1:16" x14ac:dyDescent="0.35">
      <c r="A6" t="s">
        <v>144</v>
      </c>
      <c r="B6" s="7">
        <v>13</v>
      </c>
      <c r="C6" s="9">
        <v>5.0999999999999996</v>
      </c>
      <c r="D6" s="7">
        <v>52</v>
      </c>
      <c r="E6" s="9">
        <v>20.6</v>
      </c>
      <c r="F6" s="7">
        <v>71</v>
      </c>
      <c r="G6" s="9">
        <v>28.1</v>
      </c>
      <c r="H6" s="7">
        <v>67</v>
      </c>
      <c r="I6" s="9">
        <v>26.5</v>
      </c>
      <c r="J6" s="7">
        <v>45</v>
      </c>
      <c r="K6" s="9">
        <v>17.8</v>
      </c>
      <c r="L6" s="7">
        <v>5</v>
      </c>
      <c r="M6" s="9">
        <v>2</v>
      </c>
      <c r="N6" s="7">
        <v>0</v>
      </c>
      <c r="O6" s="9">
        <v>0</v>
      </c>
      <c r="P6" s="8">
        <v>253</v>
      </c>
    </row>
    <row r="7" spans="1:16" x14ac:dyDescent="0.35">
      <c r="A7" t="s">
        <v>145</v>
      </c>
      <c r="B7" s="7">
        <v>14</v>
      </c>
      <c r="C7" s="9">
        <v>3.9</v>
      </c>
      <c r="D7" s="7">
        <v>75</v>
      </c>
      <c r="E7" s="9">
        <v>20.7</v>
      </c>
      <c r="F7" s="7">
        <v>107</v>
      </c>
      <c r="G7" s="9">
        <v>29.5</v>
      </c>
      <c r="H7" s="7">
        <v>96</v>
      </c>
      <c r="I7" s="9">
        <v>26.4</v>
      </c>
      <c r="J7" s="7">
        <v>64</v>
      </c>
      <c r="K7" s="9">
        <v>17.600000000000001</v>
      </c>
      <c r="L7" s="7">
        <v>1</v>
      </c>
      <c r="M7" s="9">
        <v>1</v>
      </c>
      <c r="N7" s="7">
        <v>1</v>
      </c>
      <c r="O7" s="9">
        <v>1</v>
      </c>
      <c r="P7" s="8">
        <v>363</v>
      </c>
    </row>
    <row r="8" spans="1:16" x14ac:dyDescent="0.35">
      <c r="A8" t="s">
        <v>146</v>
      </c>
      <c r="B8" s="7">
        <v>15</v>
      </c>
      <c r="C8" s="9">
        <v>3.7</v>
      </c>
      <c r="D8" s="7">
        <v>80</v>
      </c>
      <c r="E8" s="9">
        <v>19.899999999999999</v>
      </c>
      <c r="F8" s="7">
        <v>115</v>
      </c>
      <c r="G8" s="9">
        <v>28.5</v>
      </c>
      <c r="H8" s="7">
        <v>108</v>
      </c>
      <c r="I8" s="9">
        <v>26.8</v>
      </c>
      <c r="J8" s="7">
        <v>78</v>
      </c>
      <c r="K8" s="9">
        <v>19.399999999999999</v>
      </c>
      <c r="L8" s="7">
        <v>1</v>
      </c>
      <c r="M8" s="9">
        <v>1</v>
      </c>
      <c r="N8" s="7">
        <v>1</v>
      </c>
      <c r="O8" s="9">
        <v>1</v>
      </c>
      <c r="P8" s="8">
        <v>403</v>
      </c>
    </row>
    <row r="9" spans="1:16" x14ac:dyDescent="0.35">
      <c r="A9" t="s">
        <v>147</v>
      </c>
      <c r="B9" s="7">
        <v>18</v>
      </c>
      <c r="C9" s="9">
        <v>4.0999999999999996</v>
      </c>
      <c r="D9" s="7">
        <v>86</v>
      </c>
      <c r="E9" s="9">
        <v>19.399999999999999</v>
      </c>
      <c r="F9" s="7">
        <v>127</v>
      </c>
      <c r="G9" s="9">
        <v>28.6</v>
      </c>
      <c r="H9" s="7">
        <v>117</v>
      </c>
      <c r="I9" s="9">
        <v>26.4</v>
      </c>
      <c r="J9" s="7">
        <v>87</v>
      </c>
      <c r="K9" s="9">
        <v>19.600000000000001</v>
      </c>
      <c r="L9" s="7">
        <v>1</v>
      </c>
      <c r="M9" s="9">
        <v>1</v>
      </c>
      <c r="N9" s="7">
        <v>1</v>
      </c>
      <c r="O9" s="9">
        <v>1</v>
      </c>
      <c r="P9" s="8">
        <v>444</v>
      </c>
    </row>
    <row r="10" spans="1:16" x14ac:dyDescent="0.35">
      <c r="A10" t="s">
        <v>148</v>
      </c>
      <c r="B10" s="7">
        <v>18</v>
      </c>
      <c r="C10" s="9">
        <v>3.2</v>
      </c>
      <c r="D10" s="7">
        <v>109</v>
      </c>
      <c r="E10" s="9">
        <v>19.5</v>
      </c>
      <c r="F10" s="7">
        <v>162</v>
      </c>
      <c r="G10" s="9">
        <v>28.9</v>
      </c>
      <c r="H10" s="7">
        <v>140</v>
      </c>
      <c r="I10" s="9">
        <v>25</v>
      </c>
      <c r="J10" s="7">
        <v>121</v>
      </c>
      <c r="K10" s="9">
        <v>21.6</v>
      </c>
      <c r="L10" s="7">
        <v>1</v>
      </c>
      <c r="M10" s="9">
        <v>1</v>
      </c>
      <c r="N10" s="7">
        <v>1</v>
      </c>
      <c r="O10" s="9">
        <v>1</v>
      </c>
      <c r="P10" s="8">
        <v>560</v>
      </c>
    </row>
    <row r="11" spans="1:16" x14ac:dyDescent="0.35">
      <c r="A11" t="s">
        <v>149</v>
      </c>
      <c r="B11" s="7">
        <v>18</v>
      </c>
      <c r="C11" s="9">
        <v>2.7</v>
      </c>
      <c r="D11" s="7">
        <v>133</v>
      </c>
      <c r="E11" s="9">
        <v>20</v>
      </c>
      <c r="F11" s="7">
        <v>193</v>
      </c>
      <c r="G11" s="9">
        <v>29</v>
      </c>
      <c r="H11" s="7">
        <v>170</v>
      </c>
      <c r="I11" s="9">
        <v>25.5</v>
      </c>
      <c r="J11" s="7">
        <v>138</v>
      </c>
      <c r="K11" s="9">
        <v>20.7</v>
      </c>
      <c r="L11" s="7">
        <v>1</v>
      </c>
      <c r="M11" s="9">
        <v>1</v>
      </c>
      <c r="N11" s="7">
        <v>1</v>
      </c>
      <c r="O11" s="9">
        <v>1</v>
      </c>
      <c r="P11" s="8">
        <v>666</v>
      </c>
    </row>
    <row r="12" spans="1:16" x14ac:dyDescent="0.35">
      <c r="A12" t="s">
        <v>150</v>
      </c>
      <c r="B12" s="7">
        <v>20</v>
      </c>
      <c r="C12" s="9">
        <v>2.4</v>
      </c>
      <c r="D12" s="7">
        <v>181</v>
      </c>
      <c r="E12" s="9">
        <v>21.6</v>
      </c>
      <c r="F12" s="7">
        <v>234</v>
      </c>
      <c r="G12" s="9">
        <v>28</v>
      </c>
      <c r="H12" s="7">
        <v>207</v>
      </c>
      <c r="I12" s="9">
        <v>24.7</v>
      </c>
      <c r="J12" s="7">
        <v>174</v>
      </c>
      <c r="K12" s="9">
        <v>20.8</v>
      </c>
      <c r="L12" s="7">
        <v>15</v>
      </c>
      <c r="M12" s="9">
        <v>1.8</v>
      </c>
      <c r="N12" s="7">
        <v>6</v>
      </c>
      <c r="O12" s="9">
        <v>0.7</v>
      </c>
      <c r="P12" s="8">
        <v>837</v>
      </c>
    </row>
    <row r="13" spans="1:16" x14ac:dyDescent="0.35">
      <c r="A13" t="s">
        <v>151</v>
      </c>
      <c r="B13" s="7">
        <v>18</v>
      </c>
      <c r="C13" s="9">
        <v>2.1</v>
      </c>
      <c r="D13" s="7">
        <v>180</v>
      </c>
      <c r="E13" s="9">
        <v>21.1</v>
      </c>
      <c r="F13" s="7">
        <v>233</v>
      </c>
      <c r="G13" s="9">
        <v>27.3</v>
      </c>
      <c r="H13" s="7">
        <v>220</v>
      </c>
      <c r="I13" s="9">
        <v>25.8</v>
      </c>
      <c r="J13" s="7">
        <v>179</v>
      </c>
      <c r="K13" s="9">
        <v>21</v>
      </c>
      <c r="L13" s="7">
        <v>15</v>
      </c>
      <c r="M13" s="9">
        <v>1.8</v>
      </c>
      <c r="N13" s="7">
        <v>7</v>
      </c>
      <c r="O13" s="9">
        <v>0.8</v>
      </c>
      <c r="P13" s="8">
        <v>852</v>
      </c>
    </row>
    <row r="14" spans="1:16" x14ac:dyDescent="0.35">
      <c r="A14" t="s">
        <v>152</v>
      </c>
      <c r="B14" s="7">
        <v>9</v>
      </c>
      <c r="C14" s="9">
        <v>1</v>
      </c>
      <c r="D14" s="7">
        <v>212</v>
      </c>
      <c r="E14" s="9">
        <v>23</v>
      </c>
      <c r="F14" s="7">
        <v>251</v>
      </c>
      <c r="G14" s="9">
        <v>27.3</v>
      </c>
      <c r="H14" s="7">
        <v>232</v>
      </c>
      <c r="I14" s="9">
        <v>25.2</v>
      </c>
      <c r="J14" s="7">
        <v>190</v>
      </c>
      <c r="K14" s="9">
        <v>20.6</v>
      </c>
      <c r="L14" s="7">
        <v>20</v>
      </c>
      <c r="M14" s="9">
        <v>2.2000000000000002</v>
      </c>
      <c r="N14" s="7">
        <v>7</v>
      </c>
      <c r="O14" s="9">
        <v>0.8</v>
      </c>
      <c r="P14" s="8">
        <v>921</v>
      </c>
    </row>
    <row r="15" spans="1:16" x14ac:dyDescent="0.35">
      <c r="A15" t="s">
        <v>153</v>
      </c>
      <c r="B15" s="7">
        <v>10</v>
      </c>
      <c r="C15" s="9">
        <v>0.9</v>
      </c>
      <c r="D15" s="7">
        <v>244</v>
      </c>
      <c r="E15" s="9">
        <v>21.5</v>
      </c>
      <c r="F15" s="7">
        <v>312</v>
      </c>
      <c r="G15" s="9">
        <v>27.5</v>
      </c>
      <c r="H15" s="7">
        <v>299</v>
      </c>
      <c r="I15" s="9">
        <v>26.3</v>
      </c>
      <c r="J15" s="7">
        <v>238</v>
      </c>
      <c r="K15" s="9">
        <v>21</v>
      </c>
      <c r="L15" s="7">
        <v>25</v>
      </c>
      <c r="M15" s="9">
        <v>2.2000000000000002</v>
      </c>
      <c r="N15" s="7">
        <v>8</v>
      </c>
      <c r="O15" s="9">
        <v>0.7</v>
      </c>
      <c r="P15" s="8">
        <v>1136</v>
      </c>
    </row>
    <row r="16" spans="1:16" x14ac:dyDescent="0.35">
      <c r="A16" t="s">
        <v>154</v>
      </c>
      <c r="B16" s="7">
        <v>11</v>
      </c>
      <c r="C16" s="9">
        <v>0.9</v>
      </c>
      <c r="D16" s="7">
        <v>255</v>
      </c>
      <c r="E16" s="9">
        <v>20.5</v>
      </c>
      <c r="F16" s="7">
        <v>347</v>
      </c>
      <c r="G16" s="9">
        <v>27.9</v>
      </c>
      <c r="H16" s="7">
        <v>333</v>
      </c>
      <c r="I16" s="9">
        <v>26.8</v>
      </c>
      <c r="J16" s="7">
        <v>261</v>
      </c>
      <c r="K16" s="9">
        <v>21</v>
      </c>
      <c r="L16" s="7">
        <v>30</v>
      </c>
      <c r="M16" s="9">
        <v>2.4</v>
      </c>
      <c r="N16" s="7">
        <v>7</v>
      </c>
      <c r="O16" s="9">
        <v>0.6</v>
      </c>
      <c r="P16" s="8">
        <v>1244</v>
      </c>
    </row>
    <row r="17" spans="1:16" x14ac:dyDescent="0.35">
      <c r="A17" t="s">
        <v>155</v>
      </c>
      <c r="B17" s="7">
        <v>12</v>
      </c>
      <c r="C17" s="9">
        <v>0.8</v>
      </c>
      <c r="D17" s="7">
        <v>337</v>
      </c>
      <c r="E17" s="9">
        <v>22.1</v>
      </c>
      <c r="F17" s="7">
        <v>417</v>
      </c>
      <c r="G17" s="9">
        <v>27.3</v>
      </c>
      <c r="H17" s="7">
        <v>409</v>
      </c>
      <c r="I17" s="9">
        <v>26.8</v>
      </c>
      <c r="J17" s="7">
        <v>304</v>
      </c>
      <c r="K17" s="9">
        <v>19.899999999999999</v>
      </c>
      <c r="L17" s="7">
        <v>41</v>
      </c>
      <c r="M17" s="9">
        <v>2.7</v>
      </c>
      <c r="N17" s="7">
        <v>6</v>
      </c>
      <c r="O17" s="9">
        <v>0.4</v>
      </c>
      <c r="P17" s="8">
        <v>1526</v>
      </c>
    </row>
    <row r="18" spans="1:16" x14ac:dyDescent="0.35">
      <c r="A18" t="s">
        <v>156</v>
      </c>
      <c r="B18" s="7">
        <v>15</v>
      </c>
      <c r="C18" s="9">
        <v>0.8</v>
      </c>
      <c r="D18" s="7">
        <v>438</v>
      </c>
      <c r="E18" s="9">
        <v>22.9</v>
      </c>
      <c r="F18" s="7">
        <v>544</v>
      </c>
      <c r="G18" s="9">
        <v>28.4</v>
      </c>
      <c r="H18" s="7">
        <v>483</v>
      </c>
      <c r="I18" s="9">
        <v>25.2</v>
      </c>
      <c r="J18" s="7">
        <v>376</v>
      </c>
      <c r="K18" s="9">
        <v>19.600000000000001</v>
      </c>
      <c r="L18" s="7">
        <v>50</v>
      </c>
      <c r="M18" s="9">
        <v>2.6</v>
      </c>
      <c r="N18" s="7">
        <v>9</v>
      </c>
      <c r="O18" s="9">
        <v>0.5</v>
      </c>
      <c r="P18" s="8">
        <v>1915</v>
      </c>
    </row>
    <row r="19" spans="1:16" x14ac:dyDescent="0.35">
      <c r="A19" t="s">
        <v>157</v>
      </c>
      <c r="B19" s="7">
        <v>18</v>
      </c>
      <c r="C19" s="9">
        <v>0.7</v>
      </c>
      <c r="D19" s="7">
        <v>553</v>
      </c>
      <c r="E19" s="9">
        <v>22.6</v>
      </c>
      <c r="F19" s="7">
        <v>723</v>
      </c>
      <c r="G19" s="9">
        <v>29.6</v>
      </c>
      <c r="H19" s="7">
        <v>608</v>
      </c>
      <c r="I19" s="9">
        <v>24.9</v>
      </c>
      <c r="J19" s="7">
        <v>462</v>
      </c>
      <c r="K19" s="9">
        <v>18.899999999999999</v>
      </c>
      <c r="L19" s="7">
        <v>69</v>
      </c>
      <c r="M19" s="9">
        <v>2.8</v>
      </c>
      <c r="N19" s="7">
        <v>12</v>
      </c>
      <c r="O19" s="9">
        <v>0.5</v>
      </c>
      <c r="P19" s="8">
        <v>2445</v>
      </c>
    </row>
    <row r="20" spans="1:16" x14ac:dyDescent="0.35">
      <c r="A20" t="s">
        <v>158</v>
      </c>
      <c r="B20" s="7">
        <v>19</v>
      </c>
      <c r="C20" s="9">
        <v>0.6</v>
      </c>
      <c r="D20" s="7">
        <v>699</v>
      </c>
      <c r="E20" s="9">
        <v>22.1</v>
      </c>
      <c r="F20" s="7">
        <v>954</v>
      </c>
      <c r="G20" s="9">
        <v>30.2</v>
      </c>
      <c r="H20" s="7">
        <v>769</v>
      </c>
      <c r="I20" s="9">
        <v>24.3</v>
      </c>
      <c r="J20" s="7">
        <v>620</v>
      </c>
      <c r="K20" s="9">
        <v>19.600000000000001</v>
      </c>
      <c r="L20" s="7">
        <v>85</v>
      </c>
      <c r="M20" s="9">
        <v>2.7</v>
      </c>
      <c r="N20" s="7">
        <v>18</v>
      </c>
      <c r="O20" s="9">
        <v>0.6</v>
      </c>
      <c r="P20" s="8">
        <v>3164</v>
      </c>
    </row>
    <row r="21" spans="1:16" x14ac:dyDescent="0.35">
      <c r="A21" t="s">
        <v>159</v>
      </c>
      <c r="B21" s="7">
        <v>19</v>
      </c>
      <c r="C21" s="9">
        <v>0.5</v>
      </c>
      <c r="D21" s="7">
        <v>855</v>
      </c>
      <c r="E21" s="9">
        <v>22.5</v>
      </c>
      <c r="F21" s="7">
        <v>1150</v>
      </c>
      <c r="G21" s="9">
        <v>30.2</v>
      </c>
      <c r="H21" s="7">
        <v>898</v>
      </c>
      <c r="I21" s="9">
        <v>23.6</v>
      </c>
      <c r="J21" s="7">
        <v>750</v>
      </c>
      <c r="K21" s="9">
        <v>19.7</v>
      </c>
      <c r="L21" s="7">
        <v>108</v>
      </c>
      <c r="M21" s="9">
        <v>2.8</v>
      </c>
      <c r="N21" s="7">
        <v>23</v>
      </c>
      <c r="O21" s="9">
        <v>0.6</v>
      </c>
      <c r="P21" s="8">
        <v>3803</v>
      </c>
    </row>
    <row r="22" spans="1:16" x14ac:dyDescent="0.35">
      <c r="A22" t="s">
        <v>160</v>
      </c>
      <c r="B22" s="7">
        <v>18</v>
      </c>
      <c r="C22" s="9">
        <v>0.5</v>
      </c>
      <c r="D22" s="7">
        <v>870</v>
      </c>
      <c r="E22" s="9">
        <v>21.9</v>
      </c>
      <c r="F22" s="7">
        <v>1213</v>
      </c>
      <c r="G22" s="9">
        <v>30.5</v>
      </c>
      <c r="H22" s="7">
        <v>952</v>
      </c>
      <c r="I22" s="9">
        <v>23.9</v>
      </c>
      <c r="J22" s="7">
        <v>779</v>
      </c>
      <c r="K22" s="9">
        <v>19.600000000000001</v>
      </c>
      <c r="L22" s="7">
        <v>121</v>
      </c>
      <c r="M22" s="9">
        <v>3</v>
      </c>
      <c r="N22" s="7">
        <v>23</v>
      </c>
      <c r="O22" s="9">
        <v>0.6</v>
      </c>
      <c r="P22" s="8">
        <v>3976</v>
      </c>
    </row>
    <row r="23" spans="1:16" x14ac:dyDescent="0.35">
      <c r="A23" t="s">
        <v>161</v>
      </c>
      <c r="B23" s="7">
        <v>17</v>
      </c>
      <c r="C23" s="9">
        <v>0.4</v>
      </c>
      <c r="D23" s="7">
        <v>829</v>
      </c>
      <c r="E23" s="9">
        <v>20.6</v>
      </c>
      <c r="F23" s="7">
        <v>1238</v>
      </c>
      <c r="G23" s="9">
        <v>30.7</v>
      </c>
      <c r="H23" s="7">
        <v>982</v>
      </c>
      <c r="I23" s="9">
        <v>24.4</v>
      </c>
      <c r="J23" s="7">
        <v>803</v>
      </c>
      <c r="K23" s="9">
        <v>19.899999999999999</v>
      </c>
      <c r="L23" s="7">
        <v>133</v>
      </c>
      <c r="M23" s="9">
        <v>3.3</v>
      </c>
      <c r="N23" s="7">
        <v>25</v>
      </c>
      <c r="O23" s="9">
        <v>0.6</v>
      </c>
      <c r="P23" s="8">
        <v>4027</v>
      </c>
    </row>
    <row r="24" spans="1:16" x14ac:dyDescent="0.35">
      <c r="A24" t="s">
        <v>162</v>
      </c>
      <c r="B24" s="7">
        <v>15</v>
      </c>
      <c r="C24" s="9">
        <v>0.4</v>
      </c>
      <c r="D24" s="7">
        <v>789</v>
      </c>
      <c r="E24" s="9">
        <v>19.5</v>
      </c>
      <c r="F24" s="7">
        <v>1267</v>
      </c>
      <c r="G24" s="9">
        <v>31.4</v>
      </c>
      <c r="H24" s="7">
        <v>977</v>
      </c>
      <c r="I24" s="9">
        <v>24.2</v>
      </c>
      <c r="J24" s="7">
        <v>821</v>
      </c>
      <c r="K24" s="9">
        <v>20.3</v>
      </c>
      <c r="L24" s="7">
        <v>143</v>
      </c>
      <c r="M24" s="9">
        <v>3.5</v>
      </c>
      <c r="N24" s="7">
        <v>24</v>
      </c>
      <c r="O24" s="9">
        <v>0.6</v>
      </c>
      <c r="P24" s="8">
        <v>4036</v>
      </c>
    </row>
    <row r="25" spans="1:16" x14ac:dyDescent="0.35">
      <c r="A25" t="s">
        <v>163</v>
      </c>
      <c r="B25" s="7">
        <v>13</v>
      </c>
      <c r="C25" s="9">
        <v>0.3</v>
      </c>
      <c r="D25" s="7">
        <v>732</v>
      </c>
      <c r="E25" s="9">
        <v>18.2</v>
      </c>
      <c r="F25" s="7">
        <v>1256</v>
      </c>
      <c r="G25" s="9">
        <v>31.2</v>
      </c>
      <c r="H25" s="7">
        <v>1013</v>
      </c>
      <c r="I25" s="9">
        <v>25.2</v>
      </c>
      <c r="J25" s="7">
        <v>830</v>
      </c>
      <c r="K25" s="9">
        <v>20.6</v>
      </c>
      <c r="L25" s="7">
        <v>155</v>
      </c>
      <c r="M25" s="9">
        <v>3.8</v>
      </c>
      <c r="N25" s="7">
        <v>28</v>
      </c>
      <c r="O25" s="9">
        <v>0.7</v>
      </c>
      <c r="P25" s="8">
        <v>4027</v>
      </c>
    </row>
    <row r="26" spans="1:16" x14ac:dyDescent="0.35">
      <c r="A26" t="s">
        <v>164</v>
      </c>
      <c r="B26" s="7">
        <v>10</v>
      </c>
      <c r="C26" s="9">
        <v>0.3</v>
      </c>
      <c r="D26" s="7">
        <v>685</v>
      </c>
      <c r="E26" s="9">
        <v>17.100000000000001</v>
      </c>
      <c r="F26" s="7">
        <v>1245</v>
      </c>
      <c r="G26" s="9">
        <v>31.1</v>
      </c>
      <c r="H26" s="7">
        <v>1026</v>
      </c>
      <c r="I26" s="9">
        <v>25.7</v>
      </c>
      <c r="J26" s="7">
        <v>841</v>
      </c>
      <c r="K26" s="9">
        <v>21</v>
      </c>
      <c r="L26" s="7">
        <v>158</v>
      </c>
      <c r="M26" s="9">
        <v>4</v>
      </c>
      <c r="N26" s="7">
        <v>32</v>
      </c>
      <c r="O26" s="9">
        <v>0.8</v>
      </c>
      <c r="P26" s="8">
        <v>3997</v>
      </c>
    </row>
    <row r="27" spans="1:16" x14ac:dyDescent="0.35">
      <c r="A27" t="s">
        <v>165</v>
      </c>
      <c r="B27" s="7">
        <v>9</v>
      </c>
      <c r="C27" s="9">
        <v>0.2</v>
      </c>
      <c r="D27" s="7">
        <v>633</v>
      </c>
      <c r="E27" s="9">
        <v>16</v>
      </c>
      <c r="F27" s="7">
        <v>1248</v>
      </c>
      <c r="G27" s="9">
        <v>31.6</v>
      </c>
      <c r="H27" s="7">
        <v>1029</v>
      </c>
      <c r="I27" s="9">
        <v>26</v>
      </c>
      <c r="J27" s="7">
        <v>843</v>
      </c>
      <c r="K27" s="9">
        <v>21.3</v>
      </c>
      <c r="L27" s="7">
        <v>157</v>
      </c>
      <c r="M27" s="9">
        <v>4</v>
      </c>
      <c r="N27" s="7">
        <v>36</v>
      </c>
      <c r="O27" s="9">
        <v>0.9</v>
      </c>
      <c r="P27" s="8">
        <v>3955</v>
      </c>
    </row>
    <row r="28" spans="1:16" x14ac:dyDescent="0.35">
      <c r="A28" t="s">
        <v>166</v>
      </c>
      <c r="B28" s="7">
        <v>10</v>
      </c>
      <c r="C28" s="9">
        <v>0.2</v>
      </c>
      <c r="D28" s="7">
        <v>605</v>
      </c>
      <c r="E28" s="9">
        <v>15.1</v>
      </c>
      <c r="F28" s="7">
        <v>1283</v>
      </c>
      <c r="G28" s="9">
        <v>32</v>
      </c>
      <c r="H28" s="7">
        <v>1034</v>
      </c>
      <c r="I28" s="9">
        <v>25.8</v>
      </c>
      <c r="J28" s="7">
        <v>859</v>
      </c>
      <c r="K28" s="9">
        <v>21.4</v>
      </c>
      <c r="L28" s="7">
        <v>166</v>
      </c>
      <c r="M28" s="9">
        <v>4.0999999999999996</v>
      </c>
      <c r="N28" s="7">
        <v>38</v>
      </c>
      <c r="O28" s="9">
        <v>0.9</v>
      </c>
      <c r="P28" s="8">
        <v>4005</v>
      </c>
    </row>
    <row r="29" spans="1:16" x14ac:dyDescent="0.35">
      <c r="A29" t="s">
        <v>167</v>
      </c>
      <c r="B29" s="7">
        <v>8</v>
      </c>
      <c r="C29" s="9">
        <v>0.2</v>
      </c>
      <c r="D29" s="7">
        <v>606</v>
      </c>
      <c r="E29" s="9">
        <v>14.8</v>
      </c>
      <c r="F29" s="7">
        <v>1320</v>
      </c>
      <c r="G29" s="9">
        <v>32.200000000000003</v>
      </c>
      <c r="H29" s="7">
        <v>1055</v>
      </c>
      <c r="I29" s="9">
        <v>25.7</v>
      </c>
      <c r="J29" s="7">
        <v>878</v>
      </c>
      <c r="K29" s="9">
        <v>21.4</v>
      </c>
      <c r="L29" s="7">
        <v>178</v>
      </c>
      <c r="M29" s="9">
        <v>4.3</v>
      </c>
      <c r="N29" s="7">
        <v>42</v>
      </c>
      <c r="O29" s="9">
        <v>1</v>
      </c>
      <c r="P29" s="8">
        <v>4098</v>
      </c>
    </row>
    <row r="30" spans="1:16" x14ac:dyDescent="0.35">
      <c r="A30" t="s">
        <v>168</v>
      </c>
      <c r="B30" s="7">
        <v>7</v>
      </c>
      <c r="C30" s="9">
        <v>0.2</v>
      </c>
      <c r="D30" s="7">
        <v>590</v>
      </c>
      <c r="E30" s="9">
        <v>14.3</v>
      </c>
      <c r="F30" s="7">
        <v>1322</v>
      </c>
      <c r="G30" s="9">
        <v>32.200000000000003</v>
      </c>
      <c r="H30" s="7">
        <v>1081</v>
      </c>
      <c r="I30" s="9">
        <v>26.3</v>
      </c>
      <c r="J30" s="7">
        <v>882</v>
      </c>
      <c r="K30" s="9">
        <v>21.5</v>
      </c>
      <c r="L30" s="7">
        <v>184</v>
      </c>
      <c r="M30" s="9">
        <v>4.5</v>
      </c>
      <c r="N30" s="7">
        <v>42</v>
      </c>
      <c r="O30" s="9">
        <v>1</v>
      </c>
      <c r="P30" s="8">
        <v>4108</v>
      </c>
    </row>
    <row r="31" spans="1:16" x14ac:dyDescent="0.35">
      <c r="A31" t="s">
        <v>169</v>
      </c>
      <c r="B31" s="7">
        <v>11</v>
      </c>
      <c r="C31" s="9">
        <v>0.3</v>
      </c>
      <c r="D31" s="7">
        <v>622</v>
      </c>
      <c r="E31" s="9">
        <v>14.6</v>
      </c>
      <c r="F31" s="7">
        <v>1352</v>
      </c>
      <c r="G31" s="9">
        <v>31.8</v>
      </c>
      <c r="H31" s="7">
        <v>1123</v>
      </c>
      <c r="I31" s="9">
        <v>26.4</v>
      </c>
      <c r="J31" s="7">
        <v>910</v>
      </c>
      <c r="K31" s="9">
        <v>21.4</v>
      </c>
      <c r="L31" s="7">
        <v>188</v>
      </c>
      <c r="M31" s="9">
        <v>4.4000000000000004</v>
      </c>
      <c r="N31" s="7">
        <v>43</v>
      </c>
      <c r="O31" s="9">
        <v>1</v>
      </c>
      <c r="P31" s="8">
        <v>4249</v>
      </c>
    </row>
    <row r="32" spans="1:16" x14ac:dyDescent="0.35">
      <c r="A32" t="s">
        <v>170</v>
      </c>
      <c r="B32" s="7">
        <v>7</v>
      </c>
      <c r="C32" s="9">
        <v>0.2</v>
      </c>
      <c r="D32" s="7">
        <v>587</v>
      </c>
      <c r="E32" s="9">
        <v>14</v>
      </c>
      <c r="F32" s="7">
        <v>1331</v>
      </c>
      <c r="G32" s="9">
        <v>31.8</v>
      </c>
      <c r="H32" s="7">
        <v>1124</v>
      </c>
      <c r="I32" s="9">
        <v>26.8</v>
      </c>
      <c r="J32" s="7">
        <v>904</v>
      </c>
      <c r="K32" s="9">
        <v>21.6</v>
      </c>
      <c r="L32" s="7">
        <v>193</v>
      </c>
      <c r="M32" s="9">
        <v>4.5999999999999996</v>
      </c>
      <c r="N32" s="7">
        <v>46</v>
      </c>
      <c r="O32" s="9">
        <v>1.1000000000000001</v>
      </c>
      <c r="P32" s="8">
        <v>4192</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3"/>
  <sheetViews>
    <sheetView workbookViewId="0"/>
  </sheetViews>
  <sheetFormatPr defaultColWidth="10.83203125" defaultRowHeight="15.5" x14ac:dyDescent="0.35"/>
  <cols>
    <col min="1" max="1" width="25.75" customWidth="1"/>
    <col min="2" max="10" width="16.75" customWidth="1"/>
  </cols>
  <sheetData>
    <row r="1" spans="1:10" ht="21" x14ac:dyDescent="0.5">
      <c r="A1" s="1" t="s">
        <v>9</v>
      </c>
    </row>
    <row r="2" spans="1:10" x14ac:dyDescent="0.35">
      <c r="A2" t="s">
        <v>49</v>
      </c>
    </row>
    <row r="3" spans="1:10" x14ac:dyDescent="0.35">
      <c r="A3" t="s">
        <v>50</v>
      </c>
    </row>
    <row r="4" spans="1:10" x14ac:dyDescent="0.35">
      <c r="A4" t="s">
        <v>44</v>
      </c>
    </row>
    <row r="5" spans="1:10" ht="31" x14ac:dyDescent="0.35">
      <c r="A5" s="2" t="s">
        <v>139</v>
      </c>
      <c r="B5" s="2" t="s">
        <v>196</v>
      </c>
      <c r="C5" s="2" t="s">
        <v>197</v>
      </c>
      <c r="D5" s="2" t="s">
        <v>198</v>
      </c>
      <c r="E5" s="2" t="s">
        <v>199</v>
      </c>
      <c r="F5" s="2" t="s">
        <v>200</v>
      </c>
      <c r="G5" s="2" t="s">
        <v>201</v>
      </c>
      <c r="H5" s="2" t="s">
        <v>202</v>
      </c>
      <c r="I5" s="2" t="s">
        <v>203</v>
      </c>
      <c r="J5" s="2" t="s">
        <v>195</v>
      </c>
    </row>
    <row r="6" spans="1:10" x14ac:dyDescent="0.35">
      <c r="A6" t="s">
        <v>143</v>
      </c>
      <c r="B6" s="7">
        <v>11</v>
      </c>
      <c r="C6" s="9">
        <v>6.3</v>
      </c>
      <c r="D6" s="7">
        <v>55</v>
      </c>
      <c r="E6" s="9">
        <v>31.4</v>
      </c>
      <c r="F6" s="7">
        <v>2</v>
      </c>
      <c r="G6" s="9">
        <v>1.1000000000000001</v>
      </c>
      <c r="H6" s="7">
        <v>107</v>
      </c>
      <c r="I6" s="9">
        <v>61.1</v>
      </c>
      <c r="J6" s="8">
        <v>175</v>
      </c>
    </row>
    <row r="7" spans="1:10" x14ac:dyDescent="0.35">
      <c r="A7" t="s">
        <v>144</v>
      </c>
      <c r="B7" s="7">
        <v>22</v>
      </c>
      <c r="C7" s="9">
        <v>8.6999999999999993</v>
      </c>
      <c r="D7" s="7">
        <v>70</v>
      </c>
      <c r="E7" s="9">
        <v>27.7</v>
      </c>
      <c r="F7" s="7">
        <v>3</v>
      </c>
      <c r="G7" s="9">
        <v>1.2</v>
      </c>
      <c r="H7" s="7">
        <v>158</v>
      </c>
      <c r="I7" s="9">
        <v>62.5</v>
      </c>
      <c r="J7" s="8">
        <v>253</v>
      </c>
    </row>
    <row r="8" spans="1:10" x14ac:dyDescent="0.35">
      <c r="A8" t="s">
        <v>145</v>
      </c>
      <c r="B8" s="7">
        <v>29</v>
      </c>
      <c r="C8" s="9">
        <v>8</v>
      </c>
      <c r="D8" s="7">
        <v>118</v>
      </c>
      <c r="E8" s="9">
        <v>32.5</v>
      </c>
      <c r="F8" s="7">
        <v>4</v>
      </c>
      <c r="G8" s="9">
        <v>1.1000000000000001</v>
      </c>
      <c r="H8" s="7">
        <v>212</v>
      </c>
      <c r="I8" s="9">
        <v>58.4</v>
      </c>
      <c r="J8" s="8">
        <v>363</v>
      </c>
    </row>
    <row r="9" spans="1:10" x14ac:dyDescent="0.35">
      <c r="A9" t="s">
        <v>146</v>
      </c>
      <c r="B9" s="7">
        <v>34</v>
      </c>
      <c r="C9" s="9">
        <v>8.4</v>
      </c>
      <c r="D9" s="7">
        <v>160</v>
      </c>
      <c r="E9" s="9">
        <v>39.700000000000003</v>
      </c>
      <c r="F9" s="7">
        <v>3</v>
      </c>
      <c r="G9" s="9">
        <v>0.7</v>
      </c>
      <c r="H9" s="7">
        <v>206</v>
      </c>
      <c r="I9" s="9">
        <v>51.1</v>
      </c>
      <c r="J9" s="8">
        <v>403</v>
      </c>
    </row>
    <row r="10" spans="1:10" x14ac:dyDescent="0.35">
      <c r="A10" t="s">
        <v>147</v>
      </c>
      <c r="B10" s="7">
        <v>42</v>
      </c>
      <c r="C10" s="9">
        <v>9.5</v>
      </c>
      <c r="D10" s="7">
        <v>201</v>
      </c>
      <c r="E10" s="9">
        <v>45.3</v>
      </c>
      <c r="F10" s="7">
        <v>3</v>
      </c>
      <c r="G10" s="9">
        <v>0.7</v>
      </c>
      <c r="H10" s="7">
        <v>198</v>
      </c>
      <c r="I10" s="9">
        <v>44.6</v>
      </c>
      <c r="J10" s="8">
        <v>444</v>
      </c>
    </row>
    <row r="11" spans="1:10" x14ac:dyDescent="0.35">
      <c r="A11" t="s">
        <v>148</v>
      </c>
      <c r="B11" s="7">
        <v>57</v>
      </c>
      <c r="C11" s="9">
        <v>10.199999999999999</v>
      </c>
      <c r="D11" s="7">
        <v>317</v>
      </c>
      <c r="E11" s="9">
        <v>56.6</v>
      </c>
      <c r="F11" s="7">
        <v>7</v>
      </c>
      <c r="G11" s="9">
        <v>1.3</v>
      </c>
      <c r="H11" s="7">
        <v>179</v>
      </c>
      <c r="I11" s="9">
        <v>32</v>
      </c>
      <c r="J11" s="8">
        <v>560</v>
      </c>
    </row>
    <row r="12" spans="1:10" x14ac:dyDescent="0.35">
      <c r="A12" t="s">
        <v>149</v>
      </c>
      <c r="B12" s="7">
        <v>72</v>
      </c>
      <c r="C12" s="9">
        <v>10.8</v>
      </c>
      <c r="D12" s="7">
        <v>395</v>
      </c>
      <c r="E12" s="9">
        <v>59.3</v>
      </c>
      <c r="F12" s="7">
        <v>10</v>
      </c>
      <c r="G12" s="9">
        <v>1.5</v>
      </c>
      <c r="H12" s="7">
        <v>189</v>
      </c>
      <c r="I12" s="9">
        <v>28.4</v>
      </c>
      <c r="J12" s="8">
        <v>666</v>
      </c>
    </row>
    <row r="13" spans="1:10" x14ac:dyDescent="0.35">
      <c r="A13" t="s">
        <v>150</v>
      </c>
      <c r="B13" s="7">
        <v>101</v>
      </c>
      <c r="C13" s="9">
        <v>12.1</v>
      </c>
      <c r="D13" s="7">
        <v>510</v>
      </c>
      <c r="E13" s="9">
        <v>60.9</v>
      </c>
      <c r="F13" s="7">
        <v>14</v>
      </c>
      <c r="G13" s="9">
        <v>1.7</v>
      </c>
      <c r="H13" s="7">
        <v>212</v>
      </c>
      <c r="I13" s="9">
        <v>25.3</v>
      </c>
      <c r="J13" s="8">
        <v>837</v>
      </c>
    </row>
    <row r="14" spans="1:10" x14ac:dyDescent="0.35">
      <c r="A14" t="s">
        <v>151</v>
      </c>
      <c r="B14" s="7">
        <v>103</v>
      </c>
      <c r="C14" s="9">
        <v>12.1</v>
      </c>
      <c r="D14" s="7">
        <v>517</v>
      </c>
      <c r="E14" s="9">
        <v>60.7</v>
      </c>
      <c r="F14" s="7">
        <v>13</v>
      </c>
      <c r="G14" s="9">
        <v>1.5</v>
      </c>
      <c r="H14" s="7">
        <v>219</v>
      </c>
      <c r="I14" s="9">
        <v>25.7</v>
      </c>
      <c r="J14" s="8">
        <v>852</v>
      </c>
    </row>
    <row r="15" spans="1:10" x14ac:dyDescent="0.35">
      <c r="A15" t="s">
        <v>152</v>
      </c>
      <c r="B15" s="7">
        <v>105</v>
      </c>
      <c r="C15" s="9">
        <v>11.4</v>
      </c>
      <c r="D15" s="7">
        <v>545</v>
      </c>
      <c r="E15" s="9">
        <v>59.2</v>
      </c>
      <c r="F15" s="7">
        <v>14</v>
      </c>
      <c r="G15" s="9">
        <v>1.5</v>
      </c>
      <c r="H15" s="7">
        <v>257</v>
      </c>
      <c r="I15" s="9">
        <v>27.9</v>
      </c>
      <c r="J15" s="8">
        <v>921</v>
      </c>
    </row>
    <row r="16" spans="1:10" x14ac:dyDescent="0.35">
      <c r="A16" t="s">
        <v>153</v>
      </c>
      <c r="B16" s="7">
        <v>122</v>
      </c>
      <c r="C16" s="9">
        <v>10.7</v>
      </c>
      <c r="D16" s="7">
        <v>664</v>
      </c>
      <c r="E16" s="9">
        <v>58.5</v>
      </c>
      <c r="F16" s="7">
        <v>24</v>
      </c>
      <c r="G16" s="9">
        <v>2.1</v>
      </c>
      <c r="H16" s="7">
        <v>326</v>
      </c>
      <c r="I16" s="9">
        <v>28.7</v>
      </c>
      <c r="J16" s="8">
        <v>1136</v>
      </c>
    </row>
    <row r="17" spans="1:10" x14ac:dyDescent="0.35">
      <c r="A17" t="s">
        <v>154</v>
      </c>
      <c r="B17" s="7">
        <v>139</v>
      </c>
      <c r="C17" s="9">
        <v>11.2</v>
      </c>
      <c r="D17" s="7">
        <v>741</v>
      </c>
      <c r="E17" s="9">
        <v>59.6</v>
      </c>
      <c r="F17" s="7">
        <v>26</v>
      </c>
      <c r="G17" s="9">
        <v>2.1</v>
      </c>
      <c r="H17" s="7">
        <v>338</v>
      </c>
      <c r="I17" s="9">
        <v>27.2</v>
      </c>
      <c r="J17" s="8">
        <v>1244</v>
      </c>
    </row>
    <row r="18" spans="1:10" x14ac:dyDescent="0.35">
      <c r="A18" t="s">
        <v>155</v>
      </c>
      <c r="B18" s="7">
        <v>160</v>
      </c>
      <c r="C18" s="9">
        <v>10.5</v>
      </c>
      <c r="D18" s="7">
        <v>830</v>
      </c>
      <c r="E18" s="9">
        <v>54.4</v>
      </c>
      <c r="F18" s="7">
        <v>32</v>
      </c>
      <c r="G18" s="9">
        <v>2.1</v>
      </c>
      <c r="H18" s="7">
        <v>504</v>
      </c>
      <c r="I18" s="9">
        <v>33</v>
      </c>
      <c r="J18" s="8">
        <v>1526</v>
      </c>
    </row>
    <row r="19" spans="1:10" x14ac:dyDescent="0.35">
      <c r="A19" t="s">
        <v>156</v>
      </c>
      <c r="B19" s="7">
        <v>200</v>
      </c>
      <c r="C19" s="9">
        <v>10.4</v>
      </c>
      <c r="D19" s="7">
        <v>1004</v>
      </c>
      <c r="E19" s="9">
        <v>52.4</v>
      </c>
      <c r="F19" s="7">
        <v>35</v>
      </c>
      <c r="G19" s="9">
        <v>1.8</v>
      </c>
      <c r="H19" s="7">
        <v>676</v>
      </c>
      <c r="I19" s="9">
        <v>35.299999999999997</v>
      </c>
      <c r="J19" s="8">
        <v>1915</v>
      </c>
    </row>
    <row r="20" spans="1:10" x14ac:dyDescent="0.35">
      <c r="A20" t="s">
        <v>157</v>
      </c>
      <c r="B20" s="7">
        <v>254</v>
      </c>
      <c r="C20" s="9">
        <v>10.4</v>
      </c>
      <c r="D20" s="7">
        <v>1254</v>
      </c>
      <c r="E20" s="9">
        <v>51.3</v>
      </c>
      <c r="F20" s="7">
        <v>45</v>
      </c>
      <c r="G20" s="9">
        <v>1.8</v>
      </c>
      <c r="H20" s="7">
        <v>892</v>
      </c>
      <c r="I20" s="9">
        <v>36.5</v>
      </c>
      <c r="J20" s="8">
        <v>2445</v>
      </c>
    </row>
    <row r="21" spans="1:10" x14ac:dyDescent="0.35">
      <c r="A21" t="s">
        <v>158</v>
      </c>
      <c r="B21" s="7">
        <v>303</v>
      </c>
      <c r="C21" s="9">
        <v>9.6</v>
      </c>
      <c r="D21" s="7">
        <v>1456</v>
      </c>
      <c r="E21" s="9">
        <v>46</v>
      </c>
      <c r="F21" s="7">
        <v>51</v>
      </c>
      <c r="G21" s="9">
        <v>1.6</v>
      </c>
      <c r="H21" s="7">
        <v>1354</v>
      </c>
      <c r="I21" s="9">
        <v>42.8</v>
      </c>
      <c r="J21" s="8">
        <v>3164</v>
      </c>
    </row>
    <row r="22" spans="1:10" x14ac:dyDescent="0.35">
      <c r="A22" t="s">
        <v>159</v>
      </c>
      <c r="B22" s="7">
        <v>358</v>
      </c>
      <c r="C22" s="9">
        <v>9.4</v>
      </c>
      <c r="D22" s="7">
        <v>1574</v>
      </c>
      <c r="E22" s="9">
        <v>41.4</v>
      </c>
      <c r="F22" s="7">
        <v>60</v>
      </c>
      <c r="G22" s="9">
        <v>1.6</v>
      </c>
      <c r="H22" s="7">
        <v>1811</v>
      </c>
      <c r="I22" s="9">
        <v>47.6</v>
      </c>
      <c r="J22" s="8">
        <v>3803</v>
      </c>
    </row>
    <row r="23" spans="1:10" x14ac:dyDescent="0.35">
      <c r="A23" t="s">
        <v>160</v>
      </c>
      <c r="B23" s="7">
        <v>382</v>
      </c>
      <c r="C23" s="9">
        <v>9.6</v>
      </c>
      <c r="D23" s="7">
        <v>1609</v>
      </c>
      <c r="E23" s="9">
        <v>40.5</v>
      </c>
      <c r="F23" s="7">
        <v>66</v>
      </c>
      <c r="G23" s="9">
        <v>1.7</v>
      </c>
      <c r="H23" s="7">
        <v>1919</v>
      </c>
      <c r="I23" s="9">
        <v>48.3</v>
      </c>
      <c r="J23" s="8">
        <v>3976</v>
      </c>
    </row>
    <row r="24" spans="1:10" x14ac:dyDescent="0.35">
      <c r="A24" t="s">
        <v>161</v>
      </c>
      <c r="B24" s="7">
        <v>396</v>
      </c>
      <c r="C24" s="9">
        <v>9.8000000000000007</v>
      </c>
      <c r="D24" s="7">
        <v>1614</v>
      </c>
      <c r="E24" s="9">
        <v>40.1</v>
      </c>
      <c r="F24" s="7">
        <v>64</v>
      </c>
      <c r="G24" s="9">
        <v>1.6</v>
      </c>
      <c r="H24" s="7">
        <v>1953</v>
      </c>
      <c r="I24" s="9">
        <v>48.5</v>
      </c>
      <c r="J24" s="8">
        <v>4027</v>
      </c>
    </row>
    <row r="25" spans="1:10" x14ac:dyDescent="0.35">
      <c r="A25" t="s">
        <v>162</v>
      </c>
      <c r="B25" s="7">
        <v>403</v>
      </c>
      <c r="C25" s="9">
        <v>10</v>
      </c>
      <c r="D25" s="7">
        <v>1593</v>
      </c>
      <c r="E25" s="9">
        <v>39.5</v>
      </c>
      <c r="F25" s="7">
        <v>66</v>
      </c>
      <c r="G25" s="9">
        <v>1.6</v>
      </c>
      <c r="H25" s="7">
        <v>1974</v>
      </c>
      <c r="I25" s="9">
        <v>48.9</v>
      </c>
      <c r="J25" s="8">
        <v>4036</v>
      </c>
    </row>
    <row r="26" spans="1:10" x14ac:dyDescent="0.35">
      <c r="A26" t="s">
        <v>163</v>
      </c>
      <c r="B26" s="7">
        <v>412</v>
      </c>
      <c r="C26" s="9">
        <v>10.199999999999999</v>
      </c>
      <c r="D26" s="7">
        <v>1574</v>
      </c>
      <c r="E26" s="9">
        <v>39.1</v>
      </c>
      <c r="F26" s="7">
        <v>65</v>
      </c>
      <c r="G26" s="9">
        <v>1.6</v>
      </c>
      <c r="H26" s="7">
        <v>1976</v>
      </c>
      <c r="I26" s="9">
        <v>49.1</v>
      </c>
      <c r="J26" s="8">
        <v>4027</v>
      </c>
    </row>
    <row r="27" spans="1:10" x14ac:dyDescent="0.35">
      <c r="A27" t="s">
        <v>164</v>
      </c>
      <c r="B27" s="7">
        <v>407</v>
      </c>
      <c r="C27" s="9">
        <v>10.199999999999999</v>
      </c>
      <c r="D27" s="7">
        <v>1561</v>
      </c>
      <c r="E27" s="9">
        <v>39.1</v>
      </c>
      <c r="F27" s="7">
        <v>65</v>
      </c>
      <c r="G27" s="9">
        <v>1.6</v>
      </c>
      <c r="H27" s="7">
        <v>1964</v>
      </c>
      <c r="I27" s="9">
        <v>49.1</v>
      </c>
      <c r="J27" s="8">
        <v>3997</v>
      </c>
    </row>
    <row r="28" spans="1:10" x14ac:dyDescent="0.35">
      <c r="A28" t="s">
        <v>165</v>
      </c>
      <c r="B28" s="7">
        <v>409</v>
      </c>
      <c r="C28" s="9">
        <v>10.3</v>
      </c>
      <c r="D28" s="7">
        <v>1546</v>
      </c>
      <c r="E28" s="9">
        <v>39.1</v>
      </c>
      <c r="F28" s="7">
        <v>63</v>
      </c>
      <c r="G28" s="9">
        <v>1.6</v>
      </c>
      <c r="H28" s="7">
        <v>1937</v>
      </c>
      <c r="I28" s="9">
        <v>49</v>
      </c>
      <c r="J28" s="8">
        <v>3955</v>
      </c>
    </row>
    <row r="29" spans="1:10" x14ac:dyDescent="0.35">
      <c r="A29" t="s">
        <v>166</v>
      </c>
      <c r="B29" s="7">
        <v>450</v>
      </c>
      <c r="C29" s="9">
        <v>11.2</v>
      </c>
      <c r="D29" s="7">
        <v>1564</v>
      </c>
      <c r="E29" s="9">
        <v>39.1</v>
      </c>
      <c r="F29" s="7">
        <v>71</v>
      </c>
      <c r="G29" s="9">
        <v>1.8</v>
      </c>
      <c r="H29" s="7">
        <v>1920</v>
      </c>
      <c r="I29" s="9">
        <v>47.9</v>
      </c>
      <c r="J29" s="8">
        <v>4005</v>
      </c>
    </row>
    <row r="30" spans="1:10" ht="16" thickBot="1" x14ac:dyDescent="0.4">
      <c r="A30" s="22" t="s">
        <v>167</v>
      </c>
      <c r="B30" s="23">
        <v>466</v>
      </c>
      <c r="C30" s="24">
        <v>11.4</v>
      </c>
      <c r="D30" s="23">
        <v>1555</v>
      </c>
      <c r="E30" s="24">
        <v>37.9</v>
      </c>
      <c r="F30" s="23">
        <v>76</v>
      </c>
      <c r="G30" s="24">
        <v>1.9</v>
      </c>
      <c r="H30" s="23">
        <v>2001</v>
      </c>
      <c r="I30" s="24">
        <v>48.8</v>
      </c>
      <c r="J30" s="25">
        <v>4098</v>
      </c>
    </row>
    <row r="31" spans="1:10" x14ac:dyDescent="0.35">
      <c r="A31" t="s">
        <v>168</v>
      </c>
      <c r="B31" s="7">
        <v>727</v>
      </c>
      <c r="C31" s="9">
        <v>17.7</v>
      </c>
      <c r="D31" s="7">
        <v>1789</v>
      </c>
      <c r="E31" s="9">
        <v>43.5</v>
      </c>
      <c r="F31" s="7">
        <v>155</v>
      </c>
      <c r="G31" s="9">
        <v>3.8</v>
      </c>
      <c r="H31" s="7">
        <v>1437</v>
      </c>
      <c r="I31" s="9">
        <v>35</v>
      </c>
      <c r="J31" s="8">
        <v>4108</v>
      </c>
    </row>
    <row r="32" spans="1:10" x14ac:dyDescent="0.35">
      <c r="A32" t="s">
        <v>169</v>
      </c>
      <c r="B32" s="7">
        <v>750</v>
      </c>
      <c r="C32" s="9">
        <v>17.7</v>
      </c>
      <c r="D32" s="7">
        <v>1846</v>
      </c>
      <c r="E32" s="9">
        <v>43.4</v>
      </c>
      <c r="F32" s="7">
        <v>161</v>
      </c>
      <c r="G32" s="9">
        <v>3.8</v>
      </c>
      <c r="H32" s="7">
        <v>1492</v>
      </c>
      <c r="I32" s="9">
        <v>35.1</v>
      </c>
      <c r="J32" s="8">
        <v>4249</v>
      </c>
    </row>
    <row r="33" spans="1:10" x14ac:dyDescent="0.35">
      <c r="A33" t="s">
        <v>170</v>
      </c>
      <c r="B33" s="7">
        <v>735</v>
      </c>
      <c r="C33" s="9">
        <v>17.5</v>
      </c>
      <c r="D33" s="7">
        <v>1833</v>
      </c>
      <c r="E33" s="9">
        <v>43.7</v>
      </c>
      <c r="F33" s="7">
        <v>168</v>
      </c>
      <c r="G33" s="9">
        <v>4</v>
      </c>
      <c r="H33" s="7">
        <v>1456</v>
      </c>
      <c r="I33" s="9">
        <v>34.700000000000003</v>
      </c>
      <c r="J33" s="8">
        <v>4192</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3"/>
  <sheetViews>
    <sheetView workbookViewId="0"/>
  </sheetViews>
  <sheetFormatPr defaultColWidth="10.83203125" defaultRowHeight="15.5" x14ac:dyDescent="0.35"/>
  <cols>
    <col min="1" max="1" width="25.75" customWidth="1"/>
    <col min="2" max="10" width="16.75" customWidth="1"/>
  </cols>
  <sheetData>
    <row r="1" spans="1:10" ht="21" x14ac:dyDescent="0.5">
      <c r="A1" s="1" t="s">
        <v>10</v>
      </c>
    </row>
    <row r="2" spans="1:10" x14ac:dyDescent="0.35">
      <c r="A2" t="s">
        <v>51</v>
      </c>
    </row>
    <row r="3" spans="1:10" x14ac:dyDescent="0.35">
      <c r="A3" t="s">
        <v>50</v>
      </c>
    </row>
    <row r="4" spans="1:10" x14ac:dyDescent="0.35">
      <c r="A4" t="s">
        <v>44</v>
      </c>
    </row>
    <row r="5" spans="1:10" ht="31" x14ac:dyDescent="0.35">
      <c r="A5" s="2" t="s">
        <v>139</v>
      </c>
      <c r="B5" s="2" t="s">
        <v>204</v>
      </c>
      <c r="C5" s="2" t="s">
        <v>205</v>
      </c>
      <c r="D5" s="2" t="s">
        <v>206</v>
      </c>
      <c r="E5" s="2" t="s">
        <v>207</v>
      </c>
      <c r="F5" s="2" t="s">
        <v>200</v>
      </c>
      <c r="G5" s="2" t="s">
        <v>201</v>
      </c>
      <c r="H5" s="2" t="s">
        <v>202</v>
      </c>
      <c r="I5" s="2" t="s">
        <v>203</v>
      </c>
      <c r="J5" s="2" t="s">
        <v>195</v>
      </c>
    </row>
    <row r="6" spans="1:10" x14ac:dyDescent="0.35">
      <c r="A6" t="s">
        <v>143</v>
      </c>
      <c r="B6" s="7">
        <v>6</v>
      </c>
      <c r="C6" s="9">
        <v>3.4</v>
      </c>
      <c r="D6" s="7">
        <v>144</v>
      </c>
      <c r="E6" s="9">
        <v>82.3</v>
      </c>
      <c r="F6" s="7">
        <v>3</v>
      </c>
      <c r="G6" s="9">
        <v>1.7</v>
      </c>
      <c r="H6" s="7">
        <v>22</v>
      </c>
      <c r="I6" s="9">
        <v>12.6</v>
      </c>
      <c r="J6" s="8">
        <v>175</v>
      </c>
    </row>
    <row r="7" spans="1:10" x14ac:dyDescent="0.35">
      <c r="A7" t="s">
        <v>144</v>
      </c>
      <c r="B7" s="7">
        <v>8</v>
      </c>
      <c r="C7" s="9">
        <v>3.2</v>
      </c>
      <c r="D7" s="7">
        <v>211</v>
      </c>
      <c r="E7" s="9">
        <v>83.4</v>
      </c>
      <c r="F7" s="7">
        <v>2</v>
      </c>
      <c r="G7" s="9">
        <v>0.8</v>
      </c>
      <c r="H7" s="7">
        <v>32</v>
      </c>
      <c r="I7" s="9">
        <v>12.6</v>
      </c>
      <c r="J7" s="8">
        <v>253</v>
      </c>
    </row>
    <row r="8" spans="1:10" x14ac:dyDescent="0.35">
      <c r="A8" t="s">
        <v>145</v>
      </c>
      <c r="B8" s="7">
        <v>12</v>
      </c>
      <c r="C8" s="9">
        <v>3.3</v>
      </c>
      <c r="D8" s="7">
        <v>273</v>
      </c>
      <c r="E8" s="9">
        <v>75.2</v>
      </c>
      <c r="F8" s="7">
        <v>1</v>
      </c>
      <c r="G8" s="9">
        <v>0.3</v>
      </c>
      <c r="H8" s="7">
        <v>77</v>
      </c>
      <c r="I8" s="9">
        <v>21.2</v>
      </c>
      <c r="J8" s="8">
        <v>363</v>
      </c>
    </row>
    <row r="9" spans="1:10" x14ac:dyDescent="0.35">
      <c r="A9" t="s">
        <v>146</v>
      </c>
      <c r="B9" s="7">
        <v>12</v>
      </c>
      <c r="C9" s="9">
        <v>3</v>
      </c>
      <c r="D9" s="7">
        <v>313</v>
      </c>
      <c r="E9" s="9">
        <v>77.7</v>
      </c>
      <c r="F9" s="7">
        <v>1</v>
      </c>
      <c r="G9" s="9">
        <v>0.2</v>
      </c>
      <c r="H9" s="7">
        <v>77</v>
      </c>
      <c r="I9" s="9">
        <v>19.100000000000001</v>
      </c>
      <c r="J9" s="8">
        <v>403</v>
      </c>
    </row>
    <row r="10" spans="1:10" x14ac:dyDescent="0.35">
      <c r="A10" t="s">
        <v>147</v>
      </c>
      <c r="B10" s="7">
        <v>11</v>
      </c>
      <c r="C10" s="9">
        <v>2.5</v>
      </c>
      <c r="D10" s="7">
        <v>356</v>
      </c>
      <c r="E10" s="9">
        <v>80.2</v>
      </c>
      <c r="F10" s="7">
        <v>0</v>
      </c>
      <c r="G10" s="9">
        <v>0</v>
      </c>
      <c r="H10" s="7">
        <v>77</v>
      </c>
      <c r="I10" s="9">
        <v>17.3</v>
      </c>
      <c r="J10" s="8">
        <v>444</v>
      </c>
    </row>
    <row r="11" spans="1:10" x14ac:dyDescent="0.35">
      <c r="A11" t="s">
        <v>148</v>
      </c>
      <c r="B11" s="7">
        <v>16</v>
      </c>
      <c r="C11" s="9">
        <v>2.9</v>
      </c>
      <c r="D11" s="7">
        <v>470</v>
      </c>
      <c r="E11" s="9">
        <v>83.9</v>
      </c>
      <c r="F11" s="7">
        <v>0</v>
      </c>
      <c r="G11" s="9">
        <v>0</v>
      </c>
      <c r="H11" s="7">
        <v>74</v>
      </c>
      <c r="I11" s="9">
        <v>13.2</v>
      </c>
      <c r="J11" s="8">
        <v>560</v>
      </c>
    </row>
    <row r="12" spans="1:10" x14ac:dyDescent="0.35">
      <c r="A12" t="s">
        <v>149</v>
      </c>
      <c r="B12" s="7">
        <v>18</v>
      </c>
      <c r="C12" s="9">
        <v>2.7</v>
      </c>
      <c r="D12" s="7">
        <v>552</v>
      </c>
      <c r="E12" s="9">
        <v>82.9</v>
      </c>
      <c r="F12" s="7">
        <v>0</v>
      </c>
      <c r="G12" s="9">
        <v>0</v>
      </c>
      <c r="H12" s="7">
        <v>96</v>
      </c>
      <c r="I12" s="9">
        <v>14.4</v>
      </c>
      <c r="J12" s="8">
        <v>666</v>
      </c>
    </row>
    <row r="13" spans="1:10" x14ac:dyDescent="0.35">
      <c r="A13" t="s">
        <v>150</v>
      </c>
      <c r="B13" s="7">
        <v>27</v>
      </c>
      <c r="C13" s="9">
        <v>3.2</v>
      </c>
      <c r="D13" s="7">
        <v>695</v>
      </c>
      <c r="E13" s="9">
        <v>83</v>
      </c>
      <c r="F13" s="7">
        <v>1</v>
      </c>
      <c r="G13" s="9">
        <v>0.1</v>
      </c>
      <c r="H13" s="7">
        <v>114</v>
      </c>
      <c r="I13" s="9">
        <v>13.6</v>
      </c>
      <c r="J13" s="8">
        <v>837</v>
      </c>
    </row>
    <row r="14" spans="1:10" x14ac:dyDescent="0.35">
      <c r="A14" t="s">
        <v>151</v>
      </c>
      <c r="B14" s="7">
        <v>27</v>
      </c>
      <c r="C14" s="9">
        <v>3.2</v>
      </c>
      <c r="D14" s="7">
        <v>701</v>
      </c>
      <c r="E14" s="9">
        <v>82.3</v>
      </c>
      <c r="F14" s="7">
        <v>2</v>
      </c>
      <c r="G14" s="9">
        <v>0.2</v>
      </c>
      <c r="H14" s="7">
        <v>122</v>
      </c>
      <c r="I14" s="9">
        <v>14.3</v>
      </c>
      <c r="J14" s="8">
        <v>852</v>
      </c>
    </row>
    <row r="15" spans="1:10" x14ac:dyDescent="0.35">
      <c r="A15" t="s">
        <v>152</v>
      </c>
      <c r="B15" s="7">
        <v>28</v>
      </c>
      <c r="C15" s="9">
        <v>3</v>
      </c>
      <c r="D15" s="7">
        <v>718</v>
      </c>
      <c r="E15" s="9">
        <v>78</v>
      </c>
      <c r="F15" s="7">
        <v>4</v>
      </c>
      <c r="G15" s="9">
        <v>0.4</v>
      </c>
      <c r="H15" s="7">
        <v>171</v>
      </c>
      <c r="I15" s="9">
        <v>18.600000000000001</v>
      </c>
      <c r="J15" s="8">
        <v>921</v>
      </c>
    </row>
    <row r="16" spans="1:10" x14ac:dyDescent="0.35">
      <c r="A16" t="s">
        <v>153</v>
      </c>
      <c r="B16" s="7">
        <v>38</v>
      </c>
      <c r="C16" s="9">
        <v>3.3</v>
      </c>
      <c r="D16" s="7">
        <v>877</v>
      </c>
      <c r="E16" s="9">
        <v>77.2</v>
      </c>
      <c r="F16" s="7">
        <v>8</v>
      </c>
      <c r="G16" s="9">
        <v>0.7</v>
      </c>
      <c r="H16" s="7">
        <v>213</v>
      </c>
      <c r="I16" s="9">
        <v>18.8</v>
      </c>
      <c r="J16" s="8">
        <v>1136</v>
      </c>
    </row>
    <row r="17" spans="1:10" x14ac:dyDescent="0.35">
      <c r="A17" t="s">
        <v>154</v>
      </c>
      <c r="B17" s="7">
        <v>44</v>
      </c>
      <c r="C17" s="9">
        <v>3.5</v>
      </c>
      <c r="D17" s="7">
        <v>968</v>
      </c>
      <c r="E17" s="9">
        <v>77.8</v>
      </c>
      <c r="F17" s="7">
        <v>9</v>
      </c>
      <c r="G17" s="9">
        <v>0.7</v>
      </c>
      <c r="H17" s="7">
        <v>223</v>
      </c>
      <c r="I17" s="9">
        <v>17.899999999999999</v>
      </c>
      <c r="J17" s="8">
        <v>1244</v>
      </c>
    </row>
    <row r="18" spans="1:10" x14ac:dyDescent="0.35">
      <c r="A18" t="s">
        <v>155</v>
      </c>
      <c r="B18" s="7">
        <v>55</v>
      </c>
      <c r="C18" s="9">
        <v>3.6</v>
      </c>
      <c r="D18" s="7">
        <v>1083</v>
      </c>
      <c r="E18" s="9">
        <v>71</v>
      </c>
      <c r="F18" s="7">
        <v>11</v>
      </c>
      <c r="G18" s="9">
        <v>0.7</v>
      </c>
      <c r="H18" s="7">
        <v>377</v>
      </c>
      <c r="I18" s="9">
        <v>24.7</v>
      </c>
      <c r="J18" s="8">
        <v>1526</v>
      </c>
    </row>
    <row r="19" spans="1:10" x14ac:dyDescent="0.35">
      <c r="A19" t="s">
        <v>156</v>
      </c>
      <c r="B19" s="7">
        <v>67</v>
      </c>
      <c r="C19" s="9">
        <v>3.5</v>
      </c>
      <c r="D19" s="7">
        <v>1318</v>
      </c>
      <c r="E19" s="9">
        <v>68.8</v>
      </c>
      <c r="F19" s="7">
        <v>17</v>
      </c>
      <c r="G19" s="9">
        <v>0.9</v>
      </c>
      <c r="H19" s="7">
        <v>513</v>
      </c>
      <c r="I19" s="9">
        <v>26.8</v>
      </c>
      <c r="J19" s="8">
        <v>1915</v>
      </c>
    </row>
    <row r="20" spans="1:10" x14ac:dyDescent="0.35">
      <c r="A20" t="s">
        <v>157</v>
      </c>
      <c r="B20" s="7">
        <v>101</v>
      </c>
      <c r="C20" s="9">
        <v>4.0999999999999996</v>
      </c>
      <c r="D20" s="7">
        <v>1616</v>
      </c>
      <c r="E20" s="9">
        <v>66.099999999999994</v>
      </c>
      <c r="F20" s="7">
        <v>26</v>
      </c>
      <c r="G20" s="9">
        <v>1.1000000000000001</v>
      </c>
      <c r="H20" s="7">
        <v>702</v>
      </c>
      <c r="I20" s="9">
        <v>28.7</v>
      </c>
      <c r="J20" s="8">
        <v>2445</v>
      </c>
    </row>
    <row r="21" spans="1:10" x14ac:dyDescent="0.35">
      <c r="A21" t="s">
        <v>158</v>
      </c>
      <c r="B21" s="7">
        <v>130</v>
      </c>
      <c r="C21" s="9">
        <v>4.0999999999999996</v>
      </c>
      <c r="D21" s="7">
        <v>1883</v>
      </c>
      <c r="E21" s="9">
        <v>59.5</v>
      </c>
      <c r="F21" s="7">
        <v>25</v>
      </c>
      <c r="G21" s="9">
        <v>0.8</v>
      </c>
      <c r="H21" s="7">
        <v>1126</v>
      </c>
      <c r="I21" s="9">
        <v>35.6</v>
      </c>
      <c r="J21" s="8">
        <v>3164</v>
      </c>
    </row>
    <row r="22" spans="1:10" x14ac:dyDescent="0.35">
      <c r="A22" t="s">
        <v>159</v>
      </c>
      <c r="B22" s="7">
        <v>144</v>
      </c>
      <c r="C22" s="9">
        <v>3.8</v>
      </c>
      <c r="D22" s="7">
        <v>2083</v>
      </c>
      <c r="E22" s="9">
        <v>54.8</v>
      </c>
      <c r="F22" s="7">
        <v>28</v>
      </c>
      <c r="G22" s="9">
        <v>0.7</v>
      </c>
      <c r="H22" s="7">
        <v>1548</v>
      </c>
      <c r="I22" s="9">
        <v>40.700000000000003</v>
      </c>
      <c r="J22" s="8">
        <v>3803</v>
      </c>
    </row>
    <row r="23" spans="1:10" x14ac:dyDescent="0.35">
      <c r="A23" t="s">
        <v>160</v>
      </c>
      <c r="B23" s="7">
        <v>143</v>
      </c>
      <c r="C23" s="9">
        <v>3.6</v>
      </c>
      <c r="D23" s="7">
        <v>2152</v>
      </c>
      <c r="E23" s="9">
        <v>54.1</v>
      </c>
      <c r="F23" s="7">
        <v>29</v>
      </c>
      <c r="G23" s="9">
        <v>0.7</v>
      </c>
      <c r="H23" s="7">
        <v>1652</v>
      </c>
      <c r="I23" s="9">
        <v>41.5</v>
      </c>
      <c r="J23" s="8">
        <v>3976</v>
      </c>
    </row>
    <row r="24" spans="1:10" x14ac:dyDescent="0.35">
      <c r="A24" t="s">
        <v>161</v>
      </c>
      <c r="B24" s="7">
        <v>150</v>
      </c>
      <c r="C24" s="9">
        <v>3.7</v>
      </c>
      <c r="D24" s="7">
        <v>2163</v>
      </c>
      <c r="E24" s="9">
        <v>53.7</v>
      </c>
      <c r="F24" s="7">
        <v>25</v>
      </c>
      <c r="G24" s="9">
        <v>0.6</v>
      </c>
      <c r="H24" s="7">
        <v>1689</v>
      </c>
      <c r="I24" s="9">
        <v>41.9</v>
      </c>
      <c r="J24" s="8">
        <v>4027</v>
      </c>
    </row>
    <row r="25" spans="1:10" x14ac:dyDescent="0.35">
      <c r="A25" t="s">
        <v>162</v>
      </c>
      <c r="B25" s="7">
        <v>145</v>
      </c>
      <c r="C25" s="9">
        <v>3.6</v>
      </c>
      <c r="D25" s="7">
        <v>2153</v>
      </c>
      <c r="E25" s="9">
        <v>53.3</v>
      </c>
      <c r="F25" s="7">
        <v>26</v>
      </c>
      <c r="G25" s="9">
        <v>0.6</v>
      </c>
      <c r="H25" s="7">
        <v>1712</v>
      </c>
      <c r="I25" s="9">
        <v>42.4</v>
      </c>
      <c r="J25" s="8">
        <v>4036</v>
      </c>
    </row>
    <row r="26" spans="1:10" x14ac:dyDescent="0.35">
      <c r="A26" t="s">
        <v>163</v>
      </c>
      <c r="B26" s="7">
        <v>146</v>
      </c>
      <c r="C26" s="9">
        <v>3.6</v>
      </c>
      <c r="D26" s="7">
        <v>2128</v>
      </c>
      <c r="E26" s="9">
        <v>52.8</v>
      </c>
      <c r="F26" s="7">
        <v>26</v>
      </c>
      <c r="G26" s="9">
        <v>0.6</v>
      </c>
      <c r="H26" s="7">
        <v>1727</v>
      </c>
      <c r="I26" s="9">
        <v>42.9</v>
      </c>
      <c r="J26" s="8">
        <v>4027</v>
      </c>
    </row>
    <row r="27" spans="1:10" x14ac:dyDescent="0.35">
      <c r="A27" t="s">
        <v>164</v>
      </c>
      <c r="B27" s="7">
        <v>144</v>
      </c>
      <c r="C27" s="9">
        <v>3.6</v>
      </c>
      <c r="D27" s="7">
        <v>2110</v>
      </c>
      <c r="E27" s="9">
        <v>52.8</v>
      </c>
      <c r="F27" s="7">
        <v>26</v>
      </c>
      <c r="G27" s="9">
        <v>0.7</v>
      </c>
      <c r="H27" s="7">
        <v>1717</v>
      </c>
      <c r="I27" s="9">
        <v>43</v>
      </c>
      <c r="J27" s="8">
        <v>3997</v>
      </c>
    </row>
    <row r="28" spans="1:10" x14ac:dyDescent="0.35">
      <c r="A28" t="s">
        <v>165</v>
      </c>
      <c r="B28" s="7">
        <v>141</v>
      </c>
      <c r="C28" s="9">
        <v>3.6</v>
      </c>
      <c r="D28" s="7">
        <v>2096</v>
      </c>
      <c r="E28" s="9">
        <v>53</v>
      </c>
      <c r="F28" s="7">
        <v>26</v>
      </c>
      <c r="G28" s="9">
        <v>0.7</v>
      </c>
      <c r="H28" s="7">
        <v>1692</v>
      </c>
      <c r="I28" s="9">
        <v>42.8</v>
      </c>
      <c r="J28" s="8">
        <v>3955</v>
      </c>
    </row>
    <row r="29" spans="1:10" x14ac:dyDescent="0.35">
      <c r="A29" t="s">
        <v>166</v>
      </c>
      <c r="B29" s="7">
        <v>144</v>
      </c>
      <c r="C29" s="9">
        <v>3.6</v>
      </c>
      <c r="D29" s="7">
        <v>2160</v>
      </c>
      <c r="E29" s="9">
        <v>53.9</v>
      </c>
      <c r="F29" s="7">
        <v>35</v>
      </c>
      <c r="G29" s="9">
        <v>0.9</v>
      </c>
      <c r="H29" s="7">
        <v>1666</v>
      </c>
      <c r="I29" s="9">
        <v>41.6</v>
      </c>
      <c r="J29" s="8">
        <v>4005</v>
      </c>
    </row>
    <row r="30" spans="1:10" ht="16" thickBot="1" x14ac:dyDescent="0.4">
      <c r="A30" s="22" t="s">
        <v>167</v>
      </c>
      <c r="B30" s="23">
        <v>149</v>
      </c>
      <c r="C30" s="24">
        <v>3.6</v>
      </c>
      <c r="D30" s="23">
        <v>2174</v>
      </c>
      <c r="E30" s="24">
        <v>53.1</v>
      </c>
      <c r="F30" s="23">
        <v>36</v>
      </c>
      <c r="G30" s="24">
        <v>0.9</v>
      </c>
      <c r="H30" s="23">
        <v>1739</v>
      </c>
      <c r="I30" s="24">
        <v>42.4</v>
      </c>
      <c r="J30" s="25">
        <v>4098</v>
      </c>
    </row>
    <row r="31" spans="1:10" x14ac:dyDescent="0.35">
      <c r="A31" t="s">
        <v>168</v>
      </c>
      <c r="B31" s="7">
        <v>200</v>
      </c>
      <c r="C31" s="9">
        <v>4.9000000000000004</v>
      </c>
      <c r="D31" s="7">
        <v>2563</v>
      </c>
      <c r="E31" s="9">
        <v>62.4</v>
      </c>
      <c r="F31" s="7">
        <v>62</v>
      </c>
      <c r="G31" s="9">
        <v>1.5</v>
      </c>
      <c r="H31" s="7">
        <v>1283</v>
      </c>
      <c r="I31" s="9">
        <v>31.2</v>
      </c>
      <c r="J31" s="8">
        <v>4108</v>
      </c>
    </row>
    <row r="32" spans="1:10" x14ac:dyDescent="0.35">
      <c r="A32" t="s">
        <v>169</v>
      </c>
      <c r="B32" s="7">
        <v>219</v>
      </c>
      <c r="C32" s="9">
        <v>5.2</v>
      </c>
      <c r="D32" s="7">
        <v>2625</v>
      </c>
      <c r="E32" s="9">
        <v>61.8</v>
      </c>
      <c r="F32" s="7">
        <v>63</v>
      </c>
      <c r="G32" s="9">
        <v>1.5</v>
      </c>
      <c r="H32" s="7">
        <v>1342</v>
      </c>
      <c r="I32" s="9">
        <v>31.6</v>
      </c>
      <c r="J32" s="8">
        <v>4249</v>
      </c>
    </row>
    <row r="33" spans="1:10" x14ac:dyDescent="0.35">
      <c r="A33" t="s">
        <v>170</v>
      </c>
      <c r="B33" s="7">
        <v>231</v>
      </c>
      <c r="C33" s="9">
        <v>5.5</v>
      </c>
      <c r="D33" s="7">
        <v>2587</v>
      </c>
      <c r="E33" s="9">
        <v>61.7</v>
      </c>
      <c r="F33" s="7">
        <v>67</v>
      </c>
      <c r="G33" s="9">
        <v>1.6</v>
      </c>
      <c r="H33" s="7">
        <v>1307</v>
      </c>
      <c r="I33" s="9">
        <v>31.2</v>
      </c>
      <c r="J33" s="8">
        <v>4192</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2"/>
  <sheetViews>
    <sheetView workbookViewId="0"/>
  </sheetViews>
  <sheetFormatPr defaultColWidth="10.83203125" defaultRowHeight="15.5" x14ac:dyDescent="0.35"/>
  <cols>
    <col min="1" max="1" width="25.75" customWidth="1"/>
    <col min="2" max="6" width="16.75" customWidth="1"/>
  </cols>
  <sheetData>
    <row r="1" spans="1:6" ht="21" x14ac:dyDescent="0.5">
      <c r="A1" s="1" t="s">
        <v>11</v>
      </c>
    </row>
    <row r="2" spans="1:6" x14ac:dyDescent="0.35">
      <c r="A2" t="s">
        <v>52</v>
      </c>
    </row>
    <row r="3" spans="1:6" x14ac:dyDescent="0.35">
      <c r="A3" t="s">
        <v>44</v>
      </c>
    </row>
    <row r="4" spans="1:6" x14ac:dyDescent="0.35">
      <c r="A4" s="2" t="s">
        <v>139</v>
      </c>
      <c r="B4" s="2" t="s">
        <v>208</v>
      </c>
      <c r="C4" s="2" t="s">
        <v>209</v>
      </c>
      <c r="D4" s="2" t="s">
        <v>210</v>
      </c>
      <c r="E4" s="2" t="s">
        <v>211</v>
      </c>
      <c r="F4" s="2" t="s">
        <v>195</v>
      </c>
    </row>
    <row r="5" spans="1:6" x14ac:dyDescent="0.35">
      <c r="A5" t="s">
        <v>143</v>
      </c>
      <c r="B5" s="7">
        <v>105</v>
      </c>
      <c r="C5" s="9">
        <v>60</v>
      </c>
      <c r="D5" s="7">
        <v>70</v>
      </c>
      <c r="E5" s="9">
        <v>40</v>
      </c>
      <c r="F5" s="8">
        <v>175</v>
      </c>
    </row>
    <row r="6" spans="1:6" x14ac:dyDescent="0.35">
      <c r="A6" t="s">
        <v>144</v>
      </c>
      <c r="B6" s="7">
        <v>151</v>
      </c>
      <c r="C6" s="9">
        <v>59.7</v>
      </c>
      <c r="D6" s="7">
        <v>102</v>
      </c>
      <c r="E6" s="9">
        <v>40.299999999999997</v>
      </c>
      <c r="F6" s="8">
        <v>253</v>
      </c>
    </row>
    <row r="7" spans="1:6" x14ac:dyDescent="0.35">
      <c r="A7" t="s">
        <v>145</v>
      </c>
      <c r="B7" s="7">
        <v>205</v>
      </c>
      <c r="C7" s="9">
        <v>56.5</v>
      </c>
      <c r="D7" s="7">
        <v>158</v>
      </c>
      <c r="E7" s="9">
        <v>43.5</v>
      </c>
      <c r="F7" s="8">
        <v>363</v>
      </c>
    </row>
    <row r="8" spans="1:6" x14ac:dyDescent="0.35">
      <c r="A8" t="s">
        <v>146</v>
      </c>
      <c r="B8" s="7">
        <v>232</v>
      </c>
      <c r="C8" s="9">
        <v>57.6</v>
      </c>
      <c r="D8" s="7">
        <v>171</v>
      </c>
      <c r="E8" s="9">
        <v>42.4</v>
      </c>
      <c r="F8" s="8">
        <v>403</v>
      </c>
    </row>
    <row r="9" spans="1:6" x14ac:dyDescent="0.35">
      <c r="A9" t="s">
        <v>147</v>
      </c>
      <c r="B9" s="7">
        <v>256</v>
      </c>
      <c r="C9" s="9">
        <v>57.7</v>
      </c>
      <c r="D9" s="7">
        <v>188</v>
      </c>
      <c r="E9" s="9">
        <v>42.3</v>
      </c>
      <c r="F9" s="8">
        <v>444</v>
      </c>
    </row>
    <row r="10" spans="1:6" x14ac:dyDescent="0.35">
      <c r="A10" t="s">
        <v>148</v>
      </c>
      <c r="B10" s="7">
        <v>335</v>
      </c>
      <c r="C10" s="9">
        <v>59.8</v>
      </c>
      <c r="D10" s="7">
        <v>225</v>
      </c>
      <c r="E10" s="9">
        <v>40.200000000000003</v>
      </c>
      <c r="F10" s="8">
        <v>560</v>
      </c>
    </row>
    <row r="11" spans="1:6" x14ac:dyDescent="0.35">
      <c r="A11" t="s">
        <v>149</v>
      </c>
      <c r="B11" s="7">
        <v>404</v>
      </c>
      <c r="C11" s="9">
        <v>60.7</v>
      </c>
      <c r="D11" s="7">
        <v>262</v>
      </c>
      <c r="E11" s="9">
        <v>39.299999999999997</v>
      </c>
      <c r="F11" s="8">
        <v>666</v>
      </c>
    </row>
    <row r="12" spans="1:6" x14ac:dyDescent="0.35">
      <c r="A12" t="s">
        <v>150</v>
      </c>
      <c r="B12" s="7">
        <v>508</v>
      </c>
      <c r="C12" s="9">
        <v>60.7</v>
      </c>
      <c r="D12" s="7">
        <v>329</v>
      </c>
      <c r="E12" s="9">
        <v>39.299999999999997</v>
      </c>
      <c r="F12" s="8">
        <v>837</v>
      </c>
    </row>
    <row r="13" spans="1:6" x14ac:dyDescent="0.35">
      <c r="A13" t="s">
        <v>151</v>
      </c>
      <c r="B13" s="7">
        <v>518</v>
      </c>
      <c r="C13" s="9">
        <v>60.8</v>
      </c>
      <c r="D13" s="7">
        <v>334</v>
      </c>
      <c r="E13" s="9">
        <v>39.200000000000003</v>
      </c>
      <c r="F13" s="8">
        <v>852</v>
      </c>
    </row>
    <row r="14" spans="1:6" x14ac:dyDescent="0.35">
      <c r="A14" t="s">
        <v>152</v>
      </c>
      <c r="B14" s="7">
        <v>554</v>
      </c>
      <c r="C14" s="9">
        <v>60.2</v>
      </c>
      <c r="D14" s="7">
        <v>367</v>
      </c>
      <c r="E14" s="9">
        <v>39.799999999999997</v>
      </c>
      <c r="F14" s="8">
        <v>921</v>
      </c>
    </row>
    <row r="15" spans="1:6" x14ac:dyDescent="0.35">
      <c r="A15" t="s">
        <v>153</v>
      </c>
      <c r="B15" s="7">
        <v>655</v>
      </c>
      <c r="C15" s="9">
        <v>57.7</v>
      </c>
      <c r="D15" s="7">
        <v>481</v>
      </c>
      <c r="E15" s="9">
        <v>42.3</v>
      </c>
      <c r="F15" s="8">
        <v>1136</v>
      </c>
    </row>
    <row r="16" spans="1:6" x14ac:dyDescent="0.35">
      <c r="A16" t="s">
        <v>154</v>
      </c>
      <c r="B16" s="7">
        <v>723</v>
      </c>
      <c r="C16" s="9">
        <v>58.1</v>
      </c>
      <c r="D16" s="7">
        <v>521</v>
      </c>
      <c r="E16" s="9">
        <v>41.9</v>
      </c>
      <c r="F16" s="8">
        <v>1244</v>
      </c>
    </row>
    <row r="17" spans="1:6" x14ac:dyDescent="0.35">
      <c r="A17" t="s">
        <v>155</v>
      </c>
      <c r="B17" s="7">
        <v>900</v>
      </c>
      <c r="C17" s="9">
        <v>59</v>
      </c>
      <c r="D17" s="7">
        <v>626</v>
      </c>
      <c r="E17" s="9">
        <v>41</v>
      </c>
      <c r="F17" s="8">
        <v>1526</v>
      </c>
    </row>
    <row r="18" spans="1:6" x14ac:dyDescent="0.35">
      <c r="A18" t="s">
        <v>156</v>
      </c>
      <c r="B18" s="7">
        <v>1163</v>
      </c>
      <c r="C18" s="9">
        <v>60.7</v>
      </c>
      <c r="D18" s="7">
        <v>752</v>
      </c>
      <c r="E18" s="9">
        <v>39.299999999999997</v>
      </c>
      <c r="F18" s="8">
        <v>1915</v>
      </c>
    </row>
    <row r="19" spans="1:6" x14ac:dyDescent="0.35">
      <c r="A19" t="s">
        <v>157</v>
      </c>
      <c r="B19" s="7">
        <v>1463</v>
      </c>
      <c r="C19" s="9">
        <v>59.8</v>
      </c>
      <c r="D19" s="7">
        <v>982</v>
      </c>
      <c r="E19" s="9">
        <v>40.200000000000003</v>
      </c>
      <c r="F19" s="8">
        <v>2445</v>
      </c>
    </row>
    <row r="20" spans="1:6" x14ac:dyDescent="0.35">
      <c r="A20" t="s">
        <v>158</v>
      </c>
      <c r="B20" s="7">
        <v>1933</v>
      </c>
      <c r="C20" s="9">
        <v>61.1</v>
      </c>
      <c r="D20" s="7">
        <v>1231</v>
      </c>
      <c r="E20" s="9">
        <v>38.9</v>
      </c>
      <c r="F20" s="8">
        <v>3164</v>
      </c>
    </row>
    <row r="21" spans="1:6" x14ac:dyDescent="0.35">
      <c r="A21" t="s">
        <v>159</v>
      </c>
      <c r="B21" s="7">
        <v>2306</v>
      </c>
      <c r="C21" s="9">
        <v>60.6</v>
      </c>
      <c r="D21" s="7">
        <v>1497</v>
      </c>
      <c r="E21" s="9">
        <v>39.4</v>
      </c>
      <c r="F21" s="8">
        <v>3803</v>
      </c>
    </row>
    <row r="22" spans="1:6" x14ac:dyDescent="0.35">
      <c r="A22" t="s">
        <v>160</v>
      </c>
      <c r="B22" s="7">
        <v>2424</v>
      </c>
      <c r="C22" s="9">
        <v>61</v>
      </c>
      <c r="D22" s="7">
        <v>1552</v>
      </c>
      <c r="E22" s="9">
        <v>39</v>
      </c>
      <c r="F22" s="8">
        <v>3976</v>
      </c>
    </row>
    <row r="23" spans="1:6" x14ac:dyDescent="0.35">
      <c r="A23" t="s">
        <v>161</v>
      </c>
      <c r="B23" s="7">
        <v>2472</v>
      </c>
      <c r="C23" s="9">
        <v>61.4</v>
      </c>
      <c r="D23" s="7">
        <v>1555</v>
      </c>
      <c r="E23" s="9">
        <v>38.6</v>
      </c>
      <c r="F23" s="8">
        <v>4027</v>
      </c>
    </row>
    <row r="24" spans="1:6" x14ac:dyDescent="0.35">
      <c r="A24" t="s">
        <v>162</v>
      </c>
      <c r="B24" s="7">
        <v>2481</v>
      </c>
      <c r="C24" s="9">
        <v>61.5</v>
      </c>
      <c r="D24" s="7">
        <v>1555</v>
      </c>
      <c r="E24" s="9">
        <v>38.5</v>
      </c>
      <c r="F24" s="8">
        <v>4036</v>
      </c>
    </row>
    <row r="25" spans="1:6" x14ac:dyDescent="0.35">
      <c r="A25" t="s">
        <v>163</v>
      </c>
      <c r="B25" s="7">
        <v>2479</v>
      </c>
      <c r="C25" s="9">
        <v>61.6</v>
      </c>
      <c r="D25" s="7">
        <v>1548</v>
      </c>
      <c r="E25" s="9">
        <v>38.4</v>
      </c>
      <c r="F25" s="8">
        <v>4027</v>
      </c>
    </row>
    <row r="26" spans="1:6" x14ac:dyDescent="0.35">
      <c r="A26" t="s">
        <v>164</v>
      </c>
      <c r="B26" s="7">
        <v>2441</v>
      </c>
      <c r="C26" s="9">
        <v>61.1</v>
      </c>
      <c r="D26" s="7">
        <v>1556</v>
      </c>
      <c r="E26" s="9">
        <v>38.9</v>
      </c>
      <c r="F26" s="8">
        <v>3997</v>
      </c>
    </row>
    <row r="27" spans="1:6" x14ac:dyDescent="0.35">
      <c r="A27" t="s">
        <v>165</v>
      </c>
      <c r="B27" s="7">
        <v>2418</v>
      </c>
      <c r="C27" s="9">
        <v>61.1</v>
      </c>
      <c r="D27" s="7">
        <v>1537</v>
      </c>
      <c r="E27" s="9">
        <v>38.9</v>
      </c>
      <c r="F27" s="8">
        <v>3955</v>
      </c>
    </row>
    <row r="28" spans="1:6" x14ac:dyDescent="0.35">
      <c r="A28" t="s">
        <v>166</v>
      </c>
      <c r="B28" s="7">
        <v>2442</v>
      </c>
      <c r="C28" s="9">
        <v>61</v>
      </c>
      <c r="D28" s="7">
        <v>1563</v>
      </c>
      <c r="E28" s="9">
        <v>39</v>
      </c>
      <c r="F28" s="8">
        <v>4005</v>
      </c>
    </row>
    <row r="29" spans="1:6" x14ac:dyDescent="0.35">
      <c r="A29" t="s">
        <v>167</v>
      </c>
      <c r="B29" s="7">
        <v>2495</v>
      </c>
      <c r="C29" s="9">
        <v>60.9</v>
      </c>
      <c r="D29" s="7">
        <v>1603</v>
      </c>
      <c r="E29" s="9">
        <v>39.1</v>
      </c>
      <c r="F29" s="8">
        <v>4098</v>
      </c>
    </row>
    <row r="30" spans="1:6" x14ac:dyDescent="0.35">
      <c r="A30" t="s">
        <v>168</v>
      </c>
      <c r="B30" s="7">
        <v>2507</v>
      </c>
      <c r="C30" s="9">
        <v>61</v>
      </c>
      <c r="D30" s="7">
        <v>1601</v>
      </c>
      <c r="E30" s="9">
        <v>39</v>
      </c>
      <c r="F30" s="8">
        <v>4108</v>
      </c>
    </row>
    <row r="31" spans="1:6" x14ac:dyDescent="0.35">
      <c r="A31" t="s">
        <v>169</v>
      </c>
      <c r="B31" s="7">
        <v>2591</v>
      </c>
      <c r="C31" s="9">
        <v>61</v>
      </c>
      <c r="D31" s="7">
        <v>1658</v>
      </c>
      <c r="E31" s="9">
        <v>39</v>
      </c>
      <c r="F31" s="8">
        <v>4249</v>
      </c>
    </row>
    <row r="32" spans="1:6" x14ac:dyDescent="0.35">
      <c r="A32" t="s">
        <v>170</v>
      </c>
      <c r="B32" s="7">
        <v>2548</v>
      </c>
      <c r="C32" s="9">
        <v>60.8</v>
      </c>
      <c r="D32" s="7">
        <v>1644</v>
      </c>
      <c r="E32" s="9">
        <v>39.200000000000003</v>
      </c>
      <c r="F32" s="8">
        <v>4192</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3"/>
  <sheetViews>
    <sheetView workbookViewId="0"/>
  </sheetViews>
  <sheetFormatPr defaultColWidth="10.83203125" defaultRowHeight="15.5" x14ac:dyDescent="0.35"/>
  <cols>
    <col min="1" max="1" width="25.75" customWidth="1"/>
    <col min="2" max="12" width="16.75" customWidth="1"/>
  </cols>
  <sheetData>
    <row r="1" spans="1:12" ht="21" x14ac:dyDescent="0.5">
      <c r="A1" s="1" t="s">
        <v>12</v>
      </c>
    </row>
    <row r="2" spans="1:12" x14ac:dyDescent="0.35">
      <c r="A2" t="s">
        <v>53</v>
      </c>
    </row>
    <row r="3" spans="1:12" x14ac:dyDescent="0.35">
      <c r="A3" t="s">
        <v>50</v>
      </c>
    </row>
    <row r="4" spans="1:12" x14ac:dyDescent="0.35">
      <c r="A4" t="s">
        <v>44</v>
      </c>
    </row>
    <row r="5" spans="1:12" ht="50" customHeight="1" x14ac:dyDescent="0.35">
      <c r="A5" s="2" t="s">
        <v>139</v>
      </c>
      <c r="B5" s="2" t="s">
        <v>212</v>
      </c>
      <c r="C5" s="2" t="s">
        <v>213</v>
      </c>
      <c r="D5" s="2" t="s">
        <v>214</v>
      </c>
      <c r="E5" s="2" t="s">
        <v>215</v>
      </c>
      <c r="F5" s="2" t="s">
        <v>216</v>
      </c>
      <c r="G5" s="2" t="s">
        <v>217</v>
      </c>
      <c r="H5" s="2" t="s">
        <v>200</v>
      </c>
      <c r="I5" s="2" t="s">
        <v>201</v>
      </c>
      <c r="J5" s="2" t="s">
        <v>202</v>
      </c>
      <c r="K5" s="2" t="s">
        <v>203</v>
      </c>
      <c r="L5" s="2" t="s">
        <v>195</v>
      </c>
    </row>
    <row r="6" spans="1:12" x14ac:dyDescent="0.35">
      <c r="A6" t="s">
        <v>143</v>
      </c>
      <c r="B6" s="7">
        <v>37</v>
      </c>
      <c r="C6" s="9">
        <v>21.1</v>
      </c>
      <c r="D6" s="7">
        <v>6</v>
      </c>
      <c r="E6" s="9">
        <v>3.4</v>
      </c>
      <c r="F6" s="7">
        <v>12</v>
      </c>
      <c r="G6" s="9">
        <v>6.9</v>
      </c>
      <c r="H6" s="7">
        <v>4</v>
      </c>
      <c r="I6" s="9">
        <v>2.2999999999999998</v>
      </c>
      <c r="J6" s="7">
        <v>116</v>
      </c>
      <c r="K6" s="9">
        <v>66.3</v>
      </c>
      <c r="L6" s="8">
        <v>175</v>
      </c>
    </row>
    <row r="7" spans="1:12" x14ac:dyDescent="0.35">
      <c r="A7" t="s">
        <v>144</v>
      </c>
      <c r="B7" s="7">
        <v>49</v>
      </c>
      <c r="C7" s="9">
        <v>19.399999999999999</v>
      </c>
      <c r="D7" s="7">
        <v>9</v>
      </c>
      <c r="E7" s="9">
        <v>3.6</v>
      </c>
      <c r="F7" s="7">
        <v>17</v>
      </c>
      <c r="G7" s="9">
        <v>6.7</v>
      </c>
      <c r="H7" s="7">
        <v>2</v>
      </c>
      <c r="I7" s="9">
        <v>0.8</v>
      </c>
      <c r="J7" s="7">
        <v>176</v>
      </c>
      <c r="K7" s="9">
        <v>69.599999999999994</v>
      </c>
      <c r="L7" s="8">
        <v>253</v>
      </c>
    </row>
    <row r="8" spans="1:12" x14ac:dyDescent="0.35">
      <c r="A8" t="s">
        <v>145</v>
      </c>
      <c r="B8" s="7">
        <v>69</v>
      </c>
      <c r="C8" s="9">
        <v>19</v>
      </c>
      <c r="D8" s="7">
        <v>16</v>
      </c>
      <c r="E8" s="9">
        <v>4.4000000000000004</v>
      </c>
      <c r="F8" s="7">
        <v>19</v>
      </c>
      <c r="G8" s="9">
        <v>5.2</v>
      </c>
      <c r="H8" s="7">
        <v>2</v>
      </c>
      <c r="I8" s="9">
        <v>0.6</v>
      </c>
      <c r="J8" s="7">
        <v>257</v>
      </c>
      <c r="K8" s="9">
        <v>70.8</v>
      </c>
      <c r="L8" s="8">
        <v>363</v>
      </c>
    </row>
    <row r="9" spans="1:12" x14ac:dyDescent="0.35">
      <c r="A9" t="s">
        <v>146</v>
      </c>
      <c r="B9" s="7">
        <v>79</v>
      </c>
      <c r="C9" s="9">
        <v>19.600000000000001</v>
      </c>
      <c r="D9" s="7">
        <v>16</v>
      </c>
      <c r="E9" s="9">
        <v>4</v>
      </c>
      <c r="F9" s="7">
        <v>23</v>
      </c>
      <c r="G9" s="9">
        <v>5.7</v>
      </c>
      <c r="H9" s="7">
        <v>2</v>
      </c>
      <c r="I9" s="9">
        <v>0.5</v>
      </c>
      <c r="J9" s="7">
        <v>283</v>
      </c>
      <c r="K9" s="9">
        <v>70.2</v>
      </c>
      <c r="L9" s="8">
        <v>403</v>
      </c>
    </row>
    <row r="10" spans="1:12" x14ac:dyDescent="0.35">
      <c r="A10" t="s">
        <v>147</v>
      </c>
      <c r="B10" s="7">
        <v>92</v>
      </c>
      <c r="C10" s="9">
        <v>20.7</v>
      </c>
      <c r="D10" s="7">
        <v>19</v>
      </c>
      <c r="E10" s="9">
        <v>4.3</v>
      </c>
      <c r="F10" s="7">
        <v>24</v>
      </c>
      <c r="G10" s="9">
        <v>5.4</v>
      </c>
      <c r="H10" s="7">
        <v>1</v>
      </c>
      <c r="I10" s="9">
        <v>0.2</v>
      </c>
      <c r="J10" s="7">
        <v>308</v>
      </c>
      <c r="K10" s="9">
        <v>69.400000000000006</v>
      </c>
      <c r="L10" s="8">
        <v>444</v>
      </c>
    </row>
    <row r="11" spans="1:12" x14ac:dyDescent="0.35">
      <c r="A11" t="s">
        <v>148</v>
      </c>
      <c r="B11" s="7">
        <v>113</v>
      </c>
      <c r="C11" s="9">
        <v>20.2</v>
      </c>
      <c r="D11" s="7">
        <v>21</v>
      </c>
      <c r="E11" s="9">
        <v>3.8</v>
      </c>
      <c r="F11" s="7">
        <v>29</v>
      </c>
      <c r="G11" s="9">
        <v>5.2</v>
      </c>
      <c r="H11" s="7">
        <v>1</v>
      </c>
      <c r="I11" s="9">
        <v>0.2</v>
      </c>
      <c r="J11" s="7">
        <v>396</v>
      </c>
      <c r="K11" s="9">
        <v>70.7</v>
      </c>
      <c r="L11" s="8">
        <v>560</v>
      </c>
    </row>
    <row r="12" spans="1:12" x14ac:dyDescent="0.35">
      <c r="A12" t="s">
        <v>149</v>
      </c>
      <c r="B12" s="7">
        <v>130</v>
      </c>
      <c r="C12" s="9">
        <v>19.5</v>
      </c>
      <c r="D12" s="7">
        <v>36</v>
      </c>
      <c r="E12" s="9">
        <v>5.4</v>
      </c>
      <c r="F12" s="7">
        <v>35</v>
      </c>
      <c r="G12" s="9">
        <v>5.3</v>
      </c>
      <c r="H12" s="7">
        <v>1</v>
      </c>
      <c r="I12" s="9">
        <v>0.2</v>
      </c>
      <c r="J12" s="7">
        <v>464</v>
      </c>
      <c r="K12" s="9">
        <v>69.7</v>
      </c>
      <c r="L12" s="8">
        <v>666</v>
      </c>
    </row>
    <row r="13" spans="1:12" x14ac:dyDescent="0.35">
      <c r="A13" t="s">
        <v>150</v>
      </c>
      <c r="B13" s="7">
        <v>154</v>
      </c>
      <c r="C13" s="9">
        <v>18.399999999999999</v>
      </c>
      <c r="D13" s="7">
        <v>40</v>
      </c>
      <c r="E13" s="9">
        <v>4.8</v>
      </c>
      <c r="F13" s="7">
        <v>47</v>
      </c>
      <c r="G13" s="9">
        <v>5.6</v>
      </c>
      <c r="H13" s="7">
        <v>2</v>
      </c>
      <c r="I13" s="9">
        <v>0.2</v>
      </c>
      <c r="J13" s="7">
        <v>594</v>
      </c>
      <c r="K13" s="9">
        <v>71</v>
      </c>
      <c r="L13" s="8">
        <v>837</v>
      </c>
    </row>
    <row r="14" spans="1:12" x14ac:dyDescent="0.35">
      <c r="A14" t="s">
        <v>151</v>
      </c>
      <c r="B14" s="7">
        <v>163</v>
      </c>
      <c r="C14" s="9">
        <v>19.100000000000001</v>
      </c>
      <c r="D14" s="7">
        <v>43</v>
      </c>
      <c r="E14" s="9">
        <v>5</v>
      </c>
      <c r="F14" s="7">
        <v>49</v>
      </c>
      <c r="G14" s="9">
        <v>5.8</v>
      </c>
      <c r="H14" s="7">
        <v>2</v>
      </c>
      <c r="I14" s="9">
        <v>0.2</v>
      </c>
      <c r="J14" s="7">
        <v>595</v>
      </c>
      <c r="K14" s="9">
        <v>69.8</v>
      </c>
      <c r="L14" s="8">
        <v>852</v>
      </c>
    </row>
    <row r="15" spans="1:12" x14ac:dyDescent="0.35">
      <c r="A15" t="s">
        <v>152</v>
      </c>
      <c r="B15" s="7">
        <v>172</v>
      </c>
      <c r="C15" s="9">
        <v>18.7</v>
      </c>
      <c r="D15" s="7">
        <v>50</v>
      </c>
      <c r="E15" s="9">
        <v>5.4</v>
      </c>
      <c r="F15" s="7">
        <v>50</v>
      </c>
      <c r="G15" s="9">
        <v>5.4</v>
      </c>
      <c r="H15" s="7">
        <v>4</v>
      </c>
      <c r="I15" s="9">
        <v>0.4</v>
      </c>
      <c r="J15" s="7">
        <v>645</v>
      </c>
      <c r="K15" s="9">
        <v>70</v>
      </c>
      <c r="L15" s="8">
        <v>921</v>
      </c>
    </row>
    <row r="16" spans="1:12" x14ac:dyDescent="0.35">
      <c r="A16" t="s">
        <v>153</v>
      </c>
      <c r="B16" s="7">
        <v>235</v>
      </c>
      <c r="C16" s="9">
        <v>20.7</v>
      </c>
      <c r="D16" s="7">
        <v>79</v>
      </c>
      <c r="E16" s="9">
        <v>7</v>
      </c>
      <c r="F16" s="7">
        <v>60</v>
      </c>
      <c r="G16" s="9">
        <v>5.3</v>
      </c>
      <c r="H16" s="7">
        <v>8</v>
      </c>
      <c r="I16" s="9">
        <v>0.7</v>
      </c>
      <c r="J16" s="7">
        <v>754</v>
      </c>
      <c r="K16" s="9">
        <v>66.400000000000006</v>
      </c>
      <c r="L16" s="8">
        <v>1136</v>
      </c>
    </row>
    <row r="17" spans="1:12" x14ac:dyDescent="0.35">
      <c r="A17" t="s">
        <v>154</v>
      </c>
      <c r="B17" s="7">
        <v>254</v>
      </c>
      <c r="C17" s="9">
        <v>20.399999999999999</v>
      </c>
      <c r="D17" s="7">
        <v>83</v>
      </c>
      <c r="E17" s="9">
        <v>6.7</v>
      </c>
      <c r="F17" s="7">
        <v>73</v>
      </c>
      <c r="G17" s="9">
        <v>5.9</v>
      </c>
      <c r="H17" s="7">
        <v>8</v>
      </c>
      <c r="I17" s="9">
        <v>0.6</v>
      </c>
      <c r="J17" s="7">
        <v>826</v>
      </c>
      <c r="K17" s="9">
        <v>66.400000000000006</v>
      </c>
      <c r="L17" s="8">
        <v>1244</v>
      </c>
    </row>
    <row r="18" spans="1:12" x14ac:dyDescent="0.35">
      <c r="A18" t="s">
        <v>155</v>
      </c>
      <c r="B18" s="7">
        <v>294</v>
      </c>
      <c r="C18" s="9">
        <v>19.3</v>
      </c>
      <c r="D18" s="7">
        <v>98</v>
      </c>
      <c r="E18" s="9">
        <v>6.4</v>
      </c>
      <c r="F18" s="7">
        <v>82</v>
      </c>
      <c r="G18" s="9">
        <v>5.4</v>
      </c>
      <c r="H18" s="7">
        <v>8</v>
      </c>
      <c r="I18" s="9">
        <v>0.5</v>
      </c>
      <c r="J18" s="7">
        <v>1044</v>
      </c>
      <c r="K18" s="9">
        <v>68.400000000000006</v>
      </c>
      <c r="L18" s="8">
        <v>1526</v>
      </c>
    </row>
    <row r="19" spans="1:12" x14ac:dyDescent="0.35">
      <c r="A19" t="s">
        <v>156</v>
      </c>
      <c r="B19" s="7">
        <v>346</v>
      </c>
      <c r="C19" s="9">
        <v>18.100000000000001</v>
      </c>
      <c r="D19" s="7">
        <v>110</v>
      </c>
      <c r="E19" s="9">
        <v>5.7</v>
      </c>
      <c r="F19" s="7">
        <v>109</v>
      </c>
      <c r="G19" s="9">
        <v>5.7</v>
      </c>
      <c r="H19" s="7">
        <v>8</v>
      </c>
      <c r="I19" s="9">
        <v>0.4</v>
      </c>
      <c r="J19" s="7">
        <v>1342</v>
      </c>
      <c r="K19" s="9">
        <v>70.099999999999994</v>
      </c>
      <c r="L19" s="8">
        <v>1915</v>
      </c>
    </row>
    <row r="20" spans="1:12" x14ac:dyDescent="0.35">
      <c r="A20" t="s">
        <v>157</v>
      </c>
      <c r="B20" s="7">
        <v>410</v>
      </c>
      <c r="C20" s="9">
        <v>16.8</v>
      </c>
      <c r="D20" s="7">
        <v>114</v>
      </c>
      <c r="E20" s="9">
        <v>4.7</v>
      </c>
      <c r="F20" s="7">
        <v>123</v>
      </c>
      <c r="G20" s="9">
        <v>5</v>
      </c>
      <c r="H20" s="7">
        <v>11</v>
      </c>
      <c r="I20" s="9">
        <v>0.4</v>
      </c>
      <c r="J20" s="7">
        <v>1787</v>
      </c>
      <c r="K20" s="9">
        <v>73.099999999999994</v>
      </c>
      <c r="L20" s="8">
        <v>2445</v>
      </c>
    </row>
    <row r="21" spans="1:12" x14ac:dyDescent="0.35">
      <c r="A21" t="s">
        <v>158</v>
      </c>
      <c r="B21" s="7">
        <v>475</v>
      </c>
      <c r="C21" s="9">
        <v>15</v>
      </c>
      <c r="D21" s="7">
        <v>119</v>
      </c>
      <c r="E21" s="9">
        <v>3.8</v>
      </c>
      <c r="F21" s="7">
        <v>152</v>
      </c>
      <c r="G21" s="9">
        <v>4.8</v>
      </c>
      <c r="H21" s="7">
        <v>14</v>
      </c>
      <c r="I21" s="9">
        <v>0.4</v>
      </c>
      <c r="J21" s="7">
        <v>2404</v>
      </c>
      <c r="K21" s="9">
        <v>76</v>
      </c>
      <c r="L21" s="8">
        <v>3164</v>
      </c>
    </row>
    <row r="22" spans="1:12" x14ac:dyDescent="0.35">
      <c r="A22" t="s">
        <v>159</v>
      </c>
      <c r="B22" s="7">
        <v>559</v>
      </c>
      <c r="C22" s="9">
        <v>14.7</v>
      </c>
      <c r="D22" s="7">
        <v>141</v>
      </c>
      <c r="E22" s="9">
        <v>3.7</v>
      </c>
      <c r="F22" s="7">
        <v>172</v>
      </c>
      <c r="G22" s="9">
        <v>4.5</v>
      </c>
      <c r="H22" s="7">
        <v>16</v>
      </c>
      <c r="I22" s="9">
        <v>0.4</v>
      </c>
      <c r="J22" s="7">
        <v>2915</v>
      </c>
      <c r="K22" s="9">
        <v>76.7</v>
      </c>
      <c r="L22" s="8">
        <v>3803</v>
      </c>
    </row>
    <row r="23" spans="1:12" x14ac:dyDescent="0.35">
      <c r="A23" t="s">
        <v>160</v>
      </c>
      <c r="B23" s="7">
        <v>615</v>
      </c>
      <c r="C23" s="9">
        <v>15.5</v>
      </c>
      <c r="D23" s="7">
        <v>143</v>
      </c>
      <c r="E23" s="9">
        <v>3.6</v>
      </c>
      <c r="F23" s="7">
        <v>189</v>
      </c>
      <c r="G23" s="9">
        <v>4.8</v>
      </c>
      <c r="H23" s="7">
        <v>16</v>
      </c>
      <c r="I23" s="9">
        <v>0.4</v>
      </c>
      <c r="J23" s="7">
        <v>3013</v>
      </c>
      <c r="K23" s="9">
        <v>75.8</v>
      </c>
      <c r="L23" s="8">
        <v>3976</v>
      </c>
    </row>
    <row r="24" spans="1:12" x14ac:dyDescent="0.35">
      <c r="A24" t="s">
        <v>161</v>
      </c>
      <c r="B24" s="7">
        <v>643</v>
      </c>
      <c r="C24" s="9">
        <v>16</v>
      </c>
      <c r="D24" s="7">
        <v>148</v>
      </c>
      <c r="E24" s="9">
        <v>3.7</v>
      </c>
      <c r="F24" s="7">
        <v>200</v>
      </c>
      <c r="G24" s="9">
        <v>5</v>
      </c>
      <c r="H24" s="7">
        <v>17</v>
      </c>
      <c r="I24" s="9">
        <v>0.4</v>
      </c>
      <c r="J24" s="7">
        <v>3019</v>
      </c>
      <c r="K24" s="9">
        <v>75</v>
      </c>
      <c r="L24" s="8">
        <v>4027</v>
      </c>
    </row>
    <row r="25" spans="1:12" x14ac:dyDescent="0.35">
      <c r="A25" t="s">
        <v>162</v>
      </c>
      <c r="B25" s="7">
        <v>660</v>
      </c>
      <c r="C25" s="9">
        <v>16.399999999999999</v>
      </c>
      <c r="D25" s="7">
        <v>154</v>
      </c>
      <c r="E25" s="9">
        <v>3.8</v>
      </c>
      <c r="F25" s="7">
        <v>194</v>
      </c>
      <c r="G25" s="9">
        <v>4.8</v>
      </c>
      <c r="H25" s="7">
        <v>20</v>
      </c>
      <c r="I25" s="9">
        <v>0.5</v>
      </c>
      <c r="J25" s="7">
        <v>3008</v>
      </c>
      <c r="K25" s="9">
        <v>74.5</v>
      </c>
      <c r="L25" s="8">
        <v>4036</v>
      </c>
    </row>
    <row r="26" spans="1:12" x14ac:dyDescent="0.35">
      <c r="A26" t="s">
        <v>163</v>
      </c>
      <c r="B26" s="7">
        <v>704</v>
      </c>
      <c r="C26" s="9">
        <v>17.5</v>
      </c>
      <c r="D26" s="7">
        <v>152</v>
      </c>
      <c r="E26" s="9">
        <v>3.8</v>
      </c>
      <c r="F26" s="7">
        <v>207</v>
      </c>
      <c r="G26" s="9">
        <v>5.0999999999999996</v>
      </c>
      <c r="H26" s="7">
        <v>19</v>
      </c>
      <c r="I26" s="9">
        <v>0.5</v>
      </c>
      <c r="J26" s="7">
        <v>2945</v>
      </c>
      <c r="K26" s="9">
        <v>73.099999999999994</v>
      </c>
      <c r="L26" s="8">
        <v>4027</v>
      </c>
    </row>
    <row r="27" spans="1:12" x14ac:dyDescent="0.35">
      <c r="A27" t="s">
        <v>164</v>
      </c>
      <c r="B27" s="7">
        <v>730</v>
      </c>
      <c r="C27" s="9">
        <v>18.3</v>
      </c>
      <c r="D27" s="7">
        <v>157</v>
      </c>
      <c r="E27" s="9">
        <v>3.9</v>
      </c>
      <c r="F27" s="7">
        <v>205</v>
      </c>
      <c r="G27" s="9">
        <v>5.0999999999999996</v>
      </c>
      <c r="H27" s="7">
        <v>20</v>
      </c>
      <c r="I27" s="9">
        <v>0.5</v>
      </c>
      <c r="J27" s="7">
        <v>2885</v>
      </c>
      <c r="K27" s="9">
        <v>72.2</v>
      </c>
      <c r="L27" s="8">
        <v>3997</v>
      </c>
    </row>
    <row r="28" spans="1:12" x14ac:dyDescent="0.35">
      <c r="A28" t="s">
        <v>165</v>
      </c>
      <c r="B28" s="7">
        <v>759</v>
      </c>
      <c r="C28" s="9">
        <v>19.2</v>
      </c>
      <c r="D28" s="7">
        <v>158</v>
      </c>
      <c r="E28" s="9">
        <v>4</v>
      </c>
      <c r="F28" s="7">
        <v>213</v>
      </c>
      <c r="G28" s="9">
        <v>5.4</v>
      </c>
      <c r="H28" s="7">
        <v>22</v>
      </c>
      <c r="I28" s="9">
        <v>0.6</v>
      </c>
      <c r="J28" s="7">
        <v>2803</v>
      </c>
      <c r="K28" s="9">
        <v>70.900000000000006</v>
      </c>
      <c r="L28" s="8">
        <v>3955</v>
      </c>
    </row>
    <row r="29" spans="1:12" x14ac:dyDescent="0.35">
      <c r="A29" t="s">
        <v>166</v>
      </c>
      <c r="B29" s="7">
        <v>859</v>
      </c>
      <c r="C29" s="9">
        <v>21.4</v>
      </c>
      <c r="D29" s="7">
        <v>181</v>
      </c>
      <c r="E29" s="9">
        <v>4.5</v>
      </c>
      <c r="F29" s="7">
        <v>257</v>
      </c>
      <c r="G29" s="9">
        <v>6.4</v>
      </c>
      <c r="H29" s="7">
        <v>28</v>
      </c>
      <c r="I29" s="9">
        <v>0.7</v>
      </c>
      <c r="J29" s="7">
        <v>2680</v>
      </c>
      <c r="K29" s="9">
        <v>66.900000000000006</v>
      </c>
      <c r="L29" s="8">
        <v>4005</v>
      </c>
    </row>
    <row r="30" spans="1:12" ht="16" thickBot="1" x14ac:dyDescent="0.4">
      <c r="A30" s="22" t="s">
        <v>167</v>
      </c>
      <c r="B30" s="23">
        <v>900</v>
      </c>
      <c r="C30" s="24">
        <v>22</v>
      </c>
      <c r="D30" s="23">
        <v>190</v>
      </c>
      <c r="E30" s="24">
        <v>4.5999999999999996</v>
      </c>
      <c r="F30" s="23">
        <v>259</v>
      </c>
      <c r="G30" s="24">
        <v>6.3</v>
      </c>
      <c r="H30" s="23">
        <v>28</v>
      </c>
      <c r="I30" s="24">
        <v>0.7</v>
      </c>
      <c r="J30" s="23">
        <v>2721</v>
      </c>
      <c r="K30" s="24">
        <v>66.400000000000006</v>
      </c>
      <c r="L30" s="25">
        <v>4098</v>
      </c>
    </row>
    <row r="31" spans="1:12" x14ac:dyDescent="0.35">
      <c r="A31" t="s">
        <v>168</v>
      </c>
      <c r="B31" s="7">
        <v>1211</v>
      </c>
      <c r="C31" s="9">
        <v>29.5</v>
      </c>
      <c r="D31" s="7">
        <v>681</v>
      </c>
      <c r="E31" s="9">
        <v>16.600000000000001</v>
      </c>
      <c r="F31" s="7">
        <v>273</v>
      </c>
      <c r="G31" s="9">
        <v>6.6</v>
      </c>
      <c r="H31" s="7">
        <v>110</v>
      </c>
      <c r="I31" s="9">
        <v>2.7</v>
      </c>
      <c r="J31" s="7">
        <v>1833</v>
      </c>
      <c r="K31" s="9">
        <v>44.6</v>
      </c>
      <c r="L31" s="8">
        <v>4108</v>
      </c>
    </row>
    <row r="32" spans="1:12" x14ac:dyDescent="0.35">
      <c r="A32" t="s">
        <v>169</v>
      </c>
      <c r="B32" s="7">
        <v>1250</v>
      </c>
      <c r="C32" s="9">
        <v>29.4</v>
      </c>
      <c r="D32" s="7">
        <v>755</v>
      </c>
      <c r="E32" s="9">
        <v>17.8</v>
      </c>
      <c r="F32" s="7">
        <v>273</v>
      </c>
      <c r="G32" s="9">
        <v>6.4</v>
      </c>
      <c r="H32" s="7">
        <v>112</v>
      </c>
      <c r="I32" s="9">
        <v>2.6</v>
      </c>
      <c r="J32" s="7">
        <v>1859</v>
      </c>
      <c r="K32" s="9">
        <v>43.8</v>
      </c>
      <c r="L32" s="8">
        <v>4249</v>
      </c>
    </row>
    <row r="33" spans="1:12" x14ac:dyDescent="0.35">
      <c r="A33" t="s">
        <v>170</v>
      </c>
      <c r="B33" s="7">
        <v>1241</v>
      </c>
      <c r="C33" s="9">
        <v>29.6</v>
      </c>
      <c r="D33" s="7">
        <v>765</v>
      </c>
      <c r="E33" s="9">
        <v>18.2</v>
      </c>
      <c r="F33" s="7">
        <v>271</v>
      </c>
      <c r="G33" s="9">
        <v>6.5</v>
      </c>
      <c r="H33" s="7">
        <v>110</v>
      </c>
      <c r="I33" s="9">
        <v>2.6</v>
      </c>
      <c r="J33" s="7">
        <v>1805</v>
      </c>
      <c r="K33" s="9">
        <v>43.1</v>
      </c>
      <c r="L33" s="8">
        <v>4192</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33"/>
  <sheetViews>
    <sheetView workbookViewId="0"/>
  </sheetViews>
  <sheetFormatPr defaultColWidth="10.83203125" defaultRowHeight="15.5" x14ac:dyDescent="0.35"/>
  <cols>
    <col min="1" max="1" width="25.75" customWidth="1"/>
    <col min="2" max="16" width="16.75" customWidth="1"/>
  </cols>
  <sheetData>
    <row r="1" spans="1:16" ht="21" x14ac:dyDescent="0.5">
      <c r="A1" s="1" t="s">
        <v>13</v>
      </c>
    </row>
    <row r="2" spans="1:16" x14ac:dyDescent="0.35">
      <c r="A2" t="s">
        <v>54</v>
      </c>
    </row>
    <row r="3" spans="1:16" x14ac:dyDescent="0.35">
      <c r="A3" t="s">
        <v>50</v>
      </c>
    </row>
    <row r="4" spans="1:16" x14ac:dyDescent="0.35">
      <c r="A4" t="s">
        <v>44</v>
      </c>
    </row>
    <row r="5" spans="1:16" ht="31" x14ac:dyDescent="0.35">
      <c r="A5" s="2" t="s">
        <v>139</v>
      </c>
      <c r="B5" s="2" t="s">
        <v>218</v>
      </c>
      <c r="C5" s="2" t="s">
        <v>219</v>
      </c>
      <c r="D5" s="2" t="s">
        <v>220</v>
      </c>
      <c r="E5" s="2" t="s">
        <v>221</v>
      </c>
      <c r="F5" s="2" t="s">
        <v>222</v>
      </c>
      <c r="G5" s="2" t="s">
        <v>223</v>
      </c>
      <c r="H5" s="2" t="s">
        <v>224</v>
      </c>
      <c r="I5" s="2" t="s">
        <v>225</v>
      </c>
      <c r="J5" s="2" t="s">
        <v>226</v>
      </c>
      <c r="K5" s="2" t="s">
        <v>227</v>
      </c>
      <c r="L5" s="2" t="s">
        <v>200</v>
      </c>
      <c r="M5" s="2" t="s">
        <v>201</v>
      </c>
      <c r="N5" s="2" t="s">
        <v>202</v>
      </c>
      <c r="O5" s="2" t="s">
        <v>203</v>
      </c>
      <c r="P5" s="2" t="s">
        <v>195</v>
      </c>
    </row>
    <row r="6" spans="1:16" x14ac:dyDescent="0.35">
      <c r="A6" t="s">
        <v>143</v>
      </c>
      <c r="B6" s="7">
        <v>82</v>
      </c>
      <c r="C6" s="9">
        <v>46.9</v>
      </c>
      <c r="D6" s="7">
        <v>24</v>
      </c>
      <c r="E6" s="9">
        <v>13.7</v>
      </c>
      <c r="F6" s="7">
        <v>24</v>
      </c>
      <c r="G6" s="9">
        <v>13.7</v>
      </c>
      <c r="H6" s="7">
        <v>8</v>
      </c>
      <c r="I6" s="9">
        <v>4.5999999999999996</v>
      </c>
      <c r="J6" s="7">
        <v>6</v>
      </c>
      <c r="K6" s="9">
        <v>3.4</v>
      </c>
      <c r="L6" s="7">
        <v>5</v>
      </c>
      <c r="M6" s="9">
        <v>2.9</v>
      </c>
      <c r="N6" s="7">
        <v>26</v>
      </c>
      <c r="O6">
        <v>14.9</v>
      </c>
      <c r="P6" s="8">
        <v>175</v>
      </c>
    </row>
    <row r="7" spans="1:16" x14ac:dyDescent="0.35">
      <c r="A7" t="s">
        <v>144</v>
      </c>
      <c r="B7" s="7">
        <v>129</v>
      </c>
      <c r="C7" s="9">
        <v>51</v>
      </c>
      <c r="D7" s="7">
        <v>28</v>
      </c>
      <c r="E7" s="9">
        <v>11.1</v>
      </c>
      <c r="F7" s="7">
        <v>36</v>
      </c>
      <c r="G7" s="9">
        <v>14.2</v>
      </c>
      <c r="H7" s="7">
        <v>13</v>
      </c>
      <c r="I7" s="9">
        <v>5.0999999999999996</v>
      </c>
      <c r="J7" s="7">
        <v>7</v>
      </c>
      <c r="K7" s="9">
        <v>2.8</v>
      </c>
      <c r="L7" s="7">
        <v>4</v>
      </c>
      <c r="M7" s="9">
        <v>1.6</v>
      </c>
      <c r="N7" s="7">
        <v>36</v>
      </c>
      <c r="O7">
        <v>14.2</v>
      </c>
      <c r="P7" s="8">
        <v>253</v>
      </c>
    </row>
    <row r="8" spans="1:16" x14ac:dyDescent="0.35">
      <c r="A8" t="s">
        <v>145</v>
      </c>
      <c r="B8" s="7">
        <v>170</v>
      </c>
      <c r="C8" s="9">
        <v>46.8</v>
      </c>
      <c r="D8" s="7">
        <v>36</v>
      </c>
      <c r="E8" s="9">
        <v>9.9</v>
      </c>
      <c r="F8" s="7">
        <v>48</v>
      </c>
      <c r="G8" s="9">
        <v>13.2</v>
      </c>
      <c r="H8" s="7">
        <v>15</v>
      </c>
      <c r="I8" s="9">
        <v>4.0999999999999996</v>
      </c>
      <c r="J8" s="7">
        <v>10</v>
      </c>
      <c r="K8" s="9">
        <v>2.8</v>
      </c>
      <c r="L8" s="7">
        <v>3</v>
      </c>
      <c r="M8" s="9">
        <v>0.8</v>
      </c>
      <c r="N8" s="7">
        <v>81</v>
      </c>
      <c r="O8">
        <v>22.3</v>
      </c>
      <c r="P8" s="8">
        <v>363</v>
      </c>
    </row>
    <row r="9" spans="1:16" x14ac:dyDescent="0.35">
      <c r="A9" t="s">
        <v>146</v>
      </c>
      <c r="B9" s="7">
        <v>188</v>
      </c>
      <c r="C9" s="9">
        <v>46.7</v>
      </c>
      <c r="D9" s="7">
        <v>41</v>
      </c>
      <c r="E9" s="9">
        <v>10.199999999999999</v>
      </c>
      <c r="F9" s="7">
        <v>63</v>
      </c>
      <c r="G9" s="9">
        <v>15.6</v>
      </c>
      <c r="H9" s="7">
        <v>16</v>
      </c>
      <c r="I9" s="9">
        <v>4</v>
      </c>
      <c r="J9" s="7">
        <v>11</v>
      </c>
      <c r="K9" s="9">
        <v>2.7</v>
      </c>
      <c r="L9" s="7">
        <v>3</v>
      </c>
      <c r="M9" s="9">
        <v>0.7</v>
      </c>
      <c r="N9" s="7">
        <v>81</v>
      </c>
      <c r="O9">
        <v>20.100000000000001</v>
      </c>
      <c r="P9" s="8">
        <v>403</v>
      </c>
    </row>
    <row r="10" spans="1:16" x14ac:dyDescent="0.35">
      <c r="A10" t="s">
        <v>147</v>
      </c>
      <c r="B10" s="7">
        <v>214</v>
      </c>
      <c r="C10" s="9">
        <v>48.2</v>
      </c>
      <c r="D10" s="7">
        <v>48</v>
      </c>
      <c r="E10" s="9">
        <v>10.8</v>
      </c>
      <c r="F10" s="7">
        <v>67</v>
      </c>
      <c r="G10" s="9">
        <v>15.1</v>
      </c>
      <c r="H10" s="7">
        <v>18</v>
      </c>
      <c r="I10" s="9">
        <v>4.0999999999999996</v>
      </c>
      <c r="J10" s="7">
        <v>12</v>
      </c>
      <c r="K10" s="9">
        <v>2.7</v>
      </c>
      <c r="L10" s="7">
        <v>4</v>
      </c>
      <c r="M10" s="9">
        <v>0.9</v>
      </c>
      <c r="N10" s="7">
        <v>81</v>
      </c>
      <c r="O10">
        <v>18.2</v>
      </c>
      <c r="P10" s="8">
        <v>444</v>
      </c>
    </row>
    <row r="11" spans="1:16" x14ac:dyDescent="0.35">
      <c r="A11" t="s">
        <v>148</v>
      </c>
      <c r="B11" s="7">
        <v>289</v>
      </c>
      <c r="C11" s="9">
        <v>51.6</v>
      </c>
      <c r="D11" s="7">
        <v>61</v>
      </c>
      <c r="E11" s="9">
        <v>10.9</v>
      </c>
      <c r="F11" s="7">
        <v>81</v>
      </c>
      <c r="G11" s="9">
        <v>14.5</v>
      </c>
      <c r="H11" s="7">
        <v>27</v>
      </c>
      <c r="I11" s="9">
        <v>4.8</v>
      </c>
      <c r="J11" s="7">
        <v>17</v>
      </c>
      <c r="K11" s="9">
        <v>3</v>
      </c>
      <c r="L11" s="7">
        <v>8</v>
      </c>
      <c r="M11" s="9">
        <v>1.4</v>
      </c>
      <c r="N11" s="7">
        <v>77</v>
      </c>
      <c r="O11">
        <v>13.8</v>
      </c>
      <c r="P11" s="8">
        <v>560</v>
      </c>
    </row>
    <row r="12" spans="1:16" x14ac:dyDescent="0.35">
      <c r="A12" t="s">
        <v>149</v>
      </c>
      <c r="B12" s="7">
        <v>345</v>
      </c>
      <c r="C12" s="9">
        <v>51.8</v>
      </c>
      <c r="D12" s="7">
        <v>66</v>
      </c>
      <c r="E12" s="9">
        <v>9.9</v>
      </c>
      <c r="F12" s="7">
        <v>99</v>
      </c>
      <c r="G12" s="9">
        <v>14.9</v>
      </c>
      <c r="H12" s="7">
        <v>28</v>
      </c>
      <c r="I12" s="9">
        <v>4.2</v>
      </c>
      <c r="J12" s="7">
        <v>19</v>
      </c>
      <c r="K12" s="9">
        <v>2.9</v>
      </c>
      <c r="L12" s="7">
        <v>11</v>
      </c>
      <c r="M12" s="9">
        <v>1.7</v>
      </c>
      <c r="N12" s="7">
        <v>98</v>
      </c>
      <c r="O12">
        <v>14.7</v>
      </c>
      <c r="P12" s="8">
        <v>666</v>
      </c>
    </row>
    <row r="13" spans="1:16" x14ac:dyDescent="0.35">
      <c r="A13" t="s">
        <v>150</v>
      </c>
      <c r="B13" s="7">
        <v>426</v>
      </c>
      <c r="C13" s="9">
        <v>50.9</v>
      </c>
      <c r="D13" s="7">
        <v>83</v>
      </c>
      <c r="E13" s="9">
        <v>9.9</v>
      </c>
      <c r="F13" s="7">
        <v>129</v>
      </c>
      <c r="G13" s="9">
        <v>15.4</v>
      </c>
      <c r="H13" s="7">
        <v>40</v>
      </c>
      <c r="I13" s="9">
        <v>4.8</v>
      </c>
      <c r="J13" s="7">
        <v>24</v>
      </c>
      <c r="K13" s="9">
        <v>2.9</v>
      </c>
      <c r="L13" s="7">
        <v>19</v>
      </c>
      <c r="M13" s="9">
        <v>2.2999999999999998</v>
      </c>
      <c r="N13" s="7">
        <v>116</v>
      </c>
      <c r="O13">
        <v>13.9</v>
      </c>
      <c r="P13" s="8">
        <v>837</v>
      </c>
    </row>
    <row r="14" spans="1:16" x14ac:dyDescent="0.35">
      <c r="A14" t="s">
        <v>151</v>
      </c>
      <c r="B14" s="7">
        <v>428</v>
      </c>
      <c r="C14" s="9">
        <v>50.2</v>
      </c>
      <c r="D14" s="7">
        <v>83</v>
      </c>
      <c r="E14" s="9">
        <v>9.6999999999999993</v>
      </c>
      <c r="F14" s="7">
        <v>131</v>
      </c>
      <c r="G14" s="9">
        <v>15.4</v>
      </c>
      <c r="H14" s="7">
        <v>42</v>
      </c>
      <c r="I14" s="9">
        <v>4.9000000000000004</v>
      </c>
      <c r="J14" s="7">
        <v>24</v>
      </c>
      <c r="K14" s="9">
        <v>2.8</v>
      </c>
      <c r="L14" s="7">
        <v>20</v>
      </c>
      <c r="M14" s="9">
        <v>2.2999999999999998</v>
      </c>
      <c r="N14" s="7">
        <v>124</v>
      </c>
      <c r="O14">
        <v>14.6</v>
      </c>
      <c r="P14" s="8">
        <v>852</v>
      </c>
    </row>
    <row r="15" spans="1:16" x14ac:dyDescent="0.35">
      <c r="A15" t="s">
        <v>152</v>
      </c>
      <c r="B15" s="7">
        <v>436</v>
      </c>
      <c r="C15" s="9">
        <v>47.3</v>
      </c>
      <c r="D15" s="7">
        <v>88</v>
      </c>
      <c r="E15" s="9">
        <v>9.6</v>
      </c>
      <c r="F15" s="7">
        <v>135</v>
      </c>
      <c r="G15" s="9">
        <v>14.7</v>
      </c>
      <c r="H15" s="7">
        <v>42</v>
      </c>
      <c r="I15" s="9">
        <v>4.5999999999999996</v>
      </c>
      <c r="J15" s="7">
        <v>25</v>
      </c>
      <c r="K15" s="9">
        <v>2.7</v>
      </c>
      <c r="L15" s="7">
        <v>22</v>
      </c>
      <c r="M15" s="9">
        <v>2.4</v>
      </c>
      <c r="N15" s="7">
        <v>173</v>
      </c>
      <c r="O15">
        <v>18.8</v>
      </c>
      <c r="P15" s="8">
        <v>921</v>
      </c>
    </row>
    <row r="16" spans="1:16" x14ac:dyDescent="0.35">
      <c r="A16" t="s">
        <v>153</v>
      </c>
      <c r="B16" s="7">
        <v>533</v>
      </c>
      <c r="C16" s="9">
        <v>46.9</v>
      </c>
      <c r="D16" s="7">
        <v>114</v>
      </c>
      <c r="E16" s="9">
        <v>10</v>
      </c>
      <c r="F16" s="7">
        <v>161</v>
      </c>
      <c r="G16" s="9">
        <v>14.2</v>
      </c>
      <c r="H16" s="7">
        <v>47</v>
      </c>
      <c r="I16" s="9">
        <v>4.0999999999999996</v>
      </c>
      <c r="J16" s="7">
        <v>33</v>
      </c>
      <c r="K16" s="9">
        <v>2.9</v>
      </c>
      <c r="L16" s="7">
        <v>33</v>
      </c>
      <c r="M16" s="9">
        <v>2.9</v>
      </c>
      <c r="N16" s="7">
        <v>215</v>
      </c>
      <c r="O16">
        <v>18.899999999999999</v>
      </c>
      <c r="P16" s="8">
        <v>1136</v>
      </c>
    </row>
    <row r="17" spans="1:16" x14ac:dyDescent="0.35">
      <c r="A17" t="s">
        <v>154</v>
      </c>
      <c r="B17" s="7">
        <v>585</v>
      </c>
      <c r="C17" s="9">
        <v>47</v>
      </c>
      <c r="D17" s="7">
        <v>130</v>
      </c>
      <c r="E17" s="9">
        <v>10.5</v>
      </c>
      <c r="F17" s="7">
        <v>173</v>
      </c>
      <c r="G17" s="9">
        <v>13.9</v>
      </c>
      <c r="H17" s="7">
        <v>51</v>
      </c>
      <c r="I17" s="9">
        <v>4.0999999999999996</v>
      </c>
      <c r="J17" s="7">
        <v>41</v>
      </c>
      <c r="K17" s="9">
        <v>3.3</v>
      </c>
      <c r="L17" s="7">
        <v>42</v>
      </c>
      <c r="M17" s="9">
        <v>3.4</v>
      </c>
      <c r="N17" s="7">
        <v>222</v>
      </c>
      <c r="O17">
        <v>17.8</v>
      </c>
      <c r="P17" s="8">
        <v>1244</v>
      </c>
    </row>
    <row r="18" spans="1:16" x14ac:dyDescent="0.35">
      <c r="A18" t="s">
        <v>155</v>
      </c>
      <c r="B18" s="7">
        <v>655</v>
      </c>
      <c r="C18" s="9">
        <v>42.9</v>
      </c>
      <c r="D18" s="7">
        <v>144</v>
      </c>
      <c r="E18" s="9">
        <v>9.4</v>
      </c>
      <c r="F18" s="7">
        <v>200</v>
      </c>
      <c r="G18" s="9">
        <v>13.1</v>
      </c>
      <c r="H18" s="7">
        <v>55</v>
      </c>
      <c r="I18" s="9">
        <v>3.6</v>
      </c>
      <c r="J18" s="7">
        <v>51</v>
      </c>
      <c r="K18" s="9">
        <v>3.3</v>
      </c>
      <c r="L18" s="7">
        <v>46</v>
      </c>
      <c r="M18" s="9">
        <v>3</v>
      </c>
      <c r="N18" s="7">
        <v>375</v>
      </c>
      <c r="O18">
        <v>24.6</v>
      </c>
      <c r="P18" s="8">
        <v>1526</v>
      </c>
    </row>
    <row r="19" spans="1:16" x14ac:dyDescent="0.35">
      <c r="A19" t="s">
        <v>156</v>
      </c>
      <c r="B19" s="7">
        <v>799</v>
      </c>
      <c r="C19" s="9">
        <v>41.7</v>
      </c>
      <c r="D19" s="7">
        <v>165</v>
      </c>
      <c r="E19" s="9">
        <v>8.6</v>
      </c>
      <c r="F19" s="7">
        <v>245</v>
      </c>
      <c r="G19" s="9">
        <v>12.8</v>
      </c>
      <c r="H19" s="7">
        <v>73</v>
      </c>
      <c r="I19" s="9">
        <v>3.8</v>
      </c>
      <c r="J19" s="7">
        <v>59</v>
      </c>
      <c r="K19" s="9">
        <v>3.1</v>
      </c>
      <c r="L19" s="7">
        <v>61</v>
      </c>
      <c r="M19" s="9">
        <v>3.2</v>
      </c>
      <c r="N19" s="7">
        <v>513</v>
      </c>
      <c r="O19">
        <v>26.8</v>
      </c>
      <c r="P19" s="8">
        <v>1915</v>
      </c>
    </row>
    <row r="20" spans="1:16" x14ac:dyDescent="0.35">
      <c r="A20" t="s">
        <v>157</v>
      </c>
      <c r="B20" s="7">
        <v>1003</v>
      </c>
      <c r="C20" s="9">
        <v>41</v>
      </c>
      <c r="D20" s="7">
        <v>189</v>
      </c>
      <c r="E20" s="9">
        <v>7.7</v>
      </c>
      <c r="F20" s="7">
        <v>305</v>
      </c>
      <c r="G20" s="9">
        <v>12.5</v>
      </c>
      <c r="H20" s="7">
        <v>87</v>
      </c>
      <c r="I20" s="9">
        <v>3.6</v>
      </c>
      <c r="J20" s="7">
        <v>77</v>
      </c>
      <c r="K20" s="9">
        <v>3.1</v>
      </c>
      <c r="L20" s="7">
        <v>83</v>
      </c>
      <c r="M20" s="9">
        <v>3.4</v>
      </c>
      <c r="N20" s="7">
        <v>701</v>
      </c>
      <c r="O20">
        <v>28.7</v>
      </c>
      <c r="P20" s="8">
        <v>2445</v>
      </c>
    </row>
    <row r="21" spans="1:16" x14ac:dyDescent="0.35">
      <c r="A21" t="s">
        <v>158</v>
      </c>
      <c r="B21" s="7">
        <v>1174</v>
      </c>
      <c r="C21" s="9">
        <v>37.1</v>
      </c>
      <c r="D21" s="7">
        <v>223</v>
      </c>
      <c r="E21" s="9">
        <v>7</v>
      </c>
      <c r="F21" s="7">
        <v>343</v>
      </c>
      <c r="G21" s="9">
        <v>10.8</v>
      </c>
      <c r="H21" s="7">
        <v>109</v>
      </c>
      <c r="I21" s="9">
        <v>3.4</v>
      </c>
      <c r="J21" s="7">
        <v>105</v>
      </c>
      <c r="K21" s="9">
        <v>3.3</v>
      </c>
      <c r="L21" s="7">
        <v>86</v>
      </c>
      <c r="M21" s="9">
        <v>2.7</v>
      </c>
      <c r="N21" s="7">
        <v>1124</v>
      </c>
      <c r="O21">
        <v>35.5</v>
      </c>
      <c r="P21" s="8">
        <v>3164</v>
      </c>
    </row>
    <row r="22" spans="1:16" x14ac:dyDescent="0.35">
      <c r="A22" t="s">
        <v>159</v>
      </c>
      <c r="B22" s="7">
        <v>1300</v>
      </c>
      <c r="C22" s="9">
        <v>34.200000000000003</v>
      </c>
      <c r="D22" s="7">
        <v>246</v>
      </c>
      <c r="E22" s="9">
        <v>6.5</v>
      </c>
      <c r="F22" s="7">
        <v>368</v>
      </c>
      <c r="G22" s="9">
        <v>9.6999999999999993</v>
      </c>
      <c r="H22" s="7">
        <v>122</v>
      </c>
      <c r="I22" s="9">
        <v>3.2</v>
      </c>
      <c r="J22" s="7">
        <v>120</v>
      </c>
      <c r="K22" s="9">
        <v>3.2</v>
      </c>
      <c r="L22" s="7">
        <v>101</v>
      </c>
      <c r="M22" s="9">
        <v>2.7</v>
      </c>
      <c r="N22" s="7">
        <v>1546</v>
      </c>
      <c r="O22">
        <v>40.700000000000003</v>
      </c>
      <c r="P22" s="8">
        <v>3803</v>
      </c>
    </row>
    <row r="23" spans="1:16" x14ac:dyDescent="0.35">
      <c r="A23" t="s">
        <v>160</v>
      </c>
      <c r="B23" s="7">
        <v>1340</v>
      </c>
      <c r="C23" s="9">
        <v>33.700000000000003</v>
      </c>
      <c r="D23" s="7">
        <v>247</v>
      </c>
      <c r="E23" s="9">
        <v>6.2</v>
      </c>
      <c r="F23" s="7">
        <v>376</v>
      </c>
      <c r="G23" s="9">
        <v>9.5</v>
      </c>
      <c r="H23" s="7">
        <v>127</v>
      </c>
      <c r="I23" s="9">
        <v>3.2</v>
      </c>
      <c r="J23" s="7">
        <v>124</v>
      </c>
      <c r="K23" s="9">
        <v>3.1</v>
      </c>
      <c r="L23" s="7">
        <v>111</v>
      </c>
      <c r="M23" s="9">
        <v>2.8</v>
      </c>
      <c r="N23" s="7">
        <v>1651</v>
      </c>
      <c r="O23">
        <v>41.5</v>
      </c>
      <c r="P23" s="8">
        <v>3976</v>
      </c>
    </row>
    <row r="24" spans="1:16" x14ac:dyDescent="0.35">
      <c r="A24" t="s">
        <v>161</v>
      </c>
      <c r="B24" s="7">
        <v>1340</v>
      </c>
      <c r="C24" s="9">
        <v>33.299999999999997</v>
      </c>
      <c r="D24" s="7">
        <v>252</v>
      </c>
      <c r="E24" s="9">
        <v>6.3</v>
      </c>
      <c r="F24" s="7">
        <v>379</v>
      </c>
      <c r="G24" s="9">
        <v>9.4</v>
      </c>
      <c r="H24" s="7">
        <v>128</v>
      </c>
      <c r="I24" s="9">
        <v>3.2</v>
      </c>
      <c r="J24" s="7">
        <v>131</v>
      </c>
      <c r="K24" s="9">
        <v>3.3</v>
      </c>
      <c r="L24" s="7">
        <v>109</v>
      </c>
      <c r="M24" s="9">
        <v>2.7</v>
      </c>
      <c r="N24" s="7">
        <v>1688</v>
      </c>
      <c r="O24">
        <v>41.9</v>
      </c>
      <c r="P24" s="8">
        <v>4027</v>
      </c>
    </row>
    <row r="25" spans="1:16" x14ac:dyDescent="0.35">
      <c r="A25" t="s">
        <v>162</v>
      </c>
      <c r="B25" s="7">
        <v>1335</v>
      </c>
      <c r="C25" s="9">
        <v>33.1</v>
      </c>
      <c r="D25" s="7">
        <v>254</v>
      </c>
      <c r="E25" s="9">
        <v>6.3</v>
      </c>
      <c r="F25" s="7">
        <v>373</v>
      </c>
      <c r="G25" s="9">
        <v>9.1999999999999993</v>
      </c>
      <c r="H25" s="7">
        <v>125</v>
      </c>
      <c r="I25" s="9">
        <v>3.1</v>
      </c>
      <c r="J25" s="7">
        <v>127</v>
      </c>
      <c r="K25" s="9">
        <v>3.1</v>
      </c>
      <c r="L25" s="7">
        <v>110</v>
      </c>
      <c r="M25" s="9">
        <v>2.7</v>
      </c>
      <c r="N25" s="7">
        <v>1712</v>
      </c>
      <c r="O25">
        <v>42.4</v>
      </c>
      <c r="P25" s="8">
        <v>4036</v>
      </c>
    </row>
    <row r="26" spans="1:16" x14ac:dyDescent="0.35">
      <c r="A26" t="s">
        <v>163</v>
      </c>
      <c r="B26" s="7">
        <v>1316</v>
      </c>
      <c r="C26" s="9">
        <v>32.700000000000003</v>
      </c>
      <c r="D26" s="7">
        <v>253</v>
      </c>
      <c r="E26" s="9">
        <v>6.3</v>
      </c>
      <c r="F26" s="7">
        <v>372</v>
      </c>
      <c r="G26" s="9">
        <v>9.1999999999999993</v>
      </c>
      <c r="H26" s="7">
        <v>124</v>
      </c>
      <c r="I26" s="9">
        <v>3.1</v>
      </c>
      <c r="J26" s="7">
        <v>127</v>
      </c>
      <c r="K26" s="9">
        <v>3.2</v>
      </c>
      <c r="L26" s="7">
        <v>109</v>
      </c>
      <c r="M26" s="9">
        <v>2.7</v>
      </c>
      <c r="N26" s="7">
        <v>1726</v>
      </c>
      <c r="O26">
        <v>42.9</v>
      </c>
      <c r="P26" s="8">
        <v>4027</v>
      </c>
    </row>
    <row r="27" spans="1:16" x14ac:dyDescent="0.35">
      <c r="A27" t="s">
        <v>164</v>
      </c>
      <c r="B27" s="7">
        <v>1303</v>
      </c>
      <c r="C27" s="9">
        <v>32.6</v>
      </c>
      <c r="D27" s="7">
        <v>251</v>
      </c>
      <c r="E27" s="9">
        <v>6.3</v>
      </c>
      <c r="F27" s="7">
        <v>371</v>
      </c>
      <c r="G27" s="9">
        <v>9.3000000000000007</v>
      </c>
      <c r="H27" s="7">
        <v>123</v>
      </c>
      <c r="I27" s="9">
        <v>3.1</v>
      </c>
      <c r="J27" s="7">
        <v>124</v>
      </c>
      <c r="K27" s="9">
        <v>3.1</v>
      </c>
      <c r="L27" s="7">
        <v>109</v>
      </c>
      <c r="M27" s="9">
        <v>2.7</v>
      </c>
      <c r="N27" s="7">
        <v>1716</v>
      </c>
      <c r="O27">
        <v>42.9</v>
      </c>
      <c r="P27" s="8">
        <v>3997</v>
      </c>
    </row>
    <row r="28" spans="1:16" x14ac:dyDescent="0.35">
      <c r="A28" t="s">
        <v>165</v>
      </c>
      <c r="B28" s="7">
        <v>1290</v>
      </c>
      <c r="C28" s="9">
        <v>32.6</v>
      </c>
      <c r="D28" s="7">
        <v>253</v>
      </c>
      <c r="E28" s="9">
        <v>6.4</v>
      </c>
      <c r="F28" s="7">
        <v>370</v>
      </c>
      <c r="G28" s="9">
        <v>9.4</v>
      </c>
      <c r="H28" s="7">
        <v>122</v>
      </c>
      <c r="I28" s="9">
        <v>3.1</v>
      </c>
      <c r="J28" s="7">
        <v>121</v>
      </c>
      <c r="K28" s="9">
        <v>3.1</v>
      </c>
      <c r="L28" s="7">
        <v>108</v>
      </c>
      <c r="M28" s="9">
        <v>2.7</v>
      </c>
      <c r="N28" s="7">
        <v>1691</v>
      </c>
      <c r="O28">
        <v>42.8</v>
      </c>
      <c r="P28" s="8">
        <v>3955</v>
      </c>
    </row>
    <row r="29" spans="1:16" x14ac:dyDescent="0.35">
      <c r="A29" t="s">
        <v>166</v>
      </c>
      <c r="B29" s="7">
        <v>1324</v>
      </c>
      <c r="C29" s="9">
        <v>33.1</v>
      </c>
      <c r="D29" s="7">
        <v>262</v>
      </c>
      <c r="E29" s="9">
        <v>6.5</v>
      </c>
      <c r="F29" s="7">
        <v>372</v>
      </c>
      <c r="G29" s="9">
        <v>9.3000000000000007</v>
      </c>
      <c r="H29" s="7">
        <v>132</v>
      </c>
      <c r="I29" s="9">
        <v>3.3</v>
      </c>
      <c r="J29" s="7">
        <v>127</v>
      </c>
      <c r="K29" s="9">
        <v>3.2</v>
      </c>
      <c r="L29" s="7">
        <v>120</v>
      </c>
      <c r="M29" s="9">
        <v>3</v>
      </c>
      <c r="N29" s="7">
        <v>1668</v>
      </c>
      <c r="O29">
        <v>41.6</v>
      </c>
      <c r="P29" s="8">
        <v>4005</v>
      </c>
    </row>
    <row r="30" spans="1:16" ht="16" thickBot="1" x14ac:dyDescent="0.4">
      <c r="A30" s="22" t="s">
        <v>167</v>
      </c>
      <c r="B30" s="23">
        <v>1337</v>
      </c>
      <c r="C30" s="24">
        <v>32.6</v>
      </c>
      <c r="D30" s="23">
        <v>257</v>
      </c>
      <c r="E30" s="24">
        <v>6.3</v>
      </c>
      <c r="F30" s="23">
        <v>376</v>
      </c>
      <c r="G30" s="24">
        <v>9.1999999999999993</v>
      </c>
      <c r="H30" s="23">
        <v>136</v>
      </c>
      <c r="I30" s="24">
        <v>3.3</v>
      </c>
      <c r="J30" s="23">
        <v>129</v>
      </c>
      <c r="K30" s="24">
        <v>3.1</v>
      </c>
      <c r="L30" s="23">
        <v>122</v>
      </c>
      <c r="M30" s="24">
        <v>3</v>
      </c>
      <c r="N30" s="23">
        <v>1741</v>
      </c>
      <c r="O30" s="22">
        <v>42.5</v>
      </c>
      <c r="P30" s="25">
        <v>4098</v>
      </c>
    </row>
    <row r="31" spans="1:16" x14ac:dyDescent="0.35">
      <c r="A31" t="s">
        <v>168</v>
      </c>
      <c r="B31" s="7">
        <v>1592</v>
      </c>
      <c r="C31" s="9">
        <v>38.799999999999997</v>
      </c>
      <c r="D31" s="7">
        <v>276</v>
      </c>
      <c r="E31" s="9">
        <v>6.7</v>
      </c>
      <c r="F31" s="7">
        <v>429</v>
      </c>
      <c r="G31" s="9">
        <v>10.4</v>
      </c>
      <c r="H31" s="7">
        <v>146</v>
      </c>
      <c r="I31" s="9">
        <v>3.6</v>
      </c>
      <c r="J31" s="7">
        <v>154</v>
      </c>
      <c r="K31" s="9">
        <v>3.7</v>
      </c>
      <c r="L31" s="7">
        <v>176</v>
      </c>
      <c r="M31" s="9">
        <v>4.3</v>
      </c>
      <c r="N31" s="7">
        <v>1335</v>
      </c>
      <c r="O31">
        <v>32.5</v>
      </c>
      <c r="P31" s="8">
        <v>4108</v>
      </c>
    </row>
    <row r="32" spans="1:16" x14ac:dyDescent="0.35">
      <c r="A32" t="s">
        <v>169</v>
      </c>
      <c r="B32" s="7">
        <v>1633</v>
      </c>
      <c r="C32" s="9">
        <v>38.4</v>
      </c>
      <c r="D32" s="7">
        <v>276</v>
      </c>
      <c r="E32" s="9">
        <v>6.5</v>
      </c>
      <c r="F32" s="7">
        <v>442</v>
      </c>
      <c r="G32" s="9">
        <v>10.4</v>
      </c>
      <c r="H32" s="7">
        <v>159</v>
      </c>
      <c r="I32" s="9">
        <v>3.7</v>
      </c>
      <c r="J32" s="7">
        <v>156</v>
      </c>
      <c r="K32" s="9">
        <v>3.7</v>
      </c>
      <c r="L32" s="7">
        <v>178</v>
      </c>
      <c r="M32" s="9">
        <v>4.2</v>
      </c>
      <c r="N32" s="7">
        <v>1405</v>
      </c>
      <c r="O32">
        <v>33.1</v>
      </c>
      <c r="P32" s="8">
        <v>4249</v>
      </c>
    </row>
    <row r="33" spans="1:16" x14ac:dyDescent="0.35">
      <c r="A33" t="s">
        <v>170</v>
      </c>
      <c r="B33" s="7">
        <v>1614</v>
      </c>
      <c r="C33" s="9">
        <v>38.5</v>
      </c>
      <c r="D33" s="7">
        <v>271</v>
      </c>
      <c r="E33" s="9">
        <v>6.5</v>
      </c>
      <c r="F33" s="7">
        <v>446</v>
      </c>
      <c r="G33" s="9">
        <v>10.6</v>
      </c>
      <c r="H33" s="7">
        <v>154</v>
      </c>
      <c r="I33" s="9">
        <v>3.7</v>
      </c>
      <c r="J33" s="7">
        <v>157</v>
      </c>
      <c r="K33" s="9">
        <v>3.7</v>
      </c>
      <c r="L33" s="7">
        <v>177</v>
      </c>
      <c r="M33" s="9">
        <v>4.2</v>
      </c>
      <c r="N33" s="7">
        <v>1373</v>
      </c>
      <c r="O33">
        <v>32.799999999999997</v>
      </c>
      <c r="P33" s="8">
        <v>4192</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3"/>
  <sheetViews>
    <sheetView workbookViewId="0"/>
  </sheetViews>
  <sheetFormatPr defaultColWidth="10.83203125" defaultRowHeight="15.5" x14ac:dyDescent="0.35"/>
  <cols>
    <col min="1" max="1" width="25.75" customWidth="1"/>
    <col min="2" max="10" width="16.75" customWidth="1"/>
  </cols>
  <sheetData>
    <row r="1" spans="1:10" ht="21" x14ac:dyDescent="0.5">
      <c r="A1" s="1" t="s">
        <v>14</v>
      </c>
    </row>
    <row r="2" spans="1:10" x14ac:dyDescent="0.35">
      <c r="A2" t="s">
        <v>55</v>
      </c>
    </row>
    <row r="3" spans="1:10" x14ac:dyDescent="0.35">
      <c r="A3" t="s">
        <v>50</v>
      </c>
    </row>
    <row r="4" spans="1:10" x14ac:dyDescent="0.35">
      <c r="A4" t="s">
        <v>44</v>
      </c>
    </row>
    <row r="5" spans="1:10" ht="46.5" x14ac:dyDescent="0.35">
      <c r="A5" s="2" t="s">
        <v>139</v>
      </c>
      <c r="B5" s="2" t="s">
        <v>228</v>
      </c>
      <c r="C5" s="2" t="s">
        <v>229</v>
      </c>
      <c r="D5" s="2" t="s">
        <v>257</v>
      </c>
      <c r="E5" s="2" t="s">
        <v>258</v>
      </c>
      <c r="F5" s="2" t="s">
        <v>200</v>
      </c>
      <c r="G5" s="2" t="s">
        <v>201</v>
      </c>
      <c r="H5" s="2" t="s">
        <v>202</v>
      </c>
      <c r="I5" s="2" t="s">
        <v>203</v>
      </c>
      <c r="J5" s="2" t="s">
        <v>195</v>
      </c>
    </row>
    <row r="6" spans="1:10" x14ac:dyDescent="0.35">
      <c r="A6" t="s">
        <v>143</v>
      </c>
      <c r="B6" s="7">
        <v>8</v>
      </c>
      <c r="C6" s="9">
        <v>4.5999999999999996</v>
      </c>
      <c r="D6" s="7">
        <v>135</v>
      </c>
      <c r="E6" s="9">
        <v>77.099999999999994</v>
      </c>
      <c r="F6" s="7">
        <v>5</v>
      </c>
      <c r="G6" s="9">
        <v>2.9</v>
      </c>
      <c r="H6" s="7">
        <v>27</v>
      </c>
      <c r="I6" s="9">
        <v>15.4</v>
      </c>
      <c r="J6" s="8">
        <v>175</v>
      </c>
    </row>
    <row r="7" spans="1:10" x14ac:dyDescent="0.35">
      <c r="A7" t="s">
        <v>144</v>
      </c>
      <c r="B7" s="7">
        <v>14</v>
      </c>
      <c r="C7" s="9">
        <v>5.5</v>
      </c>
      <c r="D7" s="7">
        <v>195</v>
      </c>
      <c r="E7" s="9">
        <v>77.099999999999994</v>
      </c>
      <c r="F7" s="7">
        <v>5</v>
      </c>
      <c r="G7" s="9">
        <v>2</v>
      </c>
      <c r="H7" s="7">
        <v>39</v>
      </c>
      <c r="I7" s="9">
        <v>15.4</v>
      </c>
      <c r="J7" s="8">
        <v>253</v>
      </c>
    </row>
    <row r="8" spans="1:10" x14ac:dyDescent="0.35">
      <c r="A8" t="s">
        <v>145</v>
      </c>
      <c r="B8" s="7">
        <v>19</v>
      </c>
      <c r="C8" s="9">
        <v>5.2</v>
      </c>
      <c r="D8" s="7">
        <v>253</v>
      </c>
      <c r="E8" s="9">
        <v>69.7</v>
      </c>
      <c r="F8" s="7">
        <v>7</v>
      </c>
      <c r="G8" s="9">
        <v>1.9</v>
      </c>
      <c r="H8" s="7">
        <v>84</v>
      </c>
      <c r="I8" s="9">
        <v>23.1</v>
      </c>
      <c r="J8" s="8">
        <v>363</v>
      </c>
    </row>
    <row r="9" spans="1:10" x14ac:dyDescent="0.35">
      <c r="A9" t="s">
        <v>146</v>
      </c>
      <c r="B9" s="7">
        <v>21</v>
      </c>
      <c r="C9" s="9">
        <v>5.2</v>
      </c>
      <c r="D9" s="7">
        <v>291</v>
      </c>
      <c r="E9" s="9">
        <v>72.2</v>
      </c>
      <c r="F9" s="7">
        <v>7</v>
      </c>
      <c r="G9" s="9">
        <v>1.7</v>
      </c>
      <c r="H9" s="7">
        <v>84</v>
      </c>
      <c r="I9" s="9">
        <v>20.8</v>
      </c>
      <c r="J9" s="8">
        <v>403</v>
      </c>
    </row>
    <row r="10" spans="1:10" x14ac:dyDescent="0.35">
      <c r="A10" t="s">
        <v>147</v>
      </c>
      <c r="B10" s="7">
        <v>28</v>
      </c>
      <c r="C10" s="9">
        <v>6.3</v>
      </c>
      <c r="D10" s="7">
        <v>326</v>
      </c>
      <c r="E10" s="9">
        <v>73.400000000000006</v>
      </c>
      <c r="F10" s="7">
        <v>6</v>
      </c>
      <c r="G10" s="9">
        <v>1.4</v>
      </c>
      <c r="H10" s="7">
        <v>84</v>
      </c>
      <c r="I10" s="9">
        <v>18.899999999999999</v>
      </c>
      <c r="J10" s="8">
        <v>444</v>
      </c>
    </row>
    <row r="11" spans="1:10" x14ac:dyDescent="0.35">
      <c r="A11" t="s">
        <v>148</v>
      </c>
      <c r="B11" s="7">
        <v>37</v>
      </c>
      <c r="C11" s="9">
        <v>6.6</v>
      </c>
      <c r="D11" s="7">
        <v>436</v>
      </c>
      <c r="E11" s="9">
        <v>77.900000000000006</v>
      </c>
      <c r="F11" s="7">
        <v>8</v>
      </c>
      <c r="G11" s="9">
        <v>1.4</v>
      </c>
      <c r="H11" s="7">
        <v>79</v>
      </c>
      <c r="I11" s="9">
        <v>14.1</v>
      </c>
      <c r="J11" s="8">
        <v>560</v>
      </c>
    </row>
    <row r="12" spans="1:10" x14ac:dyDescent="0.35">
      <c r="A12" t="s">
        <v>149</v>
      </c>
      <c r="B12" s="7">
        <v>41</v>
      </c>
      <c r="C12" s="9">
        <v>6.2</v>
      </c>
      <c r="D12" s="7">
        <v>512</v>
      </c>
      <c r="E12" s="9">
        <v>76.900000000000006</v>
      </c>
      <c r="F12" s="7">
        <v>14</v>
      </c>
      <c r="G12" s="9">
        <v>2.1</v>
      </c>
      <c r="H12" s="7">
        <v>99</v>
      </c>
      <c r="I12" s="9">
        <v>14.9</v>
      </c>
      <c r="J12" s="8">
        <v>666</v>
      </c>
    </row>
    <row r="13" spans="1:10" x14ac:dyDescent="0.35">
      <c r="A13" t="s">
        <v>150</v>
      </c>
      <c r="B13" s="7">
        <v>55</v>
      </c>
      <c r="C13" s="9">
        <v>6.6</v>
      </c>
      <c r="D13" s="7">
        <v>646</v>
      </c>
      <c r="E13" s="9">
        <v>77.2</v>
      </c>
      <c r="F13" s="7">
        <v>18</v>
      </c>
      <c r="G13" s="9">
        <v>2.2000000000000002</v>
      </c>
      <c r="H13" s="7">
        <v>118</v>
      </c>
      <c r="I13" s="9">
        <v>14.1</v>
      </c>
      <c r="J13" s="8">
        <v>837</v>
      </c>
    </row>
    <row r="14" spans="1:10" x14ac:dyDescent="0.35">
      <c r="A14" t="s">
        <v>151</v>
      </c>
      <c r="B14" s="7">
        <v>60</v>
      </c>
      <c r="C14" s="9">
        <v>7</v>
      </c>
      <c r="D14" s="7">
        <v>646</v>
      </c>
      <c r="E14" s="9">
        <v>75.8</v>
      </c>
      <c r="F14" s="7">
        <v>20</v>
      </c>
      <c r="G14" s="9">
        <v>2.2999999999999998</v>
      </c>
      <c r="H14" s="7">
        <v>126</v>
      </c>
      <c r="I14" s="9">
        <v>14.8</v>
      </c>
      <c r="J14" s="8">
        <v>852</v>
      </c>
    </row>
    <row r="15" spans="1:10" x14ac:dyDescent="0.35">
      <c r="A15" t="s">
        <v>152</v>
      </c>
      <c r="B15" s="7">
        <v>63</v>
      </c>
      <c r="C15" s="9">
        <v>6.8</v>
      </c>
      <c r="D15" s="7">
        <v>663</v>
      </c>
      <c r="E15" s="9">
        <v>72</v>
      </c>
      <c r="F15" s="7">
        <v>20</v>
      </c>
      <c r="G15" s="9">
        <v>2.2000000000000002</v>
      </c>
      <c r="H15" s="7">
        <v>175</v>
      </c>
      <c r="I15" s="9">
        <v>19</v>
      </c>
      <c r="J15" s="8">
        <v>921</v>
      </c>
    </row>
    <row r="16" spans="1:10" x14ac:dyDescent="0.35">
      <c r="A16" t="s">
        <v>153</v>
      </c>
      <c r="B16" s="7">
        <v>74</v>
      </c>
      <c r="C16" s="9">
        <v>6.5</v>
      </c>
      <c r="D16" s="7">
        <v>812</v>
      </c>
      <c r="E16" s="9">
        <v>71.5</v>
      </c>
      <c r="F16" s="7">
        <v>33</v>
      </c>
      <c r="G16" s="9">
        <v>2.9</v>
      </c>
      <c r="H16" s="7">
        <v>217</v>
      </c>
      <c r="I16" s="9">
        <v>19.100000000000001</v>
      </c>
      <c r="J16" s="8">
        <v>1136</v>
      </c>
    </row>
    <row r="17" spans="1:10" x14ac:dyDescent="0.35">
      <c r="A17" t="s">
        <v>154</v>
      </c>
      <c r="B17" s="7">
        <v>87</v>
      </c>
      <c r="C17" s="9">
        <v>7</v>
      </c>
      <c r="D17" s="7">
        <v>898</v>
      </c>
      <c r="E17" s="9">
        <v>72.2</v>
      </c>
      <c r="F17" s="7">
        <v>35</v>
      </c>
      <c r="G17" s="9">
        <v>2.8</v>
      </c>
      <c r="H17" s="7">
        <v>224</v>
      </c>
      <c r="I17" s="9">
        <v>18</v>
      </c>
      <c r="J17" s="8">
        <v>1244</v>
      </c>
    </row>
    <row r="18" spans="1:10" x14ac:dyDescent="0.35">
      <c r="A18" t="s">
        <v>155</v>
      </c>
      <c r="B18" s="7">
        <v>106</v>
      </c>
      <c r="C18" s="9">
        <v>6.9</v>
      </c>
      <c r="D18" s="7">
        <v>1004</v>
      </c>
      <c r="E18" s="9">
        <v>65.8</v>
      </c>
      <c r="F18" s="7">
        <v>39</v>
      </c>
      <c r="G18" s="9">
        <v>2.6</v>
      </c>
      <c r="H18" s="7">
        <v>377</v>
      </c>
      <c r="I18" s="9">
        <v>24.7</v>
      </c>
      <c r="J18" s="8">
        <v>1526</v>
      </c>
    </row>
    <row r="19" spans="1:10" x14ac:dyDescent="0.35">
      <c r="A19" t="s">
        <v>156</v>
      </c>
      <c r="B19" s="7">
        <v>136</v>
      </c>
      <c r="C19" s="9">
        <v>7.1</v>
      </c>
      <c r="D19" s="7">
        <v>1216</v>
      </c>
      <c r="E19" s="9">
        <v>63.5</v>
      </c>
      <c r="F19" s="7">
        <v>52</v>
      </c>
      <c r="G19" s="9">
        <v>2.7</v>
      </c>
      <c r="H19" s="7">
        <v>511</v>
      </c>
      <c r="I19" s="9">
        <v>26.7</v>
      </c>
      <c r="J19" s="8">
        <v>1915</v>
      </c>
    </row>
    <row r="20" spans="1:10" x14ac:dyDescent="0.35">
      <c r="A20" t="s">
        <v>157</v>
      </c>
      <c r="B20" s="7">
        <v>179</v>
      </c>
      <c r="C20" s="9">
        <v>7.3</v>
      </c>
      <c r="D20" s="7">
        <v>1498</v>
      </c>
      <c r="E20" s="9">
        <v>61.3</v>
      </c>
      <c r="F20" s="7">
        <v>69</v>
      </c>
      <c r="G20" s="9">
        <v>2.8</v>
      </c>
      <c r="H20" s="7">
        <v>699</v>
      </c>
      <c r="I20" s="9">
        <v>28.6</v>
      </c>
      <c r="J20" s="8">
        <v>2445</v>
      </c>
    </row>
    <row r="21" spans="1:10" x14ac:dyDescent="0.35">
      <c r="A21" t="s">
        <v>158</v>
      </c>
      <c r="B21" s="7">
        <v>214</v>
      </c>
      <c r="C21" s="9">
        <v>6.8</v>
      </c>
      <c r="D21" s="7">
        <v>1757</v>
      </c>
      <c r="E21" s="9">
        <v>55.5</v>
      </c>
      <c r="F21" s="7">
        <v>70</v>
      </c>
      <c r="G21" s="9">
        <v>2.2000000000000002</v>
      </c>
      <c r="H21" s="7">
        <v>1123</v>
      </c>
      <c r="I21" s="9">
        <v>35.5</v>
      </c>
      <c r="J21" s="8">
        <v>3164</v>
      </c>
    </row>
    <row r="22" spans="1:10" x14ac:dyDescent="0.35">
      <c r="A22" t="s">
        <v>159</v>
      </c>
      <c r="B22" s="7">
        <v>240</v>
      </c>
      <c r="C22" s="9">
        <v>6.3</v>
      </c>
      <c r="D22" s="7">
        <v>1938</v>
      </c>
      <c r="E22" s="9">
        <v>51</v>
      </c>
      <c r="F22" s="7">
        <v>80</v>
      </c>
      <c r="G22" s="9">
        <v>2.1</v>
      </c>
      <c r="H22" s="7">
        <v>1545</v>
      </c>
      <c r="I22" s="9">
        <v>40.6</v>
      </c>
      <c r="J22" s="8">
        <v>3803</v>
      </c>
    </row>
    <row r="23" spans="1:10" x14ac:dyDescent="0.35">
      <c r="A23" t="s">
        <v>160</v>
      </c>
      <c r="B23" s="7">
        <v>255</v>
      </c>
      <c r="C23" s="9">
        <v>6.4</v>
      </c>
      <c r="D23" s="7">
        <v>1983</v>
      </c>
      <c r="E23" s="9">
        <v>49.9</v>
      </c>
      <c r="F23" s="7">
        <v>88</v>
      </c>
      <c r="G23" s="9">
        <v>2.2000000000000002</v>
      </c>
      <c r="H23" s="7">
        <v>1650</v>
      </c>
      <c r="I23" s="9">
        <v>41.5</v>
      </c>
      <c r="J23" s="8">
        <v>3976</v>
      </c>
    </row>
    <row r="24" spans="1:10" x14ac:dyDescent="0.35">
      <c r="A24" t="s">
        <v>161</v>
      </c>
      <c r="B24" s="7">
        <v>253</v>
      </c>
      <c r="C24" s="9">
        <v>6.3</v>
      </c>
      <c r="D24" s="7">
        <v>2000</v>
      </c>
      <c r="E24" s="9">
        <v>49.7</v>
      </c>
      <c r="F24" s="7">
        <v>87</v>
      </c>
      <c r="G24" s="9">
        <v>2.2000000000000002</v>
      </c>
      <c r="H24" s="7">
        <v>1687</v>
      </c>
      <c r="I24" s="9">
        <v>41.9</v>
      </c>
      <c r="J24" s="8">
        <v>4027</v>
      </c>
    </row>
    <row r="25" spans="1:10" x14ac:dyDescent="0.35">
      <c r="A25" t="s">
        <v>162</v>
      </c>
      <c r="B25" s="7">
        <v>253</v>
      </c>
      <c r="C25" s="9">
        <v>6.3</v>
      </c>
      <c r="D25" s="7">
        <v>1985</v>
      </c>
      <c r="E25" s="9">
        <v>49.2</v>
      </c>
      <c r="F25" s="7">
        <v>87</v>
      </c>
      <c r="G25" s="9">
        <v>2.2000000000000002</v>
      </c>
      <c r="H25" s="7">
        <v>1711</v>
      </c>
      <c r="I25" s="9">
        <v>42.4</v>
      </c>
      <c r="J25" s="8">
        <v>4036</v>
      </c>
    </row>
    <row r="26" spans="1:10" x14ac:dyDescent="0.35">
      <c r="A26" t="s">
        <v>163</v>
      </c>
      <c r="B26" s="7">
        <v>248</v>
      </c>
      <c r="C26" s="9">
        <v>6.2</v>
      </c>
      <c r="D26" s="7">
        <v>1973</v>
      </c>
      <c r="E26" s="9">
        <v>49</v>
      </c>
      <c r="F26" s="7">
        <v>83</v>
      </c>
      <c r="G26" s="9">
        <v>2.1</v>
      </c>
      <c r="H26" s="7">
        <v>1723</v>
      </c>
      <c r="I26" s="9">
        <v>42.8</v>
      </c>
      <c r="J26" s="8">
        <v>4027</v>
      </c>
    </row>
    <row r="27" spans="1:10" x14ac:dyDescent="0.35">
      <c r="A27" t="s">
        <v>164</v>
      </c>
      <c r="B27" s="7">
        <v>245</v>
      </c>
      <c r="C27" s="9">
        <v>6.1</v>
      </c>
      <c r="D27" s="7">
        <v>1955</v>
      </c>
      <c r="E27" s="9">
        <v>48.9</v>
      </c>
      <c r="F27" s="7">
        <v>84</v>
      </c>
      <c r="G27" s="9">
        <v>2.1</v>
      </c>
      <c r="H27" s="7">
        <v>1713</v>
      </c>
      <c r="I27" s="9">
        <v>42.9</v>
      </c>
      <c r="J27" s="8">
        <v>3997</v>
      </c>
    </row>
    <row r="28" spans="1:10" x14ac:dyDescent="0.35">
      <c r="A28" t="s">
        <v>165</v>
      </c>
      <c r="B28" s="7">
        <v>247</v>
      </c>
      <c r="C28" s="9">
        <v>6.2</v>
      </c>
      <c r="D28" s="7">
        <v>1937</v>
      </c>
      <c r="E28" s="9">
        <v>49</v>
      </c>
      <c r="F28" s="7">
        <v>83</v>
      </c>
      <c r="G28" s="9">
        <v>2.1</v>
      </c>
      <c r="H28" s="7">
        <v>1688</v>
      </c>
      <c r="I28" s="9">
        <v>42.7</v>
      </c>
      <c r="J28" s="8">
        <v>3955</v>
      </c>
    </row>
    <row r="29" spans="1:10" x14ac:dyDescent="0.35">
      <c r="A29" t="s">
        <v>166</v>
      </c>
      <c r="B29" s="7">
        <v>254</v>
      </c>
      <c r="C29" s="9">
        <v>6.3</v>
      </c>
      <c r="D29" s="7">
        <v>1989</v>
      </c>
      <c r="E29" s="9">
        <v>49.7</v>
      </c>
      <c r="F29" s="7">
        <v>96</v>
      </c>
      <c r="G29" s="9">
        <v>2.4</v>
      </c>
      <c r="H29" s="7">
        <v>1666</v>
      </c>
      <c r="I29" s="9">
        <v>41.6</v>
      </c>
      <c r="J29" s="8">
        <v>4005</v>
      </c>
    </row>
    <row r="30" spans="1:10" ht="16" thickBot="1" x14ac:dyDescent="0.4">
      <c r="A30" s="22" t="s">
        <v>167</v>
      </c>
      <c r="B30" s="23">
        <v>263</v>
      </c>
      <c r="C30" s="24">
        <v>6.4</v>
      </c>
      <c r="D30" s="23">
        <v>2001</v>
      </c>
      <c r="E30" s="24">
        <v>48.8</v>
      </c>
      <c r="F30" s="23">
        <v>95</v>
      </c>
      <c r="G30" s="24">
        <v>2.2999999999999998</v>
      </c>
      <c r="H30" s="23">
        <v>1739</v>
      </c>
      <c r="I30" s="24">
        <v>42.4</v>
      </c>
      <c r="J30" s="25">
        <v>4098</v>
      </c>
    </row>
    <row r="31" spans="1:10" x14ac:dyDescent="0.35">
      <c r="A31" t="s">
        <v>168</v>
      </c>
      <c r="B31" s="7">
        <v>340</v>
      </c>
      <c r="C31" s="9">
        <v>8.3000000000000007</v>
      </c>
      <c r="D31" s="7">
        <v>2326</v>
      </c>
      <c r="E31" s="9">
        <v>56.6</v>
      </c>
      <c r="F31" s="7">
        <v>146</v>
      </c>
      <c r="G31" s="9">
        <v>3.6</v>
      </c>
      <c r="H31" s="7">
        <v>1296</v>
      </c>
      <c r="I31" s="9">
        <v>31.5</v>
      </c>
      <c r="J31" s="8">
        <v>4108</v>
      </c>
    </row>
    <row r="32" spans="1:10" x14ac:dyDescent="0.35">
      <c r="A32" t="s">
        <v>169</v>
      </c>
      <c r="B32" s="7">
        <v>363</v>
      </c>
      <c r="C32" s="9">
        <v>8.5</v>
      </c>
      <c r="D32" s="7">
        <v>2386</v>
      </c>
      <c r="E32" s="9">
        <v>56.2</v>
      </c>
      <c r="F32" s="7">
        <v>148</v>
      </c>
      <c r="G32" s="9">
        <v>3.5</v>
      </c>
      <c r="H32" s="7">
        <v>1352</v>
      </c>
      <c r="I32" s="9">
        <v>31.8</v>
      </c>
      <c r="J32" s="8">
        <v>4249</v>
      </c>
    </row>
    <row r="33" spans="1:10" x14ac:dyDescent="0.35">
      <c r="A33" t="s">
        <v>170</v>
      </c>
      <c r="B33" s="7">
        <v>357</v>
      </c>
      <c r="C33" s="9">
        <v>8.5</v>
      </c>
      <c r="D33" s="7">
        <v>2368</v>
      </c>
      <c r="E33" s="9">
        <v>56.5</v>
      </c>
      <c r="F33" s="7">
        <v>151</v>
      </c>
      <c r="G33" s="9">
        <v>3.6</v>
      </c>
      <c r="H33" s="7">
        <v>1316</v>
      </c>
      <c r="I33" s="9">
        <v>31.4</v>
      </c>
      <c r="J33" s="8">
        <v>4192</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2"/>
  <sheetViews>
    <sheetView workbookViewId="0"/>
  </sheetViews>
  <sheetFormatPr defaultColWidth="10.83203125" defaultRowHeight="15.5" x14ac:dyDescent="0.35"/>
  <cols>
    <col min="1" max="1" width="25.75" customWidth="1"/>
    <col min="2" max="10" width="16.75" customWidth="1"/>
  </cols>
  <sheetData>
    <row r="1" spans="1:10" ht="21" x14ac:dyDescent="0.5">
      <c r="A1" s="11" t="s">
        <v>251</v>
      </c>
    </row>
    <row r="2" spans="1:10" x14ac:dyDescent="0.35">
      <c r="A2" t="s">
        <v>56</v>
      </c>
    </row>
    <row r="3" spans="1:10" x14ac:dyDescent="0.35">
      <c r="A3" t="s">
        <v>44</v>
      </c>
    </row>
    <row r="4" spans="1:10" ht="31" x14ac:dyDescent="0.35">
      <c r="A4" s="2" t="s">
        <v>139</v>
      </c>
      <c r="B4" s="2" t="s">
        <v>230</v>
      </c>
      <c r="C4" s="2" t="s">
        <v>231</v>
      </c>
      <c r="D4" s="2" t="s">
        <v>232</v>
      </c>
      <c r="E4" s="2" t="s">
        <v>233</v>
      </c>
      <c r="F4" s="2" t="s">
        <v>234</v>
      </c>
      <c r="G4" s="2" t="s">
        <v>235</v>
      </c>
      <c r="H4" s="2" t="s">
        <v>236</v>
      </c>
      <c r="I4" s="2" t="s">
        <v>237</v>
      </c>
      <c r="J4" s="2" t="s">
        <v>195</v>
      </c>
    </row>
    <row r="5" spans="1:10" x14ac:dyDescent="0.35">
      <c r="A5" t="s">
        <v>143</v>
      </c>
      <c r="B5" s="7">
        <v>79</v>
      </c>
      <c r="C5" s="9">
        <v>45.1</v>
      </c>
      <c r="D5" s="7">
        <v>94</v>
      </c>
      <c r="E5" s="9">
        <v>53.7</v>
      </c>
      <c r="F5" s="7">
        <v>2</v>
      </c>
      <c r="G5" s="9">
        <v>1.1000000000000001</v>
      </c>
      <c r="H5" s="7">
        <v>0</v>
      </c>
      <c r="I5" s="9">
        <v>0</v>
      </c>
      <c r="J5" s="8">
        <v>175</v>
      </c>
    </row>
    <row r="6" spans="1:10" x14ac:dyDescent="0.35">
      <c r="A6" t="s">
        <v>144</v>
      </c>
      <c r="B6" s="7">
        <v>140</v>
      </c>
      <c r="C6" s="9">
        <v>55.3</v>
      </c>
      <c r="D6" s="7">
        <v>103</v>
      </c>
      <c r="E6" s="9">
        <v>40.700000000000003</v>
      </c>
      <c r="F6" s="7">
        <v>9</v>
      </c>
      <c r="G6" s="9">
        <v>3.6</v>
      </c>
      <c r="H6" s="7">
        <v>1</v>
      </c>
      <c r="I6" s="9">
        <v>0.4</v>
      </c>
      <c r="J6" s="8">
        <v>253</v>
      </c>
    </row>
    <row r="7" spans="1:10" x14ac:dyDescent="0.35">
      <c r="A7" t="s">
        <v>145</v>
      </c>
      <c r="B7" s="7">
        <v>229</v>
      </c>
      <c r="C7" s="9">
        <v>63.1</v>
      </c>
      <c r="D7" s="7">
        <v>121</v>
      </c>
      <c r="E7" s="9">
        <v>33.299999999999997</v>
      </c>
      <c r="F7" s="7">
        <v>13</v>
      </c>
      <c r="G7" s="9">
        <v>3.6</v>
      </c>
      <c r="H7" s="7">
        <v>0</v>
      </c>
      <c r="I7" s="9">
        <v>0</v>
      </c>
      <c r="J7" s="8">
        <v>363</v>
      </c>
    </row>
    <row r="8" spans="1:10" x14ac:dyDescent="0.35">
      <c r="A8" t="s">
        <v>146</v>
      </c>
      <c r="B8" s="7">
        <v>237</v>
      </c>
      <c r="C8" s="9">
        <v>58.8</v>
      </c>
      <c r="D8" s="7">
        <v>154</v>
      </c>
      <c r="E8" s="9">
        <v>38.200000000000003</v>
      </c>
      <c r="F8" s="7">
        <v>11</v>
      </c>
      <c r="G8" s="9">
        <v>2.7</v>
      </c>
      <c r="H8" s="7">
        <v>1</v>
      </c>
      <c r="I8" s="9">
        <v>0.2</v>
      </c>
      <c r="J8" s="8">
        <v>403</v>
      </c>
    </row>
    <row r="9" spans="1:10" x14ac:dyDescent="0.35">
      <c r="A9" t="s">
        <v>147</v>
      </c>
      <c r="B9" s="7">
        <v>234</v>
      </c>
      <c r="C9" s="9">
        <v>52.7</v>
      </c>
      <c r="D9" s="7">
        <v>190</v>
      </c>
      <c r="E9" s="9">
        <v>42.8</v>
      </c>
      <c r="F9" s="7">
        <v>13</v>
      </c>
      <c r="G9" s="9">
        <v>2.9</v>
      </c>
      <c r="H9" s="7">
        <v>7</v>
      </c>
      <c r="I9" s="9">
        <v>1.6</v>
      </c>
      <c r="J9" s="8">
        <v>444</v>
      </c>
    </row>
    <row r="10" spans="1:10" x14ac:dyDescent="0.35">
      <c r="A10" t="s">
        <v>148</v>
      </c>
      <c r="B10" s="7">
        <v>254</v>
      </c>
      <c r="C10" s="9">
        <v>45.4</v>
      </c>
      <c r="D10" s="7">
        <v>264</v>
      </c>
      <c r="E10" s="9">
        <v>47.1</v>
      </c>
      <c r="F10" s="7">
        <v>42</v>
      </c>
      <c r="G10" s="9">
        <v>7.5</v>
      </c>
      <c r="H10" s="7">
        <v>0</v>
      </c>
      <c r="I10" s="9">
        <v>0</v>
      </c>
      <c r="J10" s="8">
        <v>560</v>
      </c>
    </row>
    <row r="11" spans="1:10" x14ac:dyDescent="0.35">
      <c r="A11" t="s">
        <v>149</v>
      </c>
      <c r="B11" s="7">
        <v>262</v>
      </c>
      <c r="C11" s="9">
        <v>39.299999999999997</v>
      </c>
      <c r="D11" s="7">
        <v>338</v>
      </c>
      <c r="E11" s="9">
        <v>50.8</v>
      </c>
      <c r="F11" s="7">
        <v>65</v>
      </c>
      <c r="G11" s="9">
        <v>9.8000000000000007</v>
      </c>
      <c r="H11" s="7">
        <v>1</v>
      </c>
      <c r="I11" s="9">
        <v>0.2</v>
      </c>
      <c r="J11" s="8">
        <v>666</v>
      </c>
    </row>
    <row r="12" spans="1:10" x14ac:dyDescent="0.35">
      <c r="A12" t="s">
        <v>150</v>
      </c>
      <c r="B12" s="7">
        <v>266</v>
      </c>
      <c r="C12" s="9">
        <v>31.8</v>
      </c>
      <c r="D12" s="7">
        <v>489</v>
      </c>
      <c r="E12" s="9">
        <v>58.4</v>
      </c>
      <c r="F12" s="7">
        <v>80</v>
      </c>
      <c r="G12" s="9">
        <v>9.6</v>
      </c>
      <c r="H12" s="7">
        <v>2</v>
      </c>
      <c r="I12" s="9">
        <v>0.2</v>
      </c>
      <c r="J12" s="8">
        <v>837</v>
      </c>
    </row>
    <row r="13" spans="1:10" x14ac:dyDescent="0.35">
      <c r="A13" t="s">
        <v>151</v>
      </c>
      <c r="B13" s="7">
        <v>266</v>
      </c>
      <c r="C13" s="9">
        <v>31.2</v>
      </c>
      <c r="D13" s="7">
        <v>499</v>
      </c>
      <c r="E13" s="9">
        <v>58.6</v>
      </c>
      <c r="F13" s="7">
        <v>87</v>
      </c>
      <c r="G13" s="9">
        <v>10.199999999999999</v>
      </c>
      <c r="H13" s="7">
        <v>0</v>
      </c>
      <c r="I13" s="9">
        <v>0</v>
      </c>
      <c r="J13" s="8">
        <v>852</v>
      </c>
    </row>
    <row r="14" spans="1:10" x14ac:dyDescent="0.35">
      <c r="A14" t="s">
        <v>152</v>
      </c>
      <c r="B14" s="7">
        <v>264</v>
      </c>
      <c r="C14" s="9">
        <v>28.7</v>
      </c>
      <c r="D14" s="7">
        <v>576</v>
      </c>
      <c r="E14" s="9">
        <v>62.5</v>
      </c>
      <c r="F14" s="7">
        <v>80</v>
      </c>
      <c r="G14" s="9">
        <v>8.6999999999999993</v>
      </c>
      <c r="H14" s="7">
        <v>1</v>
      </c>
      <c r="I14" s="9">
        <v>0.1</v>
      </c>
      <c r="J14" s="8">
        <v>921</v>
      </c>
    </row>
    <row r="15" spans="1:10" x14ac:dyDescent="0.35">
      <c r="A15" t="s">
        <v>153</v>
      </c>
      <c r="B15" s="7">
        <v>305</v>
      </c>
      <c r="C15" s="9">
        <v>26.8</v>
      </c>
      <c r="D15" s="7">
        <v>726</v>
      </c>
      <c r="E15" s="9">
        <v>63.9</v>
      </c>
      <c r="F15" s="7">
        <v>104</v>
      </c>
      <c r="G15" s="9">
        <v>9.1999999999999993</v>
      </c>
      <c r="H15" s="7">
        <v>1</v>
      </c>
      <c r="I15" s="9">
        <v>0.1</v>
      </c>
      <c r="J15" s="8">
        <v>1136</v>
      </c>
    </row>
    <row r="16" spans="1:10" x14ac:dyDescent="0.35">
      <c r="A16" t="s">
        <v>154</v>
      </c>
      <c r="B16" s="7">
        <v>371</v>
      </c>
      <c r="C16" s="9">
        <v>29.8</v>
      </c>
      <c r="D16" s="7">
        <v>767</v>
      </c>
      <c r="E16" s="9">
        <v>61.7</v>
      </c>
      <c r="F16" s="7">
        <v>99</v>
      </c>
      <c r="G16" s="9">
        <v>8</v>
      </c>
      <c r="H16" s="7">
        <v>7</v>
      </c>
      <c r="I16" s="9">
        <v>0.6</v>
      </c>
      <c r="J16" s="8">
        <v>1244</v>
      </c>
    </row>
    <row r="17" spans="1:10" x14ac:dyDescent="0.35">
      <c r="A17" t="s">
        <v>155</v>
      </c>
      <c r="B17" s="7">
        <v>490</v>
      </c>
      <c r="C17" s="9">
        <v>32.1</v>
      </c>
      <c r="D17" s="7">
        <v>902</v>
      </c>
      <c r="E17" s="9">
        <v>59.1</v>
      </c>
      <c r="F17" s="7">
        <v>124</v>
      </c>
      <c r="G17" s="9">
        <v>8.1</v>
      </c>
      <c r="H17" s="7">
        <v>10</v>
      </c>
      <c r="I17" s="9">
        <v>0.7</v>
      </c>
      <c r="J17" s="8">
        <v>1526</v>
      </c>
    </row>
    <row r="18" spans="1:10" x14ac:dyDescent="0.35">
      <c r="A18" t="s">
        <v>156</v>
      </c>
      <c r="B18" s="7">
        <v>578</v>
      </c>
      <c r="C18" s="9">
        <v>30.2</v>
      </c>
      <c r="D18" s="7">
        <v>1111</v>
      </c>
      <c r="E18" s="9">
        <v>58</v>
      </c>
      <c r="F18" s="7">
        <v>216</v>
      </c>
      <c r="G18" s="9">
        <v>11.3</v>
      </c>
      <c r="H18" s="7">
        <v>10</v>
      </c>
      <c r="I18" s="9">
        <v>0.5</v>
      </c>
      <c r="J18" s="8">
        <v>1915</v>
      </c>
    </row>
    <row r="19" spans="1:10" x14ac:dyDescent="0.35">
      <c r="A19" t="s">
        <v>157</v>
      </c>
      <c r="B19" s="7">
        <v>815</v>
      </c>
      <c r="C19" s="9">
        <v>33.299999999999997</v>
      </c>
      <c r="D19" s="7">
        <v>1361</v>
      </c>
      <c r="E19" s="9">
        <v>55.7</v>
      </c>
      <c r="F19" s="7">
        <v>260</v>
      </c>
      <c r="G19" s="9">
        <v>10.6</v>
      </c>
      <c r="H19" s="7">
        <v>9</v>
      </c>
      <c r="I19" s="9">
        <v>0.4</v>
      </c>
      <c r="J19" s="8">
        <v>2445</v>
      </c>
    </row>
    <row r="20" spans="1:10" x14ac:dyDescent="0.35">
      <c r="A20" t="s">
        <v>158</v>
      </c>
      <c r="B20" s="7">
        <v>1050</v>
      </c>
      <c r="C20" s="9">
        <v>33.200000000000003</v>
      </c>
      <c r="D20" s="7">
        <v>1705</v>
      </c>
      <c r="E20" s="9">
        <v>53.9</v>
      </c>
      <c r="F20" s="7">
        <v>406</v>
      </c>
      <c r="G20" s="9">
        <v>12.8</v>
      </c>
      <c r="H20" s="7">
        <v>3</v>
      </c>
      <c r="I20" s="9">
        <v>0.1</v>
      </c>
      <c r="J20" s="8">
        <v>3164</v>
      </c>
    </row>
    <row r="21" spans="1:10" x14ac:dyDescent="0.35">
      <c r="A21" t="s">
        <v>159</v>
      </c>
      <c r="B21" s="7">
        <v>1306</v>
      </c>
      <c r="C21" s="9">
        <v>34.299999999999997</v>
      </c>
      <c r="D21" s="7">
        <v>2079</v>
      </c>
      <c r="E21" s="9">
        <v>54.7</v>
      </c>
      <c r="F21" s="7">
        <v>418</v>
      </c>
      <c r="G21" s="9">
        <v>11</v>
      </c>
      <c r="H21" s="7">
        <v>0</v>
      </c>
      <c r="I21" s="9">
        <v>0</v>
      </c>
      <c r="J21" s="8">
        <v>3803</v>
      </c>
    </row>
    <row r="22" spans="1:10" x14ac:dyDescent="0.35">
      <c r="A22" t="s">
        <v>160</v>
      </c>
      <c r="B22" s="7">
        <v>1386</v>
      </c>
      <c r="C22" s="9">
        <v>34.9</v>
      </c>
      <c r="D22" s="7">
        <v>2180</v>
      </c>
      <c r="E22" s="9">
        <v>54.8</v>
      </c>
      <c r="F22" s="7">
        <v>410</v>
      </c>
      <c r="G22" s="9">
        <v>10.3</v>
      </c>
      <c r="H22" s="7">
        <v>0</v>
      </c>
      <c r="I22" s="9">
        <v>0</v>
      </c>
      <c r="J22" s="8">
        <v>3976</v>
      </c>
    </row>
    <row r="23" spans="1:10" x14ac:dyDescent="0.35">
      <c r="A23" t="s">
        <v>161</v>
      </c>
      <c r="B23" s="7">
        <v>1403</v>
      </c>
      <c r="C23" s="9">
        <v>34.799999999999997</v>
      </c>
      <c r="D23" s="7">
        <v>2209</v>
      </c>
      <c r="E23" s="9">
        <v>54.9</v>
      </c>
      <c r="F23" s="7">
        <v>415</v>
      </c>
      <c r="G23" s="9">
        <v>10.3</v>
      </c>
      <c r="H23" s="7">
        <v>0</v>
      </c>
      <c r="I23" s="9">
        <v>0</v>
      </c>
      <c r="J23" s="8">
        <v>4027</v>
      </c>
    </row>
    <row r="24" spans="1:10" x14ac:dyDescent="0.35">
      <c r="A24" t="s">
        <v>162</v>
      </c>
      <c r="B24" s="7">
        <v>1425</v>
      </c>
      <c r="C24" s="9">
        <v>35.299999999999997</v>
      </c>
      <c r="D24" s="7">
        <v>2206</v>
      </c>
      <c r="E24" s="9">
        <v>54.7</v>
      </c>
      <c r="F24" s="7">
        <v>405</v>
      </c>
      <c r="G24" s="9">
        <v>10</v>
      </c>
      <c r="H24" s="7">
        <v>0</v>
      </c>
      <c r="I24" s="9">
        <v>0</v>
      </c>
      <c r="J24" s="8">
        <v>4036</v>
      </c>
    </row>
    <row r="25" spans="1:10" x14ac:dyDescent="0.35">
      <c r="A25" t="s">
        <v>163</v>
      </c>
      <c r="B25" s="7">
        <v>1428</v>
      </c>
      <c r="C25" s="9">
        <v>35.5</v>
      </c>
      <c r="D25" s="7">
        <v>2221</v>
      </c>
      <c r="E25" s="9">
        <v>55.2</v>
      </c>
      <c r="F25" s="7">
        <v>378</v>
      </c>
      <c r="G25" s="9">
        <v>9.4</v>
      </c>
      <c r="H25" s="7">
        <v>0</v>
      </c>
      <c r="I25" s="9">
        <v>0</v>
      </c>
      <c r="J25" s="8">
        <v>4027</v>
      </c>
    </row>
    <row r="26" spans="1:10" x14ac:dyDescent="0.35">
      <c r="A26" t="s">
        <v>164</v>
      </c>
      <c r="B26" s="7">
        <v>1439</v>
      </c>
      <c r="C26" s="9">
        <v>36</v>
      </c>
      <c r="D26" s="7">
        <v>2187</v>
      </c>
      <c r="E26" s="9">
        <v>54.7</v>
      </c>
      <c r="F26" s="7">
        <v>370</v>
      </c>
      <c r="G26" s="9">
        <v>9.3000000000000007</v>
      </c>
      <c r="H26" s="7">
        <v>1</v>
      </c>
      <c r="I26" s="9">
        <v>0</v>
      </c>
      <c r="J26" s="8">
        <v>3997</v>
      </c>
    </row>
    <row r="27" spans="1:10" x14ac:dyDescent="0.35">
      <c r="A27" t="s">
        <v>165</v>
      </c>
      <c r="B27" s="7">
        <v>1418</v>
      </c>
      <c r="C27" s="9">
        <v>35.9</v>
      </c>
      <c r="D27" s="7">
        <v>2172</v>
      </c>
      <c r="E27" s="9">
        <v>54.9</v>
      </c>
      <c r="F27" s="7">
        <v>365</v>
      </c>
      <c r="G27" s="9">
        <v>9.1999999999999993</v>
      </c>
      <c r="H27" s="7">
        <v>0</v>
      </c>
      <c r="I27" s="9">
        <v>0</v>
      </c>
      <c r="J27" s="8">
        <v>3955</v>
      </c>
    </row>
    <row r="28" spans="1:10" x14ac:dyDescent="0.35">
      <c r="A28" t="s">
        <v>166</v>
      </c>
      <c r="B28" s="7">
        <v>1461</v>
      </c>
      <c r="C28" s="9">
        <v>36.5</v>
      </c>
      <c r="D28" s="7">
        <v>2193</v>
      </c>
      <c r="E28" s="9">
        <v>54.8</v>
      </c>
      <c r="F28" s="7">
        <v>351</v>
      </c>
      <c r="G28" s="9">
        <v>8.8000000000000007</v>
      </c>
      <c r="H28" s="7">
        <v>0</v>
      </c>
      <c r="I28" s="9">
        <v>0</v>
      </c>
      <c r="J28" s="8">
        <v>4005</v>
      </c>
    </row>
    <row r="29" spans="1:10" x14ac:dyDescent="0.35">
      <c r="A29" t="s">
        <v>167</v>
      </c>
      <c r="B29" s="7">
        <v>1492</v>
      </c>
      <c r="C29" s="9">
        <v>36.4</v>
      </c>
      <c r="D29" s="7">
        <v>2253</v>
      </c>
      <c r="E29" s="9">
        <v>55</v>
      </c>
      <c r="F29" s="7">
        <v>353</v>
      </c>
      <c r="G29" s="9">
        <v>8.6</v>
      </c>
      <c r="H29" s="7">
        <v>0</v>
      </c>
      <c r="I29" s="9">
        <v>0</v>
      </c>
      <c r="J29" s="8">
        <v>4098</v>
      </c>
    </row>
    <row r="30" spans="1:10" x14ac:dyDescent="0.35">
      <c r="A30" t="s">
        <v>168</v>
      </c>
      <c r="B30" s="7">
        <v>1488</v>
      </c>
      <c r="C30" s="9">
        <v>36.200000000000003</v>
      </c>
      <c r="D30" s="7">
        <v>2263</v>
      </c>
      <c r="E30" s="9">
        <v>55.1</v>
      </c>
      <c r="F30" s="7">
        <v>357</v>
      </c>
      <c r="G30" s="9">
        <v>8.6999999999999993</v>
      </c>
      <c r="H30" s="7">
        <v>0</v>
      </c>
      <c r="I30" s="9">
        <v>0</v>
      </c>
      <c r="J30" s="8">
        <v>4108</v>
      </c>
    </row>
    <row r="31" spans="1:10" x14ac:dyDescent="0.35">
      <c r="A31" t="s">
        <v>169</v>
      </c>
      <c r="B31" s="7">
        <v>1553</v>
      </c>
      <c r="C31" s="9">
        <v>36.5</v>
      </c>
      <c r="D31" s="7">
        <v>2350</v>
      </c>
      <c r="E31" s="9">
        <v>55.3</v>
      </c>
      <c r="F31" s="7">
        <v>346</v>
      </c>
      <c r="G31" s="9">
        <v>8.1</v>
      </c>
      <c r="H31" s="7">
        <v>0</v>
      </c>
      <c r="I31" s="9">
        <v>0</v>
      </c>
      <c r="J31" s="8">
        <v>4249</v>
      </c>
    </row>
    <row r="32" spans="1:10" x14ac:dyDescent="0.35">
      <c r="A32" t="s">
        <v>170</v>
      </c>
      <c r="B32" s="7">
        <v>1527</v>
      </c>
      <c r="C32" s="9">
        <v>36.4</v>
      </c>
      <c r="D32" s="7">
        <v>2318</v>
      </c>
      <c r="E32" s="9">
        <v>55.3</v>
      </c>
      <c r="F32" s="7">
        <v>347</v>
      </c>
      <c r="G32" s="9">
        <v>8.3000000000000007</v>
      </c>
      <c r="H32" s="7">
        <v>0</v>
      </c>
      <c r="I32" s="9">
        <v>0</v>
      </c>
      <c r="J32" s="8">
        <v>4192</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2"/>
  <sheetViews>
    <sheetView workbookViewId="0"/>
  </sheetViews>
  <sheetFormatPr defaultColWidth="10.83203125" defaultRowHeight="15.5" x14ac:dyDescent="0.35"/>
  <cols>
    <col min="1" max="1" width="25.75" customWidth="1"/>
    <col min="2" max="6" width="16.75" customWidth="1"/>
  </cols>
  <sheetData>
    <row r="1" spans="1:6" ht="21" x14ac:dyDescent="0.5">
      <c r="A1" s="1" t="s">
        <v>248</v>
      </c>
    </row>
    <row r="2" spans="1:6" x14ac:dyDescent="0.35">
      <c r="A2" t="s">
        <v>57</v>
      </c>
    </row>
    <row r="3" spans="1:6" x14ac:dyDescent="0.35">
      <c r="A3" t="s">
        <v>44</v>
      </c>
    </row>
    <row r="4" spans="1:6" ht="46.5" x14ac:dyDescent="0.35">
      <c r="A4" s="2" t="s">
        <v>139</v>
      </c>
      <c r="B4" s="2" t="s">
        <v>238</v>
      </c>
      <c r="C4" s="2" t="s">
        <v>239</v>
      </c>
      <c r="D4" s="2" t="s">
        <v>240</v>
      </c>
      <c r="E4" s="2" t="s">
        <v>241</v>
      </c>
      <c r="F4" s="2" t="s">
        <v>195</v>
      </c>
    </row>
    <row r="5" spans="1:6" x14ac:dyDescent="0.35">
      <c r="A5" t="s">
        <v>143</v>
      </c>
      <c r="B5" s="7">
        <v>154</v>
      </c>
      <c r="C5" s="9">
        <v>88</v>
      </c>
      <c r="D5" s="7">
        <v>21</v>
      </c>
      <c r="E5" s="9">
        <v>12</v>
      </c>
      <c r="F5" s="8">
        <v>175</v>
      </c>
    </row>
    <row r="6" spans="1:6" x14ac:dyDescent="0.35">
      <c r="A6" t="s">
        <v>144</v>
      </c>
      <c r="B6" s="7">
        <v>228</v>
      </c>
      <c r="C6" s="9">
        <v>90.1</v>
      </c>
      <c r="D6" s="7">
        <v>25</v>
      </c>
      <c r="E6" s="9">
        <v>9.9</v>
      </c>
      <c r="F6" s="8">
        <v>253</v>
      </c>
    </row>
    <row r="7" spans="1:6" x14ac:dyDescent="0.35">
      <c r="A7" t="s">
        <v>145</v>
      </c>
      <c r="B7" s="7">
        <v>321</v>
      </c>
      <c r="C7" s="9">
        <v>88.4</v>
      </c>
      <c r="D7" s="7">
        <v>42</v>
      </c>
      <c r="E7" s="9">
        <v>11.6</v>
      </c>
      <c r="F7" s="8">
        <v>363</v>
      </c>
    </row>
    <row r="8" spans="1:6" x14ac:dyDescent="0.35">
      <c r="A8" t="s">
        <v>146</v>
      </c>
      <c r="B8" s="7">
        <v>353</v>
      </c>
      <c r="C8" s="9">
        <v>87.6</v>
      </c>
      <c r="D8" s="7">
        <v>50</v>
      </c>
      <c r="E8" s="9">
        <v>12.4</v>
      </c>
      <c r="F8" s="8">
        <v>403</v>
      </c>
    </row>
    <row r="9" spans="1:6" x14ac:dyDescent="0.35">
      <c r="A9" t="s">
        <v>147</v>
      </c>
      <c r="B9" s="7">
        <v>394</v>
      </c>
      <c r="C9" s="9">
        <v>88.7</v>
      </c>
      <c r="D9" s="7">
        <v>50</v>
      </c>
      <c r="E9" s="9">
        <v>11.3</v>
      </c>
      <c r="F9" s="8">
        <v>444</v>
      </c>
    </row>
    <row r="10" spans="1:6" x14ac:dyDescent="0.35">
      <c r="A10" t="s">
        <v>148</v>
      </c>
      <c r="B10" s="7">
        <v>491</v>
      </c>
      <c r="C10" s="9">
        <v>87.7</v>
      </c>
      <c r="D10" s="7">
        <v>69</v>
      </c>
      <c r="E10" s="9">
        <v>12.3</v>
      </c>
      <c r="F10" s="8">
        <v>560</v>
      </c>
    </row>
    <row r="11" spans="1:6" x14ac:dyDescent="0.35">
      <c r="A11" t="s">
        <v>149</v>
      </c>
      <c r="B11" s="7">
        <v>583</v>
      </c>
      <c r="C11" s="9">
        <v>87.5</v>
      </c>
      <c r="D11" s="7">
        <v>83</v>
      </c>
      <c r="E11" s="9">
        <v>12.5</v>
      </c>
      <c r="F11" s="8">
        <v>666</v>
      </c>
    </row>
    <row r="12" spans="1:6" x14ac:dyDescent="0.35">
      <c r="A12" t="s">
        <v>150</v>
      </c>
      <c r="B12" s="7">
        <v>731</v>
      </c>
      <c r="C12" s="9">
        <v>87.3</v>
      </c>
      <c r="D12" s="7">
        <v>106</v>
      </c>
      <c r="E12" s="9">
        <v>12.7</v>
      </c>
      <c r="F12" s="8">
        <v>837</v>
      </c>
    </row>
    <row r="13" spans="1:6" x14ac:dyDescent="0.35">
      <c r="A13" t="s">
        <v>151</v>
      </c>
      <c r="B13" s="7">
        <v>743</v>
      </c>
      <c r="C13" s="9">
        <v>87.2</v>
      </c>
      <c r="D13" s="7">
        <v>109</v>
      </c>
      <c r="E13" s="9">
        <v>12.8</v>
      </c>
      <c r="F13" s="8">
        <v>852</v>
      </c>
    </row>
    <row r="14" spans="1:6" x14ac:dyDescent="0.35">
      <c r="A14" t="s">
        <v>152</v>
      </c>
      <c r="B14" s="7">
        <v>804</v>
      </c>
      <c r="C14" s="9">
        <v>87.3</v>
      </c>
      <c r="D14" s="7">
        <v>117</v>
      </c>
      <c r="E14" s="9">
        <v>12.7</v>
      </c>
      <c r="F14" s="8">
        <v>921</v>
      </c>
    </row>
    <row r="15" spans="1:6" x14ac:dyDescent="0.35">
      <c r="A15" t="s">
        <v>153</v>
      </c>
      <c r="B15" s="7">
        <v>997</v>
      </c>
      <c r="C15" s="9">
        <v>87.8</v>
      </c>
      <c r="D15" s="7">
        <v>139</v>
      </c>
      <c r="E15" s="9">
        <v>12.2</v>
      </c>
      <c r="F15" s="8">
        <v>1136</v>
      </c>
    </row>
    <row r="16" spans="1:6" x14ac:dyDescent="0.35">
      <c r="A16" t="s">
        <v>154</v>
      </c>
      <c r="B16" s="7">
        <v>1090</v>
      </c>
      <c r="C16" s="9">
        <v>87.6</v>
      </c>
      <c r="D16" s="7">
        <v>154</v>
      </c>
      <c r="E16" s="9">
        <v>12.4</v>
      </c>
      <c r="F16" s="8">
        <v>1244</v>
      </c>
    </row>
    <row r="17" spans="1:6" x14ac:dyDescent="0.35">
      <c r="A17" t="s">
        <v>155</v>
      </c>
      <c r="B17" s="7">
        <v>1327</v>
      </c>
      <c r="C17" s="9">
        <v>87</v>
      </c>
      <c r="D17" s="7">
        <v>199</v>
      </c>
      <c r="E17" s="9">
        <v>13</v>
      </c>
      <c r="F17" s="8">
        <v>1526</v>
      </c>
    </row>
    <row r="18" spans="1:6" x14ac:dyDescent="0.35">
      <c r="A18" t="s">
        <v>156</v>
      </c>
      <c r="B18" s="7">
        <v>1687</v>
      </c>
      <c r="C18" s="9">
        <v>88.09</v>
      </c>
      <c r="D18" s="7">
        <v>228</v>
      </c>
      <c r="E18" s="9">
        <v>11.9</v>
      </c>
      <c r="F18" s="8">
        <v>1915</v>
      </c>
    </row>
    <row r="19" spans="1:6" x14ac:dyDescent="0.35">
      <c r="A19" t="s">
        <v>157</v>
      </c>
      <c r="B19" s="7">
        <v>2167</v>
      </c>
      <c r="C19" s="9">
        <v>88.6</v>
      </c>
      <c r="D19" s="7">
        <v>278</v>
      </c>
      <c r="E19" s="9">
        <v>11.4</v>
      </c>
      <c r="F19" s="8">
        <v>2445</v>
      </c>
    </row>
    <row r="20" spans="1:6" x14ac:dyDescent="0.35">
      <c r="A20" t="s">
        <v>158</v>
      </c>
      <c r="B20" s="7">
        <v>2768</v>
      </c>
      <c r="C20" s="9">
        <v>87.5</v>
      </c>
      <c r="D20" s="7">
        <v>396</v>
      </c>
      <c r="E20" s="9">
        <v>12.5</v>
      </c>
      <c r="F20" s="8">
        <v>3164</v>
      </c>
    </row>
    <row r="21" spans="1:6" x14ac:dyDescent="0.35">
      <c r="A21" t="s">
        <v>159</v>
      </c>
      <c r="B21" s="7">
        <v>3288</v>
      </c>
      <c r="C21" s="9">
        <v>86.5</v>
      </c>
      <c r="D21" s="7">
        <v>515</v>
      </c>
      <c r="E21" s="9">
        <v>13.5</v>
      </c>
      <c r="F21" s="8">
        <v>3803</v>
      </c>
    </row>
    <row r="22" spans="1:6" x14ac:dyDescent="0.35">
      <c r="A22" t="s">
        <v>160</v>
      </c>
      <c r="B22" s="7">
        <v>3386</v>
      </c>
      <c r="C22" s="9">
        <v>85.2</v>
      </c>
      <c r="D22" s="7">
        <v>590</v>
      </c>
      <c r="E22" s="9">
        <v>14.8</v>
      </c>
      <c r="F22" s="8">
        <v>3976</v>
      </c>
    </row>
    <row r="23" spans="1:6" x14ac:dyDescent="0.35">
      <c r="A23" t="s">
        <v>161</v>
      </c>
      <c r="B23" s="7">
        <v>3392</v>
      </c>
      <c r="C23" s="9">
        <v>84.2</v>
      </c>
      <c r="D23" s="7">
        <v>635</v>
      </c>
      <c r="E23" s="9">
        <v>15.8</v>
      </c>
      <c r="F23" s="8">
        <v>4027</v>
      </c>
    </row>
    <row r="24" spans="1:6" x14ac:dyDescent="0.35">
      <c r="A24" t="s">
        <v>162</v>
      </c>
      <c r="B24" s="7">
        <v>3393</v>
      </c>
      <c r="C24" s="9">
        <v>84.1</v>
      </c>
      <c r="D24" s="7">
        <v>643</v>
      </c>
      <c r="E24" s="9">
        <v>15.9</v>
      </c>
      <c r="F24" s="8">
        <v>4036</v>
      </c>
    </row>
    <row r="25" spans="1:6" x14ac:dyDescent="0.35">
      <c r="A25" t="s">
        <v>163</v>
      </c>
      <c r="B25" s="7">
        <v>3383</v>
      </c>
      <c r="C25" s="9">
        <v>84</v>
      </c>
      <c r="D25" s="7">
        <v>644</v>
      </c>
      <c r="E25" s="9">
        <v>16</v>
      </c>
      <c r="F25" s="8">
        <v>4027</v>
      </c>
    </row>
    <row r="26" spans="1:6" x14ac:dyDescent="0.35">
      <c r="A26" t="s">
        <v>164</v>
      </c>
      <c r="B26" s="7">
        <v>3354</v>
      </c>
      <c r="C26" s="9">
        <v>83.9</v>
      </c>
      <c r="D26" s="7">
        <v>643</v>
      </c>
      <c r="E26" s="9">
        <v>16.100000000000001</v>
      </c>
      <c r="F26" s="8">
        <v>3997</v>
      </c>
    </row>
    <row r="27" spans="1:6" x14ac:dyDescent="0.35">
      <c r="A27" t="s">
        <v>165</v>
      </c>
      <c r="B27" s="7">
        <v>3306</v>
      </c>
      <c r="C27" s="9">
        <v>83.6</v>
      </c>
      <c r="D27" s="7">
        <v>649</v>
      </c>
      <c r="E27" s="9">
        <v>16.399999999999999</v>
      </c>
      <c r="F27" s="8">
        <v>3955</v>
      </c>
    </row>
    <row r="28" spans="1:6" x14ac:dyDescent="0.35">
      <c r="A28" t="s">
        <v>166</v>
      </c>
      <c r="B28" s="7">
        <v>3337</v>
      </c>
      <c r="C28" s="9">
        <v>83.3</v>
      </c>
      <c r="D28" s="7">
        <v>649</v>
      </c>
      <c r="E28" s="9">
        <v>16.7</v>
      </c>
      <c r="F28" s="8">
        <v>4005</v>
      </c>
    </row>
    <row r="29" spans="1:6" x14ac:dyDescent="0.35">
      <c r="A29" t="s">
        <v>167</v>
      </c>
      <c r="B29" s="7">
        <v>3406</v>
      </c>
      <c r="C29" s="9">
        <v>83.1</v>
      </c>
      <c r="D29" s="7">
        <v>692</v>
      </c>
      <c r="E29" s="9">
        <v>16.899999999999999</v>
      </c>
      <c r="F29" s="8">
        <v>4098</v>
      </c>
    </row>
    <row r="30" spans="1:6" x14ac:dyDescent="0.35">
      <c r="A30" t="s">
        <v>168</v>
      </c>
      <c r="B30" s="7">
        <v>3426</v>
      </c>
      <c r="C30" s="9">
        <v>83.4</v>
      </c>
      <c r="D30" s="7">
        <v>682</v>
      </c>
      <c r="E30" s="9">
        <v>16.600000000000001</v>
      </c>
      <c r="F30" s="8">
        <v>4108</v>
      </c>
    </row>
    <row r="31" spans="1:6" x14ac:dyDescent="0.35">
      <c r="A31" t="s">
        <v>169</v>
      </c>
      <c r="B31" s="7">
        <v>3548</v>
      </c>
      <c r="C31" s="9">
        <v>83.5</v>
      </c>
      <c r="D31" s="7">
        <v>701</v>
      </c>
      <c r="E31" s="9">
        <v>16.5</v>
      </c>
      <c r="F31" s="8">
        <v>4249</v>
      </c>
    </row>
    <row r="32" spans="1:6" x14ac:dyDescent="0.35">
      <c r="A32" t="s">
        <v>170</v>
      </c>
      <c r="B32" s="7">
        <v>3485</v>
      </c>
      <c r="C32" s="9">
        <v>83.1</v>
      </c>
      <c r="D32" s="7">
        <v>707</v>
      </c>
      <c r="E32" s="9">
        <v>16.899999999999999</v>
      </c>
      <c r="F32" s="8">
        <v>4192</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3"/>
  <sheetViews>
    <sheetView workbookViewId="0"/>
  </sheetViews>
  <sheetFormatPr defaultColWidth="10.83203125" defaultRowHeight="15.5" x14ac:dyDescent="0.35"/>
  <cols>
    <col min="1" max="1" width="155.75" customWidth="1"/>
  </cols>
  <sheetData>
    <row r="1" spans="1:1" ht="21" x14ac:dyDescent="0.5">
      <c r="A1" s="1" t="s">
        <v>15</v>
      </c>
    </row>
    <row r="2" spans="1:1" x14ac:dyDescent="0.35">
      <c r="A2" t="s">
        <v>58</v>
      </c>
    </row>
    <row r="3" spans="1:1" ht="31" x14ac:dyDescent="0.35">
      <c r="A3" s="6" t="s">
        <v>59</v>
      </c>
    </row>
  </sheetData>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3"/>
  <sheetViews>
    <sheetView workbookViewId="0"/>
  </sheetViews>
  <sheetFormatPr defaultColWidth="10.83203125" defaultRowHeight="15.5" x14ac:dyDescent="0.35"/>
  <cols>
    <col min="1" max="1" width="25.75" customWidth="1"/>
    <col min="2" max="2" width="60.75" customWidth="1"/>
  </cols>
  <sheetData>
    <row r="1" spans="1:2" ht="21" x14ac:dyDescent="0.5">
      <c r="A1" s="11" t="s">
        <v>256</v>
      </c>
    </row>
    <row r="2" spans="1:2" x14ac:dyDescent="0.35">
      <c r="A2" t="s">
        <v>42</v>
      </c>
    </row>
    <row r="3" spans="1:2" x14ac:dyDescent="0.35">
      <c r="A3" s="20" t="s">
        <v>255</v>
      </c>
    </row>
    <row r="4" spans="1:2" x14ac:dyDescent="0.35">
      <c r="A4" s="4" t="s">
        <v>70</v>
      </c>
      <c r="B4" s="4" t="s">
        <v>71</v>
      </c>
    </row>
    <row r="5" spans="1:2" x14ac:dyDescent="0.35">
      <c r="A5" s="5" t="str">
        <f>HYPERLINK("#'Further details'!A1", "Further details")</f>
        <v>Further details</v>
      </c>
      <c r="B5" s="4" t="s">
        <v>1</v>
      </c>
    </row>
    <row r="6" spans="1:2" x14ac:dyDescent="0.35">
      <c r="A6" s="5" t="str">
        <f>HYPERLINK("#'Diversity data source revision'!A1", "Diversity data source revision")</f>
        <v>Diversity data source revision</v>
      </c>
      <c r="B6" s="4" t="s">
        <v>2</v>
      </c>
    </row>
    <row r="7" spans="1:2" x14ac:dyDescent="0.35">
      <c r="A7" s="5" t="str">
        <f>HYPERLINK("#'Notes'!A1", "Notes")</f>
        <v>Notes</v>
      </c>
      <c r="B7" s="4" t="s">
        <v>3</v>
      </c>
    </row>
    <row r="8" spans="1:2" x14ac:dyDescent="0.35">
      <c r="A8" s="5" t="str">
        <f>HYPERLINK("#'Table 1 FTE Directly employed'!A1", "Table 1")</f>
        <v>Table 1</v>
      </c>
      <c r="B8" s="4" t="s">
        <v>73</v>
      </c>
    </row>
    <row r="9" spans="1:2" x14ac:dyDescent="0.35">
      <c r="A9" s="5" t="str">
        <f>HYPERLINK("#'Table C1 HC Directly employed'!A1", "Table C1")</f>
        <v>Table C1</v>
      </c>
      <c r="B9" s="4" t="s">
        <v>74</v>
      </c>
    </row>
    <row r="10" spans="1:2" x14ac:dyDescent="0.35">
      <c r="A10" s="5" t="str">
        <f>HYPERLINK("#'Table 2 HC Contingent workers'!A1", "Table 2")</f>
        <v>Table 2</v>
      </c>
      <c r="B10" s="4" t="s">
        <v>75</v>
      </c>
    </row>
    <row r="11" spans="1:2" x14ac:dyDescent="0.35">
      <c r="A11" s="5" t="str">
        <f>HYPERLINK("#'Table 3 Sickness absence'!A1", "Table 3")</f>
        <v>Table 3</v>
      </c>
      <c r="B11" s="4" t="s">
        <v>76</v>
      </c>
    </row>
    <row r="12" spans="1:2" x14ac:dyDescent="0.35">
      <c r="A12" s="5" t="str">
        <f>HYPERLINK("#'Table 4 Age'!A1", "Table 4")</f>
        <v>Table 4</v>
      </c>
      <c r="B12" s="4" t="s">
        <v>77</v>
      </c>
    </row>
    <row r="13" spans="1:2" x14ac:dyDescent="0.35">
      <c r="A13" s="5" t="str">
        <f>HYPERLINK("#'Table 5 Disability'!A1", "Table 5")</f>
        <v>Table 5</v>
      </c>
      <c r="B13" s="4" t="s">
        <v>78</v>
      </c>
    </row>
    <row r="14" spans="1:2" x14ac:dyDescent="0.35">
      <c r="A14" s="5" t="str">
        <f>HYPERLINK("#'Table 6 Ethnic group'!A1", "Table 6")</f>
        <v>Table 6</v>
      </c>
      <c r="B14" s="4" t="s">
        <v>79</v>
      </c>
    </row>
    <row r="15" spans="1:2" x14ac:dyDescent="0.35">
      <c r="A15" s="5" t="str">
        <f>HYPERLINK("#'Table 7 Sex'!A1", "Table 7")</f>
        <v>Table 7</v>
      </c>
      <c r="B15" s="4" t="s">
        <v>80</v>
      </c>
    </row>
    <row r="16" spans="1:2" x14ac:dyDescent="0.35">
      <c r="A16" s="5" t="str">
        <f>HYPERLINK("#'Table 8 Marital status'!A1", "Table 8")</f>
        <v>Table 8</v>
      </c>
      <c r="B16" s="4" t="s">
        <v>81</v>
      </c>
    </row>
    <row r="17" spans="1:2" x14ac:dyDescent="0.35">
      <c r="A17" s="5" t="str">
        <f>HYPERLINK("#'Table 9 Religion'!A1", "Table 9")</f>
        <v>Table 9</v>
      </c>
      <c r="B17" s="4" t="s">
        <v>82</v>
      </c>
    </row>
    <row r="18" spans="1:2" x14ac:dyDescent="0.35">
      <c r="A18" s="5" t="str">
        <f>HYPERLINK("#'Table 10 Sexual orientation'!A1", "Table 10")</f>
        <v>Table 10</v>
      </c>
      <c r="B18" s="4" t="s">
        <v>83</v>
      </c>
    </row>
    <row r="19" spans="1:2" x14ac:dyDescent="0.35">
      <c r="A19" s="13" t="str">
        <f>HYPERLINK("#'Table 11 Location'!A1", "Table 11")</f>
        <v>Table 11</v>
      </c>
      <c r="B19" s="4" t="s">
        <v>84</v>
      </c>
    </row>
    <row r="20" spans="1:2" x14ac:dyDescent="0.35">
      <c r="A20" s="13" t="str">
        <f>HYPERLINK("#'Table 12 Working Pattern'!A1", "Table 12")</f>
        <v>Table 12</v>
      </c>
      <c r="B20" s="4" t="s">
        <v>85</v>
      </c>
    </row>
    <row r="21" spans="1:2" x14ac:dyDescent="0.35">
      <c r="A21" s="5" t="str">
        <f>HYPERLINK("#'Chart 1 FTE Directly Employed'!A1", "Chart 1")</f>
        <v>Chart 1</v>
      </c>
      <c r="B21" s="4" t="s">
        <v>73</v>
      </c>
    </row>
    <row r="22" spans="1:2" x14ac:dyDescent="0.35">
      <c r="A22" s="5" t="str">
        <f>HYPERLINK("#'Chart C1 HC Directly Employed'!A1", "Chart C1")</f>
        <v>Chart C1</v>
      </c>
      <c r="B22" s="4" t="s">
        <v>74</v>
      </c>
    </row>
    <row r="23" spans="1:2" x14ac:dyDescent="0.35">
      <c r="A23" s="5" t="str">
        <f>HYPERLINK("#'Chart 2 HC Contingent Workers'!A1", "Chart 2")</f>
        <v>Chart 2</v>
      </c>
      <c r="B23" s="4" t="s">
        <v>75</v>
      </c>
    </row>
    <row r="24" spans="1:2" x14ac:dyDescent="0.35">
      <c r="A24" s="5" t="str">
        <f>HYPERLINK("#'Chart 3 Sickness Absence'!A1", "Chart 3")</f>
        <v>Chart 3</v>
      </c>
      <c r="B24" s="4" t="s">
        <v>76</v>
      </c>
    </row>
    <row r="25" spans="1:2" x14ac:dyDescent="0.35">
      <c r="A25" s="5" t="str">
        <f>HYPERLINK("#'Chart 4 Age'!A1", "Chart 4")</f>
        <v>Chart 4</v>
      </c>
      <c r="B25" s="4" t="s">
        <v>77</v>
      </c>
    </row>
    <row r="26" spans="1:2" x14ac:dyDescent="0.35">
      <c r="A26" s="5" t="str">
        <f>HYPERLINK("#'Chart 5 Disability'!A1", "Chart 5")</f>
        <v>Chart 5</v>
      </c>
      <c r="B26" s="4" t="s">
        <v>78</v>
      </c>
    </row>
    <row r="27" spans="1:2" x14ac:dyDescent="0.35">
      <c r="A27" s="5" t="str">
        <f>HYPERLINK("#'Chart 6 Ethnic group'!A1", "Chart 6")</f>
        <v>Chart 6</v>
      </c>
      <c r="B27" s="4" t="s">
        <v>79</v>
      </c>
    </row>
    <row r="28" spans="1:2" x14ac:dyDescent="0.35">
      <c r="A28" s="5" t="str">
        <f>HYPERLINK("#'Chart 7 Sex'!A1", "Chart 7")</f>
        <v>Chart 7</v>
      </c>
      <c r="B28" s="4" t="s">
        <v>80</v>
      </c>
    </row>
    <row r="29" spans="1:2" x14ac:dyDescent="0.35">
      <c r="A29" s="5" t="str">
        <f>HYPERLINK("#'Chart 8 Marital status'!A1", "Chart 8")</f>
        <v>Chart 8</v>
      </c>
      <c r="B29" s="4" t="s">
        <v>81</v>
      </c>
    </row>
    <row r="30" spans="1:2" x14ac:dyDescent="0.35">
      <c r="A30" s="5" t="str">
        <f>HYPERLINK("#'Chart 9 Religion'!A1", "Chart 9")</f>
        <v>Chart 9</v>
      </c>
      <c r="B30" s="4" t="s">
        <v>82</v>
      </c>
    </row>
    <row r="31" spans="1:2" x14ac:dyDescent="0.35">
      <c r="A31" s="5" t="str">
        <f>HYPERLINK("#'Chart 10 Sexual orientation'!A1", "Chart 10")</f>
        <v>Chart 10</v>
      </c>
      <c r="B31" s="4" t="s">
        <v>83</v>
      </c>
    </row>
    <row r="32" spans="1:2" x14ac:dyDescent="0.35">
      <c r="A32" s="13" t="str">
        <f>HYPERLINK("#'Chart 11 Location'!A1", "Chart 11")</f>
        <v>Chart 11</v>
      </c>
      <c r="B32" s="4" t="s">
        <v>84</v>
      </c>
    </row>
    <row r="33" spans="1:2" x14ac:dyDescent="0.35">
      <c r="A33" s="13" t="str">
        <f>HYPERLINK("#'Chart 12 Working Pattern'!A1", "Chart 12")</f>
        <v>Chart 12</v>
      </c>
      <c r="B33" s="4" t="s">
        <v>85</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
  <sheetViews>
    <sheetView workbookViewId="0"/>
  </sheetViews>
  <sheetFormatPr defaultColWidth="10.83203125" defaultRowHeight="15.5" x14ac:dyDescent="0.35"/>
  <cols>
    <col min="1" max="1" width="155.75" customWidth="1"/>
  </cols>
  <sheetData>
    <row r="1" spans="1:1" ht="21" x14ac:dyDescent="0.5">
      <c r="A1" s="1" t="s">
        <v>16</v>
      </c>
    </row>
    <row r="2" spans="1:1" x14ac:dyDescent="0.35">
      <c r="A2" t="s">
        <v>58</v>
      </c>
    </row>
    <row r="3" spans="1:1" ht="31" x14ac:dyDescent="0.35">
      <c r="A3" s="6" t="s">
        <v>60</v>
      </c>
    </row>
  </sheetData>
  <pageMargins left="0.7" right="0.7" top="0.75" bottom="0.75" header="0.3" footer="0.3"/>
  <pageSetup paperSize="9"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3"/>
  <sheetViews>
    <sheetView workbookViewId="0"/>
  </sheetViews>
  <sheetFormatPr defaultColWidth="10.83203125" defaultRowHeight="15.5" x14ac:dyDescent="0.35"/>
  <cols>
    <col min="1" max="1" width="155.75" customWidth="1"/>
  </cols>
  <sheetData>
    <row r="1" spans="1:1" ht="21" x14ac:dyDescent="0.5">
      <c r="A1" s="1" t="s">
        <v>17</v>
      </c>
    </row>
    <row r="2" spans="1:1" x14ac:dyDescent="0.35">
      <c r="A2" t="s">
        <v>58</v>
      </c>
    </row>
    <row r="3" spans="1:1" ht="31" x14ac:dyDescent="0.35">
      <c r="A3" s="6" t="s">
        <v>61</v>
      </c>
    </row>
  </sheetData>
  <pageMargins left="0.7" right="0.7" top="0.75" bottom="0.75" header="0.3" footer="0.3"/>
  <pageSetup paperSize="9"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3"/>
  <sheetViews>
    <sheetView workbookViewId="0"/>
  </sheetViews>
  <sheetFormatPr defaultColWidth="10.83203125" defaultRowHeight="15.5" x14ac:dyDescent="0.35"/>
  <cols>
    <col min="1" max="1" width="155.75" customWidth="1"/>
  </cols>
  <sheetData>
    <row r="1" spans="1:1" ht="21" x14ac:dyDescent="0.5">
      <c r="A1" s="1" t="s">
        <v>18</v>
      </c>
    </row>
    <row r="2" spans="1:1" x14ac:dyDescent="0.35">
      <c r="A2" t="s">
        <v>58</v>
      </c>
    </row>
    <row r="3" spans="1:1" ht="31" x14ac:dyDescent="0.35">
      <c r="A3" s="6" t="s">
        <v>62</v>
      </c>
    </row>
  </sheetData>
  <pageMargins left="0.7" right="0.7" top="0.75" bottom="0.75" header="0.3" footer="0.3"/>
  <pageSetup paperSize="9"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3"/>
  <sheetViews>
    <sheetView workbookViewId="0"/>
  </sheetViews>
  <sheetFormatPr defaultColWidth="10.83203125" defaultRowHeight="15.5" x14ac:dyDescent="0.35"/>
  <cols>
    <col min="1" max="1" width="100.75" customWidth="1"/>
  </cols>
  <sheetData>
    <row r="1" spans="1:1" ht="21" x14ac:dyDescent="0.5">
      <c r="A1" s="1" t="s">
        <v>19</v>
      </c>
    </row>
    <row r="2" spans="1:1" x14ac:dyDescent="0.35">
      <c r="A2" t="s">
        <v>58</v>
      </c>
    </row>
    <row r="3" spans="1:1" ht="31" x14ac:dyDescent="0.35">
      <c r="A3" s="6" t="s">
        <v>63</v>
      </c>
    </row>
  </sheetData>
  <pageMargins left="0.7" right="0.7" top="0.75" bottom="0.75" header="0.3" footer="0.3"/>
  <pageSetup paperSize="9"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3"/>
  <sheetViews>
    <sheetView workbookViewId="0"/>
  </sheetViews>
  <sheetFormatPr defaultColWidth="10.83203125" defaultRowHeight="15.5" x14ac:dyDescent="0.35"/>
  <cols>
    <col min="1" max="1" width="100.75" customWidth="1"/>
  </cols>
  <sheetData>
    <row r="1" spans="1:1" ht="21" x14ac:dyDescent="0.5">
      <c r="A1" s="1" t="s">
        <v>20</v>
      </c>
    </row>
    <row r="2" spans="1:1" x14ac:dyDescent="0.35">
      <c r="A2" t="s">
        <v>58</v>
      </c>
    </row>
    <row r="3" spans="1:1" ht="31" x14ac:dyDescent="0.35">
      <c r="A3" s="6" t="s">
        <v>64</v>
      </c>
    </row>
  </sheetData>
  <pageMargins left="0.7" right="0.7" top="0.75" bottom="0.75" header="0.3" footer="0.3"/>
  <pageSetup paperSize="9"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3"/>
  <sheetViews>
    <sheetView workbookViewId="0"/>
  </sheetViews>
  <sheetFormatPr defaultColWidth="10.83203125" defaultRowHeight="15.5" x14ac:dyDescent="0.35"/>
  <cols>
    <col min="1" max="1" width="100.75" customWidth="1"/>
  </cols>
  <sheetData>
    <row r="1" spans="1:1" ht="21" x14ac:dyDescent="0.5">
      <c r="A1" s="1" t="s">
        <v>21</v>
      </c>
    </row>
    <row r="2" spans="1:1" x14ac:dyDescent="0.35">
      <c r="A2" t="s">
        <v>58</v>
      </c>
    </row>
    <row r="3" spans="1:1" ht="31" x14ac:dyDescent="0.35">
      <c r="A3" s="6" t="s">
        <v>65</v>
      </c>
    </row>
  </sheetData>
  <pageMargins left="0.7" right="0.7" top="0.75" bottom="0.75" header="0.3" footer="0.3"/>
  <pageSetup paperSize="9"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3"/>
  <sheetViews>
    <sheetView workbookViewId="0"/>
  </sheetViews>
  <sheetFormatPr defaultColWidth="10.83203125" defaultRowHeight="15.5" x14ac:dyDescent="0.35"/>
  <cols>
    <col min="1" max="1" width="100.75" customWidth="1"/>
  </cols>
  <sheetData>
    <row r="1" spans="1:1" ht="21" x14ac:dyDescent="0.5">
      <c r="A1" s="1" t="s">
        <v>22</v>
      </c>
    </row>
    <row r="2" spans="1:1" x14ac:dyDescent="0.35">
      <c r="A2" t="s">
        <v>58</v>
      </c>
    </row>
    <row r="3" spans="1:1" ht="31" x14ac:dyDescent="0.35">
      <c r="A3" s="6" t="s">
        <v>66</v>
      </c>
    </row>
  </sheetData>
  <pageMargins left="0.7" right="0.7" top="0.75" bottom="0.75" header="0.3" footer="0.3"/>
  <pageSetup paperSize="9"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3"/>
  <sheetViews>
    <sheetView workbookViewId="0"/>
  </sheetViews>
  <sheetFormatPr defaultColWidth="10.83203125" defaultRowHeight="15.5" x14ac:dyDescent="0.35"/>
  <cols>
    <col min="1" max="1" width="100.75" customWidth="1"/>
  </cols>
  <sheetData>
    <row r="1" spans="1:1" ht="21" x14ac:dyDescent="0.5">
      <c r="A1" s="1" t="s">
        <v>23</v>
      </c>
    </row>
    <row r="2" spans="1:1" x14ac:dyDescent="0.35">
      <c r="A2" t="s">
        <v>58</v>
      </c>
    </row>
    <row r="3" spans="1:1" ht="31" x14ac:dyDescent="0.35">
      <c r="A3" s="6" t="s">
        <v>67</v>
      </c>
    </row>
  </sheetData>
  <pageMargins left="0.7" right="0.7" top="0.75" bottom="0.75" header="0.3" footer="0.3"/>
  <pageSetup paperSize="9"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3"/>
  <sheetViews>
    <sheetView workbookViewId="0"/>
  </sheetViews>
  <sheetFormatPr defaultColWidth="10.83203125" defaultRowHeight="15.5" x14ac:dyDescent="0.35"/>
  <cols>
    <col min="1" max="1" width="104.33203125" customWidth="1"/>
  </cols>
  <sheetData>
    <row r="1" spans="1:1" ht="21" x14ac:dyDescent="0.5">
      <c r="A1" s="1" t="s">
        <v>24</v>
      </c>
    </row>
    <row r="2" spans="1:1" x14ac:dyDescent="0.35">
      <c r="A2" t="s">
        <v>58</v>
      </c>
    </row>
    <row r="3" spans="1:1" ht="31" x14ac:dyDescent="0.35">
      <c r="A3" s="6" t="s">
        <v>68</v>
      </c>
    </row>
  </sheetData>
  <pageMargins left="0.7" right="0.7" top="0.75" bottom="0.75" header="0.3" footer="0.3"/>
  <pageSetup paperSize="9"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3"/>
  <sheetViews>
    <sheetView workbookViewId="0"/>
  </sheetViews>
  <sheetFormatPr defaultColWidth="10.83203125" defaultRowHeight="15.5" x14ac:dyDescent="0.35"/>
  <cols>
    <col min="1" max="1" width="100.75" customWidth="1"/>
  </cols>
  <sheetData>
    <row r="1" spans="1:1" ht="21" x14ac:dyDescent="0.5">
      <c r="A1" s="1" t="s">
        <v>25</v>
      </c>
    </row>
    <row r="2" spans="1:1" x14ac:dyDescent="0.35">
      <c r="A2" t="s">
        <v>58</v>
      </c>
    </row>
    <row r="3" spans="1:1" ht="31" x14ac:dyDescent="0.35">
      <c r="A3" s="6" t="s">
        <v>69</v>
      </c>
    </row>
  </sheetData>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6"/>
  <sheetViews>
    <sheetView showGridLines="0" workbookViewId="0"/>
  </sheetViews>
  <sheetFormatPr defaultColWidth="8.5" defaultRowHeight="15.5" x14ac:dyDescent="0.35"/>
  <cols>
    <col min="1" max="1" width="16.25" customWidth="1"/>
    <col min="2" max="2" width="17.5" customWidth="1"/>
    <col min="3" max="3" width="15.08203125" customWidth="1"/>
    <col min="4" max="4" width="15" customWidth="1"/>
  </cols>
  <sheetData>
    <row r="1" spans="1:1" ht="21" x14ac:dyDescent="0.5">
      <c r="A1" s="12" t="s">
        <v>1</v>
      </c>
    </row>
    <row r="96" spans="16:16" x14ac:dyDescent="0.35">
      <c r="P96" s="26"/>
    </row>
  </sheetData>
  <pageMargins left="0.7" right="0.7" top="0.75" bottom="0.75" header="0.3" footer="0.3"/>
  <pageSetup paperSize="9"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3"/>
  <sheetViews>
    <sheetView workbookViewId="0"/>
  </sheetViews>
  <sheetFormatPr defaultColWidth="10.83203125" defaultRowHeight="15.5" x14ac:dyDescent="0.35"/>
  <cols>
    <col min="1" max="1" width="100.75" customWidth="1"/>
  </cols>
  <sheetData>
    <row r="1" spans="1:1" ht="21" x14ac:dyDescent="0.5">
      <c r="A1" s="1" t="s">
        <v>249</v>
      </c>
    </row>
    <row r="2" spans="1:1" x14ac:dyDescent="0.35">
      <c r="A2" t="s">
        <v>58</v>
      </c>
    </row>
    <row r="3" spans="1:1" ht="31" x14ac:dyDescent="0.35">
      <c r="A3" s="6" t="s">
        <v>252</v>
      </c>
    </row>
  </sheetData>
  <pageMargins left="0.7" right="0.7" top="0.75" bottom="0.75" header="0.3" footer="0.3"/>
  <pageSetup paperSize="9"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3"/>
  <sheetViews>
    <sheetView workbookViewId="0"/>
  </sheetViews>
  <sheetFormatPr defaultColWidth="10.83203125" defaultRowHeight="15.5" x14ac:dyDescent="0.35"/>
  <cols>
    <col min="1" max="1" width="155.75" customWidth="1"/>
  </cols>
  <sheetData>
    <row r="1" spans="1:1" ht="21" x14ac:dyDescent="0.5">
      <c r="A1" s="1" t="s">
        <v>250</v>
      </c>
    </row>
    <row r="2" spans="1:1" x14ac:dyDescent="0.35">
      <c r="A2" t="s">
        <v>58</v>
      </c>
    </row>
    <row r="3" spans="1:1" ht="31" x14ac:dyDescent="0.35">
      <c r="A3" s="6" t="s">
        <v>253</v>
      </c>
    </row>
  </sheetData>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
  <sheetViews>
    <sheetView showGridLines="0" workbookViewId="0"/>
  </sheetViews>
  <sheetFormatPr defaultColWidth="10.83203125" defaultRowHeight="15.5" x14ac:dyDescent="0.35"/>
  <cols>
    <col min="1" max="1" width="20.33203125" customWidth="1"/>
    <col min="2" max="2" width="18.1640625" customWidth="1"/>
    <col min="3" max="3" width="16" customWidth="1"/>
    <col min="4" max="4" width="13.6640625" customWidth="1"/>
  </cols>
  <sheetData>
    <row r="1" spans="1:1" ht="21" x14ac:dyDescent="0.5">
      <c r="A1" s="1" t="s">
        <v>2</v>
      </c>
    </row>
    <row r="19" spans="1:4" x14ac:dyDescent="0.35">
      <c r="A19" s="16" t="s">
        <v>242</v>
      </c>
      <c r="B19" s="17" t="s">
        <v>243</v>
      </c>
      <c r="C19" s="17" t="s">
        <v>244</v>
      </c>
      <c r="D19" s="17" t="s">
        <v>245</v>
      </c>
    </row>
    <row r="20" spans="1:4" x14ac:dyDescent="0.35">
      <c r="A20" s="19" t="s">
        <v>246</v>
      </c>
      <c r="B20" s="27">
        <v>0.40100000000000002</v>
      </c>
      <c r="C20" s="27">
        <v>0.251</v>
      </c>
      <c r="D20" s="27">
        <v>0.34699999999999998</v>
      </c>
    </row>
    <row r="21" spans="1:4" x14ac:dyDescent="0.35">
      <c r="A21" s="19" t="s">
        <v>259</v>
      </c>
      <c r="B21" s="27">
        <v>0.40600000000000003</v>
      </c>
      <c r="C21" s="27">
        <v>0.28199999999999997</v>
      </c>
      <c r="D21" s="27">
        <v>0.312</v>
      </c>
    </row>
    <row r="22" spans="1:4" x14ac:dyDescent="0.35">
      <c r="A22" s="19" t="s">
        <v>254</v>
      </c>
      <c r="B22" s="27">
        <v>0.40100000000000002</v>
      </c>
      <c r="C22" s="27">
        <v>0.16800000000000001</v>
      </c>
      <c r="D22" s="27">
        <v>0.43099999999999999</v>
      </c>
    </row>
    <row r="23" spans="1:4" x14ac:dyDescent="0.35">
      <c r="A23" s="19" t="s">
        <v>247</v>
      </c>
      <c r="B23" s="27">
        <v>0.372</v>
      </c>
      <c r="C23" s="27">
        <v>0.30099999999999999</v>
      </c>
      <c r="D23" s="27">
        <v>0.32800000000000001</v>
      </c>
    </row>
    <row r="24" spans="1:4" x14ac:dyDescent="0.35">
      <c r="A24" s="19" t="s">
        <v>260</v>
      </c>
      <c r="B24" s="27">
        <v>0.40100000000000002</v>
      </c>
      <c r="C24" s="27">
        <v>0.28599999999999998</v>
      </c>
      <c r="D24" s="27">
        <v>0.314</v>
      </c>
    </row>
    <row r="25" spans="1:4" x14ac:dyDescent="0.35">
      <c r="A25" s="16"/>
      <c r="B25" s="18"/>
      <c r="C25" s="18"/>
      <c r="D25" s="18"/>
    </row>
  </sheetData>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workbookViewId="0"/>
  </sheetViews>
  <sheetFormatPr defaultColWidth="10.83203125" defaultRowHeight="15.5" x14ac:dyDescent="0.35"/>
  <cols>
    <col min="1" max="1" width="10.75" customWidth="1"/>
    <col min="2" max="2" width="80.75" customWidth="1"/>
    <col min="3" max="3" width="15.75" customWidth="1"/>
  </cols>
  <sheetData>
    <row r="1" spans="1:3" ht="21" x14ac:dyDescent="0.5">
      <c r="A1" s="1" t="s">
        <v>3</v>
      </c>
    </row>
    <row r="2" spans="1:3" x14ac:dyDescent="0.35">
      <c r="A2" t="s">
        <v>42</v>
      </c>
    </row>
    <row r="3" spans="1:3" x14ac:dyDescent="0.35">
      <c r="A3" s="4" t="s">
        <v>72</v>
      </c>
      <c r="B3" s="6" t="s">
        <v>86</v>
      </c>
      <c r="C3" s="4" t="s">
        <v>87</v>
      </c>
    </row>
    <row r="4" spans="1:3" ht="31" x14ac:dyDescent="0.35">
      <c r="A4" s="4" t="s">
        <v>88</v>
      </c>
      <c r="B4" s="6" t="s">
        <v>89</v>
      </c>
      <c r="C4" s="15" t="s">
        <v>90</v>
      </c>
    </row>
    <row r="5" spans="1:3" ht="62" x14ac:dyDescent="0.35">
      <c r="A5" s="4" t="s">
        <v>91</v>
      </c>
      <c r="B5" s="6" t="s">
        <v>92</v>
      </c>
      <c r="C5" s="15" t="s">
        <v>93</v>
      </c>
    </row>
    <row r="6" spans="1:3" ht="31" x14ac:dyDescent="0.35">
      <c r="A6" s="4" t="s">
        <v>94</v>
      </c>
      <c r="B6" s="6" t="s">
        <v>95</v>
      </c>
      <c r="C6" s="15" t="s">
        <v>93</v>
      </c>
    </row>
    <row r="7" spans="1:3" ht="77.5" x14ac:dyDescent="0.35">
      <c r="A7" s="4" t="s">
        <v>96</v>
      </c>
      <c r="B7" s="6" t="s">
        <v>97</v>
      </c>
      <c r="C7" s="15" t="s">
        <v>98</v>
      </c>
    </row>
    <row r="8" spans="1:3" ht="46.5" x14ac:dyDescent="0.35">
      <c r="A8" s="4" t="s">
        <v>99</v>
      </c>
      <c r="B8" s="6" t="s">
        <v>100</v>
      </c>
      <c r="C8" s="15" t="s">
        <v>98</v>
      </c>
    </row>
    <row r="9" spans="1:3" ht="46.5" x14ac:dyDescent="0.35">
      <c r="A9" s="4" t="s">
        <v>101</v>
      </c>
      <c r="B9" s="6" t="s">
        <v>102</v>
      </c>
      <c r="C9" s="15" t="s">
        <v>103</v>
      </c>
    </row>
    <row r="10" spans="1:3" x14ac:dyDescent="0.35">
      <c r="A10" s="4" t="s">
        <v>104</v>
      </c>
      <c r="B10" s="6" t="s">
        <v>105</v>
      </c>
      <c r="C10" s="15" t="s">
        <v>103</v>
      </c>
    </row>
    <row r="11" spans="1:3" ht="31" x14ac:dyDescent="0.35">
      <c r="A11" s="4" t="s">
        <v>106</v>
      </c>
      <c r="B11" s="6" t="s">
        <v>107</v>
      </c>
      <c r="C11" s="15" t="s">
        <v>103</v>
      </c>
    </row>
    <row r="12" spans="1:3" ht="31" x14ac:dyDescent="0.35">
      <c r="A12" s="4" t="s">
        <v>108</v>
      </c>
      <c r="B12" s="6" t="s">
        <v>109</v>
      </c>
      <c r="C12" s="15" t="s">
        <v>103</v>
      </c>
    </row>
    <row r="13" spans="1:3" ht="31" x14ac:dyDescent="0.35">
      <c r="A13" s="4" t="s">
        <v>110</v>
      </c>
      <c r="B13" s="6" t="s">
        <v>111</v>
      </c>
      <c r="C13" s="15" t="s">
        <v>103</v>
      </c>
    </row>
    <row r="14" spans="1:3" ht="46.5" x14ac:dyDescent="0.35">
      <c r="A14" s="4" t="s">
        <v>112</v>
      </c>
      <c r="B14" s="6" t="s">
        <v>113</v>
      </c>
      <c r="C14" s="15" t="s">
        <v>103</v>
      </c>
    </row>
    <row r="15" spans="1:3" ht="31" x14ac:dyDescent="0.35">
      <c r="A15" s="4" t="s">
        <v>114</v>
      </c>
      <c r="B15" s="6" t="s">
        <v>115</v>
      </c>
      <c r="C15" s="15" t="s">
        <v>116</v>
      </c>
    </row>
    <row r="16" spans="1:3" x14ac:dyDescent="0.35">
      <c r="A16" s="4" t="s">
        <v>117</v>
      </c>
      <c r="B16" s="6" t="s">
        <v>118</v>
      </c>
      <c r="C16" s="15" t="s">
        <v>116</v>
      </c>
    </row>
    <row r="17" spans="1:3" ht="77.5" x14ac:dyDescent="0.35">
      <c r="A17" s="4" t="s">
        <v>119</v>
      </c>
      <c r="B17" s="6" t="s">
        <v>120</v>
      </c>
      <c r="C17" s="15" t="s">
        <v>121</v>
      </c>
    </row>
    <row r="18" spans="1:3" ht="31" x14ac:dyDescent="0.35">
      <c r="A18" s="4" t="s">
        <v>122</v>
      </c>
      <c r="B18" s="6" t="s">
        <v>123</v>
      </c>
      <c r="C18" s="15" t="s">
        <v>124</v>
      </c>
    </row>
    <row r="19" spans="1:3" ht="31" x14ac:dyDescent="0.35">
      <c r="A19" s="4" t="s">
        <v>125</v>
      </c>
      <c r="B19" s="6" t="s">
        <v>126</v>
      </c>
      <c r="C19" s="15" t="s">
        <v>127</v>
      </c>
    </row>
    <row r="20" spans="1:3" x14ac:dyDescent="0.35">
      <c r="A20" s="4" t="s">
        <v>128</v>
      </c>
      <c r="B20" s="6" t="s">
        <v>129</v>
      </c>
      <c r="C20" s="15" t="s">
        <v>130</v>
      </c>
    </row>
    <row r="21" spans="1:3" ht="62" x14ac:dyDescent="0.35">
      <c r="A21" s="14" t="s">
        <v>131</v>
      </c>
      <c r="B21" s="6" t="s">
        <v>135</v>
      </c>
      <c r="C21" s="15">
        <v>11</v>
      </c>
    </row>
    <row r="22" spans="1:3" x14ac:dyDescent="0.35">
      <c r="A22" s="14" t="s">
        <v>132</v>
      </c>
      <c r="B22" s="6" t="s">
        <v>136</v>
      </c>
      <c r="C22" s="15">
        <v>11</v>
      </c>
    </row>
    <row r="23" spans="1:3" ht="31" x14ac:dyDescent="0.35">
      <c r="A23" s="14" t="s">
        <v>133</v>
      </c>
      <c r="B23" s="6" t="s">
        <v>137</v>
      </c>
      <c r="C23" s="15">
        <v>11</v>
      </c>
    </row>
    <row r="24" spans="1:3" ht="31" x14ac:dyDescent="0.35">
      <c r="A24" s="14" t="s">
        <v>134</v>
      </c>
      <c r="B24" s="6" t="s">
        <v>138</v>
      </c>
      <c r="C24" s="15">
        <v>11</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2"/>
  <sheetViews>
    <sheetView workbookViewId="0"/>
  </sheetViews>
  <sheetFormatPr defaultColWidth="10.83203125" defaultRowHeight="15.5" x14ac:dyDescent="0.35"/>
  <cols>
    <col min="1" max="1" width="25.75" customWidth="1"/>
    <col min="2" max="4" width="16.75" customWidth="1"/>
  </cols>
  <sheetData>
    <row r="1" spans="1:4" ht="21" x14ac:dyDescent="0.5">
      <c r="A1" s="1" t="s">
        <v>4</v>
      </c>
    </row>
    <row r="2" spans="1:4" x14ac:dyDescent="0.35">
      <c r="A2" t="s">
        <v>43</v>
      </c>
    </row>
    <row r="3" spans="1:4" x14ac:dyDescent="0.35">
      <c r="A3" t="s">
        <v>44</v>
      </c>
    </row>
    <row r="4" spans="1:4" ht="65" customHeight="1" x14ac:dyDescent="0.35">
      <c r="A4" s="2" t="s">
        <v>139</v>
      </c>
      <c r="B4" s="2" t="s">
        <v>140</v>
      </c>
      <c r="C4" s="2" t="s">
        <v>141</v>
      </c>
      <c r="D4" s="2" t="s">
        <v>142</v>
      </c>
    </row>
    <row r="5" spans="1:4" x14ac:dyDescent="0.35">
      <c r="A5" t="s">
        <v>143</v>
      </c>
      <c r="B5" s="7">
        <v>159</v>
      </c>
      <c r="C5" s="7">
        <v>11</v>
      </c>
      <c r="D5" s="8">
        <v>170</v>
      </c>
    </row>
    <row r="6" spans="1:4" x14ac:dyDescent="0.35">
      <c r="A6" t="s">
        <v>144</v>
      </c>
      <c r="B6" s="7">
        <v>234</v>
      </c>
      <c r="C6" s="7">
        <v>13</v>
      </c>
      <c r="D6" s="8">
        <v>247</v>
      </c>
    </row>
    <row r="7" spans="1:4" x14ac:dyDescent="0.35">
      <c r="A7" t="s">
        <v>145</v>
      </c>
      <c r="B7" s="7">
        <v>343</v>
      </c>
      <c r="C7" s="7">
        <v>9</v>
      </c>
      <c r="D7" s="8">
        <v>351</v>
      </c>
    </row>
    <row r="8" spans="1:4" x14ac:dyDescent="0.35">
      <c r="A8" t="s">
        <v>146</v>
      </c>
      <c r="B8" s="7">
        <v>383</v>
      </c>
      <c r="C8" s="7">
        <v>8</v>
      </c>
      <c r="D8" s="8">
        <v>391</v>
      </c>
    </row>
    <row r="9" spans="1:4" x14ac:dyDescent="0.35">
      <c r="A9" t="s">
        <v>147</v>
      </c>
      <c r="B9" s="7">
        <v>418</v>
      </c>
      <c r="C9" s="7">
        <v>14</v>
      </c>
      <c r="D9" s="8">
        <v>432</v>
      </c>
    </row>
    <row r="10" spans="1:4" x14ac:dyDescent="0.35">
      <c r="A10" t="s">
        <v>148</v>
      </c>
      <c r="B10" s="7">
        <v>534</v>
      </c>
      <c r="C10" s="7">
        <v>10</v>
      </c>
      <c r="D10" s="8">
        <v>544</v>
      </c>
    </row>
    <row r="11" spans="1:4" x14ac:dyDescent="0.35">
      <c r="A11" t="s">
        <v>149</v>
      </c>
      <c r="B11" s="7">
        <v>636</v>
      </c>
      <c r="C11" s="7">
        <v>10</v>
      </c>
      <c r="D11" s="8">
        <v>647</v>
      </c>
    </row>
    <row r="12" spans="1:4" x14ac:dyDescent="0.35">
      <c r="A12" t="s">
        <v>150</v>
      </c>
      <c r="B12" s="7">
        <v>795</v>
      </c>
      <c r="C12" s="7">
        <v>15</v>
      </c>
      <c r="D12" s="8">
        <v>810</v>
      </c>
    </row>
    <row r="13" spans="1:4" x14ac:dyDescent="0.35">
      <c r="A13" t="s">
        <v>151</v>
      </c>
      <c r="B13" s="7">
        <v>812</v>
      </c>
      <c r="C13" s="7">
        <v>12</v>
      </c>
      <c r="D13" s="8">
        <v>825</v>
      </c>
    </row>
    <row r="14" spans="1:4" x14ac:dyDescent="0.35">
      <c r="A14" t="s">
        <v>152</v>
      </c>
      <c r="B14" s="7">
        <v>869</v>
      </c>
      <c r="C14" s="7">
        <v>22</v>
      </c>
      <c r="D14" s="8">
        <v>891</v>
      </c>
    </row>
    <row r="15" spans="1:4" x14ac:dyDescent="0.35">
      <c r="A15" t="s">
        <v>153</v>
      </c>
      <c r="B15" s="7">
        <v>1060</v>
      </c>
      <c r="C15" s="7">
        <v>42</v>
      </c>
      <c r="D15" s="8">
        <v>1102</v>
      </c>
    </row>
    <row r="16" spans="1:4" x14ac:dyDescent="0.35">
      <c r="A16" t="s">
        <v>154</v>
      </c>
      <c r="B16" s="7">
        <v>1160</v>
      </c>
      <c r="C16" s="7">
        <v>47</v>
      </c>
      <c r="D16" s="8">
        <v>1207</v>
      </c>
    </row>
    <row r="17" spans="1:4" x14ac:dyDescent="0.35">
      <c r="A17" t="s">
        <v>155</v>
      </c>
      <c r="B17" s="7">
        <v>1417</v>
      </c>
      <c r="C17" s="7">
        <v>61</v>
      </c>
      <c r="D17" s="8">
        <v>1478</v>
      </c>
    </row>
    <row r="18" spans="1:4" x14ac:dyDescent="0.35">
      <c r="A18" t="s">
        <v>156</v>
      </c>
      <c r="B18" s="7">
        <v>1781</v>
      </c>
      <c r="C18" s="7">
        <v>78</v>
      </c>
      <c r="D18" s="8">
        <v>1858</v>
      </c>
    </row>
    <row r="19" spans="1:4" x14ac:dyDescent="0.35">
      <c r="A19" t="s">
        <v>157</v>
      </c>
      <c r="B19" s="7">
        <v>2287</v>
      </c>
      <c r="C19" s="7">
        <v>89</v>
      </c>
      <c r="D19" s="8">
        <v>2376</v>
      </c>
    </row>
    <row r="20" spans="1:4" x14ac:dyDescent="0.35">
      <c r="A20" t="s">
        <v>158</v>
      </c>
      <c r="B20" s="7">
        <v>2977</v>
      </c>
      <c r="C20" s="7">
        <v>83</v>
      </c>
      <c r="D20" s="8">
        <v>3061</v>
      </c>
    </row>
    <row r="21" spans="1:4" x14ac:dyDescent="0.35">
      <c r="A21" t="s">
        <v>159</v>
      </c>
      <c r="B21" s="7">
        <v>3585</v>
      </c>
      <c r="C21" s="7">
        <v>79</v>
      </c>
      <c r="D21" s="8">
        <v>3664</v>
      </c>
    </row>
    <row r="22" spans="1:4" x14ac:dyDescent="0.35">
      <c r="A22" t="s">
        <v>160</v>
      </c>
      <c r="B22" s="7">
        <v>3749</v>
      </c>
      <c r="C22" s="7">
        <v>67</v>
      </c>
      <c r="D22" s="8">
        <v>3816</v>
      </c>
    </row>
    <row r="23" spans="1:4" x14ac:dyDescent="0.35">
      <c r="A23" t="s">
        <v>161</v>
      </c>
      <c r="B23" s="7">
        <v>3798</v>
      </c>
      <c r="C23" s="7">
        <v>56</v>
      </c>
      <c r="D23" s="8">
        <v>3854</v>
      </c>
    </row>
    <row r="24" spans="1:4" x14ac:dyDescent="0.35">
      <c r="A24" t="s">
        <v>162</v>
      </c>
      <c r="B24" s="7">
        <v>3812</v>
      </c>
      <c r="C24" s="7">
        <v>50</v>
      </c>
      <c r="D24" s="8">
        <v>3861</v>
      </c>
    </row>
    <row r="25" spans="1:4" x14ac:dyDescent="0.35">
      <c r="A25" t="s">
        <v>163</v>
      </c>
      <c r="B25" s="7">
        <v>3768</v>
      </c>
      <c r="C25" s="7">
        <v>85</v>
      </c>
      <c r="D25" s="8">
        <v>3852</v>
      </c>
    </row>
    <row r="26" spans="1:4" x14ac:dyDescent="0.35">
      <c r="A26" t="s">
        <v>164</v>
      </c>
      <c r="B26" s="7">
        <v>3731</v>
      </c>
      <c r="C26" s="7">
        <v>90</v>
      </c>
      <c r="D26" s="8">
        <v>3821</v>
      </c>
    </row>
    <row r="27" spans="1:4" x14ac:dyDescent="0.35">
      <c r="A27" t="s">
        <v>165</v>
      </c>
      <c r="B27" s="7">
        <v>3700</v>
      </c>
      <c r="C27" s="7">
        <v>76</v>
      </c>
      <c r="D27" s="8">
        <v>3776</v>
      </c>
    </row>
    <row r="28" spans="1:4" x14ac:dyDescent="0.35">
      <c r="A28" t="s">
        <v>166</v>
      </c>
      <c r="B28" s="7">
        <v>3749</v>
      </c>
      <c r="C28" s="7">
        <v>73</v>
      </c>
      <c r="D28" s="8">
        <v>3822</v>
      </c>
    </row>
    <row r="29" spans="1:4" x14ac:dyDescent="0.35">
      <c r="A29" t="s">
        <v>167</v>
      </c>
      <c r="B29" s="7">
        <v>3849</v>
      </c>
      <c r="C29" s="7">
        <v>60</v>
      </c>
      <c r="D29" s="8">
        <v>3909</v>
      </c>
    </row>
    <row r="30" spans="1:4" x14ac:dyDescent="0.35">
      <c r="A30" t="s">
        <v>168</v>
      </c>
      <c r="B30" s="7">
        <v>3878</v>
      </c>
      <c r="C30" s="7">
        <v>45</v>
      </c>
      <c r="D30" s="8">
        <v>3923</v>
      </c>
    </row>
    <row r="31" spans="1:4" x14ac:dyDescent="0.35">
      <c r="A31" t="s">
        <v>169</v>
      </c>
      <c r="B31" s="7">
        <v>4003</v>
      </c>
      <c r="C31" s="7">
        <v>57</v>
      </c>
      <c r="D31" s="8">
        <v>4060</v>
      </c>
    </row>
    <row r="32" spans="1:4" x14ac:dyDescent="0.35">
      <c r="A32" t="s">
        <v>170</v>
      </c>
      <c r="B32" s="7">
        <v>3954</v>
      </c>
      <c r="C32" s="7">
        <v>47</v>
      </c>
      <c r="D32" s="8">
        <v>4001</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2"/>
  <sheetViews>
    <sheetView workbookViewId="0"/>
  </sheetViews>
  <sheetFormatPr defaultColWidth="10.83203125" defaultRowHeight="15.5" x14ac:dyDescent="0.35"/>
  <cols>
    <col min="1" max="1" width="25.75" customWidth="1"/>
    <col min="2" max="4" width="16.75" customWidth="1"/>
  </cols>
  <sheetData>
    <row r="1" spans="1:4" ht="21" x14ac:dyDescent="0.5">
      <c r="A1" s="1" t="s">
        <v>5</v>
      </c>
    </row>
    <row r="2" spans="1:4" x14ac:dyDescent="0.35">
      <c r="A2" t="s">
        <v>45</v>
      </c>
    </row>
    <row r="3" spans="1:4" x14ac:dyDescent="0.35">
      <c r="A3" t="s">
        <v>44</v>
      </c>
    </row>
    <row r="4" spans="1:4" ht="62" x14ac:dyDescent="0.35">
      <c r="A4" s="2" t="s">
        <v>139</v>
      </c>
      <c r="B4" s="2" t="s">
        <v>171</v>
      </c>
      <c r="C4" s="2" t="s">
        <v>172</v>
      </c>
      <c r="D4" s="2" t="s">
        <v>173</v>
      </c>
    </row>
    <row r="5" spans="1:4" x14ac:dyDescent="0.35">
      <c r="A5" t="s">
        <v>143</v>
      </c>
      <c r="B5" s="7">
        <v>164</v>
      </c>
      <c r="C5" s="7">
        <v>11</v>
      </c>
      <c r="D5" s="8">
        <v>175</v>
      </c>
    </row>
    <row r="6" spans="1:4" x14ac:dyDescent="0.35">
      <c r="A6" t="s">
        <v>144</v>
      </c>
      <c r="B6" s="7">
        <v>240</v>
      </c>
      <c r="C6" s="7">
        <v>13</v>
      </c>
      <c r="D6" s="8">
        <v>253</v>
      </c>
    </row>
    <row r="7" spans="1:4" x14ac:dyDescent="0.35">
      <c r="A7" t="s">
        <v>145</v>
      </c>
      <c r="B7" s="7">
        <v>354</v>
      </c>
      <c r="C7" s="7">
        <v>9</v>
      </c>
      <c r="D7" s="8">
        <v>363</v>
      </c>
    </row>
    <row r="8" spans="1:4" x14ac:dyDescent="0.35">
      <c r="A8" t="s">
        <v>146</v>
      </c>
      <c r="B8" s="7">
        <v>394</v>
      </c>
      <c r="C8" s="7">
        <v>9</v>
      </c>
      <c r="D8" s="8">
        <v>403</v>
      </c>
    </row>
    <row r="9" spans="1:4" x14ac:dyDescent="0.35">
      <c r="A9" t="s">
        <v>147</v>
      </c>
      <c r="B9" s="7">
        <v>429</v>
      </c>
      <c r="C9" s="7">
        <v>15</v>
      </c>
      <c r="D9" s="8">
        <v>444</v>
      </c>
    </row>
    <row r="10" spans="1:4" x14ac:dyDescent="0.35">
      <c r="A10" t="s">
        <v>148</v>
      </c>
      <c r="B10" s="7">
        <v>549</v>
      </c>
      <c r="C10" s="7">
        <v>11</v>
      </c>
      <c r="D10" s="8">
        <v>560</v>
      </c>
    </row>
    <row r="11" spans="1:4" x14ac:dyDescent="0.35">
      <c r="A11" t="s">
        <v>149</v>
      </c>
      <c r="B11" s="7">
        <v>655</v>
      </c>
      <c r="C11" s="7">
        <v>11</v>
      </c>
      <c r="D11" s="8">
        <v>666</v>
      </c>
    </row>
    <row r="12" spans="1:4" x14ac:dyDescent="0.35">
      <c r="A12" t="s">
        <v>150</v>
      </c>
      <c r="B12" s="7">
        <v>821</v>
      </c>
      <c r="C12" s="7">
        <v>16</v>
      </c>
      <c r="D12" s="8">
        <v>837</v>
      </c>
    </row>
    <row r="13" spans="1:4" x14ac:dyDescent="0.35">
      <c r="A13" t="s">
        <v>151</v>
      </c>
      <c r="B13" s="7">
        <v>838</v>
      </c>
      <c r="C13" s="7">
        <v>14</v>
      </c>
      <c r="D13" s="8">
        <v>852</v>
      </c>
    </row>
    <row r="14" spans="1:4" x14ac:dyDescent="0.35">
      <c r="A14" t="s">
        <v>152</v>
      </c>
      <c r="B14" s="7">
        <v>897</v>
      </c>
      <c r="C14" s="7">
        <v>24</v>
      </c>
      <c r="D14" s="8">
        <v>921</v>
      </c>
    </row>
    <row r="15" spans="1:4" x14ac:dyDescent="0.35">
      <c r="A15" t="s">
        <v>153</v>
      </c>
      <c r="B15" s="7">
        <v>1092</v>
      </c>
      <c r="C15" s="7">
        <v>44</v>
      </c>
      <c r="D15" s="8">
        <v>1136</v>
      </c>
    </row>
    <row r="16" spans="1:4" x14ac:dyDescent="0.35">
      <c r="A16" t="s">
        <v>154</v>
      </c>
      <c r="B16" s="7">
        <v>1196</v>
      </c>
      <c r="C16" s="7">
        <v>48</v>
      </c>
      <c r="D16" s="8">
        <v>1244</v>
      </c>
    </row>
    <row r="17" spans="1:4" x14ac:dyDescent="0.35">
      <c r="A17" t="s">
        <v>155</v>
      </c>
      <c r="B17" s="7">
        <v>1463</v>
      </c>
      <c r="C17" s="7">
        <v>63</v>
      </c>
      <c r="D17" s="8">
        <v>1526</v>
      </c>
    </row>
    <row r="18" spans="1:4" x14ac:dyDescent="0.35">
      <c r="A18" t="s">
        <v>156</v>
      </c>
      <c r="B18" s="7">
        <v>1836</v>
      </c>
      <c r="C18" s="7">
        <v>79</v>
      </c>
      <c r="D18" s="8">
        <v>1915</v>
      </c>
    </row>
    <row r="19" spans="1:4" x14ac:dyDescent="0.35">
      <c r="A19" t="s">
        <v>157</v>
      </c>
      <c r="B19" s="7">
        <v>2354</v>
      </c>
      <c r="C19" s="7">
        <v>91</v>
      </c>
      <c r="D19" s="8">
        <v>2445</v>
      </c>
    </row>
    <row r="20" spans="1:4" x14ac:dyDescent="0.35">
      <c r="A20" t="s">
        <v>158</v>
      </c>
      <c r="B20" s="7">
        <v>3078</v>
      </c>
      <c r="C20" s="7">
        <v>86</v>
      </c>
      <c r="D20" s="8">
        <v>3164</v>
      </c>
    </row>
    <row r="21" spans="1:4" x14ac:dyDescent="0.35">
      <c r="A21" t="s">
        <v>159</v>
      </c>
      <c r="B21" s="7">
        <v>3722</v>
      </c>
      <c r="C21" s="7">
        <v>81</v>
      </c>
      <c r="D21" s="8">
        <v>3803</v>
      </c>
    </row>
    <row r="22" spans="1:4" x14ac:dyDescent="0.35">
      <c r="A22" t="s">
        <v>160</v>
      </c>
      <c r="B22" s="7">
        <v>3907</v>
      </c>
      <c r="C22" s="7">
        <v>69</v>
      </c>
      <c r="D22" s="8">
        <v>3976</v>
      </c>
    </row>
    <row r="23" spans="1:4" x14ac:dyDescent="0.35">
      <c r="A23" t="s">
        <v>161</v>
      </c>
      <c r="B23" s="7">
        <v>3968</v>
      </c>
      <c r="C23" s="7">
        <v>59</v>
      </c>
      <c r="D23" s="8">
        <v>4027</v>
      </c>
    </row>
    <row r="24" spans="1:4" x14ac:dyDescent="0.35">
      <c r="A24" t="s">
        <v>162</v>
      </c>
      <c r="B24" s="7">
        <v>3984</v>
      </c>
      <c r="C24" s="7">
        <v>52</v>
      </c>
      <c r="D24" s="8">
        <v>4036</v>
      </c>
    </row>
    <row r="25" spans="1:4" x14ac:dyDescent="0.35">
      <c r="A25" t="s">
        <v>163</v>
      </c>
      <c r="B25" s="7">
        <v>3939</v>
      </c>
      <c r="C25" s="7">
        <v>88</v>
      </c>
      <c r="D25" s="8">
        <v>4027</v>
      </c>
    </row>
    <row r="26" spans="1:4" x14ac:dyDescent="0.35">
      <c r="A26" t="s">
        <v>164</v>
      </c>
      <c r="B26" s="7">
        <v>3903</v>
      </c>
      <c r="C26" s="7">
        <v>94</v>
      </c>
      <c r="D26" s="8">
        <v>3997</v>
      </c>
    </row>
    <row r="27" spans="1:4" x14ac:dyDescent="0.35">
      <c r="A27" t="s">
        <v>165</v>
      </c>
      <c r="B27" s="7">
        <v>3875</v>
      </c>
      <c r="C27" s="7">
        <v>80</v>
      </c>
      <c r="D27" s="8">
        <v>3955</v>
      </c>
    </row>
    <row r="28" spans="1:4" x14ac:dyDescent="0.35">
      <c r="A28" t="s">
        <v>166</v>
      </c>
      <c r="B28" s="7">
        <v>3929</v>
      </c>
      <c r="C28" s="7">
        <v>76</v>
      </c>
      <c r="D28" s="8">
        <v>4005</v>
      </c>
    </row>
    <row r="29" spans="1:4" x14ac:dyDescent="0.35">
      <c r="A29" t="s">
        <v>167</v>
      </c>
      <c r="B29" s="7">
        <v>4036</v>
      </c>
      <c r="C29" s="7">
        <v>62</v>
      </c>
      <c r="D29" s="8">
        <v>4098</v>
      </c>
    </row>
    <row r="30" spans="1:4" x14ac:dyDescent="0.35">
      <c r="A30" t="s">
        <v>168</v>
      </c>
      <c r="B30" s="7">
        <v>4061</v>
      </c>
      <c r="C30" s="7">
        <v>47</v>
      </c>
      <c r="D30" s="8">
        <v>4108</v>
      </c>
    </row>
    <row r="31" spans="1:4" x14ac:dyDescent="0.35">
      <c r="A31" t="s">
        <v>169</v>
      </c>
      <c r="B31" s="7">
        <v>4190</v>
      </c>
      <c r="C31" s="7">
        <v>59</v>
      </c>
      <c r="D31" s="8">
        <v>4249</v>
      </c>
    </row>
    <row r="32" spans="1:4" x14ac:dyDescent="0.35">
      <c r="A32" t="s">
        <v>170</v>
      </c>
      <c r="B32" s="7">
        <v>4144</v>
      </c>
      <c r="C32" s="7">
        <v>48</v>
      </c>
      <c r="D32" s="8">
        <v>4192</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2"/>
  <sheetViews>
    <sheetView workbookViewId="0"/>
  </sheetViews>
  <sheetFormatPr defaultColWidth="10.83203125" defaultRowHeight="15.5" x14ac:dyDescent="0.35"/>
  <cols>
    <col min="1" max="1" width="25.75" customWidth="1"/>
    <col min="2" max="4" width="16.75" customWidth="1"/>
  </cols>
  <sheetData>
    <row r="1" spans="1:4" ht="21" x14ac:dyDescent="0.5">
      <c r="A1" s="1" t="s">
        <v>6</v>
      </c>
    </row>
    <row r="2" spans="1:4" x14ac:dyDescent="0.35">
      <c r="A2" t="s">
        <v>46</v>
      </c>
    </row>
    <row r="3" spans="1:4" x14ac:dyDescent="0.35">
      <c r="A3" t="s">
        <v>44</v>
      </c>
    </row>
    <row r="4" spans="1:4" ht="46.5" x14ac:dyDescent="0.35">
      <c r="A4" s="2" t="s">
        <v>139</v>
      </c>
      <c r="B4" s="2" t="s">
        <v>174</v>
      </c>
      <c r="C4" s="2" t="s">
        <v>175</v>
      </c>
      <c r="D4" s="2" t="s">
        <v>176</v>
      </c>
    </row>
    <row r="5" spans="1:4" x14ac:dyDescent="0.35">
      <c r="A5" t="s">
        <v>143</v>
      </c>
      <c r="B5" s="7">
        <v>10</v>
      </c>
      <c r="C5" s="7">
        <v>6</v>
      </c>
      <c r="D5" s="8">
        <v>16</v>
      </c>
    </row>
    <row r="6" spans="1:4" x14ac:dyDescent="0.35">
      <c r="A6" t="s">
        <v>144</v>
      </c>
      <c r="B6" s="7">
        <v>11</v>
      </c>
      <c r="C6" s="7">
        <v>7</v>
      </c>
      <c r="D6" s="8">
        <v>18</v>
      </c>
    </row>
    <row r="7" spans="1:4" x14ac:dyDescent="0.35">
      <c r="A7" t="s">
        <v>145</v>
      </c>
      <c r="B7" s="7">
        <v>29</v>
      </c>
      <c r="C7" s="7">
        <v>10</v>
      </c>
      <c r="D7" s="8">
        <v>39</v>
      </c>
    </row>
    <row r="8" spans="1:4" x14ac:dyDescent="0.35">
      <c r="A8" t="s">
        <v>146</v>
      </c>
      <c r="B8" s="7">
        <v>39</v>
      </c>
      <c r="C8" s="7">
        <v>23</v>
      </c>
      <c r="D8" s="8">
        <v>62</v>
      </c>
    </row>
    <row r="9" spans="1:4" x14ac:dyDescent="0.35">
      <c r="A9" t="s">
        <v>147</v>
      </c>
      <c r="B9" s="7">
        <v>61</v>
      </c>
      <c r="C9" s="7">
        <v>14</v>
      </c>
      <c r="D9" s="8">
        <v>75</v>
      </c>
    </row>
    <row r="10" spans="1:4" x14ac:dyDescent="0.35">
      <c r="A10" t="s">
        <v>148</v>
      </c>
      <c r="B10" s="7">
        <v>45</v>
      </c>
      <c r="C10" s="7">
        <v>12</v>
      </c>
      <c r="D10" s="8">
        <v>57</v>
      </c>
    </row>
    <row r="11" spans="1:4" x14ac:dyDescent="0.35">
      <c r="A11" t="s">
        <v>149</v>
      </c>
      <c r="B11" s="7">
        <v>51</v>
      </c>
      <c r="C11" s="7">
        <v>59</v>
      </c>
      <c r="D11" s="8">
        <v>110</v>
      </c>
    </row>
    <row r="12" spans="1:4" x14ac:dyDescent="0.35">
      <c r="A12" t="s">
        <v>150</v>
      </c>
      <c r="B12" s="7">
        <v>109</v>
      </c>
      <c r="C12" s="7">
        <v>17</v>
      </c>
      <c r="D12" s="8">
        <v>126</v>
      </c>
    </row>
    <row r="13" spans="1:4" x14ac:dyDescent="0.35">
      <c r="A13" t="s">
        <v>151</v>
      </c>
      <c r="B13" s="7">
        <v>148</v>
      </c>
      <c r="C13" s="7">
        <v>16</v>
      </c>
      <c r="D13" s="8">
        <v>164</v>
      </c>
    </row>
    <row r="14" spans="1:4" x14ac:dyDescent="0.35">
      <c r="A14" t="s">
        <v>152</v>
      </c>
      <c r="B14" s="7">
        <v>260</v>
      </c>
      <c r="C14" s="7">
        <v>20</v>
      </c>
      <c r="D14" s="8">
        <v>280</v>
      </c>
    </row>
    <row r="15" spans="1:4" x14ac:dyDescent="0.35">
      <c r="A15" t="s">
        <v>153</v>
      </c>
      <c r="B15" s="7">
        <v>239</v>
      </c>
      <c r="C15" s="7">
        <v>110</v>
      </c>
      <c r="D15" s="8">
        <v>349</v>
      </c>
    </row>
    <row r="16" spans="1:4" x14ac:dyDescent="0.35">
      <c r="A16" t="s">
        <v>154</v>
      </c>
      <c r="B16" s="7">
        <v>222</v>
      </c>
      <c r="C16" s="7">
        <v>94</v>
      </c>
      <c r="D16" s="8">
        <v>316</v>
      </c>
    </row>
    <row r="17" spans="1:4" x14ac:dyDescent="0.35">
      <c r="A17" t="s">
        <v>155</v>
      </c>
      <c r="B17" s="7">
        <v>139</v>
      </c>
      <c r="C17" s="7">
        <v>112</v>
      </c>
      <c r="D17" s="8">
        <v>251</v>
      </c>
    </row>
    <row r="18" spans="1:4" x14ac:dyDescent="0.35">
      <c r="A18" t="s">
        <v>156</v>
      </c>
      <c r="B18" s="7">
        <v>56</v>
      </c>
      <c r="C18" s="7">
        <v>122</v>
      </c>
      <c r="D18" s="8">
        <v>178</v>
      </c>
    </row>
    <row r="19" spans="1:4" x14ac:dyDescent="0.35">
      <c r="A19" t="s">
        <v>157</v>
      </c>
      <c r="B19" s="7">
        <v>46</v>
      </c>
      <c r="C19" s="7">
        <v>120</v>
      </c>
      <c r="D19" s="8">
        <v>166</v>
      </c>
    </row>
    <row r="20" spans="1:4" x14ac:dyDescent="0.35">
      <c r="A20" t="s">
        <v>158</v>
      </c>
      <c r="B20" s="7">
        <v>43</v>
      </c>
      <c r="C20" s="7">
        <v>117</v>
      </c>
      <c r="D20" s="8">
        <v>160</v>
      </c>
    </row>
    <row r="21" spans="1:4" x14ac:dyDescent="0.35">
      <c r="A21" t="s">
        <v>159</v>
      </c>
      <c r="B21" s="7">
        <v>208</v>
      </c>
      <c r="C21" s="7">
        <v>105</v>
      </c>
      <c r="D21" s="8">
        <v>313</v>
      </c>
    </row>
    <row r="22" spans="1:4" x14ac:dyDescent="0.35">
      <c r="A22" t="s">
        <v>160</v>
      </c>
      <c r="B22" s="7">
        <v>177</v>
      </c>
      <c r="C22" s="7">
        <v>92</v>
      </c>
      <c r="D22" s="8">
        <v>269</v>
      </c>
    </row>
    <row r="23" spans="1:4" x14ac:dyDescent="0.35">
      <c r="A23" t="s">
        <v>161</v>
      </c>
      <c r="B23" s="7">
        <v>118</v>
      </c>
      <c r="C23" s="7">
        <v>95</v>
      </c>
      <c r="D23" s="8">
        <v>213</v>
      </c>
    </row>
    <row r="24" spans="1:4" x14ac:dyDescent="0.35">
      <c r="A24" t="s">
        <v>162</v>
      </c>
      <c r="B24" s="7">
        <v>22</v>
      </c>
      <c r="C24" s="7">
        <v>89</v>
      </c>
      <c r="D24" s="8">
        <v>111</v>
      </c>
    </row>
    <row r="25" spans="1:4" x14ac:dyDescent="0.35">
      <c r="A25" t="s">
        <v>163</v>
      </c>
      <c r="B25" s="7">
        <v>28</v>
      </c>
      <c r="C25" s="7">
        <v>72</v>
      </c>
      <c r="D25" s="8">
        <v>100</v>
      </c>
    </row>
    <row r="26" spans="1:4" x14ac:dyDescent="0.35">
      <c r="A26" t="s">
        <v>164</v>
      </c>
      <c r="B26" s="7">
        <v>61</v>
      </c>
      <c r="C26" s="7">
        <v>89</v>
      </c>
      <c r="D26" s="8">
        <v>150</v>
      </c>
    </row>
    <row r="27" spans="1:4" x14ac:dyDescent="0.35">
      <c r="A27" t="s">
        <v>165</v>
      </c>
      <c r="B27" s="7">
        <v>38</v>
      </c>
      <c r="C27" s="7">
        <v>78</v>
      </c>
      <c r="D27" s="8">
        <v>116</v>
      </c>
    </row>
    <row r="28" spans="1:4" x14ac:dyDescent="0.35">
      <c r="A28" t="s">
        <v>166</v>
      </c>
      <c r="B28" s="7">
        <v>29</v>
      </c>
      <c r="C28" s="7">
        <v>95</v>
      </c>
      <c r="D28" s="8">
        <v>124</v>
      </c>
    </row>
    <row r="29" spans="1:4" x14ac:dyDescent="0.35">
      <c r="A29" t="s">
        <v>167</v>
      </c>
      <c r="B29" s="7">
        <v>92</v>
      </c>
      <c r="C29" s="7">
        <v>85</v>
      </c>
      <c r="D29" s="8">
        <v>177</v>
      </c>
    </row>
    <row r="30" spans="1:4" x14ac:dyDescent="0.35">
      <c r="A30" t="s">
        <v>168</v>
      </c>
      <c r="B30" s="7">
        <v>69</v>
      </c>
      <c r="C30" s="7">
        <v>80</v>
      </c>
      <c r="D30" s="8">
        <v>149</v>
      </c>
    </row>
    <row r="31" spans="1:4" x14ac:dyDescent="0.35">
      <c r="A31" t="s">
        <v>169</v>
      </c>
      <c r="B31" s="7">
        <v>59</v>
      </c>
      <c r="C31" s="7">
        <v>75</v>
      </c>
      <c r="D31" s="8">
        <v>134</v>
      </c>
    </row>
    <row r="32" spans="1:4" x14ac:dyDescent="0.35">
      <c r="A32" t="s">
        <v>170</v>
      </c>
      <c r="B32" s="7">
        <v>7</v>
      </c>
      <c r="C32" s="7">
        <v>60</v>
      </c>
      <c r="D32" s="8">
        <v>67</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2"/>
  <sheetViews>
    <sheetView workbookViewId="0"/>
  </sheetViews>
  <sheetFormatPr defaultColWidth="10.83203125" defaultRowHeight="15.5" x14ac:dyDescent="0.35"/>
  <cols>
    <col min="1" max="1" width="25.75" customWidth="1"/>
    <col min="2" max="5" width="16.75" customWidth="1"/>
  </cols>
  <sheetData>
    <row r="1" spans="1:5" ht="21" x14ac:dyDescent="0.5">
      <c r="A1" s="1" t="s">
        <v>7</v>
      </c>
    </row>
    <row r="2" spans="1:5" x14ac:dyDescent="0.35">
      <c r="A2" t="s">
        <v>47</v>
      </c>
    </row>
    <row r="3" spans="1:5" x14ac:dyDescent="0.35">
      <c r="A3" t="s">
        <v>44</v>
      </c>
    </row>
    <row r="4" spans="1:5" ht="46.5" x14ac:dyDescent="0.35">
      <c r="A4" s="2" t="s">
        <v>139</v>
      </c>
      <c r="B4" s="2" t="s">
        <v>177</v>
      </c>
      <c r="C4" s="2" t="s">
        <v>178</v>
      </c>
      <c r="D4" s="2" t="s">
        <v>179</v>
      </c>
      <c r="E4" s="2" t="s">
        <v>180</v>
      </c>
    </row>
    <row r="5" spans="1:5" x14ac:dyDescent="0.35">
      <c r="A5" t="s">
        <v>143</v>
      </c>
      <c r="B5" s="9">
        <v>3.4</v>
      </c>
      <c r="C5" s="9">
        <v>3.7</v>
      </c>
      <c r="D5" s="9">
        <v>7.2</v>
      </c>
      <c r="E5" s="10">
        <v>3.2</v>
      </c>
    </row>
    <row r="6" spans="1:5" x14ac:dyDescent="0.35">
      <c r="A6" t="s">
        <v>144</v>
      </c>
      <c r="B6" s="9">
        <v>3.2</v>
      </c>
      <c r="C6" s="9">
        <v>3.6</v>
      </c>
      <c r="D6" s="9">
        <v>6.8</v>
      </c>
      <c r="E6" s="10">
        <v>3</v>
      </c>
    </row>
    <row r="7" spans="1:5" x14ac:dyDescent="0.35">
      <c r="A7" t="s">
        <v>145</v>
      </c>
      <c r="B7" s="9">
        <v>3.8</v>
      </c>
      <c r="C7" s="9">
        <v>3.2</v>
      </c>
      <c r="D7" s="9">
        <v>7</v>
      </c>
      <c r="E7" s="10">
        <v>3.1</v>
      </c>
    </row>
    <row r="8" spans="1:5" x14ac:dyDescent="0.35">
      <c r="A8" t="s">
        <v>146</v>
      </c>
      <c r="B8" s="9">
        <v>3.7</v>
      </c>
      <c r="C8" s="9">
        <v>3.3</v>
      </c>
      <c r="D8" s="9">
        <v>7.1</v>
      </c>
      <c r="E8" s="10">
        <v>3.1</v>
      </c>
    </row>
    <row r="9" spans="1:5" x14ac:dyDescent="0.35">
      <c r="A9" t="s">
        <v>147</v>
      </c>
      <c r="B9" s="9">
        <v>3.9</v>
      </c>
      <c r="C9" s="9">
        <v>3.2</v>
      </c>
      <c r="D9" s="9">
        <v>7</v>
      </c>
      <c r="E9" s="10">
        <v>3.1</v>
      </c>
    </row>
    <row r="10" spans="1:5" x14ac:dyDescent="0.35">
      <c r="A10" t="s">
        <v>148</v>
      </c>
      <c r="B10" s="9">
        <v>3.9</v>
      </c>
      <c r="C10" s="9">
        <v>2.9</v>
      </c>
      <c r="D10" s="9">
        <v>6.9</v>
      </c>
      <c r="E10" s="10">
        <v>3.1</v>
      </c>
    </row>
    <row r="11" spans="1:5" x14ac:dyDescent="0.35">
      <c r="A11" t="s">
        <v>149</v>
      </c>
      <c r="B11" s="9">
        <v>4.0999999999999996</v>
      </c>
      <c r="C11" s="9">
        <v>2.9</v>
      </c>
      <c r="D11" s="9">
        <v>7.1</v>
      </c>
      <c r="E11" s="10">
        <v>3.1</v>
      </c>
    </row>
    <row r="12" spans="1:5" x14ac:dyDescent="0.35">
      <c r="A12" t="s">
        <v>150</v>
      </c>
      <c r="B12" s="9">
        <v>3.7</v>
      </c>
      <c r="C12" s="9">
        <v>2.2999999999999998</v>
      </c>
      <c r="D12" s="9">
        <v>6</v>
      </c>
      <c r="E12" s="10">
        <v>2.7</v>
      </c>
    </row>
    <row r="13" spans="1:5" x14ac:dyDescent="0.35">
      <c r="A13" t="s">
        <v>151</v>
      </c>
      <c r="B13" s="9">
        <v>3.2</v>
      </c>
      <c r="C13" s="9">
        <v>2.2000000000000002</v>
      </c>
      <c r="D13" s="9">
        <v>5.3</v>
      </c>
      <c r="E13" s="10">
        <v>2.4</v>
      </c>
    </row>
    <row r="14" spans="1:5" x14ac:dyDescent="0.35">
      <c r="A14" t="s">
        <v>152</v>
      </c>
      <c r="B14" s="9">
        <v>2.8</v>
      </c>
      <c r="C14" s="9">
        <v>2.8</v>
      </c>
      <c r="D14" s="9">
        <v>5.6</v>
      </c>
      <c r="E14" s="10">
        <v>2.5</v>
      </c>
    </row>
    <row r="15" spans="1:5" x14ac:dyDescent="0.35">
      <c r="A15" t="s">
        <v>153</v>
      </c>
      <c r="B15" s="9">
        <v>2.2999999999999998</v>
      </c>
      <c r="C15" s="9">
        <v>2.6</v>
      </c>
      <c r="D15" s="9">
        <v>4.9000000000000004</v>
      </c>
      <c r="E15" s="10">
        <v>2.2000000000000002</v>
      </c>
    </row>
    <row r="16" spans="1:5" x14ac:dyDescent="0.35">
      <c r="A16" t="s">
        <v>154</v>
      </c>
      <c r="B16" s="9">
        <v>2.2999999999999998</v>
      </c>
      <c r="C16" s="9">
        <v>2.7</v>
      </c>
      <c r="D16" s="9">
        <v>5</v>
      </c>
      <c r="E16" s="10">
        <v>2.2000000000000002</v>
      </c>
    </row>
    <row r="17" spans="1:5" x14ac:dyDescent="0.35">
      <c r="A17" t="s">
        <v>155</v>
      </c>
      <c r="B17" s="9">
        <v>2.7</v>
      </c>
      <c r="C17" s="9">
        <v>2.7</v>
      </c>
      <c r="D17" s="9">
        <v>5.4</v>
      </c>
      <c r="E17" s="10">
        <v>2.4</v>
      </c>
    </row>
    <row r="18" spans="1:5" x14ac:dyDescent="0.35">
      <c r="A18" t="s">
        <v>156</v>
      </c>
      <c r="B18" s="9">
        <v>2.9</v>
      </c>
      <c r="C18" s="9">
        <v>2.6</v>
      </c>
      <c r="D18" s="9">
        <v>5.5</v>
      </c>
      <c r="E18" s="10">
        <v>2.4</v>
      </c>
    </row>
    <row r="19" spans="1:5" x14ac:dyDescent="0.35">
      <c r="A19" t="s">
        <v>157</v>
      </c>
      <c r="B19" s="9">
        <v>3.5</v>
      </c>
      <c r="C19" s="9">
        <v>2.5</v>
      </c>
      <c r="D19" s="9">
        <v>6</v>
      </c>
      <c r="E19" s="10">
        <v>2.6</v>
      </c>
    </row>
    <row r="20" spans="1:5" x14ac:dyDescent="0.35">
      <c r="A20" t="s">
        <v>158</v>
      </c>
      <c r="B20" s="9">
        <v>3.4</v>
      </c>
      <c r="C20" s="9">
        <v>2.4</v>
      </c>
      <c r="D20" s="9">
        <v>5.8</v>
      </c>
      <c r="E20" s="10">
        <v>2.6</v>
      </c>
    </row>
    <row r="21" spans="1:5" x14ac:dyDescent="0.35">
      <c r="A21" t="s">
        <v>159</v>
      </c>
      <c r="B21" s="9">
        <v>3.2</v>
      </c>
      <c r="C21" s="9">
        <v>2.2999999999999998</v>
      </c>
      <c r="D21" s="9">
        <v>5.5</v>
      </c>
      <c r="E21" s="10">
        <v>2.4</v>
      </c>
    </row>
    <row r="22" spans="1:5" x14ac:dyDescent="0.35">
      <c r="A22" t="s">
        <v>160</v>
      </c>
      <c r="B22" s="9">
        <v>3.4</v>
      </c>
      <c r="C22" s="9">
        <v>2.4</v>
      </c>
      <c r="D22" s="9">
        <v>5.9</v>
      </c>
      <c r="E22" s="10">
        <v>2.6</v>
      </c>
    </row>
    <row r="23" spans="1:5" x14ac:dyDescent="0.35">
      <c r="A23" t="s">
        <v>161</v>
      </c>
      <c r="B23" s="9">
        <v>3.6</v>
      </c>
      <c r="C23" s="9">
        <v>2.8</v>
      </c>
      <c r="D23" s="9">
        <v>6.4</v>
      </c>
      <c r="E23" s="10">
        <v>2.8</v>
      </c>
    </row>
    <row r="24" spans="1:5" x14ac:dyDescent="0.35">
      <c r="A24" t="s">
        <v>162</v>
      </c>
      <c r="B24" s="9">
        <v>3.5</v>
      </c>
      <c r="C24" s="9">
        <v>3.4</v>
      </c>
      <c r="D24" s="9">
        <v>7</v>
      </c>
      <c r="E24" s="10">
        <v>3.1</v>
      </c>
    </row>
    <row r="25" spans="1:5" x14ac:dyDescent="0.35">
      <c r="A25" t="s">
        <v>163</v>
      </c>
      <c r="B25" s="9">
        <v>3.8</v>
      </c>
      <c r="C25" s="9">
        <v>4.3</v>
      </c>
      <c r="D25" s="9">
        <v>8.1</v>
      </c>
      <c r="E25" s="10">
        <v>3.57</v>
      </c>
    </row>
    <row r="26" spans="1:5" x14ac:dyDescent="0.35">
      <c r="A26" t="s">
        <v>164</v>
      </c>
      <c r="B26" s="9">
        <v>4</v>
      </c>
      <c r="C26" s="9">
        <v>4.9000000000000004</v>
      </c>
      <c r="D26" s="9">
        <v>8.9</v>
      </c>
      <c r="E26" s="10">
        <v>3.9</v>
      </c>
    </row>
    <row r="27" spans="1:5" x14ac:dyDescent="0.35">
      <c r="A27" t="s">
        <v>165</v>
      </c>
      <c r="B27" s="9">
        <v>4.2</v>
      </c>
      <c r="C27" s="9">
        <v>5.3</v>
      </c>
      <c r="D27" s="9">
        <v>9.5</v>
      </c>
      <c r="E27" s="10">
        <v>4.2</v>
      </c>
    </row>
    <row r="28" spans="1:5" x14ac:dyDescent="0.35">
      <c r="A28" t="s">
        <v>166</v>
      </c>
      <c r="B28" s="9">
        <v>4.4000000000000004</v>
      </c>
      <c r="C28" s="9">
        <v>5.7</v>
      </c>
      <c r="D28" s="9">
        <v>10.1</v>
      </c>
      <c r="E28" s="10">
        <v>4.5</v>
      </c>
    </row>
    <row r="29" spans="1:5" x14ac:dyDescent="0.35">
      <c r="A29" t="s">
        <v>167</v>
      </c>
      <c r="B29" s="9">
        <v>4.5</v>
      </c>
      <c r="C29" s="9">
        <v>5.5</v>
      </c>
      <c r="D29" s="9">
        <v>10.1</v>
      </c>
      <c r="E29" s="10">
        <v>4.5</v>
      </c>
    </row>
    <row r="30" spans="1:5" x14ac:dyDescent="0.35">
      <c r="A30" t="s">
        <v>168</v>
      </c>
      <c r="B30" s="9">
        <v>4.9000000000000004</v>
      </c>
      <c r="C30" s="9">
        <v>5.3</v>
      </c>
      <c r="D30" s="9">
        <v>10.3</v>
      </c>
      <c r="E30" s="10">
        <v>4.5</v>
      </c>
    </row>
    <row r="31" spans="1:5" x14ac:dyDescent="0.35">
      <c r="A31" t="s">
        <v>169</v>
      </c>
      <c r="B31" s="9">
        <v>4.9000000000000004</v>
      </c>
      <c r="C31" s="9">
        <v>5.3</v>
      </c>
      <c r="D31" s="9">
        <v>10.1</v>
      </c>
      <c r="E31" s="10">
        <v>4.5</v>
      </c>
    </row>
    <row r="32" spans="1:5" x14ac:dyDescent="0.35">
      <c r="A32" t="s">
        <v>170</v>
      </c>
      <c r="B32" s="9">
        <v>5.0999999999999996</v>
      </c>
      <c r="C32" s="9">
        <v>5</v>
      </c>
      <c r="D32" s="9">
        <v>10.1</v>
      </c>
      <c r="E32" s="10">
        <v>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Cover sheet</vt:lpstr>
      <vt:lpstr>Contents</vt:lpstr>
      <vt:lpstr>Further details</vt:lpstr>
      <vt:lpstr>Diversity data source revision</vt:lpstr>
      <vt:lpstr>Notes</vt:lpstr>
      <vt:lpstr>Table 1 FTE Directly employed</vt:lpstr>
      <vt:lpstr>Table C1 HC Directly employed</vt:lpstr>
      <vt:lpstr>Table 2 HC Contingent workers</vt:lpstr>
      <vt:lpstr>Table 3 Sickness absence</vt:lpstr>
      <vt:lpstr>Table 4 Age</vt:lpstr>
      <vt:lpstr>Table 5 Disability</vt:lpstr>
      <vt:lpstr>Table 6 Ethnic group</vt:lpstr>
      <vt:lpstr>Table 7 Sex</vt:lpstr>
      <vt:lpstr>Table 8 Marital status</vt:lpstr>
      <vt:lpstr>Table 9 Religion</vt:lpstr>
      <vt:lpstr>Table 10 Sexual orientation</vt:lpstr>
      <vt:lpstr>Table 11 Location</vt:lpstr>
      <vt:lpstr>Table 12 Working Pattern</vt:lpstr>
      <vt:lpstr>Chart 1 FTE Directly Employed</vt:lpstr>
      <vt:lpstr>Chart C1 HC Directly Employed</vt:lpstr>
      <vt:lpstr>Chart 2 HC Contingent Workers</vt:lpstr>
      <vt:lpstr>Chart 3 Sickness Absence</vt:lpstr>
      <vt:lpstr>Chart 4 Age</vt:lpstr>
      <vt:lpstr>Chart 5 Disability</vt:lpstr>
      <vt:lpstr>Chart 6 Ethnic group</vt:lpstr>
      <vt:lpstr>Chart 7 Sex</vt:lpstr>
      <vt:lpstr>Chart 8 Marital status</vt:lpstr>
      <vt:lpstr>Chart 9 Religion</vt:lpstr>
      <vt:lpstr>Chart 10 Sexual orientation</vt:lpstr>
      <vt:lpstr>Chart 11 Location</vt:lpstr>
      <vt:lpstr>Chart 12 Working Pattern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2025-09-11T14:36:45Z</dcterms:created>
  <dcterms:modified xsi:type="dcterms:W3CDTF">2025-09-11T14:36:52Z</dcterms:modified>
</cp:coreProperties>
</file>