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s0177a\datashare\Social_Security_Scotland\Statistics\YCG\YCG_Official_Statistical_Publications\Publication_June_2023\Final documents\"/>
    </mc:Choice>
  </mc:AlternateContent>
  <xr:revisionPtr revIDLastSave="0" documentId="8_{5D71F127-B747-4F7A-89EE-044FEA2C77FE}" xr6:coauthVersionLast="47" xr6:coauthVersionMax="47" xr10:uidLastSave="{00000000-0000-0000-0000-000000000000}"/>
  <bookViews>
    <workbookView xWindow="-120" yWindow="-120" windowWidth="29040" windowHeight="15840" tabRatio="817" xr2:uid="{00000000-000D-0000-FFFF-FFFF00000000}"/>
  </bookViews>
  <sheets>
    <sheet name="Table of Contents" sheetId="1" r:id="rId1"/>
    <sheet name="Table 1 Applications by month" sheetId="2" r:id="rId2"/>
    <sheet name="Table 2 Applications by channel" sheetId="3" r:id="rId3"/>
    <sheet name="Table 3 Applications by age" sheetId="4" r:id="rId4"/>
    <sheet name="Table 4 Applications by LA" sheetId="5" r:id="rId5"/>
    <sheet name="Table 5 Cared for People" sheetId="6" r:id="rId6"/>
    <sheet name="Table 6 Processing Times" sheetId="7" r:id="rId7"/>
    <sheet name="Table 7 Payments by LA" sheetId="8" r:id="rId8"/>
    <sheet name="Table 8 Payments by month" sheetId="9" r:id="rId9"/>
    <sheet name="Table 9 Clients by payments" sheetId="10" r:id="rId10"/>
    <sheet name="Table 10 Clients paid" sheetId="11" r:id="rId11"/>
    <sheet name="Table 11 Re-determinations" sheetId="12" r:id="rId12"/>
    <sheet name="Chart 1 Applications by month" sheetId="13" r:id="rId13"/>
    <sheet name="Table 3 - Full data" sheetId="14" r:id="rId14"/>
    <sheet name="Table 4 - Full data" sheetId="15" r:id="rId15"/>
    <sheet name="Table 7 - Full data" sheetId="16" r:id="rId16"/>
    <sheet name="Financial year lookup" sheetId="17" r:id="rId17"/>
  </sheets>
  <definedNames>
    <definedName name="_xlnm._FilterDatabase" localSheetId="13" hidden="1">'Table 3 - Full data'!$L$1:$L$31</definedName>
    <definedName name="_xlnm._FilterDatabase" localSheetId="14" hidden="1">'Table 4 - Full data'!$L$1:$L$217</definedName>
    <definedName name="_xlnm._FilterDatabase" localSheetId="15" hidden="1">'Table 7 - Full data'!$F$1:$F$217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6" l="1"/>
  <c r="F4"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13" i="16"/>
  <c r="F114" i="16"/>
  <c r="F115" i="16"/>
  <c r="F116" i="16"/>
  <c r="F117" i="16"/>
  <c r="F118" i="16"/>
  <c r="F119" i="16"/>
  <c r="F120" i="16"/>
  <c r="F121" i="16"/>
  <c r="F122" i="16"/>
  <c r="F123" i="16"/>
  <c r="F124" i="16"/>
  <c r="F125" i="16"/>
  <c r="F126" i="16"/>
  <c r="F127" i="16"/>
  <c r="F128" i="16"/>
  <c r="F129" i="16"/>
  <c r="F130" i="16"/>
  <c r="F131" i="16"/>
  <c r="F132" i="16"/>
  <c r="F133" i="16"/>
  <c r="F134" i="16"/>
  <c r="F135" i="16"/>
  <c r="F136" i="16"/>
  <c r="F137" i="16"/>
  <c r="F138" i="16"/>
  <c r="F139" i="16"/>
  <c r="F140" i="16"/>
  <c r="F141" i="16"/>
  <c r="F142" i="16"/>
  <c r="F143" i="16"/>
  <c r="F144" i="16"/>
  <c r="F145" i="16"/>
  <c r="F146" i="16"/>
  <c r="F147" i="16"/>
  <c r="F148" i="16"/>
  <c r="F149" i="16"/>
  <c r="F150" i="16"/>
  <c r="F151" i="16"/>
  <c r="F152" i="16"/>
  <c r="F153" i="16"/>
  <c r="F154" i="16"/>
  <c r="F155" i="16"/>
  <c r="F156" i="16"/>
  <c r="F157" i="16"/>
  <c r="F158" i="16"/>
  <c r="F159" i="16"/>
  <c r="F160" i="16"/>
  <c r="F161" i="16"/>
  <c r="F162" i="16"/>
  <c r="F163" i="16"/>
  <c r="F164" i="16"/>
  <c r="F165" i="16"/>
  <c r="F166" i="16"/>
  <c r="F167" i="16"/>
  <c r="F168" i="16"/>
  <c r="F169" i="16"/>
  <c r="F170" i="16"/>
  <c r="F171" i="16"/>
  <c r="F172" i="16"/>
  <c r="F173" i="16"/>
  <c r="F174" i="16"/>
  <c r="F175" i="16"/>
  <c r="F176" i="16"/>
  <c r="F177" i="16"/>
  <c r="F178" i="16"/>
  <c r="F179" i="16"/>
  <c r="F180" i="16"/>
  <c r="F181" i="16"/>
  <c r="F182" i="16"/>
  <c r="F183" i="16"/>
  <c r="F184" i="16"/>
  <c r="F185" i="16"/>
  <c r="F186" i="16"/>
  <c r="F187" i="16"/>
  <c r="F188" i="16"/>
  <c r="F189" i="16"/>
  <c r="F190" i="16"/>
  <c r="F191" i="16"/>
  <c r="F192" i="16"/>
  <c r="F193" i="16"/>
  <c r="F194" i="16"/>
  <c r="F195" i="16"/>
  <c r="F196" i="16"/>
  <c r="F197" i="16"/>
  <c r="F198" i="16"/>
  <c r="F199" i="16"/>
  <c r="F200" i="16"/>
  <c r="F201" i="16"/>
  <c r="F202" i="16"/>
  <c r="F203" i="16"/>
  <c r="F204" i="16"/>
  <c r="F205" i="16"/>
  <c r="F206" i="16"/>
  <c r="F207" i="16"/>
  <c r="F208" i="16"/>
  <c r="F209" i="16"/>
  <c r="F210" i="16"/>
  <c r="F211" i="16"/>
  <c r="F212" i="16"/>
  <c r="F213" i="16"/>
  <c r="F214" i="16"/>
  <c r="F215" i="16"/>
  <c r="F216" i="16"/>
  <c r="F217" i="16"/>
  <c r="F2" i="16"/>
  <c r="L3" i="15"/>
  <c r="L4" i="15"/>
  <c r="L5" i="15"/>
  <c r="L6" i="15"/>
  <c r="L7" i="15"/>
  <c r="L8" i="15"/>
  <c r="L9" i="15"/>
  <c r="L10" i="15"/>
  <c r="L11" i="15"/>
  <c r="L12" i="15"/>
  <c r="L13" i="15"/>
  <c r="L14" i="15"/>
  <c r="L15" i="15"/>
  <c r="L16" i="15"/>
  <c r="L17" i="15"/>
  <c r="L18" i="15"/>
  <c r="L19" i="15"/>
  <c r="L20" i="15"/>
  <c r="L21" i="15"/>
  <c r="L22" i="15"/>
  <c r="L23" i="15"/>
  <c r="L24" i="15"/>
  <c r="L25" i="15"/>
  <c r="L26" i="15"/>
  <c r="L27" i="15"/>
  <c r="L28" i="15"/>
  <c r="L29" i="15"/>
  <c r="L30" i="15"/>
  <c r="L31" i="15"/>
  <c r="L32" i="15"/>
  <c r="L33" i="15"/>
  <c r="L34" i="15"/>
  <c r="L35" i="15"/>
  <c r="L36" i="15"/>
  <c r="L37" i="15"/>
  <c r="L38" i="15"/>
  <c r="L39" i="15"/>
  <c r="L40" i="15"/>
  <c r="L41" i="15"/>
  <c r="L42" i="15"/>
  <c r="L43" i="15"/>
  <c r="L44" i="15"/>
  <c r="L45" i="15"/>
  <c r="L46" i="15"/>
  <c r="L47" i="15"/>
  <c r="L48" i="15"/>
  <c r="L49" i="15"/>
  <c r="L50" i="15"/>
  <c r="L51" i="15"/>
  <c r="L52" i="15"/>
  <c r="L53" i="15"/>
  <c r="L54" i="15"/>
  <c r="L55" i="15"/>
  <c r="L56" i="15"/>
  <c r="L57" i="15"/>
  <c r="L58" i="15"/>
  <c r="L59" i="15"/>
  <c r="L60" i="15"/>
  <c r="L61" i="15"/>
  <c r="L62" i="15"/>
  <c r="L63" i="15"/>
  <c r="L64" i="15"/>
  <c r="L65" i="15"/>
  <c r="L66" i="15"/>
  <c r="L67" i="15"/>
  <c r="L68" i="15"/>
  <c r="L69" i="15"/>
  <c r="L70" i="15"/>
  <c r="L71" i="15"/>
  <c r="L72" i="15"/>
  <c r="L73" i="15"/>
  <c r="L74" i="15"/>
  <c r="L75" i="15"/>
  <c r="L76" i="15"/>
  <c r="L77" i="15"/>
  <c r="L78" i="15"/>
  <c r="L79" i="15"/>
  <c r="L80" i="15"/>
  <c r="L81" i="15"/>
  <c r="L82" i="15"/>
  <c r="L83" i="15"/>
  <c r="L84" i="15"/>
  <c r="L85" i="15"/>
  <c r="L86" i="15"/>
  <c r="L87" i="15"/>
  <c r="L88" i="15"/>
  <c r="L89" i="15"/>
  <c r="L90" i="15"/>
  <c r="L91" i="15"/>
  <c r="L92" i="15"/>
  <c r="L93" i="15"/>
  <c r="L94" i="15"/>
  <c r="L95" i="15"/>
  <c r="L96" i="15"/>
  <c r="L97" i="15"/>
  <c r="L98" i="15"/>
  <c r="L99" i="15"/>
  <c r="L100" i="15"/>
  <c r="L101" i="15"/>
  <c r="L102" i="15"/>
  <c r="L103" i="15"/>
  <c r="L104" i="15"/>
  <c r="L105" i="15"/>
  <c r="L106" i="15"/>
  <c r="L107" i="15"/>
  <c r="L108" i="15"/>
  <c r="L109" i="15"/>
  <c r="L110" i="15"/>
  <c r="L111" i="15"/>
  <c r="L112" i="15"/>
  <c r="L113" i="15"/>
  <c r="L114" i="15"/>
  <c r="L115" i="15"/>
  <c r="L116" i="15"/>
  <c r="L117" i="15"/>
  <c r="L118" i="15"/>
  <c r="L119" i="15"/>
  <c r="L120" i="15"/>
  <c r="L121" i="15"/>
  <c r="L122" i="15"/>
  <c r="L123" i="15"/>
  <c r="L124" i="15"/>
  <c r="L125" i="15"/>
  <c r="L126" i="15"/>
  <c r="L127" i="15"/>
  <c r="L128" i="15"/>
  <c r="L129" i="15"/>
  <c r="L130" i="15"/>
  <c r="L131" i="15"/>
  <c r="L132" i="15"/>
  <c r="L133" i="15"/>
  <c r="L134" i="15"/>
  <c r="L135" i="15"/>
  <c r="L136" i="15"/>
  <c r="L137" i="15"/>
  <c r="L138" i="15"/>
  <c r="L139" i="15"/>
  <c r="L140" i="15"/>
  <c r="L141" i="15"/>
  <c r="L142" i="15"/>
  <c r="L143" i="15"/>
  <c r="L144" i="15"/>
  <c r="L145" i="15"/>
  <c r="L146" i="15"/>
  <c r="L147" i="15"/>
  <c r="L148" i="15"/>
  <c r="L149" i="15"/>
  <c r="L150" i="15"/>
  <c r="L151" i="15"/>
  <c r="L152" i="15"/>
  <c r="L153" i="15"/>
  <c r="L154" i="15"/>
  <c r="L155" i="15"/>
  <c r="L156" i="15"/>
  <c r="L157" i="15"/>
  <c r="L158" i="15"/>
  <c r="L159" i="15"/>
  <c r="L160" i="15"/>
  <c r="L161" i="15"/>
  <c r="L162" i="15"/>
  <c r="L163" i="15"/>
  <c r="L164" i="15"/>
  <c r="L165" i="15"/>
  <c r="L166" i="15"/>
  <c r="L167" i="15"/>
  <c r="L168" i="15"/>
  <c r="L169" i="15"/>
  <c r="L170" i="15"/>
  <c r="L171" i="15"/>
  <c r="L172" i="15"/>
  <c r="L173" i="15"/>
  <c r="L174" i="15"/>
  <c r="L175" i="15"/>
  <c r="L176" i="15"/>
  <c r="L177" i="15"/>
  <c r="L178" i="15"/>
  <c r="L179" i="15"/>
  <c r="L180" i="15"/>
  <c r="L181" i="15"/>
  <c r="L182" i="15"/>
  <c r="L183" i="15"/>
  <c r="L184" i="15"/>
  <c r="L185" i="15"/>
  <c r="L186" i="15"/>
  <c r="L187" i="15"/>
  <c r="L188" i="15"/>
  <c r="L189" i="15"/>
  <c r="L190" i="15"/>
  <c r="L191" i="15"/>
  <c r="L192" i="15"/>
  <c r="L193" i="15"/>
  <c r="L194" i="15"/>
  <c r="L195" i="15"/>
  <c r="L196" i="15"/>
  <c r="L197" i="15"/>
  <c r="L198" i="15"/>
  <c r="L199" i="15"/>
  <c r="L200" i="15"/>
  <c r="L201" i="15"/>
  <c r="L202" i="15"/>
  <c r="L203" i="15"/>
  <c r="L204" i="15"/>
  <c r="L205" i="15"/>
  <c r="L206" i="15"/>
  <c r="L207" i="15"/>
  <c r="L208" i="15"/>
  <c r="L209" i="15"/>
  <c r="L210" i="15"/>
  <c r="L211" i="15"/>
  <c r="L212" i="15"/>
  <c r="L213" i="15"/>
  <c r="L214" i="15"/>
  <c r="L215" i="15"/>
  <c r="L216" i="15"/>
  <c r="L217" i="15"/>
  <c r="L2" i="15"/>
  <c r="L3" i="14"/>
  <c r="L4" i="14"/>
  <c r="L5" i="14"/>
  <c r="L6" i="14"/>
  <c r="L7" i="14"/>
  <c r="L8" i="14"/>
  <c r="L9" i="14"/>
  <c r="L10" i="14"/>
  <c r="L11" i="14"/>
  <c r="L12" i="14"/>
  <c r="L13" i="14"/>
  <c r="L14" i="14"/>
  <c r="L15" i="14"/>
  <c r="L16" i="14"/>
  <c r="L17" i="14"/>
  <c r="L18" i="14"/>
  <c r="L19" i="14"/>
  <c r="L20" i="14"/>
  <c r="L21" i="14"/>
  <c r="L22" i="14"/>
  <c r="L23" i="14"/>
  <c r="L24" i="14"/>
  <c r="L25" i="14"/>
  <c r="L26" i="14"/>
  <c r="L27" i="14"/>
  <c r="L28" i="14"/>
  <c r="L29" i="14"/>
  <c r="L30" i="14"/>
  <c r="L31" i="14"/>
  <c r="L2" i="14"/>
  <c r="D44" i="8"/>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C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D10" i="8"/>
  <c r="C10" i="8"/>
  <c r="B10" i="8"/>
  <c r="D9" i="8"/>
  <c r="C9" i="8"/>
  <c r="B9" i="8"/>
  <c r="J44" i="5"/>
  <c r="I44" i="5"/>
  <c r="H44" i="5"/>
  <c r="G44" i="5"/>
  <c r="F44" i="5"/>
  <c r="E44" i="5"/>
  <c r="D44" i="5"/>
  <c r="C44" i="5"/>
  <c r="B44" i="5"/>
  <c r="J43" i="5"/>
  <c r="I43" i="5"/>
  <c r="H43" i="5"/>
  <c r="G43" i="5"/>
  <c r="F43" i="5"/>
  <c r="E43" i="5"/>
  <c r="D43" i="5"/>
  <c r="C43" i="5"/>
  <c r="B43" i="5"/>
  <c r="J42" i="5"/>
  <c r="I42" i="5"/>
  <c r="H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I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<sst xmlns="http://schemas.openxmlformats.org/spreadsheetml/2006/main" count="1698" uniqueCount="524">
  <si>
    <t>Table 1: Applications and decisions for Young Carer Grant by month</t>
  </si>
  <si>
    <t>Table 2: Applications for Young Carer Grant by channel</t>
  </si>
  <si>
    <t>Table 3: Applications and decisions for Young Carer Grant by age group</t>
  </si>
  <si>
    <t>Table 4: Applications and authorisations for Young Carer Grant by local authority area</t>
  </si>
  <si>
    <t>Table 5: Applications and authorisations for Young Carer Grant by number of Cared for People</t>
  </si>
  <si>
    <t>Table 6: Processing times for Young Carer Grant by month of decision</t>
  </si>
  <si>
    <t>Table 7: Value of Young Carer Grant payments issued by local authority area</t>
  </si>
  <si>
    <t>Table 8: Young Carer Grant payments by month of issue</t>
  </si>
  <si>
    <t>Table 9: Young Carer Grant clients by number of payments received</t>
  </si>
  <si>
    <t>Table 10: Number of individual Young Carer Grant clients paid by financial year</t>
  </si>
  <si>
    <t>Table 11: Re-determinations for Young Carer Grant (management information)</t>
  </si>
  <si>
    <t>Chart 1: Applications for Young Carer Grant by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</si>
  <si>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</si>
  <si>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</si>
  <si>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</si>
  <si>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</si>
  <si>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</si>
  <si>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A56.</t>
  </si>
  <si>
    <t>This worksheet contains one table. Applications are summarised by month and application channel.</t>
  </si>
  <si>
    <t>Notes are located below this table and begin in cell A51.</t>
  </si>
  <si>
    <t>This worksheet contains one table which summarises applications and decisions by age group.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</si>
  <si>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3 Full data.</t>
  </si>
  <si>
    <t>Notes are located below this table and begin in cell A14.</t>
  </si>
  <si>
    <t xml:space="preserve">Financial Year selection
</t>
  </si>
  <si>
    <t>This worksheet contains one table which summarises applications and authorisations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</si>
  <si>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4 Full data.</t>
  </si>
  <si>
    <t>Notes are located below this table and begin in cell A45.</t>
  </si>
  <si>
    <t>This worksheet contains one table which summarises applications by number of cared for people applicants have included in their applications.</t>
  </si>
  <si>
    <t>Notes are located below this table and begin in cell A12.</t>
  </si>
  <si>
    <t>This worksheet contains one table on processing times. Applications are summarised by month. Percentages of total processed applications are located at the bottom of the table.</t>
  </si>
  <si>
    <t>Notes are located below this table and begin in cell A57.</t>
  </si>
  <si>
    <t>This worksheet contains one table which summarises the number and value of payments by Local Authority. It features a drop down menu to present the statistics by financial year. To select the financial year, navigate to cell B7 and either click the down arrow on screen or use the keyboard shortcut alt plus the down arrow.</t>
  </si>
  <si>
    <t>To view the full data behind this table please see the worksheet titled Table 7 Full data.</t>
  </si>
  <si>
    <t>This worksheet contains one table which summarises payments by month of payment issue. Financial year totals are located at the bottom of the table.</t>
  </si>
  <si>
    <t>Notes are located below this table and begin in cell A54.</t>
  </si>
  <si>
    <t>This worksheet contains one table which summarises clients by the number of payments received.</t>
  </si>
  <si>
    <t>Notes are located below this table and begin in cell A6.</t>
  </si>
  <si>
    <t>This worksheet contains one table which summarises number of individual clients helped by financial year. All time total is located at the bottom of the table.</t>
  </si>
  <si>
    <t>This worksheet contains one table which summarises re-determinations by month.</t>
  </si>
  <si>
    <t>This worksheet contains one chart. Alternative text for this chart is located in cell A3.</t>
  </si>
  <si>
    <t>Alternative Text: This chart summarises the number of applications received since the benefit launched on 21 October 2019. Vertical bars are used to show the number of applications for each month. The figures used in this chart are located in Table 1 of this document.</t>
  </si>
  <si>
    <t>Figures are rounded for disclosure control and may not sum due to rounding.</t>
  </si>
  <si>
    <t>[c] Figures suppressed for disclosure control</t>
  </si>
  <si>
    <t>[note 1] Young Carer Grant was launched on the 21 October 2019 so figures for October 2019 are from 21 to 31 October only.</t>
  </si>
  <si>
    <t>[note 2] Financial Year 2019 - 2020 includes the months from October 2019 to March 2020; Financial Year 2020 - 2021 includes the months from April 2020 to March 2021; Financial Year 2021 - 2022 includes the months of April 2021 to March 2022; Financial Year 2022 - 2023 includes the months from April 2022 to March 2023; Financial Year 2023 - 2024 includes the month April 2023.</t>
  </si>
  <si>
    <t>[note 3] Applications are processed once a decision has been made to authorise or deny, or once an application is withdrawn by the applicant. Data is presented by the month of decision rather than month the application was received.</t>
  </si>
  <si>
    <t>[note 2] Changes were made in March 2020 in response to the Covid-19 pandemic meaning the full telephony service was not available from 24th March 2020 onwards. On 3rd July 2020, a limited inbound telephony service was re-introduced. The full telephony service resumed on 2nd November 2020.</t>
  </si>
  <si>
    <t>[note 1] The other category includes applications where the applicant is under 16 years old, over 18 years old, or where the applicant's age is unknown.</t>
  </si>
  <si>
    <t>[note 3] Applications are processed once a decision has been made to authorise or deny, or once an application is withdrawn by the applicant.</t>
  </si>
  <si>
    <t>[c] Figures suppressed for disclosure control.</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</si>
  <si>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</si>
  <si>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they do not appear on the lookup file used to match postcodes to Scottish local authorities, and if the applications is from a non-Scottish postcode area.</t>
  </si>
  <si>
    <t>[note 3] Some applications did not have a postcode and therefore cannot be matched to local authority or country.</t>
  </si>
  <si>
    <t>[note 4] Applications are processed once a decision has been made to authorise or deny, or once an application is withdrawn by the applicant.</t>
  </si>
  <si>
    <t>See the data quality section of the publication for further information about how postcodes are matched to local authorities and country.</t>
  </si>
  <si>
    <t>[note 1] The unknown category contains applications where the number of cared for people is unknown.</t>
  </si>
  <si>
    <t>[note 2] Applications are processed once a decision has been made to authorise or deny, or once an application is withdrawn by the applicant.</t>
  </si>
  <si>
    <t>[note 1] Processing time is calculated in working days, and public holidays are excluded, even if applications were processed by staff working overtime on these days. Processing time is only calculated for applications that were decided by 30 April 2023, and does not include any applications that are flagged as having had a re-determination request. The number of applications processed in this table is therefore lower than the number of decisions shown in other tables.</t>
  </si>
  <si>
    <t>[note 2] Data is presented by the month of decision rather than month the application was received.</t>
  </si>
  <si>
    <t>[note 3] Young Carer Grant was launched on the 21 October 2019 so figures for October 2019 are from 21 to 31 October only.</t>
  </si>
  <si>
    <t>[note 4] Applications were taken from 21 October 2019, leaving  9 working days in the month of October 2019 in which decisions could be made.</t>
  </si>
  <si>
    <t>[note 5] Financial Year 2019 - 2020 includes the months from October 2019 to March 2020; Financial Year 2020 - 2021 includes the months from April 2020 to March 2021; Financial Year 2021 - 2022 includes the months of April 2021 to March 2022; Financial Year 2022 - 2023 includes the months from April 2022 to March 2023; Financial Year 2023 - 2024 includes the month April 2023.</t>
  </si>
  <si>
    <t>[note 6] The median is the middle value of an ordered dataset, or the point at which half of the values are higher and half of the values are lower. Measure is in working days.</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</si>
  <si>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</si>
  <si>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do not have a postcode and therefore cannot be matched to local authority or country. These are categorised as No Address in the table.</t>
  </si>
  <si>
    <t>[note 4] Payments are issued once applications are processed and a decision is made to authorise the application. Data is presented by the date a payment is issued rather than date the application was received or the date of decision.</t>
  </si>
  <si>
    <t>[note 5] Value of payments includes payments that are a result of re-determinations and appeals.</t>
  </si>
  <si>
    <t>[note 6] Value of payments excludes a very small number of payments which are made manually to clients (see the Data Quality section of the publication for more information)</t>
  </si>
  <si>
    <t>[note 7] The flat rate paid to clients has increased over time from £300 to £305.10 for applications received on or after 1 April 2020, £308.15 on applications received on or after 1 April 2021, £326.65 on applications received on or after 1 April 2022, and £359.65 on applications received on or after 1 April 2023.</t>
  </si>
  <si>
    <t>Figures are rounded to the nearest pound value and may not sum due to rounding.</t>
  </si>
  <si>
    <t>[note 1] Payments are issued once applications are processed and a decision is made to authorise the application. Data is presented by the month of a payment being issued rather than month the application was received or the month of decision.</t>
  </si>
  <si>
    <t>[note 2] Due to Young Carer Grant launching on the 21 October 2019, a very small number of payments were made in October 2019. Payment values for October 2019 and November 2019 have been aggregated.</t>
  </si>
  <si>
    <t>[note 3] Financial Year 2019 - 2020 includes the months from October 2019 to March 2020; Financial Year 2020 - 2021 includes the months from April 2020 to March 2021; Financial Year 2021 - 2022 includes the months of April 2021 to March 2022; Financial Year 2022 - 2023 includes the months from April 2022 to March 2023; Financial Year 2023 - 2024 includes the month April 2023.</t>
  </si>
  <si>
    <t>[note 4] Includes payments that are a result of re-determinations and appeals.</t>
  </si>
  <si>
    <t>[note 5] Excludes a very small number of payments which are made manually to clients (see the Data Quality section of the publication for more information).</t>
  </si>
  <si>
    <t>[note 6] The flat rate paid to clients has increased over time from £300 to £305.10 for applications received on or after 1 April 2020, £308.15 on applications received on or after 1 April 2021, £326.65 on applications received on or after 1 April 2022, and £359.65 on applications received on or after 1 April 2023.</t>
  </si>
  <si>
    <t>[note 1] Payments are issued once applications are processed and a decision is made to authorise the application.</t>
  </si>
  <si>
    <t>[note 2] Payments issued includes payments that are a result of re-determinations and appeals.</t>
  </si>
  <si>
    <t>[note 3] Payments issued excludes a very small number of payments which are made manually to clients (see the Data Quality section of the publication for more information).</t>
  </si>
  <si>
    <t>[note 4] Young Carer Grant is a payment that can be applied for annually so clients can receive payment for each year that they meet the eligilibilty criteria. More information on this can be found in the PDF document for the publication.</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</si>
  <si>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</si>
  <si>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</si>
  <si>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3] Includes payments that are a result of re-determinations and appeals.</t>
  </si>
  <si>
    <t>[note 4] Young Carer Grant is a payment that can be applied for annually so clients can receive payment for each year that they meet the eligilibilty criteria. A client may be included in multiple financial years if they have successfully applied and received payment for multiple applications. More information on this can be found in the PDF document for the publication.</t>
  </si>
  <si>
    <t>[note 3] Figures presented for re-determinations received exclude any invalid requests.</t>
  </si>
  <si>
    <t>[note 4] Data is presented by the month of decision rather than month the re-determination or appeal was received.</t>
  </si>
  <si>
    <t>[note 5] Average days to respond and percentage closed within 16 working days are only calculated for re-determinations that were disallowed, allowed, or partially allowed - this figure excludes re-determinations that were withdrawn. Where a re-determination was not closed within 16 working days, a further 5 day extension was agreed with the client or it was subject to a Coronavirus related extension permitted under the Coronavirus (Scotland) Act 2020 legislation that came into force on 7 April 2020. The temporary extension to the deadline for Social Security Scotland to process re-determinations expired for new re-determination requests on 30 September 2021.</t>
  </si>
  <si>
    <t>[note 6] Median average has been used. The median is the middle value of an ordered dataset, or the point at which half of the values are higher and half of the values are lower.</t>
  </si>
  <si>
    <t>Table Number</t>
  </si>
  <si>
    <t>Table or Chart Description</t>
  </si>
  <si>
    <t>Applications and decisions for Young Carer Grant by month</t>
  </si>
  <si>
    <t>Applications for Young Carer Grant by Channel</t>
  </si>
  <si>
    <t>Applications and decisions for Young Carer Grant by age group</t>
  </si>
  <si>
    <t>Applications and authorisations for Young Carer Grant by Local Authority</t>
  </si>
  <si>
    <t>Applications and authorisations for Young Carer Grant by number of Cared for People</t>
  </si>
  <si>
    <t>Processing times for Young Carer Grant by month of decision</t>
  </si>
  <si>
    <t>Young Carer Grant payments by Local Authority</t>
  </si>
  <si>
    <t>Young Carer Grant payments by month of issue</t>
  </si>
  <si>
    <t>Young Carer Grant clients by number of payments received</t>
  </si>
  <si>
    <t>Number of individual Young Carer Grant clients paid by financial year</t>
  </si>
  <si>
    <t>Re-determinations for Young Carer Grant management information</t>
  </si>
  <si>
    <t>Applications for Young Carer Grant by month</t>
  </si>
  <si>
    <t>Applications and decisions for Young Carer Grant by age group - full data</t>
  </si>
  <si>
    <t>Applications and authorisations for Young Carer Grant by Local Authority - full data</t>
  </si>
  <si>
    <t>Young Carer Grant payments by Local Authority - full data</t>
  </si>
  <si>
    <t>Total applications received</t>
  </si>
  <si>
    <t>Percentage of total applications received</t>
  </si>
  <si>
    <t>Authorised applications</t>
  </si>
  <si>
    <t>Denied applications</t>
  </si>
  <si>
    <t>Withdrawn applications</t>
  </si>
  <si>
    <t>Percentage of processed applications authorised</t>
  </si>
  <si>
    <t>Percentage of processed applications denied</t>
  </si>
  <si>
    <t>Percentage of processed applications withdrawn</t>
  </si>
  <si>
    <t>Total</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</si>
  <si>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</si>
  <si>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</si>
  <si>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</si>
  <si>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</si>
  <si>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</si>
  <si>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</si>
  <si>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</si>
  <si>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</si>
  <si>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</si>
  <si>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</si>
  <si>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</si>
  <si>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</si>
  <si>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</si>
  <si>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</si>
  <si>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</si>
  <si>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</si>
  <si>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</si>
  <si>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</si>
  <si>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</si>
  <si>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</si>
  <si>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</si>
  <si>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</si>
  <si>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</si>
  <si>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</si>
  <si>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</si>
  <si>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</si>
  <si>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</si>
  <si>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</si>
  <si>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</si>
  <si>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</si>
  <si>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</si>
  <si>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</si>
  <si>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</si>
  <si>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</si>
  <si>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</si>
  <si>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</si>
  <si>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</si>
  <si>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</si>
  <si>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</si>
  <si>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</si>
  <si>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</si>
  <si>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</si>
  <si>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</si>
  <si>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Financial Year 2019-2020</t>
  </si>
  <si>
    <t>Financial Year 2020-2021</t>
  </si>
  <si>
    <t>Financial Year 2021-2022</t>
  </si>
  <si>
    <t>Financial Year 2022-2023</t>
  </si>
  <si>
    <t>Financial Year 2023-2024</t>
  </si>
  <si>
    <t>Online Applications</t>
  </si>
  <si>
    <t>Paper Applications</t>
  </si>
  <si>
    <t>Percentage of Online Applications</t>
  </si>
  <si>
    <t>Percentage of Paper Applications</t>
  </si>
  <si>
    <t>Percentage of Phone Applications</t>
  </si>
  <si>
    <t>16</t>
  </si>
  <si>
    <t>17</t>
  </si>
  <si>
    <t>18</t>
  </si>
  <si>
    <t>Other</t>
  </si>
  <si>
    <t xml:space="preserve">Percentage of total applications received </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</si>
  <si>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</si>
  <si>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</si>
  <si>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</si>
  <si>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</si>
  <si>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</si>
  <si>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</si>
  <si>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</si>
  <si>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</si>
  <si>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</si>
  <si>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</si>
  <si>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</si>
  <si>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</si>
  <si>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</si>
  <si>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</si>
  <si>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</si>
  <si>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</si>
  <si>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</si>
  <si>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</si>
  <si>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</si>
  <si>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</si>
  <si>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</si>
  <si>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</si>
  <si>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</si>
  <si>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</si>
  <si>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</si>
  <si>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</si>
  <si>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</si>
  <si>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</si>
  <si>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</si>
  <si>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</si>
  <si>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</si>
  <si>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</si>
  <si>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t>
  </si>
  <si>
    <t>Non-Scottish</t>
  </si>
  <si>
    <t>No address</t>
  </si>
  <si>
    <t>Cared for 1 Person</t>
  </si>
  <si>
    <t>Cared for 2 People</t>
  </si>
  <si>
    <t>Cared for 3 People</t>
  </si>
  <si>
    <t>Total applications processed excluding re-determinations</t>
  </si>
  <si>
    <t>Applications processed in the same day</t>
  </si>
  <si>
    <t>Applications processed in 1-5 days</t>
  </si>
  <si>
    <t>Applications processed in 6-10 days</t>
  </si>
  <si>
    <t>Applications processed in 11-15 days</t>
  </si>
  <si>
    <t>Applications processed in 16-20 days</t>
  </si>
  <si>
    <t>Applications processed in 21-25 days</t>
  </si>
  <si>
    <t>Applications processed in 26-30 days</t>
  </si>
  <si>
    <t>Applications processed in 31-35 days</t>
  </si>
  <si>
    <t>Applications processed in 36-40 days</t>
  </si>
  <si>
    <t>Applications processed in 41 or more days</t>
  </si>
  <si>
    <t>Financial Year 2019-20</t>
  </si>
  <si>
    <t>Financial Year 2020-21</t>
  </si>
  <si>
    <t>Financial Year 2021-22</t>
  </si>
  <si>
    <t>Financial Year 2022-23</t>
  </si>
  <si>
    <t>Financial Year 2023-24</t>
  </si>
  <si>
    <t>Percentage of Total Applications Processed</t>
  </si>
  <si>
    <t>Number of payments</t>
  </si>
  <si>
    <t>Percentage of total payment value</t>
  </si>
  <si>
    <t>October/November 2019</t>
  </si>
  <si>
    <t>Number of clients who have received 1 payment only</t>
  </si>
  <si>
    <t>All time</t>
  </si>
  <si>
    <t>Financial year 2019-2020</t>
  </si>
  <si>
    <t>Financial year 2020-2021</t>
  </si>
  <si>
    <t>Financial year 2021-2022</t>
  </si>
  <si>
    <t>Financial year 2022-2023</t>
  </si>
  <si>
    <t>Financial year 2023-2024</t>
  </si>
  <si>
    <t>Re-determinations as a percentage of decisions processed</t>
  </si>
  <si>
    <t>Age of applicant</t>
  </si>
  <si>
    <t>Total applications processed</t>
  </si>
  <si>
    <t>16 2019-2020</t>
  </si>
  <si>
    <t>16 2020-2021</t>
  </si>
  <si>
    <t>16 2021-2022</t>
  </si>
  <si>
    <t>16 2022-2023</t>
  </si>
  <si>
    <t>16 2023-2024</t>
  </si>
  <si>
    <t>16 All time</t>
  </si>
  <si>
    <t>17 2019-2020</t>
  </si>
  <si>
    <t>17 2020-2021</t>
  </si>
  <si>
    <t>17 2021-2022</t>
  </si>
  <si>
    <t>17 2022-2023</t>
  </si>
  <si>
    <t>17 2023-2024</t>
  </si>
  <si>
    <t>17 All time</t>
  </si>
  <si>
    <t>18 2019-2020</t>
  </si>
  <si>
    <t>18 2020-2021</t>
  </si>
  <si>
    <t>18 2021-2022</t>
  </si>
  <si>
    <t>18 2022-2023</t>
  </si>
  <si>
    <t>18 2023-2024</t>
  </si>
  <si>
    <t>18 All time</t>
  </si>
  <si>
    <t>Other 2019-2020</t>
  </si>
  <si>
    <t>Other 2020-2021</t>
  </si>
  <si>
    <t>Other 2021-2022</t>
  </si>
  <si>
    <t>Other 2022-2023</t>
  </si>
  <si>
    <t>Other 2023-2024</t>
  </si>
  <si>
    <t>Other All time</t>
  </si>
  <si>
    <t>Total 2019-2020</t>
  </si>
  <si>
    <t>Total 2020-2021</t>
  </si>
  <si>
    <t>Total 2021-2022</t>
  </si>
  <si>
    <t>Total 2022-2023</t>
  </si>
  <si>
    <t>Total 2023-2024</t>
  </si>
  <si>
    <t>Total All time</t>
  </si>
  <si>
    <t>Local Authority area</t>
  </si>
  <si>
    <t>Aberdeen City 2019-2020</t>
  </si>
  <si>
    <t>Aberdeen City 2020-2021</t>
  </si>
  <si>
    <t>Aberdeen City 2021-2022</t>
  </si>
  <si>
    <t>Aberdeen City 2022-2023</t>
  </si>
  <si>
    <t>Aberdeen City 2023-2024</t>
  </si>
  <si>
    <t>Aberdeen City All time</t>
  </si>
  <si>
    <t>Aberdeenshire 2019-2020</t>
  </si>
  <si>
    <t>Aberdeenshire 2020-2021</t>
  </si>
  <si>
    <t>Aberdeenshire 2021-2022</t>
  </si>
  <si>
    <t>Aberdeenshire 2022-2023</t>
  </si>
  <si>
    <t>Aberdeenshire 2023-2024</t>
  </si>
  <si>
    <t>Aberdeenshire All time</t>
  </si>
  <si>
    <t>Angus 2019-2020</t>
  </si>
  <si>
    <t>Angus 2020-2021</t>
  </si>
  <si>
    <t>Angus 2021-2022</t>
  </si>
  <si>
    <t>Angus 2022-2023</t>
  </si>
  <si>
    <t>Angus 2023-2024</t>
  </si>
  <si>
    <t>Angus All time</t>
  </si>
  <si>
    <t>Argyll and Bute 2019-2020</t>
  </si>
  <si>
    <t>Argyll and Bute 2020-2021</t>
  </si>
  <si>
    <t>Argyll and Bute 2021-2022</t>
  </si>
  <si>
    <t>Argyll and Bute 2022-2023</t>
  </si>
  <si>
    <t>Argyll and Bute 2023-2024</t>
  </si>
  <si>
    <t>Argyll and Bute All time</t>
  </si>
  <si>
    <t>Clackmannanshire 2019-2020</t>
  </si>
  <si>
    <t>Clackmannanshire 2020-2021</t>
  </si>
  <si>
    <t>Clackmannanshire 2021-2022</t>
  </si>
  <si>
    <t>Clackmannanshire 2022-2023</t>
  </si>
  <si>
    <t>Clackmannanshire 2023-2024</t>
  </si>
  <si>
    <t>Clackmannanshire All time</t>
  </si>
  <si>
    <t>Dumfries and Galloway 2019-2020</t>
  </si>
  <si>
    <t>Dumfries and Galloway 2020-2021</t>
  </si>
  <si>
    <t>Dumfries and Galloway 2021-2022</t>
  </si>
  <si>
    <t>Dumfries and Galloway 2022-2023</t>
  </si>
  <si>
    <t>Dumfries and Galloway 2023-2024</t>
  </si>
  <si>
    <t>Dumfries and Galloway All time</t>
  </si>
  <si>
    <t>Dundee City 2019-2020</t>
  </si>
  <si>
    <t>Dundee City 2020-2021</t>
  </si>
  <si>
    <t>Dundee City 2021-2022</t>
  </si>
  <si>
    <t>Dundee City 2022-2023</t>
  </si>
  <si>
    <t>Dundee City 2023-2024</t>
  </si>
  <si>
    <t>Dundee City All time</t>
  </si>
  <si>
    <t>East Ayrshire 2019-2020</t>
  </si>
  <si>
    <t>East Ayrshire 2020-2021</t>
  </si>
  <si>
    <t>East Ayrshire 2021-2022</t>
  </si>
  <si>
    <t>East Ayrshire 2022-2023</t>
  </si>
  <si>
    <t>East Ayrshire 2023-2024</t>
  </si>
  <si>
    <t>East Ayrshire All time</t>
  </si>
  <si>
    <t>East Dunbartonshire 2019-2020</t>
  </si>
  <si>
    <t>East Dunbartonshire 2020-2021</t>
  </si>
  <si>
    <t>East Dunbartonshire 2021-2022</t>
  </si>
  <si>
    <t>East Dunbartonshire 2022-2023</t>
  </si>
  <si>
    <t>East Dunbartonshire 2023-2024</t>
  </si>
  <si>
    <t>East Dunbartonshire All time</t>
  </si>
  <si>
    <t>East Lothian 2019-2020</t>
  </si>
  <si>
    <t>East Lothian 2020-2021</t>
  </si>
  <si>
    <t>East Lothian 2021-2022</t>
  </si>
  <si>
    <t>East Lothian 2022-2023</t>
  </si>
  <si>
    <t>East Lothian 2023-2024</t>
  </si>
  <si>
    <t>East Lothian All time</t>
  </si>
  <si>
    <t>East Renfrewshire 2019-2020</t>
  </si>
  <si>
    <t>East Renfrewshire 2020-2021</t>
  </si>
  <si>
    <t>East Renfrewshire 2021-2022</t>
  </si>
  <si>
    <t>East Renfrewshire 2022-2023</t>
  </si>
  <si>
    <t>East Renfrewshire 2023-2024</t>
  </si>
  <si>
    <t>East Renfrewshire All time</t>
  </si>
  <si>
    <t>Edinburgh, City of 2019-2020</t>
  </si>
  <si>
    <t>Edinburgh, City of 2020-2021</t>
  </si>
  <si>
    <t>Edinburgh, City of 2021-2022</t>
  </si>
  <si>
    <t>Edinburgh, City of 2022-2023</t>
  </si>
  <si>
    <t>Edinburgh, City of 2023-2024</t>
  </si>
  <si>
    <t>Edinburgh, City of All time</t>
  </si>
  <si>
    <t>Falkirk 2019-2020</t>
  </si>
  <si>
    <t>Falkirk 2020-2021</t>
  </si>
  <si>
    <t>Falkirk 2021-2022</t>
  </si>
  <si>
    <t>Falkirk 2022-2023</t>
  </si>
  <si>
    <t>Falkirk 2023-2024</t>
  </si>
  <si>
    <t>Falkirk All time</t>
  </si>
  <si>
    <t>Fife 2019-2020</t>
  </si>
  <si>
    <t>Fife 2020-2021</t>
  </si>
  <si>
    <t>Fife 2021-2022</t>
  </si>
  <si>
    <t>Fife 2022-2023</t>
  </si>
  <si>
    <t>Fife 2023-2024</t>
  </si>
  <si>
    <t>Fife All time</t>
  </si>
  <si>
    <t>Glasgow City 2019-2020</t>
  </si>
  <si>
    <t>Glasgow City 2020-2021</t>
  </si>
  <si>
    <t>Glasgow City 2021-2022</t>
  </si>
  <si>
    <t>Glasgow City 2022-2023</t>
  </si>
  <si>
    <t>Glasgow City 2023-2024</t>
  </si>
  <si>
    <t>Glasgow City All time</t>
  </si>
  <si>
    <t>Highland 2019-2020</t>
  </si>
  <si>
    <t>Highland 2020-2021</t>
  </si>
  <si>
    <t>Highland 2021-2022</t>
  </si>
  <si>
    <t>Highland 2022-2023</t>
  </si>
  <si>
    <t>Highland 2023-2024</t>
  </si>
  <si>
    <t>Highland All time</t>
  </si>
  <si>
    <t>Inverclyde 2019-2020</t>
  </si>
  <si>
    <t>Inverclyde 2020-2021</t>
  </si>
  <si>
    <t>Inverclyde 2021-2022</t>
  </si>
  <si>
    <t>Inverclyde 2022-2023</t>
  </si>
  <si>
    <t>Inverclyde 2023-2024</t>
  </si>
  <si>
    <t>Inverclyde All time</t>
  </si>
  <si>
    <t>Midlothian 2019-2020</t>
  </si>
  <si>
    <t>Midlothian 2020-2021</t>
  </si>
  <si>
    <t>Midlothian 2021-2022</t>
  </si>
  <si>
    <t>Midlothian 2022-2023</t>
  </si>
  <si>
    <t>Midlothian 2023-2024</t>
  </si>
  <si>
    <t>Midlothian All time</t>
  </si>
  <si>
    <t>Moray 2019-2020</t>
  </si>
  <si>
    <t>Moray 2020-2021</t>
  </si>
  <si>
    <t>Moray 2021-2022</t>
  </si>
  <si>
    <t>Moray 2022-2023</t>
  </si>
  <si>
    <t>Moray 2023-2024</t>
  </si>
  <si>
    <t>Moray All time</t>
  </si>
  <si>
    <t>Na h-Eileanan Siar 2019-2020</t>
  </si>
  <si>
    <t>Na h-Eileanan Siar 2020-2021</t>
  </si>
  <si>
    <t>Na h-Eileanan Siar 2021-2022</t>
  </si>
  <si>
    <t>Na h-Eileanan Siar 2022-2023</t>
  </si>
  <si>
    <t>Na h-Eileanan Siar 2023-2024</t>
  </si>
  <si>
    <t>Na h-Eileanan Siar All time</t>
  </si>
  <si>
    <t>No address 2019-2020</t>
  </si>
  <si>
    <t>No address 2020-2021</t>
  </si>
  <si>
    <t>No address 2021-2022</t>
  </si>
  <si>
    <t>No address 2022-2023</t>
  </si>
  <si>
    <t>No address 2023-2024</t>
  </si>
  <si>
    <t>No address All time</t>
  </si>
  <si>
    <t>Non-Scottish 2019-2020</t>
  </si>
  <si>
    <t>Non-Scottish 2020-2021</t>
  </si>
  <si>
    <t>Non-Scottish 2021-2022</t>
  </si>
  <si>
    <t>Non-Scottish 2022-2023</t>
  </si>
  <si>
    <t>Non-Scottish 2023-2024</t>
  </si>
  <si>
    <t>Non-Scottish All time</t>
  </si>
  <si>
    <t>North Ayrshire 2019-2020</t>
  </si>
  <si>
    <t>North Ayrshire 2020-2021</t>
  </si>
  <si>
    <t>North Ayrshire 2021-2022</t>
  </si>
  <si>
    <t>North Ayrshire 2022-2023</t>
  </si>
  <si>
    <t>North Ayrshire 2023-2024</t>
  </si>
  <si>
    <t>North Ayrshire All time</t>
  </si>
  <si>
    <t>North Lanarkshire 2019-2020</t>
  </si>
  <si>
    <t>North Lanarkshire 2020-2021</t>
  </si>
  <si>
    <t>North Lanarkshire 2021-2022</t>
  </si>
  <si>
    <t>North Lanarkshire 2022-2023</t>
  </si>
  <si>
    <t>North Lanarkshire 2023-2024</t>
  </si>
  <si>
    <t>North Lanarkshire All time</t>
  </si>
  <si>
    <t>Orkney Islands 2019-2020</t>
  </si>
  <si>
    <t>Orkney Islands 2020-2021</t>
  </si>
  <si>
    <t>Orkney Islands 2021-2022</t>
  </si>
  <si>
    <t>Orkney Islands 2022-2023</t>
  </si>
  <si>
    <t>Orkney Islands 2023-2024</t>
  </si>
  <si>
    <t>Orkney Islands All time</t>
  </si>
  <si>
    <t>Perth and Kinross 2019-2020</t>
  </si>
  <si>
    <t>Perth and Kinross 2020-2021</t>
  </si>
  <si>
    <t>Perth and Kinross 2021-2022</t>
  </si>
  <si>
    <t>Perth and Kinross 2022-2023</t>
  </si>
  <si>
    <t>Perth and Kinross 2023-2024</t>
  </si>
  <si>
    <t>Perth and Kinross All time</t>
  </si>
  <si>
    <t>Renfrewshire 2019-2020</t>
  </si>
  <si>
    <t>Renfrewshire 2020-2021</t>
  </si>
  <si>
    <t>Renfrewshire 2021-2022</t>
  </si>
  <si>
    <t>Renfrewshire 2022-2023</t>
  </si>
  <si>
    <t>Renfrewshire 2023-2024</t>
  </si>
  <si>
    <t>Renfrewshire All time</t>
  </si>
  <si>
    <t>Scottish Borders 2019-2020</t>
  </si>
  <si>
    <t>Scottish Borders 2020-2021</t>
  </si>
  <si>
    <t>Scottish Borders 2021-2022</t>
  </si>
  <si>
    <t>Scottish Borders 2022-2023</t>
  </si>
  <si>
    <t>Scottish Borders 2023-2024</t>
  </si>
  <si>
    <t>Scottish Borders All time</t>
  </si>
  <si>
    <t>Shetland Islands 2019-2020</t>
  </si>
  <si>
    <t>Shetland Islands 2020-2021</t>
  </si>
  <si>
    <t>Shetland Islands 2021-2022</t>
  </si>
  <si>
    <t>Shetland Islands 2022-2023</t>
  </si>
  <si>
    <t>Shetland Islands 2023-2024</t>
  </si>
  <si>
    <t>Shetland Islands All time</t>
  </si>
  <si>
    <t>South Ayrshire 2019-2020</t>
  </si>
  <si>
    <t>South Ayrshire 2020-2021</t>
  </si>
  <si>
    <t>South Ayrshire 2021-2022</t>
  </si>
  <si>
    <t>South Ayrshire 2022-2023</t>
  </si>
  <si>
    <t>South Ayrshire 2023-2024</t>
  </si>
  <si>
    <t>South Ayrshire All time</t>
  </si>
  <si>
    <t>South Lanarkshire 2019-2020</t>
  </si>
  <si>
    <t>South Lanarkshire 2020-2021</t>
  </si>
  <si>
    <t>South Lanarkshire 2021-2022</t>
  </si>
  <si>
    <t>South Lanarkshire 2022-2023</t>
  </si>
  <si>
    <t>South Lanarkshire 2023-2024</t>
  </si>
  <si>
    <t>South Lanarkshire All time</t>
  </si>
  <si>
    <t>Stirling 2019-2020</t>
  </si>
  <si>
    <t>Stirling 2020-2021</t>
  </si>
  <si>
    <t>Stirling 2021-2022</t>
  </si>
  <si>
    <t>Stirling 2022-2023</t>
  </si>
  <si>
    <t>Stirling 2023-2024</t>
  </si>
  <si>
    <t>Stirling All time</t>
  </si>
  <si>
    <t>Unknown 2019-2020</t>
  </si>
  <si>
    <t>Unknown 2020-2021</t>
  </si>
  <si>
    <t>Unknown 2021-2022</t>
  </si>
  <si>
    <t>Unknown 2022-2023</t>
  </si>
  <si>
    <t>Unknown 2023-2024</t>
  </si>
  <si>
    <t>Unknown All time</t>
  </si>
  <si>
    <t>West Dunbartonshire 2019-2020</t>
  </si>
  <si>
    <t>West Dunbartonshire 2020-2021</t>
  </si>
  <si>
    <t>West Dunbartonshire 2021-2022</t>
  </si>
  <si>
    <t>West Dunbartonshire 2022-2023</t>
  </si>
  <si>
    <t>West Dunbartonshire 2023-2024</t>
  </si>
  <si>
    <t>West Dunbartonshire All time</t>
  </si>
  <si>
    <t>West Lothian 2019-2020</t>
  </si>
  <si>
    <t>West Lothian 2020-2021</t>
  </si>
  <si>
    <t>West Lothian 2021-2022</t>
  </si>
  <si>
    <t>West Lothian 2022-2023</t>
  </si>
  <si>
    <t>West Lothian 2023-2024</t>
  </si>
  <si>
    <t>West Lothian All time</t>
  </si>
  <si>
    <t>Value of payments</t>
  </si>
  <si>
    <t>Financial year</t>
  </si>
  <si>
    <t>2019-2020</t>
  </si>
  <si>
    <t>2020-2021</t>
  </si>
  <si>
    <t>2021-2022</t>
  </si>
  <si>
    <t>2022-2023</t>
  </si>
  <si>
    <t>2023-2024</t>
  </si>
  <si>
    <t>[c]</t>
  </si>
  <si>
    <r>
      <t xml:space="preserve">Month
</t>
    </r>
    <r>
      <rPr>
        <sz val="12"/>
        <rFont val="Calibri"/>
        <family val="2"/>
      </rPr>
      <t>[note 1][note 2]</t>
    </r>
  </si>
  <si>
    <r>
      <t xml:space="preserve">Total applications processed
</t>
    </r>
    <r>
      <rPr>
        <sz val="12"/>
        <rFont val="Calibri"/>
        <family val="2"/>
      </rPr>
      <t>[note 3]</t>
    </r>
  </si>
  <si>
    <r>
      <t xml:space="preserve">Applications Received by month
</t>
    </r>
    <r>
      <rPr>
        <sz val="12"/>
        <rFont val="Calibri"/>
        <family val="2"/>
      </rPr>
      <t>[note 1]</t>
    </r>
  </si>
  <si>
    <r>
      <t xml:space="preserve">Phone Applications
</t>
    </r>
    <r>
      <rPr>
        <sz val="12"/>
        <rFont val="Calibri"/>
        <family val="2"/>
      </rPr>
      <t>[note 2]</t>
    </r>
  </si>
  <si>
    <r>
      <t xml:space="preserve">Age of applicant
</t>
    </r>
    <r>
      <rPr>
        <sz val="12"/>
        <rFont val="Calibri"/>
        <family val="2"/>
      </rPr>
      <t>[note 1][note 2]</t>
    </r>
  </si>
  <si>
    <r>
      <t xml:space="preserve">Local Authority area
</t>
    </r>
    <r>
      <rPr>
        <sz val="12"/>
        <rFont val="Calibri"/>
        <family val="2"/>
      </rPr>
      <t>[note 1][note 2][note 3]</t>
    </r>
  </si>
  <si>
    <r>
      <t xml:space="preserve">Total applications processed
</t>
    </r>
    <r>
      <rPr>
        <sz val="12"/>
        <rFont val="Calibri"/>
        <family val="2"/>
      </rPr>
      <t>[note 4]</t>
    </r>
  </si>
  <si>
    <r>
      <t xml:space="preserve">Number of cared for people
</t>
    </r>
    <r>
      <rPr>
        <sz val="12"/>
        <rFont val="Calibri"/>
        <family val="2"/>
      </rPr>
      <t>[note 1]</t>
    </r>
  </si>
  <si>
    <r>
      <t xml:space="preserve">Total applications processed
</t>
    </r>
    <r>
      <rPr>
        <sz val="12"/>
        <rFont val="Calibri"/>
        <family val="2"/>
      </rPr>
      <t>[note 2]</t>
    </r>
  </si>
  <si>
    <t>not applicable</t>
  </si>
  <si>
    <r>
      <t xml:space="preserve">Processing Time by Month
</t>
    </r>
    <r>
      <rPr>
        <sz val="12"/>
        <rFont val="Calibri"/>
        <family val="2"/>
      </rPr>
      <t>[note 1][note 2][note 3][note 4][note 5]</t>
    </r>
  </si>
  <si>
    <r>
      <t xml:space="preserve">Average Processing Time
</t>
    </r>
    <r>
      <rPr>
        <sz val="12"/>
        <rFont val="Calibri"/>
        <family val="2"/>
      </rPr>
      <t>[note 6]</t>
    </r>
  </si>
  <si>
    <r>
      <t xml:space="preserve">Value of payments
</t>
    </r>
    <r>
      <rPr>
        <sz val="12"/>
        <rFont val="Calibri"/>
        <family val="2"/>
      </rPr>
      <t>[note 4][note 5]
[note 6][note 7]</t>
    </r>
  </si>
  <si>
    <r>
      <t xml:space="preserve">Month of payment issue
</t>
    </r>
    <r>
      <rPr>
        <sz val="12"/>
        <rFont val="Calibri"/>
        <family val="2"/>
      </rPr>
      <t>[note 1][note 2][note 3]</t>
    </r>
  </si>
  <si>
    <r>
      <t xml:space="preserve">Number of Payments
</t>
    </r>
    <r>
      <rPr>
        <sz val="12"/>
        <rFont val="Calibri"/>
        <family val="2"/>
      </rPr>
      <t>[note 4][note 5]</t>
    </r>
  </si>
  <si>
    <r>
      <t xml:space="preserve">Value of payments
</t>
    </r>
    <r>
      <rPr>
        <sz val="12"/>
        <rFont val="Calibri"/>
        <family val="2"/>
      </rPr>
      <t>[note 4][note 5][note 6]</t>
    </r>
  </si>
  <si>
    <r>
      <t xml:space="preserve">Total number of payments issued
</t>
    </r>
    <r>
      <rPr>
        <sz val="12"/>
        <rFont val="Calibri"/>
        <family val="2"/>
      </rPr>
      <t>[note 1][note 2][note 3]</t>
    </r>
  </si>
  <si>
    <r>
      <t xml:space="preserve">Number of clients who have received at least one payment
</t>
    </r>
    <r>
      <rPr>
        <sz val="12"/>
        <rFont val="Calibri"/>
        <family val="2"/>
      </rPr>
      <t>[note 4]</t>
    </r>
  </si>
  <si>
    <r>
      <t xml:space="preserve">Number of clients who have received 2 payments
</t>
    </r>
    <r>
      <rPr>
        <sz val="12"/>
        <rFont val="Calibri"/>
        <family val="2"/>
      </rPr>
      <t>[note 4]</t>
    </r>
  </si>
  <si>
    <r>
      <t xml:space="preserve">Number of clients who have received 3 payments
</t>
    </r>
    <r>
      <rPr>
        <sz val="12"/>
        <rFont val="Calibri"/>
        <family val="2"/>
      </rPr>
      <t>[note 4]</t>
    </r>
  </si>
  <si>
    <r>
      <t xml:space="preserve">Year of Payment
</t>
    </r>
    <r>
      <rPr>
        <sz val="12"/>
        <rFont val="Calibri"/>
        <family val="2"/>
      </rPr>
      <t>[note 1][note 2]</t>
    </r>
  </si>
  <si>
    <r>
      <t xml:space="preserve">Number of individual clients paid
</t>
    </r>
    <r>
      <rPr>
        <sz val="12"/>
        <rFont val="Calibri"/>
        <family val="2"/>
      </rPr>
      <t>[note 3][note 4]</t>
    </r>
  </si>
  <si>
    <r>
      <t xml:space="preserve">Number of re-determinations received
</t>
    </r>
    <r>
      <rPr>
        <sz val="12"/>
        <rFont val="Calibri"/>
        <family val="2"/>
      </rPr>
      <t>[note 3]</t>
    </r>
  </si>
  <si>
    <r>
      <t xml:space="preserve">Re-determinations completed
</t>
    </r>
    <r>
      <rPr>
        <sz val="12"/>
        <rFont val="Calibri"/>
        <family val="2"/>
      </rPr>
      <t>[note 4]</t>
    </r>
  </si>
  <si>
    <r>
      <t xml:space="preserve">Completed re-determinations which are disallowed
</t>
    </r>
    <r>
      <rPr>
        <sz val="12"/>
        <rFont val="Calibri"/>
        <family val="2"/>
      </rPr>
      <t>[note 4]</t>
    </r>
  </si>
  <si>
    <r>
      <t xml:space="preserve">Completed re-determinations which are allowed or partially allowed
</t>
    </r>
    <r>
      <rPr>
        <sz val="12"/>
        <rFont val="Calibri"/>
        <family val="2"/>
      </rPr>
      <t>[note 4]</t>
    </r>
  </si>
  <si>
    <r>
      <t xml:space="preserve">Completed re-determinations which are withdrawn
</t>
    </r>
    <r>
      <rPr>
        <sz val="12"/>
        <rFont val="Calibri"/>
        <family val="2"/>
      </rPr>
      <t>[note 4]</t>
    </r>
  </si>
  <si>
    <r>
      <t xml:space="preserve">Median response time in working days
</t>
    </r>
    <r>
      <rPr>
        <sz val="12"/>
        <rFont val="Calibri"/>
        <family val="2"/>
      </rPr>
      <t>[note 5][note 6]</t>
    </r>
  </si>
  <si>
    <r>
      <t xml:space="preserve">Re-determinations closed within 16 working days
</t>
    </r>
    <r>
      <rPr>
        <sz val="12"/>
        <rFont val="Calibri"/>
        <family val="2"/>
      </rPr>
      <t>[note 5]</t>
    </r>
  </si>
  <si>
    <t>Any [c] - to be deleted when ready</t>
  </si>
  <si>
    <r>
      <t xml:space="preserve">Percentage of re-determinations disallowed
</t>
    </r>
    <r>
      <rPr>
        <sz val="12"/>
        <rFont val="Calibri"/>
        <family val="2"/>
      </rPr>
      <t>[note 4]</t>
    </r>
  </si>
  <si>
    <r>
      <t xml:space="preserve">Percentage of re-determinations allowed or partially allowed
</t>
    </r>
    <r>
      <rPr>
        <sz val="12"/>
        <rFont val="Calibri"/>
        <family val="2"/>
      </rPr>
      <t>[note 4]</t>
    </r>
  </si>
  <si>
    <r>
      <t xml:space="preserve">Percentage of re-determinations withdrawn
</t>
    </r>
    <r>
      <rPr>
        <sz val="12"/>
        <rFont val="Calibri"/>
        <family val="2"/>
      </rPr>
      <t>[note 4]</t>
    </r>
  </si>
  <si>
    <t>Young Carer Grant from 21 October 2019 to 30 April 2023 - revised on 18 August 2023</t>
  </si>
  <si>
    <t>This table was revised on 18 August 2023 to correct a minor issue relating to the total number of re-determinations received in the Financial Year 2022-23. All other figures remain unchanged.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</si>
</sst>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
    <numFmt numFmtId="165" formatCode="#0.0%"/>
    <numFmt numFmtId="166" formatCode="0.0%"/>
  </numFmts>
  <fonts count="11" x14ac:knownFonts="1">
    <font>
      <sz val="12"/>
      <color rgb="FF000000"/>
      <name val="Calibri"/>
    </font>
    <font>
      <sz val="11"/>
      <color theme="1"/>
      <name val="Calibri"/>
      <family val="2"/>
      <scheme val="minor"/>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
      <sz val="12"/>
      <color rgb="FF000000"/>
      <name val="Calibri"/>
      <family val="2"/>
    </font>
    <font>
      <sz val="12"/>
      <name val="Calibri"/>
      <family val="2"/>
      <scheme val="minor"/>
    </font>
    <font>
      <sz val="8"/>
      <name val="Calibri"/>
      <family val="2"/>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right style="thin">
        <color rgb="FF000000"/>
      </right>
      <top/>
      <bottom/>
      <diagonal/>
    </border>
    <border>
      <left style="thin">
        <color indexed="64"/>
      </left>
      <right style="thin">
        <color indexed="64"/>
      </right>
      <top style="thin">
        <color rgb="FF000000"/>
      </top>
      <bottom/>
      <diagonal/>
    </border>
    <border>
      <left style="thin">
        <color rgb="FF000000"/>
      </left>
      <right style="thin">
        <color indexed="64"/>
      </right>
      <top style="thin">
        <color rgb="FF000000"/>
      </top>
      <bottom/>
      <diagonal/>
    </border>
    <border>
      <left style="thin">
        <color indexed="64"/>
      </left>
      <right style="thin">
        <color indexed="64"/>
      </right>
      <top/>
      <bottom/>
      <diagonal/>
    </border>
    <border>
      <left style="thin">
        <color rgb="FF000000"/>
      </left>
      <right style="thin">
        <color rgb="FF000000"/>
      </right>
      <top/>
      <bottom style="thin">
        <color indexed="64"/>
      </bottom>
      <diagonal/>
    </border>
    <border>
      <left style="thin">
        <color rgb="FF000000"/>
      </left>
      <right/>
      <top/>
      <bottom/>
      <diagonal/>
    </border>
    <border>
      <left style="thin">
        <color indexed="64"/>
      </left>
      <right/>
      <top/>
      <bottom/>
      <diagonal/>
    </border>
  </borders>
  <cellStyleXfs count="4">
    <xf numFmtId="0" fontId="0" fillId="0" borderId="0"/>
    <xf numFmtId="49" fontId="2" fillId="0" borderId="0" applyNumberFormat="0" applyFill="0" applyAlignment="0" applyProtection="0"/>
    <xf numFmtId="43" fontId="8" fillId="0" borderId="0" applyFont="0" applyFill="0" applyBorder="0" applyAlignment="0" applyProtection="0"/>
    <xf numFmtId="0" fontId="1" fillId="0" borderId="0"/>
  </cellStyleXfs>
  <cellXfs count="42">
    <xf numFmtId="0" fontId="0" fillId="0" borderId="0" xfId="0"/>
    <xf numFmtId="0" fontId="3" fillId="0" borderId="0" xfId="0" applyFont="1"/>
    <xf numFmtId="0" fontId="4" fillId="0" borderId="0" xfId="0" applyFont="1"/>
    <xf numFmtId="0" fontId="5" fillId="0" borderId="0" xfId="0" applyFont="1"/>
    <xf numFmtId="0" fontId="6" fillId="0" borderId="1" xfId="0" applyFont="1" applyBorder="1" applyAlignment="1">
      <alignment horizontal="center" vertical="center" wrapText="1"/>
    </xf>
    <xf numFmtId="0" fontId="7" fillId="0" borderId="2" xfId="0" applyFont="1" applyBorder="1"/>
    <xf numFmtId="0" fontId="4" fillId="0" borderId="2" xfId="0" applyFont="1" applyBorder="1"/>
    <xf numFmtId="0" fontId="2" fillId="0" borderId="0" xfId="1" applyNumberFormat="1"/>
    <xf numFmtId="0" fontId="6" fillId="0" borderId="1" xfId="0" applyFont="1" applyBorder="1" applyAlignment="1">
      <alignment horizontal="left"/>
    </xf>
    <xf numFmtId="3" fontId="6" fillId="0" borderId="1" xfId="0" applyNumberFormat="1" applyFont="1" applyBorder="1" applyAlignment="1">
      <alignment horizontal="right"/>
    </xf>
    <xf numFmtId="9" fontId="6" fillId="0" borderId="1" xfId="0" applyNumberFormat="1" applyFont="1" applyBorder="1" applyAlignment="1">
      <alignment horizontal="right"/>
    </xf>
    <xf numFmtId="3" fontId="4" fillId="0" borderId="2" xfId="0" applyNumberFormat="1" applyFont="1" applyBorder="1" applyAlignment="1">
      <alignment horizontal="right"/>
    </xf>
    <xf numFmtId="9" fontId="4" fillId="0" borderId="2" xfId="0" applyNumberFormat="1" applyFont="1" applyBorder="1" applyAlignment="1">
      <alignment horizontal="right"/>
    </xf>
    <xf numFmtId="0" fontId="6" fillId="0" borderId="3" xfId="0" applyFont="1" applyBorder="1" applyAlignment="1">
      <alignment horizontal="left"/>
    </xf>
    <xf numFmtId="3" fontId="6" fillId="0" borderId="3" xfId="0" applyNumberFormat="1" applyFont="1" applyBorder="1" applyAlignment="1">
      <alignment horizontal="right"/>
    </xf>
    <xf numFmtId="9" fontId="6" fillId="0" borderId="3" xfId="0" applyNumberFormat="1" applyFont="1" applyBorder="1" applyAlignment="1">
      <alignment horizontal="right"/>
    </xf>
    <xf numFmtId="0" fontId="6" fillId="0" borderId="2" xfId="0" applyFont="1" applyBorder="1"/>
    <xf numFmtId="3" fontId="6" fillId="0" borderId="2" xfId="0" applyNumberFormat="1" applyFont="1" applyBorder="1" applyAlignment="1">
      <alignment horizontal="right"/>
    </xf>
    <xf numFmtId="9" fontId="6" fillId="0" borderId="2" xfId="0" applyNumberFormat="1" applyFont="1" applyBorder="1" applyAlignment="1">
      <alignment horizontal="right"/>
    </xf>
    <xf numFmtId="0" fontId="4" fillId="0" borderId="0" xfId="0" applyFont="1" applyAlignment="1">
      <alignment wrapText="1"/>
    </xf>
    <xf numFmtId="0" fontId="6" fillId="0" borderId="1" xfId="0" applyFont="1" applyBorder="1" applyAlignment="1">
      <alignment horizontal="center" vertical="center"/>
    </xf>
    <xf numFmtId="164" fontId="6" fillId="0" borderId="1" xfId="0" applyNumberFormat="1" applyFont="1" applyBorder="1" applyAlignment="1">
      <alignment horizontal="right"/>
    </xf>
    <xf numFmtId="164" fontId="4" fillId="0" borderId="2" xfId="0" applyNumberFormat="1" applyFont="1" applyBorder="1" applyAlignment="1">
      <alignment horizontal="right"/>
    </xf>
    <xf numFmtId="164" fontId="6" fillId="0" borderId="3" xfId="0" applyNumberFormat="1" applyFont="1" applyBorder="1" applyAlignment="1">
      <alignment horizontal="right"/>
    </xf>
    <xf numFmtId="164" fontId="6" fillId="0" borderId="2" xfId="0" applyNumberFormat="1" applyFont="1" applyBorder="1" applyAlignment="1">
      <alignment horizontal="right"/>
    </xf>
    <xf numFmtId="0" fontId="4" fillId="0" borderId="0" xfId="0" applyFont="1" applyAlignment="1">
      <alignment horizontal="left"/>
    </xf>
    <xf numFmtId="165" fontId="6" fillId="0" borderId="1" xfId="0" applyNumberFormat="1" applyFont="1" applyBorder="1" applyAlignment="1">
      <alignment horizontal="right"/>
    </xf>
    <xf numFmtId="165" fontId="4" fillId="0" borderId="2" xfId="0" applyNumberFormat="1" applyFont="1" applyBorder="1" applyAlignment="1">
      <alignment horizontal="right"/>
    </xf>
    <xf numFmtId="9" fontId="6" fillId="0" borderId="4" xfId="0" applyNumberFormat="1" applyFont="1" applyBorder="1" applyAlignment="1">
      <alignment horizontal="right"/>
    </xf>
    <xf numFmtId="0" fontId="4" fillId="0" borderId="6" xfId="0" applyFont="1" applyBorder="1"/>
    <xf numFmtId="166" fontId="6" fillId="0" borderId="2" xfId="0" applyNumberFormat="1" applyFont="1" applyBorder="1" applyAlignment="1">
      <alignment horizontal="right"/>
    </xf>
    <xf numFmtId="1" fontId="9" fillId="0" borderId="8" xfId="2" applyNumberFormat="1" applyFont="1" applyFill="1" applyBorder="1" applyAlignment="1">
      <alignment horizontal="right"/>
    </xf>
    <xf numFmtId="166" fontId="6" fillId="0" borderId="5" xfId="0" applyNumberFormat="1" applyFont="1" applyBorder="1" applyAlignment="1">
      <alignment horizontal="right"/>
    </xf>
    <xf numFmtId="3" fontId="6" fillId="0" borderId="7" xfId="0" applyNumberFormat="1" applyFont="1" applyBorder="1" applyAlignment="1">
      <alignment horizontal="right"/>
    </xf>
    <xf numFmtId="165" fontId="4" fillId="0" borderId="9" xfId="0" applyNumberFormat="1" applyFont="1" applyBorder="1" applyAlignment="1">
      <alignment horizontal="right"/>
    </xf>
    <xf numFmtId="9" fontId="4" fillId="0" borderId="10" xfId="0" applyNumberFormat="1" applyFont="1" applyBorder="1" applyAlignment="1">
      <alignment horizontal="right"/>
    </xf>
    <xf numFmtId="1" fontId="9" fillId="0" borderId="11" xfId="2" applyNumberFormat="1" applyFont="1" applyFill="1" applyBorder="1" applyAlignment="1">
      <alignment horizontal="right"/>
    </xf>
    <xf numFmtId="0" fontId="4" fillId="0" borderId="0" xfId="0" applyFont="1" applyAlignment="1">
      <alignment horizontal="left" vertical="top" wrapText="1"/>
    </xf>
    <xf numFmtId="3" fontId="6" fillId="0" borderId="0" xfId="0" applyNumberFormat="1" applyFont="1" applyBorder="1" applyAlignment="1">
      <alignment horizontal="right"/>
    </xf>
    <xf numFmtId="166" fontId="6" fillId="0" borderId="0" xfId="0" applyNumberFormat="1" applyFont="1" applyBorder="1" applyAlignment="1">
      <alignment horizontal="right"/>
    </xf>
    <xf numFmtId="9" fontId="6" fillId="0" borderId="0" xfId="0" applyNumberFormat="1" applyFont="1" applyBorder="1" applyAlignment="1">
      <alignment horizontal="right"/>
    </xf>
    <xf numFmtId="0" fontId="4" fillId="0" borderId="0" xfId="0" applyFont="1" applyBorder="1"/>
  </cellXfs>
  <cellStyles count="4">
    <cellStyle name="Comma" xfId="2" builtinId="3"/>
    <cellStyle name="Heading 1" xfId="1" builtinId="16" customBuiltin="1"/>
    <cellStyle name="Normal" xfId="0" builtinId="0"/>
    <cellStyle name="Normal 2" xfId="3" xr:uid="{A2286EA6-B4A9-4E6D-B414-EF2ED71D77EF}"/>
  </cellStyles>
  <dxfs count="146">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3" name="Picture 2">
          <a:extLst>
            <a:ext uri="{FF2B5EF4-FFF2-40B4-BE49-F238E27FC236}">
              <a16:creationId xmlns:a16="http://schemas.microsoft.com/office/drawing/2014/main" id="{0B1BDA47-DCF2-48F3-BDE1-4EE94448FCBE}"/>
            </a:ext>
          </a:extLst>
        </xdr:cNvPr>
        <xdr:cNvPicPr>
          <a:picLocks noChangeAspect="1"/>
        </xdr:cNvPicPr>
      </xdr:nvPicPr>
      <xdr:blipFill>
        <a:blip xmlns:r="http://schemas.openxmlformats.org/officeDocument/2006/relationships" r:embed="rId1"/>
        <a:stretch>
          <a:fillRect/>
        </a:stretch>
      </xdr:blipFill>
      <xdr:spPr>
        <a:xfrm>
          <a:off x="0" y="857250"/>
          <a:ext cx="11880000" cy="720000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19" totalsRowShown="0" headerRowDxfId="145" dataDxfId="144">
  <tableColumns count="2">
    <tableColumn id="1" xr3:uid="{00000000-0010-0000-0000-000001000000}" name="Table Number" dataDxfId="143"/>
    <tableColumn id="2" xr3:uid="{00000000-0010-0000-0000-000002000000}" name="Table or Chart Description" dataDxfId="142"/>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4:E5" totalsRowShown="0" headerRowDxfId="57" dataDxfId="56">
  <tableColumns count="5">
    <tableColumn id="1" xr3:uid="{00000000-0010-0000-0900-000001000000}" name="Total number of payments issued_x000a_[note 1][note 2][note 3]" dataDxfId="55"/>
    <tableColumn id="2" xr3:uid="{00000000-0010-0000-0900-000002000000}" name="Number of clients who have received at least one payment_x000a_[note 4]" dataDxfId="54"/>
    <tableColumn id="3" xr3:uid="{00000000-0010-0000-0900-000003000000}" name="Number of clients who have received 1 payment only" dataDxfId="53"/>
    <tableColumn id="4" xr3:uid="{00000000-0010-0000-0900-000004000000}" name="Number of clients who have received 2 payments_x000a_[note 4]" dataDxfId="52"/>
    <tableColumn id="5" xr3:uid="{00000000-0010-0000-0900-000005000000}" name="Number of clients who have received 3 payments_x000a_[note 4]" dataDxfId="5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5:B11" totalsRowShown="0" headerRowDxfId="50" dataDxfId="49">
  <tableColumns count="2">
    <tableColumn id="1" xr3:uid="{00000000-0010-0000-0A00-000001000000}" name="Year of Payment_x000a_[note 1][note 2]" dataDxfId="48"/>
    <tableColumn id="2" xr3:uid="{00000000-0010-0000-0A00-000002000000}" name="Number of individual clients paid_x000a_[note 3][note 4]" dataDxfId="47"/>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6:L55" totalsRowShown="0" headerRowDxfId="46" dataDxfId="45">
  <tableColumns count="12">
    <tableColumn id="1" xr3:uid="{00000000-0010-0000-0B00-000001000000}" name="Month_x000a_[note 1][note 2]" dataDxfId="44"/>
    <tableColumn id="2" xr3:uid="{00000000-0010-0000-0B00-000002000000}" name="Number of re-determinations received_x000a_[note 3]" dataDxfId="43"/>
    <tableColumn id="3" xr3:uid="{00000000-0010-0000-0B00-000003000000}" name="Re-determinations as a percentage of decisions processed" dataDxfId="42"/>
    <tableColumn id="4" xr3:uid="{00000000-0010-0000-0B00-000004000000}" name="Re-determinations completed_x000a_[note 4]" dataDxfId="41"/>
    <tableColumn id="5" xr3:uid="{00000000-0010-0000-0B00-000005000000}" name="Completed re-determinations which are disallowed_x000a_[note 4]" dataDxfId="40"/>
    <tableColumn id="6" xr3:uid="{00000000-0010-0000-0B00-000006000000}" name="Completed re-determinations which are allowed or partially allowed_x000a_[note 4]" dataDxfId="39"/>
    <tableColumn id="7" xr3:uid="{00000000-0010-0000-0B00-000007000000}" name="Completed re-determinations which are withdrawn_x000a_[note 4]" dataDxfId="38"/>
    <tableColumn id="13" xr3:uid="{60E560E9-6B44-4FE9-9F66-1CFA28BFF179}" name="Percentage of re-determinations disallowed_x000a_[note 4]" dataDxfId="37"/>
    <tableColumn id="12" xr3:uid="{93820115-2D69-4FB1-8ECE-C725CCB544C7}" name="Percentage of re-determinations allowed or partially allowed_x000a_[note 4]" dataDxfId="36"/>
    <tableColumn id="11" xr3:uid="{6253C08B-D50B-454C-83C1-42BF520D7F08}" name="Percentage of re-determinations withdrawn_x000a_[note 4]" dataDxfId="35"/>
    <tableColumn id="8" xr3:uid="{00000000-0010-0000-0B00-000008000000}" name="Median response time in working days_x000a_[note 5][note 6]" dataDxfId="34"/>
    <tableColumn id="9" xr3:uid="{00000000-0010-0000-0B00-000009000000}" name="Re-determinations closed within 16 working days_x000a_[note 5]" dataDxfId="33"/>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3full" displayName="table3full" ref="A1:J31" totalsRowShown="0" headerRowDxfId="32" dataDxfId="31">
  <tableColumns count="10">
    <tableColumn id="1" xr3:uid="{00000000-0010-0000-0C00-000001000000}" name="Age of applicant" dataDxfId="30"/>
    <tableColumn id="2" xr3:uid="{00000000-0010-0000-0C00-000002000000}" name="Total applications received" dataDxfId="29"/>
    <tableColumn id="3" xr3:uid="{00000000-0010-0000-0C00-000003000000}" name="Percentage of total applications received" dataDxfId="28"/>
    <tableColumn id="4" xr3:uid="{00000000-0010-0000-0C00-000004000000}" name="Total applications processed" dataDxfId="27"/>
    <tableColumn id="5" xr3:uid="{00000000-0010-0000-0C00-000005000000}" name="Authorised applications" dataDxfId="26"/>
    <tableColumn id="6" xr3:uid="{00000000-0010-0000-0C00-000006000000}" name="Denied applications" dataDxfId="25"/>
    <tableColumn id="7" xr3:uid="{00000000-0010-0000-0C00-000007000000}" name="Withdrawn applications" dataDxfId="24"/>
    <tableColumn id="8" xr3:uid="{00000000-0010-0000-0C00-000008000000}" name="Percentage of processed applications authorised" dataDxfId="23"/>
    <tableColumn id="9" xr3:uid="{00000000-0010-0000-0C00-000009000000}" name="Percentage of processed applications denied" dataDxfId="22"/>
    <tableColumn id="10" xr3:uid="{00000000-0010-0000-0C00-00000A000000}" name="Percentage of processed applications withdrawn" dataDxfId="21"/>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4full" displayName="table4full" ref="A1:J217" totalsRowShown="0" headerRowDxfId="20" dataDxfId="19">
  <tableColumns count="10">
    <tableColumn id="1" xr3:uid="{00000000-0010-0000-0D00-000001000000}" name="Local Authority area" dataDxfId="18"/>
    <tableColumn id="2" xr3:uid="{00000000-0010-0000-0D00-000002000000}" name="Total applications received" dataDxfId="17"/>
    <tableColumn id="3" xr3:uid="{00000000-0010-0000-0D00-000003000000}" name="Percentage of total applications received" dataDxfId="16"/>
    <tableColumn id="4" xr3:uid="{00000000-0010-0000-0D00-000004000000}" name="Total applications processed" dataDxfId="15"/>
    <tableColumn id="5" xr3:uid="{00000000-0010-0000-0D00-000005000000}" name="Authorised applications" dataDxfId="14"/>
    <tableColumn id="6" xr3:uid="{00000000-0010-0000-0D00-000006000000}" name="Denied applications" dataDxfId="13"/>
    <tableColumn id="7" xr3:uid="{00000000-0010-0000-0D00-000007000000}" name="Withdrawn applications" dataDxfId="12"/>
    <tableColumn id="8" xr3:uid="{00000000-0010-0000-0D00-000008000000}" name="Percentage of processed applications authorised" dataDxfId="11"/>
    <tableColumn id="9" xr3:uid="{00000000-0010-0000-0D00-000009000000}" name="Percentage of processed applications denied" dataDxfId="10"/>
    <tableColumn id="10" xr3:uid="{00000000-0010-0000-0D00-00000A000000}" name="Percentage of processed applications withdrawn" dataDxfId="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7full" displayName="table7full" ref="A1:D217" totalsRowShown="0" headerRowDxfId="8" dataDxfId="7">
  <tableColumns count="4">
    <tableColumn id="1" xr3:uid="{00000000-0010-0000-0E00-000001000000}" name="Local Authority area" dataDxfId="6"/>
    <tableColumn id="2" xr3:uid="{00000000-0010-0000-0E00-000002000000}" name="Number of payments" dataDxfId="5"/>
    <tableColumn id="3" xr3:uid="{00000000-0010-0000-0E00-000003000000}" name="Value of payments" dataDxfId="4"/>
    <tableColumn id="4" xr3:uid="{00000000-0010-0000-0E00-000004000000}" name="Percentage of total payment value" dataDxfId="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finyearlookup" displayName="tablefinyearlookup" ref="A2:A8" totalsRowShown="0" headerRowDxfId="2" dataDxfId="1">
  <tableColumns count="1">
    <tableColumn id="1" xr3:uid="{00000000-0010-0000-0F00-000001000000}" name="Financial year"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55" totalsRowShown="0" headerRowDxfId="141" dataDxfId="140">
  <tableColumns count="10">
    <tableColumn id="1" xr3:uid="{00000000-0010-0000-0100-000001000000}" name="Month_x000a_[note 1][note 2]" dataDxfId="139"/>
    <tableColumn id="2" xr3:uid="{00000000-0010-0000-0100-000002000000}" name="Total applications received" dataDxfId="138"/>
    <tableColumn id="3" xr3:uid="{00000000-0010-0000-0100-000003000000}" name="Percentage of total applications received" dataDxfId="137"/>
    <tableColumn id="4" xr3:uid="{00000000-0010-0000-0100-000004000000}" name="Total applications processed_x000a_[note 3]" dataDxfId="136"/>
    <tableColumn id="5" xr3:uid="{00000000-0010-0000-0100-000005000000}" name="Authorised applications" dataDxfId="135"/>
    <tableColumn id="6" xr3:uid="{00000000-0010-0000-0100-000006000000}" name="Denied applications" dataDxfId="134"/>
    <tableColumn id="7" xr3:uid="{00000000-0010-0000-0100-000007000000}" name="Withdrawn applications" dataDxfId="133"/>
    <tableColumn id="8" xr3:uid="{00000000-0010-0000-0100-000008000000}" name="Percentage of processed applications authorised" dataDxfId="132"/>
    <tableColumn id="9" xr3:uid="{00000000-0010-0000-0100-000009000000}" name="Percentage of processed applications denied" dataDxfId="131"/>
    <tableColumn id="10" xr3:uid="{00000000-0010-0000-0100-00000A000000}" name="Percentage of processed applications withdrawn" dataDxfId="13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H50" totalsRowShown="0" headerRowDxfId="129" dataDxfId="128">
  <tableColumns count="8">
    <tableColumn id="1" xr3:uid="{00000000-0010-0000-0200-000001000000}" name="Applications Received by month_x000a_[note 1]" dataDxfId="127"/>
    <tableColumn id="2" xr3:uid="{00000000-0010-0000-0200-000002000000}" name="Total" dataDxfId="126"/>
    <tableColumn id="3" xr3:uid="{00000000-0010-0000-0200-000003000000}" name="Online Applications" dataDxfId="125"/>
    <tableColumn id="4" xr3:uid="{00000000-0010-0000-0200-000004000000}" name="Paper Applications" dataDxfId="124"/>
    <tableColumn id="5" xr3:uid="{00000000-0010-0000-0200-000005000000}" name="Phone Applications_x000a_[note 2]" dataDxfId="123"/>
    <tableColumn id="6" xr3:uid="{00000000-0010-0000-0200-000006000000}" name="Percentage of Online Applications" dataDxfId="122"/>
    <tableColumn id="7" xr3:uid="{00000000-0010-0000-0200-000007000000}" name="Percentage of Paper Applications" dataDxfId="121"/>
    <tableColumn id="8" xr3:uid="{00000000-0010-0000-0200-000008000000}" name="Percentage of Phone Applications" dataDxfId="12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J13" totalsRowShown="0" headerRowDxfId="119" dataDxfId="118">
  <tableColumns count="10">
    <tableColumn id="1" xr3:uid="{00000000-0010-0000-0300-000001000000}" name="Age of applicant_x000a_[note 1][note 2]" dataDxfId="117"/>
    <tableColumn id="2" xr3:uid="{00000000-0010-0000-0300-000002000000}" name="Total applications received" dataDxfId="116"/>
    <tableColumn id="3" xr3:uid="{00000000-0010-0000-0300-000003000000}" name="Percentage of total applications received" dataDxfId="115"/>
    <tableColumn id="4" xr3:uid="{00000000-0010-0000-0300-000004000000}" name="Total applications processed_x000a_[note 3]" dataDxfId="114"/>
    <tableColumn id="5" xr3:uid="{00000000-0010-0000-0300-000005000000}" name="Authorised applications" dataDxfId="113"/>
    <tableColumn id="6" xr3:uid="{00000000-0010-0000-0300-000006000000}" name="Denied applications" dataDxfId="112"/>
    <tableColumn id="7" xr3:uid="{00000000-0010-0000-0300-000007000000}" name="Withdrawn applications" dataDxfId="111"/>
    <tableColumn id="8" xr3:uid="{00000000-0010-0000-0300-000008000000}" name="Percentage of processed applications authorised" dataDxfId="110"/>
    <tableColumn id="9" xr3:uid="{00000000-0010-0000-0300-000009000000}" name="Percentage of processed applications denied" dataDxfId="109"/>
    <tableColumn id="10" xr3:uid="{00000000-0010-0000-0300-00000A000000}" name="Percentage of processed applications withdrawn" dataDxfId="108"/>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44" totalsRowShown="0" headerRowDxfId="107" dataDxfId="106">
  <tableColumns count="10">
    <tableColumn id="1" xr3:uid="{00000000-0010-0000-0400-000001000000}" name="Local Authority area_x000a_[note 1][note 2][note 3]" dataDxfId="105"/>
    <tableColumn id="2" xr3:uid="{00000000-0010-0000-0400-000002000000}" name="Total applications received" dataDxfId="104"/>
    <tableColumn id="3" xr3:uid="{00000000-0010-0000-0400-000003000000}" name="Percentage of total applications received " dataDxfId="103"/>
    <tableColumn id="4" xr3:uid="{00000000-0010-0000-0400-000004000000}" name="Total applications processed_x000a_[note 4]" dataDxfId="102"/>
    <tableColumn id="5" xr3:uid="{00000000-0010-0000-0400-000005000000}" name="Authorised applications" dataDxfId="101"/>
    <tableColumn id="6" xr3:uid="{00000000-0010-0000-0400-000006000000}" name="Denied applications" dataDxfId="100"/>
    <tableColumn id="7" xr3:uid="{00000000-0010-0000-0400-000007000000}" name="Withdrawn applications" dataDxfId="99"/>
    <tableColumn id="8" xr3:uid="{00000000-0010-0000-0400-000008000000}" name="Percentage of processed applications authorised" dataDxfId="98"/>
    <tableColumn id="9" xr3:uid="{00000000-0010-0000-0400-000009000000}" name="Percentage of processed applications denied" dataDxfId="97"/>
    <tableColumn id="10" xr3:uid="{00000000-0010-0000-0400-00000A000000}" name="Percentage of processed applications withdrawn" dataDxfId="9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6:J11" totalsRowShown="0" headerRowDxfId="95" dataDxfId="94">
  <tableColumns count="10">
    <tableColumn id="1" xr3:uid="{00000000-0010-0000-0500-000001000000}" name="Number of cared for people_x000a_[note 1]" dataDxfId="93"/>
    <tableColumn id="2" xr3:uid="{00000000-0010-0000-0500-000002000000}" name="Total applications received" dataDxfId="92"/>
    <tableColumn id="3" xr3:uid="{00000000-0010-0000-0500-000003000000}" name="Percentage of total applications received" dataDxfId="91"/>
    <tableColumn id="4" xr3:uid="{00000000-0010-0000-0500-000004000000}" name="Total applications processed_x000a_[note 2]" dataDxfId="90"/>
    <tableColumn id="5" xr3:uid="{00000000-0010-0000-0500-000005000000}" name="Authorised applications" dataDxfId="89"/>
    <tableColumn id="6" xr3:uid="{00000000-0010-0000-0500-000006000000}" name="Denied applications" dataDxfId="88"/>
    <tableColumn id="7" xr3:uid="{00000000-0010-0000-0500-000007000000}" name="Withdrawn applications" dataDxfId="87"/>
    <tableColumn id="8" xr3:uid="{00000000-0010-0000-0500-000008000000}" name="Percentage of processed applications authorised" dataDxfId="86"/>
    <tableColumn id="9" xr3:uid="{00000000-0010-0000-0500-000009000000}" name="Percentage of processed applications denied" dataDxfId="85"/>
    <tableColumn id="10" xr3:uid="{00000000-0010-0000-0500-00000A000000}" name="Percentage of processed applications withdrawn" dataDxfId="84"/>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6:M56" totalsRowShown="0" headerRowDxfId="83" dataDxfId="82">
  <tableColumns count="13">
    <tableColumn id="1" xr3:uid="{00000000-0010-0000-0600-000001000000}" name="Processing Time by Month_x000a_[note 1][note 2][note 3][note 4][note 5]" dataDxfId="81"/>
    <tableColumn id="2" xr3:uid="{00000000-0010-0000-0600-000002000000}" name="Total applications processed excluding re-determinations" dataDxfId="80"/>
    <tableColumn id="3" xr3:uid="{00000000-0010-0000-0600-000003000000}" name="Applications processed in the same day" dataDxfId="79"/>
    <tableColumn id="4" xr3:uid="{00000000-0010-0000-0600-000004000000}" name="Applications processed in 1-5 days" dataDxfId="78"/>
    <tableColumn id="5" xr3:uid="{00000000-0010-0000-0600-000005000000}" name="Applications processed in 6-10 days" dataDxfId="77"/>
    <tableColumn id="6" xr3:uid="{00000000-0010-0000-0600-000006000000}" name="Applications processed in 11-15 days" dataDxfId="76"/>
    <tableColumn id="7" xr3:uid="{00000000-0010-0000-0600-000007000000}" name="Applications processed in 16-20 days" dataDxfId="75"/>
    <tableColumn id="8" xr3:uid="{00000000-0010-0000-0600-000008000000}" name="Applications processed in 21-25 days" dataDxfId="74"/>
    <tableColumn id="9" xr3:uid="{00000000-0010-0000-0600-000009000000}" name="Applications processed in 26-30 days" dataDxfId="73"/>
    <tableColumn id="10" xr3:uid="{00000000-0010-0000-0600-00000A000000}" name="Applications processed in 31-35 days" dataDxfId="72"/>
    <tableColumn id="11" xr3:uid="{00000000-0010-0000-0600-00000B000000}" name="Applications processed in 36-40 days" dataDxfId="71"/>
    <tableColumn id="12" xr3:uid="{00000000-0010-0000-0600-00000C000000}" name="Applications processed in 41 or more days" dataDxfId="70"/>
    <tableColumn id="13" xr3:uid="{00000000-0010-0000-0600-00000D000000}" name="Average Processing Time_x000a_[note 6]" dataDxfId="6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8:D44" totalsRowShown="0" headerRowDxfId="68" dataDxfId="67">
  <tableColumns count="4">
    <tableColumn id="1" xr3:uid="{00000000-0010-0000-0700-000001000000}" name="Local Authority area_x000a_[note 1][note 2][note 3]" dataDxfId="66"/>
    <tableColumn id="2" xr3:uid="{00000000-0010-0000-0700-000002000000}" name="Number of payments" dataDxfId="65"/>
    <tableColumn id="3" xr3:uid="{00000000-0010-0000-0700-000003000000}" name="Value of payments_x000a_[note 4][note 5]_x000a_[note 6][note 7]" dataDxfId="64"/>
    <tableColumn id="4" xr3:uid="{00000000-0010-0000-0700-000004000000}" name="Percentage of total payment value" dataDxfId="6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5:C53" totalsRowShown="0" headerRowDxfId="62" dataDxfId="61">
  <tableColumns count="3">
    <tableColumn id="1" xr3:uid="{00000000-0010-0000-0800-000001000000}" name="Month of payment issue_x000a_[note 1][note 2][note 3]" dataDxfId="60"/>
    <tableColumn id="2" xr3:uid="{00000000-0010-0000-0800-000002000000}" name="Number of Payments_x000a_[note 4][note 5]" dataDxfId="59"/>
    <tableColumn id="3" xr3:uid="{00000000-0010-0000-0800-000003000000}" name="Value of payments_x000a_[note 4][note 5][note 6]" dataDxfId="58"/>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9"/>
  <sheetViews>
    <sheetView tabSelected="1" workbookViewId="0"/>
  </sheetViews>
  <sheetFormatPr defaultColWidth="10.625" defaultRowHeight="15.75" x14ac:dyDescent="0.25"/>
  <cols>
    <col min="1" max="1" width="20.625" customWidth="1"/>
    <col min="2" max="2" width="85.625" customWidth="1"/>
  </cols>
  <sheetData>
    <row r="1" spans="1:2" ht="21" x14ac:dyDescent="0.35">
      <c r="A1" s="7" t="s">
        <v>522</v>
      </c>
      <c r="B1" s="2"/>
    </row>
    <row r="2" spans="1:2" ht="18.75" x14ac:dyDescent="0.3">
      <c r="A2" s="3" t="s">
        <v>13</v>
      </c>
      <c r="B2" s="2"/>
    </row>
    <row r="3" spans="1:2" x14ac:dyDescent="0.25">
      <c r="A3" s="4" t="s">
        <v>88</v>
      </c>
      <c r="B3" s="4" t="s">
        <v>89</v>
      </c>
    </row>
    <row r="4" spans="1:2" x14ac:dyDescent="0.25">
      <c r="A4" s="5" t="str">
        <f>HYPERLINK("#'Table 1 Applications by month'!A1", "Table 1")</f>
        <v>Table 1</v>
      </c>
      <c r="B4" s="6" t="s">
        <v>90</v>
      </c>
    </row>
    <row r="5" spans="1:2" x14ac:dyDescent="0.25">
      <c r="A5" s="5" t="str">
        <f>HYPERLINK("#'Table 2 Applications by channel'!A1", "Table 2")</f>
        <v>Table 2</v>
      </c>
      <c r="B5" s="6" t="s">
        <v>91</v>
      </c>
    </row>
    <row r="6" spans="1:2" x14ac:dyDescent="0.25">
      <c r="A6" s="5" t="str">
        <f>HYPERLINK("#'Table 3 Applications by age'!A1", "Table 3")</f>
        <v>Table 3</v>
      </c>
      <c r="B6" s="6" t="s">
        <v>92</v>
      </c>
    </row>
    <row r="7" spans="1:2" x14ac:dyDescent="0.25">
      <c r="A7" s="5" t="str">
        <f>HYPERLINK("#'Table 4 Applications by LA'!A1", "Table 4")</f>
        <v>Table 4</v>
      </c>
      <c r="B7" s="6" t="s">
        <v>93</v>
      </c>
    </row>
    <row r="8" spans="1:2" x14ac:dyDescent="0.25">
      <c r="A8" s="5" t="str">
        <f>HYPERLINK("#'Table 5 Cared for People'!A1", "Table 5")</f>
        <v>Table 5</v>
      </c>
      <c r="B8" s="6" t="s">
        <v>94</v>
      </c>
    </row>
    <row r="9" spans="1:2" x14ac:dyDescent="0.25">
      <c r="A9" s="5" t="str">
        <f>HYPERLINK("#'Table 6 Processing Times'!A1", "Table 6")</f>
        <v>Table 6</v>
      </c>
      <c r="B9" s="6" t="s">
        <v>95</v>
      </c>
    </row>
    <row r="10" spans="1:2" x14ac:dyDescent="0.25">
      <c r="A10" s="5" t="str">
        <f>HYPERLINK("#'Table 7 Payments by LA'!A1", "Table 7")</f>
        <v>Table 7</v>
      </c>
      <c r="B10" s="6" t="s">
        <v>96</v>
      </c>
    </row>
    <row r="11" spans="1:2" x14ac:dyDescent="0.25">
      <c r="A11" s="5" t="str">
        <f>HYPERLINK("#'Table 8 Payments by month'!A1", "Table 8")</f>
        <v>Table 8</v>
      </c>
      <c r="B11" s="6" t="s">
        <v>97</v>
      </c>
    </row>
    <row r="12" spans="1:2" x14ac:dyDescent="0.25">
      <c r="A12" s="5" t="str">
        <f>HYPERLINK("#'Table 9 Clients by payments'!A1", "Table 9")</f>
        <v>Table 9</v>
      </c>
      <c r="B12" s="6" t="s">
        <v>98</v>
      </c>
    </row>
    <row r="13" spans="1:2" x14ac:dyDescent="0.25">
      <c r="A13" s="5" t="str">
        <f>HYPERLINK("#'Table 10 Clients paid'!A1", "Table 10")</f>
        <v>Table 10</v>
      </c>
      <c r="B13" s="6" t="s">
        <v>99</v>
      </c>
    </row>
    <row r="14" spans="1:2" x14ac:dyDescent="0.25">
      <c r="A14" s="5" t="str">
        <f>HYPERLINK("#'Table 11 Re-determinations'!A1", "Table 11")</f>
        <v>Table 11</v>
      </c>
      <c r="B14" s="6" t="s">
        <v>100</v>
      </c>
    </row>
    <row r="15" spans="1:2" x14ac:dyDescent="0.25">
      <c r="A15" s="5" t="str">
        <f>HYPERLINK("#'Chart 1 Applications by month'!A1", "Chart 1")</f>
        <v>Chart 1</v>
      </c>
      <c r="B15" s="6" t="s">
        <v>101</v>
      </c>
    </row>
    <row r="16" spans="1:2" x14ac:dyDescent="0.25">
      <c r="A16" s="5" t="str">
        <f>HYPERLINK("#'Table 3 - Full data'!A1", "Table 3 - Full Data")</f>
        <v>Table 3 - Full Data</v>
      </c>
      <c r="B16" s="6" t="s">
        <v>102</v>
      </c>
    </row>
    <row r="17" spans="1:2" x14ac:dyDescent="0.25">
      <c r="A17" s="5" t="str">
        <f>HYPERLINK("#'Table 4 - Full data'!A1", "Table 4 - Full Data")</f>
        <v>Table 4 - Full Data</v>
      </c>
      <c r="B17" s="6" t="s">
        <v>103</v>
      </c>
    </row>
    <row r="18" spans="1:2" x14ac:dyDescent="0.25">
      <c r="A18" s="5" t="str">
        <f>HYPERLINK("#'Table 7 - Full data'!A1", "Table 7 - Full Data")</f>
        <v>Table 7 - Full Data</v>
      </c>
      <c r="B18" s="6" t="s">
        <v>104</v>
      </c>
    </row>
    <row r="19" spans="1:2" x14ac:dyDescent="0.25">
      <c r="A19" s="5" t="str">
        <f>HYPERLINK("#'Financial year lookup'!A1", "Financial year lookup")</f>
        <v>Financial year lookup</v>
      </c>
      <c r="B19" s="6" t="s">
        <v>12</v>
      </c>
    </row>
  </sheetData>
  <conditionalFormatting sqref="A1">
    <cfRule type="dataBar" priority="1">
      <dataBar>
        <cfvo type="num" val="0"/>
        <cfvo type="num" val="1"/>
        <color rgb="FFB4A9D4"/>
      </dataBar>
      <extLst>
        <ext xmlns:x14="http://schemas.microsoft.com/office/spreadsheetml/2009/9/main" uri="{B025F937-C7B1-47D3-B67F-A62EFF666E3E}">
          <x14:id>{9D94575E-ABC5-4B55-9E01-EA446029268A}</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D94575E-ABC5-4B55-9E01-EA446029268A}">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E10"/>
  <sheetViews>
    <sheetView workbookViewId="0"/>
  </sheetViews>
  <sheetFormatPr defaultColWidth="10.625" defaultRowHeight="15.75" x14ac:dyDescent="0.25"/>
  <cols>
    <col min="1" max="1" width="35.625" customWidth="1"/>
    <col min="2" max="5" width="16.625" customWidth="1"/>
  </cols>
  <sheetData>
    <row r="1" spans="1:5" ht="21" x14ac:dyDescent="0.35">
      <c r="A1" s="7" t="s">
        <v>8</v>
      </c>
      <c r="B1" s="2"/>
      <c r="C1" s="2"/>
      <c r="D1" s="2"/>
      <c r="E1" s="2"/>
    </row>
    <row r="2" spans="1:5" x14ac:dyDescent="0.25">
      <c r="A2" s="2" t="s">
        <v>35</v>
      </c>
      <c r="B2" s="2"/>
      <c r="C2" s="2"/>
      <c r="D2" s="2"/>
      <c r="E2" s="2"/>
    </row>
    <row r="3" spans="1:5" x14ac:dyDescent="0.25">
      <c r="A3" s="2" t="s">
        <v>36</v>
      </c>
      <c r="B3" s="2"/>
      <c r="C3" s="2"/>
      <c r="D3" s="2"/>
      <c r="E3" s="2"/>
    </row>
    <row r="4" spans="1:5" ht="99.95" customHeight="1" x14ac:dyDescent="0.25">
      <c r="A4" s="4" t="s">
        <v>505</v>
      </c>
      <c r="B4" s="4" t="s">
        <v>506</v>
      </c>
      <c r="C4" s="4" t="s">
        <v>230</v>
      </c>
      <c r="D4" s="4" t="s">
        <v>507</v>
      </c>
      <c r="E4" s="4" t="s">
        <v>508</v>
      </c>
    </row>
    <row r="5" spans="1:5" x14ac:dyDescent="0.25">
      <c r="A5" s="11">
        <v>8565</v>
      </c>
      <c r="B5" s="11">
        <v>5665</v>
      </c>
      <c r="C5" s="11">
        <v>3315</v>
      </c>
      <c r="D5" s="11">
        <v>1795</v>
      </c>
      <c r="E5" s="11">
        <v>555</v>
      </c>
    </row>
    <row r="6" spans="1:5" x14ac:dyDescent="0.25">
      <c r="A6" s="25" t="s">
        <v>41</v>
      </c>
      <c r="B6" s="25"/>
      <c r="C6" s="25"/>
      <c r="D6" s="25"/>
      <c r="E6" s="25"/>
    </row>
    <row r="7" spans="1:5" x14ac:dyDescent="0.25">
      <c r="A7" s="2" t="s">
        <v>76</v>
      </c>
      <c r="B7" s="2"/>
      <c r="C7" s="2"/>
      <c r="D7" s="2"/>
      <c r="E7" s="2"/>
    </row>
    <row r="8" spans="1:5" x14ac:dyDescent="0.25">
      <c r="A8" s="2" t="s">
        <v>77</v>
      </c>
      <c r="B8" s="2"/>
      <c r="C8" s="2"/>
      <c r="D8" s="2"/>
      <c r="E8" s="2"/>
    </row>
    <row r="9" spans="1:5" x14ac:dyDescent="0.25">
      <c r="A9" s="2" t="s">
        <v>78</v>
      </c>
      <c r="B9" s="2"/>
      <c r="C9" s="2"/>
      <c r="D9" s="2"/>
      <c r="E9" s="2"/>
    </row>
    <row r="10" spans="1:5" ht="94.5" x14ac:dyDescent="0.25">
      <c r="A10" s="19" t="s">
        <v>79</v>
      </c>
      <c r="B10" s="2"/>
      <c r="C10" s="2"/>
      <c r="D10" s="2"/>
      <c r="E10" s="2"/>
    </row>
  </sheetData>
  <conditionalFormatting sqref="A1">
    <cfRule type="dataBar" priority="1">
      <dataBar>
        <cfvo type="num" val="0"/>
        <cfvo type="num" val="1"/>
        <color rgb="FFB4A9D4"/>
      </dataBar>
      <extLst>
        <ext xmlns:x14="http://schemas.microsoft.com/office/spreadsheetml/2009/9/main" uri="{B025F937-C7B1-47D3-B67F-A62EFF666E3E}">
          <x14:id>{382B0C2F-683C-4672-8314-39243D157748}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82B0C2F-683C-4672-8314-39243D157748}">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B16"/>
  <sheetViews>
    <sheetView workbookViewId="0"/>
  </sheetViews>
  <sheetFormatPr defaultColWidth="10.625" defaultRowHeight="15.75" x14ac:dyDescent="0.25"/>
  <cols>
    <col min="1" max="1" width="35.625" customWidth="1"/>
    <col min="2" max="2" width="16.625" customWidth="1"/>
  </cols>
  <sheetData>
    <row r="1" spans="1:2" ht="21" x14ac:dyDescent="0.35">
      <c r="A1" s="7" t="s">
        <v>9</v>
      </c>
      <c r="B1" s="2"/>
    </row>
    <row r="2" spans="1:2" x14ac:dyDescent="0.25">
      <c r="A2" s="2" t="s">
        <v>37</v>
      </c>
      <c r="B2" s="2"/>
    </row>
    <row r="3" spans="1:2" x14ac:dyDescent="0.25">
      <c r="A3" s="2" t="s">
        <v>15</v>
      </c>
      <c r="B3" s="2"/>
    </row>
    <row r="4" spans="1:2" x14ac:dyDescent="0.25">
      <c r="A4" s="2" t="s">
        <v>28</v>
      </c>
      <c r="B4" s="2"/>
    </row>
    <row r="5" spans="1:2" ht="80.099999999999994" customHeight="1" x14ac:dyDescent="0.25">
      <c r="A5" s="4" t="s">
        <v>509</v>
      </c>
      <c r="B5" s="4" t="s">
        <v>510</v>
      </c>
    </row>
    <row r="6" spans="1:2" x14ac:dyDescent="0.25">
      <c r="A6" s="8" t="s">
        <v>231</v>
      </c>
      <c r="B6" s="9">
        <v>5665</v>
      </c>
    </row>
    <row r="7" spans="1:2" x14ac:dyDescent="0.25">
      <c r="A7" s="2" t="s">
        <v>232</v>
      </c>
      <c r="B7" s="11">
        <v>1135</v>
      </c>
    </row>
    <row r="8" spans="1:2" x14ac:dyDescent="0.25">
      <c r="A8" s="2" t="s">
        <v>233</v>
      </c>
      <c r="B8" s="11">
        <v>2265</v>
      </c>
    </row>
    <row r="9" spans="1:2" x14ac:dyDescent="0.25">
      <c r="A9" s="2" t="s">
        <v>234</v>
      </c>
      <c r="B9" s="11">
        <v>2375</v>
      </c>
    </row>
    <row r="10" spans="1:2" x14ac:dyDescent="0.25">
      <c r="A10" s="2" t="s">
        <v>235</v>
      </c>
      <c r="B10" s="11">
        <v>2640</v>
      </c>
    </row>
    <row r="11" spans="1:2" x14ac:dyDescent="0.25">
      <c r="A11" s="2" t="s">
        <v>236</v>
      </c>
      <c r="B11" s="11">
        <v>130</v>
      </c>
    </row>
    <row r="12" spans="1:2" x14ac:dyDescent="0.25">
      <c r="A12" s="2" t="s">
        <v>80</v>
      </c>
      <c r="B12" s="2"/>
    </row>
    <row r="13" spans="1:2" x14ac:dyDescent="0.25">
      <c r="A13" s="2" t="s">
        <v>81</v>
      </c>
      <c r="B13" s="2"/>
    </row>
    <row r="14" spans="1:2" ht="157.5" x14ac:dyDescent="0.25">
      <c r="A14" s="19" t="s">
        <v>44</v>
      </c>
      <c r="B14" s="2"/>
    </row>
    <row r="15" spans="1:2" x14ac:dyDescent="0.25">
      <c r="A15" s="2" t="s">
        <v>82</v>
      </c>
      <c r="B15" s="2"/>
    </row>
    <row r="16" spans="1:2" ht="157.5" x14ac:dyDescent="0.25">
      <c r="A16" s="19" t="s">
        <v>83</v>
      </c>
      <c r="B16" s="2"/>
    </row>
  </sheetData>
  <conditionalFormatting sqref="A1">
    <cfRule type="dataBar" priority="1">
      <dataBar>
        <cfvo type="num" val="0"/>
        <cfvo type="num" val="1"/>
        <color rgb="FFB4A9D4"/>
      </dataBar>
      <extLst>
        <ext xmlns:x14="http://schemas.microsoft.com/office/spreadsheetml/2009/9/main" uri="{B025F937-C7B1-47D3-B67F-A62EFF666E3E}">
          <x14:id>{2C6763C7-7E47-4746-89E0-B751ED9A36BB}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C6763C7-7E47-4746-89E0-B751ED9A36BB}">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64"/>
  <sheetViews>
    <sheetView zoomScaleNormal="100" workbookViewId="0"/>
  </sheetViews>
  <sheetFormatPr defaultColWidth="10.625" defaultRowHeight="15.75" x14ac:dyDescent="0.25"/>
  <cols>
    <col min="1" max="1" width="35.625" customWidth="1"/>
    <col min="2" max="12" width="16.625" customWidth="1"/>
  </cols>
  <sheetData>
    <row r="1" spans="1:13" ht="21" x14ac:dyDescent="0.35">
      <c r="A1" s="7" t="s">
        <v>10</v>
      </c>
      <c r="B1" s="2"/>
      <c r="C1" s="2"/>
      <c r="D1" s="2"/>
      <c r="E1" s="2"/>
      <c r="F1" s="2"/>
      <c r="G1" s="2"/>
      <c r="H1" s="2"/>
      <c r="I1" s="2"/>
      <c r="J1" s="2"/>
      <c r="K1" s="2"/>
      <c r="L1" s="2"/>
    </row>
    <row r="2" spans="1:13" x14ac:dyDescent="0.25">
      <c r="A2" s="2" t="s">
        <v>38</v>
      </c>
      <c r="B2" s="2"/>
      <c r="C2" s="2"/>
      <c r="D2" s="2"/>
      <c r="E2" s="2"/>
      <c r="F2" s="2"/>
      <c r="G2" s="2"/>
      <c r="H2" s="2"/>
      <c r="I2" s="2"/>
      <c r="J2" s="2"/>
      <c r="K2" s="2"/>
      <c r="L2" s="2"/>
    </row>
    <row r="3" spans="1:13" x14ac:dyDescent="0.25">
      <c r="A3" s="2" t="s">
        <v>15</v>
      </c>
      <c r="B3" s="2"/>
      <c r="C3" s="2"/>
      <c r="D3" s="2"/>
      <c r="E3" s="2"/>
      <c r="F3" s="2"/>
      <c r="G3" s="2"/>
      <c r="H3" s="2"/>
      <c r="I3" s="2"/>
      <c r="J3" s="2"/>
      <c r="K3" s="2"/>
      <c r="L3" s="2"/>
    </row>
    <row r="4" spans="1:13" x14ac:dyDescent="0.25">
      <c r="A4" s="2" t="s">
        <v>16</v>
      </c>
      <c r="B4" s="2"/>
      <c r="C4" s="2"/>
      <c r="D4" s="2"/>
      <c r="E4" s="2"/>
      <c r="F4" s="2"/>
      <c r="G4" s="2"/>
      <c r="H4" s="2"/>
      <c r="I4" s="2"/>
      <c r="J4" s="2"/>
      <c r="K4" s="2"/>
      <c r="L4" s="2"/>
    </row>
    <row r="5" spans="1:13" x14ac:dyDescent="0.25">
      <c r="A5" s="2" t="s">
        <v>17</v>
      </c>
      <c r="B5" s="2"/>
      <c r="C5" s="2"/>
      <c r="D5" s="2"/>
      <c r="E5" s="2"/>
      <c r="F5" s="2"/>
      <c r="G5" s="2"/>
      <c r="H5" s="2"/>
      <c r="I5" s="2"/>
      <c r="J5" s="2"/>
      <c r="K5" s="2"/>
      <c r="L5" s="2"/>
    </row>
    <row r="6" spans="1:13" ht="99.95" customHeight="1" x14ac:dyDescent="0.25">
      <c r="A6" s="4" t="s">
        <v>489</v>
      </c>
      <c r="B6" s="4" t="s">
        <v>511</v>
      </c>
      <c r="C6" s="4" t="s">
        <v>237</v>
      </c>
      <c r="D6" s="4" t="s">
        <v>512</v>
      </c>
      <c r="E6" s="4" t="s">
        <v>513</v>
      </c>
      <c r="F6" s="4" t="s">
        <v>514</v>
      </c>
      <c r="G6" s="4" t="s">
        <v>515</v>
      </c>
      <c r="H6" s="4" t="s">
        <v>519</v>
      </c>
      <c r="I6" s="4" t="s">
        <v>520</v>
      </c>
      <c r="J6" s="4" t="s">
        <v>521</v>
      </c>
      <c r="K6" s="4" t="s">
        <v>516</v>
      </c>
      <c r="L6" s="4" t="s">
        <v>517</v>
      </c>
    </row>
    <row r="7" spans="1:13" x14ac:dyDescent="0.25">
      <c r="A7" s="8" t="s">
        <v>113</v>
      </c>
      <c r="B7" s="9">
        <v>255</v>
      </c>
      <c r="C7" s="26">
        <v>0.02</v>
      </c>
      <c r="D7" s="9">
        <v>245</v>
      </c>
      <c r="E7" s="9">
        <v>80</v>
      </c>
      <c r="F7" s="9">
        <v>145</v>
      </c>
      <c r="G7" s="9">
        <v>20</v>
      </c>
      <c r="H7" s="10">
        <v>0.33</v>
      </c>
      <c r="I7" s="10">
        <v>0.57999999999999996</v>
      </c>
      <c r="J7" s="10">
        <v>0.09</v>
      </c>
      <c r="K7" s="9">
        <v>9</v>
      </c>
      <c r="L7" s="10">
        <v>0.92</v>
      </c>
    </row>
    <row r="8" spans="1:13" x14ac:dyDescent="0.25">
      <c r="A8" s="2" t="s">
        <v>114</v>
      </c>
      <c r="B8" s="29">
        <v>0</v>
      </c>
      <c r="C8" s="27">
        <v>0</v>
      </c>
      <c r="D8" s="29">
        <v>0</v>
      </c>
      <c r="E8" s="29">
        <v>0</v>
      </c>
      <c r="F8" s="29">
        <v>0</v>
      </c>
      <c r="G8" s="29">
        <v>0</v>
      </c>
      <c r="H8" s="12">
        <v>0</v>
      </c>
      <c r="I8" s="12">
        <v>0</v>
      </c>
      <c r="J8" s="12">
        <v>0</v>
      </c>
      <c r="K8" s="31" t="s">
        <v>498</v>
      </c>
      <c r="L8" s="31" t="s">
        <v>498</v>
      </c>
    </row>
    <row r="9" spans="1:13" x14ac:dyDescent="0.25">
      <c r="A9" s="2" t="s">
        <v>115</v>
      </c>
      <c r="B9" s="11" t="s">
        <v>488</v>
      </c>
      <c r="C9" s="11" t="s">
        <v>488</v>
      </c>
      <c r="D9" s="11" t="s">
        <v>488</v>
      </c>
      <c r="E9" s="11">
        <v>0</v>
      </c>
      <c r="F9" s="11" t="s">
        <v>488</v>
      </c>
      <c r="G9" s="11">
        <v>0</v>
      </c>
      <c r="H9" s="12">
        <v>0</v>
      </c>
      <c r="I9" s="12" t="s">
        <v>488</v>
      </c>
      <c r="J9" s="12">
        <v>0</v>
      </c>
      <c r="K9" s="11">
        <v>15</v>
      </c>
      <c r="L9" s="12" t="s">
        <v>488</v>
      </c>
      <c r="M9" s="35"/>
    </row>
    <row r="10" spans="1:13" x14ac:dyDescent="0.25">
      <c r="A10" s="2" t="s">
        <v>116</v>
      </c>
      <c r="B10" s="11" t="s">
        <v>488</v>
      </c>
      <c r="C10" s="11" t="s">
        <v>488</v>
      </c>
      <c r="D10" s="11">
        <v>5</v>
      </c>
      <c r="E10" s="11">
        <v>0</v>
      </c>
      <c r="F10" s="11" t="s">
        <v>488</v>
      </c>
      <c r="G10" s="11" t="s">
        <v>488</v>
      </c>
      <c r="H10" s="12">
        <v>0</v>
      </c>
      <c r="I10" s="12" t="s">
        <v>488</v>
      </c>
      <c r="J10" s="12" t="s">
        <v>488</v>
      </c>
      <c r="K10" s="11">
        <v>16</v>
      </c>
      <c r="L10" s="12" t="s">
        <v>488</v>
      </c>
      <c r="M10" s="35"/>
    </row>
    <row r="11" spans="1:13" x14ac:dyDescent="0.25">
      <c r="A11" s="2" t="s">
        <v>117</v>
      </c>
      <c r="B11" s="11">
        <v>5</v>
      </c>
      <c r="C11" s="27">
        <v>0.01</v>
      </c>
      <c r="D11" s="11" t="s">
        <v>488</v>
      </c>
      <c r="E11" s="11">
        <v>0</v>
      </c>
      <c r="F11" s="11">
        <v>0</v>
      </c>
      <c r="G11" s="11" t="s">
        <v>488</v>
      </c>
      <c r="H11" s="12">
        <v>0</v>
      </c>
      <c r="I11" s="12">
        <v>0</v>
      </c>
      <c r="J11" s="12" t="s">
        <v>488</v>
      </c>
      <c r="K11" s="31" t="s">
        <v>488</v>
      </c>
      <c r="L11" s="12" t="s">
        <v>488</v>
      </c>
      <c r="M11" s="36"/>
    </row>
    <row r="12" spans="1:13" x14ac:dyDescent="0.25">
      <c r="A12" s="2" t="s">
        <v>118</v>
      </c>
      <c r="B12" s="11" t="s">
        <v>488</v>
      </c>
      <c r="C12" s="11" t="s">
        <v>488</v>
      </c>
      <c r="D12" s="11">
        <v>5</v>
      </c>
      <c r="E12" s="11" t="s">
        <v>488</v>
      </c>
      <c r="F12" s="11">
        <v>0</v>
      </c>
      <c r="G12" s="11" t="s">
        <v>488</v>
      </c>
      <c r="H12" s="12" t="s">
        <v>488</v>
      </c>
      <c r="I12" s="12">
        <v>0</v>
      </c>
      <c r="J12" s="12" t="s">
        <v>488</v>
      </c>
      <c r="K12" s="11">
        <v>15</v>
      </c>
      <c r="L12" s="35" t="s">
        <v>488</v>
      </c>
      <c r="M12" s="35"/>
    </row>
    <row r="13" spans="1:13" x14ac:dyDescent="0.25">
      <c r="A13" s="2" t="s">
        <v>119</v>
      </c>
      <c r="B13" s="11">
        <v>5</v>
      </c>
      <c r="C13" s="27">
        <v>1.4E-2</v>
      </c>
      <c r="D13" s="11">
        <v>5</v>
      </c>
      <c r="E13" s="11" t="s">
        <v>488</v>
      </c>
      <c r="F13" s="11">
        <v>0</v>
      </c>
      <c r="G13" s="11" t="s">
        <v>488</v>
      </c>
      <c r="H13" s="12" t="s">
        <v>488</v>
      </c>
      <c r="I13" s="12">
        <v>0</v>
      </c>
      <c r="J13" s="12" t="s">
        <v>488</v>
      </c>
      <c r="K13" s="11">
        <v>12.5</v>
      </c>
      <c r="L13" s="35" t="s">
        <v>488</v>
      </c>
      <c r="M13" s="35"/>
    </row>
    <row r="14" spans="1:13" x14ac:dyDescent="0.25">
      <c r="A14" s="2" t="s">
        <v>120</v>
      </c>
      <c r="B14" s="11">
        <v>5</v>
      </c>
      <c r="C14" s="27">
        <v>2.7E-2</v>
      </c>
      <c r="D14" s="11">
        <v>5</v>
      </c>
      <c r="E14" s="11" t="s">
        <v>488</v>
      </c>
      <c r="F14" s="11" t="s">
        <v>488</v>
      </c>
      <c r="G14" s="11" t="s">
        <v>488</v>
      </c>
      <c r="H14" s="12" t="s">
        <v>488</v>
      </c>
      <c r="I14" s="12" t="s">
        <v>488</v>
      </c>
      <c r="J14" s="12" t="s">
        <v>488</v>
      </c>
      <c r="K14" s="11">
        <v>5</v>
      </c>
      <c r="L14" s="35" t="s">
        <v>488</v>
      </c>
      <c r="M14" s="35"/>
    </row>
    <row r="15" spans="1:13" x14ac:dyDescent="0.25">
      <c r="A15" s="2" t="s">
        <v>121</v>
      </c>
      <c r="B15" s="11">
        <v>5</v>
      </c>
      <c r="C15" s="27">
        <v>2.9000000000000001E-2</v>
      </c>
      <c r="D15" s="11">
        <v>5</v>
      </c>
      <c r="E15" s="11">
        <v>0</v>
      </c>
      <c r="F15" s="11">
        <v>5</v>
      </c>
      <c r="G15" s="11" t="s">
        <v>488</v>
      </c>
      <c r="H15" s="12">
        <v>0</v>
      </c>
      <c r="I15" s="12" t="s">
        <v>488</v>
      </c>
      <c r="J15" s="12" t="s">
        <v>488</v>
      </c>
      <c r="K15" s="11">
        <v>6.5</v>
      </c>
      <c r="L15" s="12">
        <v>1</v>
      </c>
    </row>
    <row r="16" spans="1:13" x14ac:dyDescent="0.25">
      <c r="A16" s="2" t="s">
        <v>122</v>
      </c>
      <c r="B16" s="11">
        <v>5</v>
      </c>
      <c r="C16" s="27">
        <v>2.3E-2</v>
      </c>
      <c r="D16" s="11">
        <v>5</v>
      </c>
      <c r="E16" s="11">
        <v>5</v>
      </c>
      <c r="F16" s="11" t="s">
        <v>488</v>
      </c>
      <c r="G16" s="11" t="s">
        <v>488</v>
      </c>
      <c r="H16" s="12">
        <v>0.5</v>
      </c>
      <c r="I16" s="12" t="s">
        <v>488</v>
      </c>
      <c r="J16" s="12" t="s">
        <v>488</v>
      </c>
      <c r="K16" s="11">
        <v>13</v>
      </c>
      <c r="L16" s="12">
        <v>1</v>
      </c>
    </row>
    <row r="17" spans="1:13" x14ac:dyDescent="0.25">
      <c r="A17" s="2" t="s">
        <v>123</v>
      </c>
      <c r="B17" s="11">
        <v>10</v>
      </c>
      <c r="C17" s="27">
        <v>5.7000000000000002E-2</v>
      </c>
      <c r="D17" s="11">
        <v>15</v>
      </c>
      <c r="E17" s="11" t="s">
        <v>488</v>
      </c>
      <c r="F17" s="11">
        <v>10</v>
      </c>
      <c r="G17" s="11" t="s">
        <v>488</v>
      </c>
      <c r="H17" s="12" t="s">
        <v>488</v>
      </c>
      <c r="I17" s="12">
        <v>0.71</v>
      </c>
      <c r="J17" s="12" t="s">
        <v>488</v>
      </c>
      <c r="K17" s="11">
        <v>14.5</v>
      </c>
      <c r="L17" s="12">
        <v>0.92</v>
      </c>
    </row>
    <row r="18" spans="1:13" x14ac:dyDescent="0.25">
      <c r="A18" s="2" t="s">
        <v>124</v>
      </c>
      <c r="B18" s="11">
        <v>5</v>
      </c>
      <c r="C18" s="27">
        <v>2.5000000000000001E-2</v>
      </c>
      <c r="D18" s="11">
        <v>5</v>
      </c>
      <c r="E18" s="11" t="s">
        <v>488</v>
      </c>
      <c r="F18" s="11" t="s">
        <v>488</v>
      </c>
      <c r="G18" s="11" t="s">
        <v>488</v>
      </c>
      <c r="H18" s="12" t="s">
        <v>488</v>
      </c>
      <c r="I18" s="12" t="s">
        <v>488</v>
      </c>
      <c r="J18" s="12" t="s">
        <v>488</v>
      </c>
      <c r="K18" s="11">
        <v>15</v>
      </c>
      <c r="L18" s="35" t="s">
        <v>488</v>
      </c>
      <c r="M18" s="35"/>
    </row>
    <row r="19" spans="1:13" x14ac:dyDescent="0.25">
      <c r="A19" s="2" t="s">
        <v>125</v>
      </c>
      <c r="B19" s="11">
        <v>5</v>
      </c>
      <c r="C19" s="27">
        <v>1.2999999999999999E-2</v>
      </c>
      <c r="D19" s="11">
        <v>5</v>
      </c>
      <c r="E19" s="11" t="s">
        <v>488</v>
      </c>
      <c r="F19" s="11" t="s">
        <v>488</v>
      </c>
      <c r="G19" s="11">
        <v>0</v>
      </c>
      <c r="H19" s="12" t="s">
        <v>488</v>
      </c>
      <c r="I19" s="12" t="s">
        <v>488</v>
      </c>
      <c r="J19" s="12">
        <v>0</v>
      </c>
      <c r="K19" s="11">
        <v>15</v>
      </c>
      <c r="L19" s="12">
        <v>0.75</v>
      </c>
    </row>
    <row r="20" spans="1:13" x14ac:dyDescent="0.25">
      <c r="A20" s="2" t="s">
        <v>126</v>
      </c>
      <c r="B20" s="11">
        <v>5</v>
      </c>
      <c r="C20" s="27">
        <v>3.1E-2</v>
      </c>
      <c r="D20" s="11">
        <v>5</v>
      </c>
      <c r="E20" s="11" t="s">
        <v>488</v>
      </c>
      <c r="F20" s="11">
        <v>5</v>
      </c>
      <c r="G20" s="11">
        <v>0</v>
      </c>
      <c r="H20" s="12" t="s">
        <v>488</v>
      </c>
      <c r="I20" s="12" t="s">
        <v>488</v>
      </c>
      <c r="J20" s="12">
        <v>0</v>
      </c>
      <c r="K20" s="11">
        <v>12</v>
      </c>
      <c r="L20" s="12">
        <v>1</v>
      </c>
    </row>
    <row r="21" spans="1:13" x14ac:dyDescent="0.25">
      <c r="A21" s="2" t="s">
        <v>127</v>
      </c>
      <c r="B21" s="11">
        <v>10</v>
      </c>
      <c r="C21" s="27">
        <v>2.4E-2</v>
      </c>
      <c r="D21" s="11">
        <v>10</v>
      </c>
      <c r="E21" s="11">
        <v>5</v>
      </c>
      <c r="F21" s="11">
        <v>5</v>
      </c>
      <c r="G21" s="11" t="s">
        <v>488</v>
      </c>
      <c r="H21" s="12">
        <v>0.4</v>
      </c>
      <c r="I21" s="12" t="s">
        <v>488</v>
      </c>
      <c r="J21" s="12" t="s">
        <v>488</v>
      </c>
      <c r="K21" s="11">
        <v>11.5</v>
      </c>
      <c r="L21" s="12">
        <v>0.75</v>
      </c>
    </row>
    <row r="22" spans="1:13" x14ac:dyDescent="0.25">
      <c r="A22" s="2" t="s">
        <v>128</v>
      </c>
      <c r="B22" s="11">
        <v>5</v>
      </c>
      <c r="C22" s="27">
        <v>8.9999999999999993E-3</v>
      </c>
      <c r="D22" s="11" t="s">
        <v>488</v>
      </c>
      <c r="E22" s="11">
        <v>0</v>
      </c>
      <c r="F22" s="11">
        <v>0</v>
      </c>
      <c r="G22" s="11" t="s">
        <v>488</v>
      </c>
      <c r="H22" s="12">
        <v>0</v>
      </c>
      <c r="I22" s="12">
        <v>0</v>
      </c>
      <c r="J22" s="12" t="s">
        <v>488</v>
      </c>
      <c r="K22" s="11" t="s">
        <v>488</v>
      </c>
      <c r="L22" s="12" t="s">
        <v>488</v>
      </c>
      <c r="M22" s="35"/>
    </row>
    <row r="23" spans="1:13" x14ac:dyDescent="0.25">
      <c r="A23" s="2" t="s">
        <v>129</v>
      </c>
      <c r="B23" s="11">
        <v>5</v>
      </c>
      <c r="C23" s="27">
        <v>1.0999999999999999E-2</v>
      </c>
      <c r="D23" s="11">
        <v>5</v>
      </c>
      <c r="E23" s="11" t="s">
        <v>488</v>
      </c>
      <c r="F23" s="11">
        <v>5</v>
      </c>
      <c r="G23" s="11">
        <v>0</v>
      </c>
      <c r="H23" s="12" t="s">
        <v>488</v>
      </c>
      <c r="I23" s="12" t="s">
        <v>488</v>
      </c>
      <c r="J23" s="12">
        <v>0</v>
      </c>
      <c r="K23" s="11">
        <v>14</v>
      </c>
      <c r="L23" s="12">
        <v>0.8</v>
      </c>
    </row>
    <row r="24" spans="1:13" x14ac:dyDescent="0.25">
      <c r="A24" s="2" t="s">
        <v>130</v>
      </c>
      <c r="B24" s="11">
        <v>5</v>
      </c>
      <c r="C24" s="27">
        <v>1.9E-2</v>
      </c>
      <c r="D24" s="11">
        <v>10</v>
      </c>
      <c r="E24" s="11">
        <v>5</v>
      </c>
      <c r="F24" s="11">
        <v>5</v>
      </c>
      <c r="G24" s="11" t="s">
        <v>488</v>
      </c>
      <c r="H24" s="12" t="s">
        <v>488</v>
      </c>
      <c r="I24" s="12">
        <v>0.5</v>
      </c>
      <c r="J24" s="12" t="s">
        <v>488</v>
      </c>
      <c r="K24" s="11">
        <v>6</v>
      </c>
      <c r="L24" s="12">
        <v>0.86</v>
      </c>
    </row>
    <row r="25" spans="1:13" x14ac:dyDescent="0.25">
      <c r="A25" s="2" t="s">
        <v>131</v>
      </c>
      <c r="B25" s="11">
        <v>10</v>
      </c>
      <c r="C25" s="27">
        <v>0.02</v>
      </c>
      <c r="D25" s="11">
        <v>5</v>
      </c>
      <c r="E25" s="11">
        <v>5</v>
      </c>
      <c r="F25" s="11" t="s">
        <v>488</v>
      </c>
      <c r="G25" s="11">
        <v>0</v>
      </c>
      <c r="H25" s="12" t="s">
        <v>488</v>
      </c>
      <c r="I25" s="12" t="s">
        <v>488</v>
      </c>
      <c r="J25" s="12">
        <v>0</v>
      </c>
      <c r="K25" s="11">
        <v>5.5</v>
      </c>
      <c r="L25" s="12">
        <v>1</v>
      </c>
    </row>
    <row r="26" spans="1:13" x14ac:dyDescent="0.25">
      <c r="A26" s="2" t="s">
        <v>132</v>
      </c>
      <c r="B26" s="11">
        <v>5</v>
      </c>
      <c r="C26" s="27">
        <v>1.4E-2</v>
      </c>
      <c r="D26" s="11">
        <v>5</v>
      </c>
      <c r="E26" s="11" t="s">
        <v>488</v>
      </c>
      <c r="F26" s="11" t="s">
        <v>488</v>
      </c>
      <c r="G26" s="11">
        <v>0</v>
      </c>
      <c r="H26" s="12" t="s">
        <v>488</v>
      </c>
      <c r="I26" s="12" t="s">
        <v>488</v>
      </c>
      <c r="J26" s="12">
        <v>0</v>
      </c>
      <c r="K26" s="11">
        <v>10</v>
      </c>
      <c r="L26" s="12">
        <v>1</v>
      </c>
    </row>
    <row r="27" spans="1:13" x14ac:dyDescent="0.25">
      <c r="A27" s="2" t="s">
        <v>133</v>
      </c>
      <c r="B27" s="11">
        <v>5</v>
      </c>
      <c r="C27" s="27">
        <v>2.8000000000000001E-2</v>
      </c>
      <c r="D27" s="11">
        <v>10</v>
      </c>
      <c r="E27" s="11">
        <v>0</v>
      </c>
      <c r="F27" s="11">
        <v>10</v>
      </c>
      <c r="G27" s="11">
        <v>0</v>
      </c>
      <c r="H27" s="12">
        <v>0</v>
      </c>
      <c r="I27" s="12">
        <v>1</v>
      </c>
      <c r="J27" s="12">
        <v>0</v>
      </c>
      <c r="K27" s="11">
        <v>7.5</v>
      </c>
      <c r="L27" s="12">
        <v>0.63</v>
      </c>
    </row>
    <row r="28" spans="1:13" x14ac:dyDescent="0.25">
      <c r="A28" s="2" t="s">
        <v>134</v>
      </c>
      <c r="B28" s="11">
        <v>5</v>
      </c>
      <c r="C28" s="27">
        <v>1.0999999999999999E-2</v>
      </c>
      <c r="D28" s="11">
        <v>5</v>
      </c>
      <c r="E28" s="11" t="s">
        <v>488</v>
      </c>
      <c r="F28" s="11" t="s">
        <v>488</v>
      </c>
      <c r="G28" s="11">
        <v>0</v>
      </c>
      <c r="H28" s="12" t="s">
        <v>488</v>
      </c>
      <c r="I28" s="12" t="s">
        <v>488</v>
      </c>
      <c r="J28" s="12">
        <v>0</v>
      </c>
      <c r="K28" s="11">
        <v>7</v>
      </c>
      <c r="L28" s="12">
        <v>1</v>
      </c>
    </row>
    <row r="29" spans="1:13" x14ac:dyDescent="0.25">
      <c r="A29" s="2" t="s">
        <v>135</v>
      </c>
      <c r="B29" s="11">
        <v>5</v>
      </c>
      <c r="C29" s="27">
        <v>1.6E-2</v>
      </c>
      <c r="D29" s="11">
        <v>5</v>
      </c>
      <c r="E29" s="11">
        <v>0</v>
      </c>
      <c r="F29" s="11" t="s">
        <v>488</v>
      </c>
      <c r="G29" s="11">
        <v>5</v>
      </c>
      <c r="H29" s="12">
        <v>0</v>
      </c>
      <c r="I29" s="12" t="s">
        <v>488</v>
      </c>
      <c r="J29" s="12" t="s">
        <v>488</v>
      </c>
      <c r="K29" s="11">
        <v>21</v>
      </c>
      <c r="L29" s="12">
        <v>0</v>
      </c>
    </row>
    <row r="30" spans="1:13" x14ac:dyDescent="0.25">
      <c r="A30" s="2" t="s">
        <v>136</v>
      </c>
      <c r="B30" s="11">
        <v>5</v>
      </c>
      <c r="C30" s="27">
        <v>1.2E-2</v>
      </c>
      <c r="D30" s="11">
        <v>5</v>
      </c>
      <c r="E30" s="11">
        <v>0</v>
      </c>
      <c r="F30" s="11">
        <v>5</v>
      </c>
      <c r="G30" s="11" t="s">
        <v>488</v>
      </c>
      <c r="H30" s="12">
        <v>0</v>
      </c>
      <c r="I30" s="12" t="s">
        <v>488</v>
      </c>
      <c r="J30" s="12" t="s">
        <v>488</v>
      </c>
      <c r="K30" s="11">
        <v>8</v>
      </c>
      <c r="L30" s="12">
        <v>1</v>
      </c>
    </row>
    <row r="31" spans="1:13" x14ac:dyDescent="0.25">
      <c r="A31" s="2" t="s">
        <v>137</v>
      </c>
      <c r="B31" s="11">
        <v>5</v>
      </c>
      <c r="C31" s="27">
        <v>1.4999999999999999E-2</v>
      </c>
      <c r="D31" s="11">
        <v>5</v>
      </c>
      <c r="E31" s="11" t="s">
        <v>488</v>
      </c>
      <c r="F31" s="11" t="s">
        <v>488</v>
      </c>
      <c r="G31" s="11" t="s">
        <v>488</v>
      </c>
      <c r="H31" s="12" t="s">
        <v>488</v>
      </c>
      <c r="I31" s="12" t="s">
        <v>488</v>
      </c>
      <c r="J31" s="12" t="s">
        <v>488</v>
      </c>
      <c r="K31" s="11">
        <v>5.5</v>
      </c>
      <c r="L31" s="35" t="s">
        <v>488</v>
      </c>
      <c r="M31" s="35"/>
    </row>
    <row r="32" spans="1:13" x14ac:dyDescent="0.25">
      <c r="A32" s="2" t="s">
        <v>138</v>
      </c>
      <c r="B32" s="11">
        <v>5</v>
      </c>
      <c r="C32" s="27">
        <v>2.1000000000000001E-2</v>
      </c>
      <c r="D32" s="11" t="s">
        <v>488</v>
      </c>
      <c r="E32" s="11" t="s">
        <v>488</v>
      </c>
      <c r="F32" s="11">
        <v>0</v>
      </c>
      <c r="G32" s="11">
        <v>0</v>
      </c>
      <c r="H32" s="12" t="s">
        <v>488</v>
      </c>
      <c r="I32" s="12">
        <v>0</v>
      </c>
      <c r="J32" s="12">
        <v>0</v>
      </c>
      <c r="K32" s="11">
        <v>4</v>
      </c>
      <c r="L32" s="35" t="s">
        <v>488</v>
      </c>
      <c r="M32" s="35"/>
    </row>
    <row r="33" spans="1:13" x14ac:dyDescent="0.25">
      <c r="A33" s="2" t="s">
        <v>139</v>
      </c>
      <c r="B33" s="11">
        <v>10</v>
      </c>
      <c r="C33" s="27">
        <v>0.03</v>
      </c>
      <c r="D33" s="11">
        <v>10</v>
      </c>
      <c r="E33" s="11">
        <v>5</v>
      </c>
      <c r="F33" s="11">
        <v>5</v>
      </c>
      <c r="G33" s="11">
        <v>0</v>
      </c>
      <c r="H33" s="12">
        <v>0.4</v>
      </c>
      <c r="I33" s="12">
        <v>0.6</v>
      </c>
      <c r="J33" s="12">
        <v>0</v>
      </c>
      <c r="K33" s="11">
        <v>7.5</v>
      </c>
      <c r="L33" s="12">
        <v>0.9</v>
      </c>
    </row>
    <row r="34" spans="1:13" x14ac:dyDescent="0.25">
      <c r="A34" s="2" t="s">
        <v>140</v>
      </c>
      <c r="B34" s="11">
        <v>10</v>
      </c>
      <c r="C34" s="27">
        <v>2.8000000000000001E-2</v>
      </c>
      <c r="D34" s="11">
        <v>5</v>
      </c>
      <c r="E34" s="11">
        <v>5</v>
      </c>
      <c r="F34" s="11">
        <v>5</v>
      </c>
      <c r="G34" s="11">
        <v>0</v>
      </c>
      <c r="H34" s="12">
        <v>0.43</v>
      </c>
      <c r="I34" s="12">
        <v>0.56999999999999995</v>
      </c>
      <c r="J34" s="12">
        <v>0</v>
      </c>
      <c r="K34" s="11">
        <v>8</v>
      </c>
      <c r="L34" s="12">
        <v>0.86</v>
      </c>
    </row>
    <row r="35" spans="1:13" x14ac:dyDescent="0.25">
      <c r="A35" s="2" t="s">
        <v>141</v>
      </c>
      <c r="B35" s="11">
        <v>5</v>
      </c>
      <c r="C35" s="27">
        <v>1.2999999999999999E-2</v>
      </c>
      <c r="D35" s="11">
        <v>5</v>
      </c>
      <c r="E35" s="11">
        <v>5</v>
      </c>
      <c r="F35" s="11" t="s">
        <v>488</v>
      </c>
      <c r="G35" s="11">
        <v>0</v>
      </c>
      <c r="H35" s="12" t="s">
        <v>488</v>
      </c>
      <c r="I35" s="12" t="s">
        <v>488</v>
      </c>
      <c r="J35" s="12">
        <v>0</v>
      </c>
      <c r="K35" s="11">
        <v>3</v>
      </c>
      <c r="L35" s="12">
        <v>1</v>
      </c>
    </row>
    <row r="36" spans="1:13" x14ac:dyDescent="0.25">
      <c r="A36" s="2" t="s">
        <v>142</v>
      </c>
      <c r="B36" s="11">
        <v>15</v>
      </c>
      <c r="C36" s="27">
        <v>3.7999999999999999E-2</v>
      </c>
      <c r="D36" s="11">
        <v>15</v>
      </c>
      <c r="E36" s="11">
        <v>5</v>
      </c>
      <c r="F36" s="11">
        <v>10</v>
      </c>
      <c r="G36" s="11">
        <v>0</v>
      </c>
      <c r="H36" s="12">
        <v>0.25</v>
      </c>
      <c r="I36" s="12">
        <v>0.75</v>
      </c>
      <c r="J36" s="12">
        <v>0</v>
      </c>
      <c r="K36" s="11">
        <v>7</v>
      </c>
      <c r="L36" s="12">
        <v>0.94</v>
      </c>
    </row>
    <row r="37" spans="1:13" x14ac:dyDescent="0.25">
      <c r="A37" s="2" t="s">
        <v>143</v>
      </c>
      <c r="B37" s="11">
        <v>10</v>
      </c>
      <c r="C37" s="27">
        <v>1.9E-2</v>
      </c>
      <c r="D37" s="11">
        <v>10</v>
      </c>
      <c r="E37" s="11">
        <v>5</v>
      </c>
      <c r="F37" s="11">
        <v>5</v>
      </c>
      <c r="G37" s="11">
        <v>0</v>
      </c>
      <c r="H37" s="12">
        <v>0.5</v>
      </c>
      <c r="I37" s="12">
        <v>0.5</v>
      </c>
      <c r="J37" s="12">
        <v>0</v>
      </c>
      <c r="K37" s="11">
        <v>5</v>
      </c>
      <c r="L37" s="12">
        <v>0.88</v>
      </c>
    </row>
    <row r="38" spans="1:13" x14ac:dyDescent="0.25">
      <c r="A38" s="2" t="s">
        <v>144</v>
      </c>
      <c r="B38" s="11">
        <v>5</v>
      </c>
      <c r="C38" s="27">
        <v>1.7999999999999999E-2</v>
      </c>
      <c r="D38" s="11">
        <v>5</v>
      </c>
      <c r="E38" s="11" t="s">
        <v>488</v>
      </c>
      <c r="F38" s="11" t="s">
        <v>488</v>
      </c>
      <c r="G38" s="11">
        <v>0</v>
      </c>
      <c r="H38" s="12" t="s">
        <v>488</v>
      </c>
      <c r="I38" s="12" t="s">
        <v>488</v>
      </c>
      <c r="J38" s="12">
        <v>0</v>
      </c>
      <c r="K38" s="11">
        <v>13</v>
      </c>
      <c r="L38" s="35" t="s">
        <v>488</v>
      </c>
      <c r="M38" s="35"/>
    </row>
    <row r="39" spans="1:13" x14ac:dyDescent="0.25">
      <c r="A39" s="2" t="s">
        <v>145</v>
      </c>
      <c r="B39" s="11">
        <v>10</v>
      </c>
      <c r="C39" s="27">
        <v>2.5999999999999999E-2</v>
      </c>
      <c r="D39" s="11">
        <v>10</v>
      </c>
      <c r="E39" s="11">
        <v>5</v>
      </c>
      <c r="F39" s="11">
        <v>5</v>
      </c>
      <c r="G39" s="11">
        <v>0</v>
      </c>
      <c r="H39" s="12">
        <v>0.5</v>
      </c>
      <c r="I39" s="12">
        <v>0.5</v>
      </c>
      <c r="J39" s="12">
        <v>0</v>
      </c>
      <c r="K39" s="11">
        <v>9.5</v>
      </c>
      <c r="L39" s="12">
        <v>0.88</v>
      </c>
    </row>
    <row r="40" spans="1:13" x14ac:dyDescent="0.25">
      <c r="A40" s="2" t="s">
        <v>146</v>
      </c>
      <c r="B40" s="11">
        <v>5</v>
      </c>
      <c r="C40" s="27">
        <v>1.4999999999999999E-2</v>
      </c>
      <c r="D40" s="11">
        <v>10</v>
      </c>
      <c r="E40" s="11">
        <v>5</v>
      </c>
      <c r="F40" s="11">
        <v>5</v>
      </c>
      <c r="G40" s="11">
        <v>0</v>
      </c>
      <c r="H40" s="12">
        <v>0.38</v>
      </c>
      <c r="I40" s="12">
        <v>0.63</v>
      </c>
      <c r="J40" s="12">
        <v>0</v>
      </c>
      <c r="K40" s="11">
        <v>10.5</v>
      </c>
      <c r="L40" s="12">
        <v>0.88</v>
      </c>
    </row>
    <row r="41" spans="1:13" x14ac:dyDescent="0.25">
      <c r="A41" s="2" t="s">
        <v>147</v>
      </c>
      <c r="B41" s="11">
        <v>10</v>
      </c>
      <c r="C41" s="27">
        <v>2.4E-2</v>
      </c>
      <c r="D41" s="11">
        <v>10</v>
      </c>
      <c r="E41" s="11">
        <v>5</v>
      </c>
      <c r="F41" s="11">
        <v>10</v>
      </c>
      <c r="G41" s="11">
        <v>0</v>
      </c>
      <c r="H41" s="12">
        <v>0.33</v>
      </c>
      <c r="I41" s="12">
        <v>0.67</v>
      </c>
      <c r="J41" s="12">
        <v>0</v>
      </c>
      <c r="K41" s="11">
        <v>9</v>
      </c>
      <c r="L41" s="12">
        <v>1</v>
      </c>
    </row>
    <row r="42" spans="1:13" x14ac:dyDescent="0.25">
      <c r="A42" s="2" t="s">
        <v>148</v>
      </c>
      <c r="B42" s="11">
        <v>10</v>
      </c>
      <c r="C42" s="27">
        <v>2.9000000000000001E-2</v>
      </c>
      <c r="D42" s="11">
        <v>5</v>
      </c>
      <c r="E42" s="11">
        <v>5</v>
      </c>
      <c r="F42" s="11">
        <v>5</v>
      </c>
      <c r="G42" s="11">
        <v>0</v>
      </c>
      <c r="H42" s="12">
        <v>0.5</v>
      </c>
      <c r="I42" s="12">
        <v>0.5</v>
      </c>
      <c r="J42" s="12">
        <v>0</v>
      </c>
      <c r="K42" s="11">
        <v>3</v>
      </c>
      <c r="L42" s="12">
        <v>1</v>
      </c>
    </row>
    <row r="43" spans="1:13" x14ac:dyDescent="0.25">
      <c r="A43" s="2" t="s">
        <v>149</v>
      </c>
      <c r="B43" s="11" t="s">
        <v>488</v>
      </c>
      <c r="C43" s="11" t="s">
        <v>488</v>
      </c>
      <c r="D43" s="11">
        <v>5</v>
      </c>
      <c r="E43" s="11" t="s">
        <v>488</v>
      </c>
      <c r="F43" s="11">
        <v>5</v>
      </c>
      <c r="G43" s="11">
        <v>0</v>
      </c>
      <c r="H43" s="12" t="s">
        <v>488</v>
      </c>
      <c r="I43" s="12" t="s">
        <v>488</v>
      </c>
      <c r="J43" s="12">
        <v>0</v>
      </c>
      <c r="K43" s="11">
        <v>10</v>
      </c>
      <c r="L43" s="12">
        <v>0.75</v>
      </c>
    </row>
    <row r="44" spans="1:13" x14ac:dyDescent="0.25">
      <c r="A44" s="2" t="s">
        <v>150</v>
      </c>
      <c r="B44" s="11">
        <v>10</v>
      </c>
      <c r="C44" s="27">
        <v>3.1E-2</v>
      </c>
      <c r="D44" s="11">
        <v>5</v>
      </c>
      <c r="E44" s="11">
        <v>0</v>
      </c>
      <c r="F44" s="11">
        <v>5</v>
      </c>
      <c r="G44" s="11">
        <v>0</v>
      </c>
      <c r="H44" s="12">
        <v>0</v>
      </c>
      <c r="I44" s="12">
        <v>1</v>
      </c>
      <c r="J44" s="12">
        <v>0</v>
      </c>
      <c r="K44" s="11">
        <v>9</v>
      </c>
      <c r="L44" s="12">
        <v>1</v>
      </c>
    </row>
    <row r="45" spans="1:13" x14ac:dyDescent="0.25">
      <c r="A45" s="2" t="s">
        <v>151</v>
      </c>
      <c r="B45" s="11">
        <v>5</v>
      </c>
      <c r="C45" s="27">
        <v>2.4E-2</v>
      </c>
      <c r="D45" s="11">
        <v>5</v>
      </c>
      <c r="E45" s="11">
        <v>5</v>
      </c>
      <c r="F45" s="11">
        <v>5</v>
      </c>
      <c r="G45" s="11">
        <v>0</v>
      </c>
      <c r="H45" s="12">
        <v>0.56999999999999995</v>
      </c>
      <c r="I45" s="12">
        <v>0.43</v>
      </c>
      <c r="J45" s="12">
        <v>0</v>
      </c>
      <c r="K45" s="11">
        <v>10</v>
      </c>
      <c r="L45" s="12">
        <v>1</v>
      </c>
    </row>
    <row r="46" spans="1:13" x14ac:dyDescent="0.25">
      <c r="A46" s="2" t="s">
        <v>152</v>
      </c>
      <c r="B46" s="11">
        <v>5</v>
      </c>
      <c r="C46" s="27">
        <v>2.5999999999999999E-2</v>
      </c>
      <c r="D46" s="11">
        <v>5</v>
      </c>
      <c r="E46" s="11">
        <v>5</v>
      </c>
      <c r="F46" s="11">
        <v>5</v>
      </c>
      <c r="G46" s="11">
        <v>0</v>
      </c>
      <c r="H46" s="12">
        <v>0.5</v>
      </c>
      <c r="I46" s="12">
        <v>0.5</v>
      </c>
      <c r="J46" s="12">
        <v>0</v>
      </c>
      <c r="K46" s="11">
        <v>7.5</v>
      </c>
      <c r="L46" s="12">
        <v>1</v>
      </c>
    </row>
    <row r="47" spans="1:13" x14ac:dyDescent="0.25">
      <c r="A47" s="2" t="s">
        <v>153</v>
      </c>
      <c r="B47" s="11">
        <v>5</v>
      </c>
      <c r="C47" s="27">
        <v>2.1999999999999999E-2</v>
      </c>
      <c r="D47" s="11">
        <v>5</v>
      </c>
      <c r="E47" s="11" t="s">
        <v>488</v>
      </c>
      <c r="F47" s="11">
        <v>5</v>
      </c>
      <c r="G47" s="11">
        <v>0</v>
      </c>
      <c r="H47" s="12" t="s">
        <v>488</v>
      </c>
      <c r="I47" s="12" t="s">
        <v>488</v>
      </c>
      <c r="J47" s="12">
        <v>0</v>
      </c>
      <c r="K47" s="11">
        <v>6</v>
      </c>
      <c r="L47" s="12">
        <v>1</v>
      </c>
    </row>
    <row r="48" spans="1:13" x14ac:dyDescent="0.25">
      <c r="A48" s="2" t="s">
        <v>154</v>
      </c>
      <c r="B48" s="11">
        <v>5</v>
      </c>
      <c r="C48" s="27">
        <v>1.7999999999999999E-2</v>
      </c>
      <c r="D48" s="11">
        <v>5</v>
      </c>
      <c r="E48" s="11">
        <v>5</v>
      </c>
      <c r="F48" s="11">
        <v>5</v>
      </c>
      <c r="G48" s="11">
        <v>0</v>
      </c>
      <c r="H48" s="12">
        <v>0.5</v>
      </c>
      <c r="I48" s="12">
        <v>0.5</v>
      </c>
      <c r="J48" s="12">
        <v>0</v>
      </c>
      <c r="K48" s="11">
        <v>13.5</v>
      </c>
      <c r="L48" s="12">
        <v>1</v>
      </c>
    </row>
    <row r="49" spans="1:12" x14ac:dyDescent="0.25">
      <c r="A49" s="2" t="s">
        <v>155</v>
      </c>
      <c r="B49" s="11">
        <v>15</v>
      </c>
      <c r="C49" s="27">
        <v>3.4000000000000002E-2</v>
      </c>
      <c r="D49" s="11">
        <v>10</v>
      </c>
      <c r="E49" s="11">
        <v>5</v>
      </c>
      <c r="F49" s="11">
        <v>5</v>
      </c>
      <c r="G49" s="11">
        <v>0</v>
      </c>
      <c r="H49" s="12">
        <v>0.3</v>
      </c>
      <c r="I49" s="12">
        <v>0.7</v>
      </c>
      <c r="J49" s="12">
        <v>0</v>
      </c>
      <c r="K49" s="11">
        <v>9.5</v>
      </c>
      <c r="L49" s="12">
        <v>1</v>
      </c>
    </row>
    <row r="50" spans="1:12" x14ac:dyDescent="0.25">
      <c r="A50" s="2" t="s">
        <v>156</v>
      </c>
      <c r="B50" s="11">
        <v>10</v>
      </c>
      <c r="C50" s="34">
        <v>2.9000000000000001E-2</v>
      </c>
      <c r="D50" s="11">
        <v>10</v>
      </c>
      <c r="E50" s="11" t="s">
        <v>488</v>
      </c>
      <c r="F50" s="11">
        <v>5</v>
      </c>
      <c r="G50" s="11">
        <v>0</v>
      </c>
      <c r="H50" s="12" t="s">
        <v>488</v>
      </c>
      <c r="I50" s="12" t="s">
        <v>488</v>
      </c>
      <c r="J50" s="12">
        <v>0</v>
      </c>
      <c r="K50" s="11">
        <v>10</v>
      </c>
      <c r="L50" s="12">
        <v>1</v>
      </c>
    </row>
    <row r="51" spans="1:12" x14ac:dyDescent="0.25">
      <c r="A51" s="13" t="s">
        <v>157</v>
      </c>
      <c r="B51" s="33">
        <v>10</v>
      </c>
      <c r="C51" s="32">
        <v>8.9999999999999993E-3</v>
      </c>
      <c r="D51" s="14">
        <v>10</v>
      </c>
      <c r="E51" s="14">
        <v>5</v>
      </c>
      <c r="F51" s="14">
        <v>5</v>
      </c>
      <c r="G51" s="14">
        <v>5</v>
      </c>
      <c r="H51" s="28">
        <v>0.36</v>
      </c>
      <c r="I51" s="28">
        <v>0.27</v>
      </c>
      <c r="J51" s="28">
        <v>0.36</v>
      </c>
      <c r="K51" s="14">
        <v>15</v>
      </c>
      <c r="L51" s="15">
        <v>1</v>
      </c>
    </row>
    <row r="52" spans="1:12" x14ac:dyDescent="0.25">
      <c r="A52" s="16" t="s">
        <v>158</v>
      </c>
      <c r="B52" s="17">
        <v>75</v>
      </c>
      <c r="C52" s="30">
        <v>2.1000000000000001E-2</v>
      </c>
      <c r="D52" s="17">
        <v>70</v>
      </c>
      <c r="E52" s="17">
        <v>25</v>
      </c>
      <c r="F52" s="17">
        <v>35</v>
      </c>
      <c r="G52" s="17">
        <v>10</v>
      </c>
      <c r="H52" s="18">
        <v>0.32</v>
      </c>
      <c r="I52" s="18">
        <v>0.52</v>
      </c>
      <c r="J52" s="18">
        <v>0.15</v>
      </c>
      <c r="K52" s="17">
        <v>11</v>
      </c>
      <c r="L52" s="18">
        <v>0.9</v>
      </c>
    </row>
    <row r="53" spans="1:12" x14ac:dyDescent="0.25">
      <c r="A53" s="16" t="s">
        <v>159</v>
      </c>
      <c r="B53" s="17">
        <v>75</v>
      </c>
      <c r="C53" s="30">
        <v>0.02</v>
      </c>
      <c r="D53" s="17">
        <v>75</v>
      </c>
      <c r="E53" s="17">
        <v>25</v>
      </c>
      <c r="F53" s="17">
        <v>45</v>
      </c>
      <c r="G53" s="17">
        <v>5</v>
      </c>
      <c r="H53" s="18">
        <v>0.32</v>
      </c>
      <c r="I53" s="18">
        <v>0.59</v>
      </c>
      <c r="J53" s="18">
        <v>0.09</v>
      </c>
      <c r="K53" s="17">
        <v>8</v>
      </c>
      <c r="L53" s="18">
        <v>0.88</v>
      </c>
    </row>
    <row r="54" spans="1:12" x14ac:dyDescent="0.25">
      <c r="A54" s="16" t="s">
        <v>160</v>
      </c>
      <c r="B54" s="17">
        <v>85</v>
      </c>
      <c r="C54" s="30">
        <v>2.1999999999999999E-2</v>
      </c>
      <c r="D54" s="17">
        <v>80</v>
      </c>
      <c r="E54" s="17">
        <v>30</v>
      </c>
      <c r="F54" s="17">
        <v>50</v>
      </c>
      <c r="G54" s="17">
        <v>0</v>
      </c>
      <c r="H54" s="18">
        <v>0.37</v>
      </c>
      <c r="I54" s="18">
        <v>0.63</v>
      </c>
      <c r="J54" s="18">
        <v>0</v>
      </c>
      <c r="K54" s="17">
        <v>8</v>
      </c>
      <c r="L54" s="18">
        <v>0.95</v>
      </c>
    </row>
    <row r="55" spans="1:12" x14ac:dyDescent="0.25">
      <c r="A55" s="16" t="s">
        <v>161</v>
      </c>
      <c r="B55" s="17">
        <v>10</v>
      </c>
      <c r="C55" s="30">
        <v>2.9000000000000001E-2</v>
      </c>
      <c r="D55" s="17">
        <v>10</v>
      </c>
      <c r="E55" s="17" t="s">
        <v>488</v>
      </c>
      <c r="F55" s="17">
        <v>5</v>
      </c>
      <c r="G55" s="17">
        <v>0</v>
      </c>
      <c r="H55" s="18" t="s">
        <v>488</v>
      </c>
      <c r="I55" s="18" t="s">
        <v>488</v>
      </c>
      <c r="J55" s="18">
        <v>0</v>
      </c>
      <c r="K55" s="17">
        <v>10</v>
      </c>
      <c r="L55" s="18">
        <v>1</v>
      </c>
    </row>
    <row r="56" spans="1:12" x14ac:dyDescent="0.25">
      <c r="A56" s="41" t="s">
        <v>523</v>
      </c>
      <c r="B56" s="38"/>
      <c r="C56" s="39"/>
      <c r="D56" s="38"/>
      <c r="E56" s="38"/>
      <c r="F56" s="38"/>
      <c r="G56" s="38"/>
      <c r="H56" s="17"/>
      <c r="I56" s="17"/>
      <c r="J56" s="17"/>
      <c r="K56" s="38"/>
      <c r="L56" s="40"/>
    </row>
    <row r="57" spans="1:12" x14ac:dyDescent="0.25">
      <c r="A57" s="2" t="s">
        <v>41</v>
      </c>
      <c r="B57" s="2"/>
      <c r="C57" s="2"/>
      <c r="D57" s="2"/>
      <c r="E57" s="2"/>
      <c r="F57" s="2"/>
      <c r="G57" s="2"/>
      <c r="H57" s="2"/>
      <c r="I57" s="2"/>
      <c r="J57" s="2"/>
      <c r="K57" s="2"/>
      <c r="L57" s="2"/>
    </row>
    <row r="58" spans="1:12" x14ac:dyDescent="0.25">
      <c r="A58" s="2" t="s">
        <v>49</v>
      </c>
      <c r="B58" s="2"/>
      <c r="C58" s="2"/>
      <c r="D58" s="2"/>
      <c r="E58" s="2"/>
      <c r="F58" s="2"/>
      <c r="G58" s="2"/>
      <c r="H58" s="2"/>
      <c r="I58" s="2"/>
      <c r="J58" s="2"/>
      <c r="K58" s="2"/>
      <c r="L58" s="2"/>
    </row>
    <row r="59" spans="1:12" x14ac:dyDescent="0.25">
      <c r="A59" s="2" t="s">
        <v>43</v>
      </c>
      <c r="B59" s="2"/>
      <c r="C59" s="2"/>
      <c r="D59" s="2"/>
      <c r="E59" s="2"/>
      <c r="F59" s="2"/>
      <c r="G59" s="2"/>
      <c r="H59" s="2"/>
      <c r="I59" s="2"/>
      <c r="J59" s="2"/>
      <c r="K59" s="2"/>
      <c r="L59" s="2"/>
    </row>
    <row r="60" spans="1:12" ht="162" customHeight="1" x14ac:dyDescent="0.25">
      <c r="A60" s="19" t="s">
        <v>44</v>
      </c>
      <c r="B60" s="2"/>
      <c r="C60" s="2"/>
      <c r="D60" s="2"/>
      <c r="E60" s="2"/>
      <c r="F60" s="2"/>
      <c r="G60" s="2"/>
      <c r="H60" s="2"/>
      <c r="I60" s="2"/>
      <c r="J60" s="2"/>
      <c r="K60" s="2"/>
      <c r="L60" s="2"/>
    </row>
    <row r="61" spans="1:12" x14ac:dyDescent="0.25">
      <c r="A61" s="2" t="s">
        <v>84</v>
      </c>
      <c r="B61" s="2"/>
      <c r="C61" s="2"/>
      <c r="D61" s="2"/>
      <c r="E61" s="2"/>
      <c r="F61" s="2"/>
      <c r="G61" s="2"/>
      <c r="H61" s="2"/>
      <c r="I61" s="2"/>
      <c r="J61" s="2"/>
      <c r="K61" s="2"/>
      <c r="L61" s="2"/>
    </row>
    <row r="62" spans="1:12" x14ac:dyDescent="0.25">
      <c r="A62" s="2" t="s">
        <v>85</v>
      </c>
      <c r="B62" s="2"/>
      <c r="C62" s="2"/>
      <c r="D62" s="2"/>
      <c r="E62" s="2"/>
      <c r="F62" s="2"/>
      <c r="G62" s="2"/>
      <c r="H62" s="2"/>
      <c r="I62" s="2"/>
      <c r="J62" s="2"/>
      <c r="K62" s="2"/>
      <c r="L62" s="2"/>
    </row>
    <row r="63" spans="1:12" ht="288.95" customHeight="1" x14ac:dyDescent="0.25">
      <c r="A63" s="19" t="s">
        <v>86</v>
      </c>
      <c r="B63" s="2"/>
      <c r="C63" s="2"/>
      <c r="D63" s="2"/>
      <c r="E63" s="2"/>
      <c r="F63" s="2"/>
      <c r="G63" s="2"/>
      <c r="H63" s="2"/>
      <c r="I63" s="2"/>
      <c r="J63" s="2"/>
      <c r="K63" s="2"/>
      <c r="L63" s="2"/>
    </row>
    <row r="64" spans="1:12" x14ac:dyDescent="0.25">
      <c r="A64" s="2" t="s">
        <v>87</v>
      </c>
      <c r="B64" s="2"/>
      <c r="C64" s="2"/>
      <c r="D64" s="2"/>
      <c r="E64" s="2"/>
      <c r="F64" s="2"/>
      <c r="G64" s="2"/>
      <c r="H64" s="2"/>
      <c r="I64" s="2"/>
      <c r="J64" s="2"/>
      <c r="K64" s="2"/>
      <c r="L64" s="2"/>
    </row>
  </sheetData>
  <phoneticPr fontId="10" type="noConversion"/>
  <conditionalFormatting sqref="C1:C7 L1:L7 C57:C1048576 L9:L11 L15:L17 L19:L30 L33:L37 L39:L1048576">
    <cfRule type="dataBar" priority="69">
      <dataBar>
        <cfvo type="num" val="0"/>
        <cfvo type="num" val="1"/>
        <color rgb="FFB4A9D4"/>
      </dataBar>
      <extLst>
        <ext xmlns:x14="http://schemas.microsoft.com/office/spreadsheetml/2009/9/main" uri="{B025F937-C7B1-47D3-B67F-A62EFF666E3E}">
          <x14:id>{C61498F5-C856-4BBE-802F-3974E28FDBE9}</x14:id>
        </ext>
      </extLst>
    </cfRule>
  </conditionalFormatting>
  <conditionalFormatting sqref="C8 C11 C13:C42 C44:C50">
    <cfRule type="dataBar" priority="11">
      <dataBar>
        <cfvo type="num" val="0"/>
        <cfvo type="num" val="1"/>
        <color rgb="FFB4A9D4"/>
      </dataBar>
      <extLst>
        <ext xmlns:x14="http://schemas.microsoft.com/office/spreadsheetml/2009/9/main" uri="{B025F937-C7B1-47D3-B67F-A62EFF666E3E}">
          <x14:id>{0C1B3B96-F914-4AF1-94CE-C5F442ECD549}</x14:id>
        </ext>
      </extLst>
    </cfRule>
  </conditionalFormatting>
  <conditionalFormatting sqref="C51:C56">
    <cfRule type="dataBar" priority="12">
      <dataBar>
        <cfvo type="num" val="0"/>
        <cfvo type="num" val="1"/>
        <color rgb="FFB4A9D4"/>
      </dataBar>
      <extLst>
        <ext xmlns:x14="http://schemas.microsoft.com/office/spreadsheetml/2009/9/main" uri="{B025F937-C7B1-47D3-B67F-A62EFF666E3E}">
          <x14:id>{E517BA57-5A42-4D19-9F97-D187AE4A1AAD}</x14:id>
        </ext>
      </extLst>
    </cfRule>
  </conditionalFormatting>
  <conditionalFormatting sqref="H7:H11 H15:H16 H21:H22 H27 H29:H30 H33:H34 H36:H37 H39:H42 H44:H46 H48:H49 H51:H54 I8:J8">
    <cfRule type="dataBar" priority="66">
      <dataBar>
        <cfvo type="num" val="0"/>
        <cfvo type="num" val="1"/>
        <color rgb="FFB4A9D4"/>
      </dataBar>
      <extLst>
        <ext xmlns:x14="http://schemas.microsoft.com/office/spreadsheetml/2009/9/main" uri="{B025F937-C7B1-47D3-B67F-A62EFF666E3E}">
          <x14:id>{FE34653D-8245-410C-932A-9C6F87AA52F4}</x14:id>
        </ext>
      </extLst>
    </cfRule>
  </conditionalFormatting>
  <conditionalFormatting sqref="H12">
    <cfRule type="dataBar" priority="56">
      <dataBar>
        <cfvo type="num" val="0"/>
        <cfvo type="num" val="1"/>
        <color rgb="FFB4A9D4"/>
      </dataBar>
      <extLst>
        <ext xmlns:x14="http://schemas.microsoft.com/office/spreadsheetml/2009/9/main" uri="{B025F937-C7B1-47D3-B67F-A62EFF666E3E}">
          <x14:id>{F9FDA029-12D8-4736-99D6-34E61E309D82}</x14:id>
        </ext>
      </extLst>
    </cfRule>
  </conditionalFormatting>
  <conditionalFormatting sqref="H13">
    <cfRule type="dataBar" priority="55">
      <dataBar>
        <cfvo type="num" val="0"/>
        <cfvo type="num" val="1"/>
        <color rgb="FFB4A9D4"/>
      </dataBar>
      <extLst>
        <ext xmlns:x14="http://schemas.microsoft.com/office/spreadsheetml/2009/9/main" uri="{B025F937-C7B1-47D3-B67F-A62EFF666E3E}">
          <x14:id>{F64120AA-9080-4F88-9CD5-DA7C60EE9E22}</x14:id>
        </ext>
      </extLst>
    </cfRule>
  </conditionalFormatting>
  <conditionalFormatting sqref="H14">
    <cfRule type="dataBar" priority="58">
      <dataBar>
        <cfvo type="num" val="0"/>
        <cfvo type="num" val="1"/>
        <color rgb="FFB4A9D4"/>
      </dataBar>
      <extLst>
        <ext xmlns:x14="http://schemas.microsoft.com/office/spreadsheetml/2009/9/main" uri="{B025F937-C7B1-47D3-B67F-A62EFF666E3E}">
          <x14:id>{915DFFD5-5787-4E85-ADE5-544B598318FA}</x14:id>
        </ext>
      </extLst>
    </cfRule>
  </conditionalFormatting>
  <conditionalFormatting sqref="H17">
    <cfRule type="dataBar" priority="50">
      <dataBar>
        <cfvo type="num" val="0"/>
        <cfvo type="num" val="1"/>
        <color rgb="FFB4A9D4"/>
      </dataBar>
      <extLst>
        <ext xmlns:x14="http://schemas.microsoft.com/office/spreadsheetml/2009/9/main" uri="{B025F937-C7B1-47D3-B67F-A62EFF666E3E}">
          <x14:id>{9BDE478C-F450-4C30-99F3-163ED955FDC5}</x14:id>
        </ext>
      </extLst>
    </cfRule>
  </conditionalFormatting>
  <conditionalFormatting sqref="H18">
    <cfRule type="dataBar" priority="49">
      <dataBar>
        <cfvo type="num" val="0"/>
        <cfvo type="num" val="1"/>
        <color rgb="FFB4A9D4"/>
      </dataBar>
      <extLst>
        <ext xmlns:x14="http://schemas.microsoft.com/office/spreadsheetml/2009/9/main" uri="{B025F937-C7B1-47D3-B67F-A62EFF666E3E}">
          <x14:id>{2083BFA4-5594-4CEC-A097-C844D3D883DA}</x14:id>
        </ext>
      </extLst>
    </cfRule>
  </conditionalFormatting>
  <conditionalFormatting sqref="H19">
    <cfRule type="dataBar" priority="48">
      <dataBar>
        <cfvo type="num" val="0"/>
        <cfvo type="num" val="1"/>
        <color rgb="FFB4A9D4"/>
      </dataBar>
      <extLst>
        <ext xmlns:x14="http://schemas.microsoft.com/office/spreadsheetml/2009/9/main" uri="{B025F937-C7B1-47D3-B67F-A62EFF666E3E}">
          <x14:id>{4D6AD6D8-1498-4E24-8431-1D76AE13617D}</x14:id>
        </ext>
      </extLst>
    </cfRule>
  </conditionalFormatting>
  <conditionalFormatting sqref="H20">
    <cfRule type="dataBar" priority="47">
      <dataBar>
        <cfvo type="num" val="0"/>
        <cfvo type="num" val="1"/>
        <color rgb="FFB4A9D4"/>
      </dataBar>
      <extLst>
        <ext xmlns:x14="http://schemas.microsoft.com/office/spreadsheetml/2009/9/main" uri="{B025F937-C7B1-47D3-B67F-A62EFF666E3E}">
          <x14:id>{7E0C2EBC-8F42-4B00-8FB8-98F9942856FB}</x14:id>
        </ext>
      </extLst>
    </cfRule>
  </conditionalFormatting>
  <conditionalFormatting sqref="H23">
    <cfRule type="dataBar" priority="42">
      <dataBar>
        <cfvo type="num" val="0"/>
        <cfvo type="num" val="1"/>
        <color rgb="FFB4A9D4"/>
      </dataBar>
      <extLst>
        <ext xmlns:x14="http://schemas.microsoft.com/office/spreadsheetml/2009/9/main" uri="{B025F937-C7B1-47D3-B67F-A62EFF666E3E}">
          <x14:id>{703389C4-2F63-4CB2-93F1-240198919327}</x14:id>
        </ext>
      </extLst>
    </cfRule>
  </conditionalFormatting>
  <conditionalFormatting sqref="H24">
    <cfRule type="dataBar" priority="39">
      <dataBar>
        <cfvo type="num" val="0"/>
        <cfvo type="num" val="1"/>
        <color rgb="FFB4A9D4"/>
      </dataBar>
      <extLst>
        <ext xmlns:x14="http://schemas.microsoft.com/office/spreadsheetml/2009/9/main" uri="{B025F937-C7B1-47D3-B67F-A62EFF666E3E}">
          <x14:id>{ED65B79B-7E2E-4424-A9F2-6040BE06325E}</x14:id>
        </ext>
      </extLst>
    </cfRule>
  </conditionalFormatting>
  <conditionalFormatting sqref="H25">
    <cfRule type="dataBar" priority="35">
      <dataBar>
        <cfvo type="num" val="0"/>
        <cfvo type="num" val="1"/>
        <color rgb="FFB4A9D4"/>
      </dataBar>
      <extLst>
        <ext xmlns:x14="http://schemas.microsoft.com/office/spreadsheetml/2009/9/main" uri="{B025F937-C7B1-47D3-B67F-A62EFF666E3E}">
          <x14:id>{527DC60A-0D68-4BCE-8DC2-D5B9863FF1EE}</x14:id>
        </ext>
      </extLst>
    </cfRule>
  </conditionalFormatting>
  <conditionalFormatting sqref="H26">
    <cfRule type="dataBar" priority="36">
      <dataBar>
        <cfvo type="num" val="0"/>
        <cfvo type="num" val="1"/>
        <color rgb="FFB4A9D4"/>
      </dataBar>
      <extLst>
        <ext xmlns:x14="http://schemas.microsoft.com/office/spreadsheetml/2009/9/main" uri="{B025F937-C7B1-47D3-B67F-A62EFF666E3E}">
          <x14:id>{1EC4FA5F-7E4C-42C6-B8BE-1599E9DC85B1}</x14:id>
        </ext>
      </extLst>
    </cfRule>
  </conditionalFormatting>
  <conditionalFormatting sqref="H28">
    <cfRule type="dataBar" priority="34">
      <dataBar>
        <cfvo type="num" val="0"/>
        <cfvo type="num" val="1"/>
        <color rgb="FFB4A9D4"/>
      </dataBar>
      <extLst>
        <ext xmlns:x14="http://schemas.microsoft.com/office/spreadsheetml/2009/9/main" uri="{B025F937-C7B1-47D3-B67F-A62EFF666E3E}">
          <x14:id>{97F745E6-4890-4C2C-B91C-AF11585DCA84}</x14:id>
        </ext>
      </extLst>
    </cfRule>
  </conditionalFormatting>
  <conditionalFormatting sqref="H31">
    <cfRule type="dataBar" priority="28">
      <dataBar>
        <cfvo type="num" val="0"/>
        <cfvo type="num" val="1"/>
        <color rgb="FFB4A9D4"/>
      </dataBar>
      <extLst>
        <ext xmlns:x14="http://schemas.microsoft.com/office/spreadsheetml/2009/9/main" uri="{B025F937-C7B1-47D3-B67F-A62EFF666E3E}">
          <x14:id>{2207A7D1-6F45-480C-A008-80D6950921D9}</x14:id>
        </ext>
      </extLst>
    </cfRule>
  </conditionalFormatting>
  <conditionalFormatting sqref="H32">
    <cfRule type="dataBar" priority="25">
      <dataBar>
        <cfvo type="num" val="0"/>
        <cfvo type="num" val="1"/>
        <color rgb="FFB4A9D4"/>
      </dataBar>
      <extLst>
        <ext xmlns:x14="http://schemas.microsoft.com/office/spreadsheetml/2009/9/main" uri="{B025F937-C7B1-47D3-B67F-A62EFF666E3E}">
          <x14:id>{42CB67E3-5E9E-4A17-ACE7-AAC4128D4F82}</x14:id>
        </ext>
      </extLst>
    </cfRule>
  </conditionalFormatting>
  <conditionalFormatting sqref="H35">
    <cfRule type="dataBar" priority="23">
      <dataBar>
        <cfvo type="num" val="0"/>
        <cfvo type="num" val="1"/>
        <color rgb="FFB4A9D4"/>
      </dataBar>
      <extLst>
        <ext xmlns:x14="http://schemas.microsoft.com/office/spreadsheetml/2009/9/main" uri="{B025F937-C7B1-47D3-B67F-A62EFF666E3E}">
          <x14:id>{9F3AEAFD-1FA6-4B59-B237-7D766CE1E767}</x14:id>
        </ext>
      </extLst>
    </cfRule>
  </conditionalFormatting>
  <conditionalFormatting sqref="H38">
    <cfRule type="dataBar" priority="22">
      <dataBar>
        <cfvo type="num" val="0"/>
        <cfvo type="num" val="1"/>
        <color rgb="FFB4A9D4"/>
      </dataBar>
      <extLst>
        <ext xmlns:x14="http://schemas.microsoft.com/office/spreadsheetml/2009/9/main" uri="{B025F937-C7B1-47D3-B67F-A62EFF666E3E}">
          <x14:id>{52098B75-8FD6-4C64-91DB-31F2E46614FF}</x14:id>
        </ext>
      </extLst>
    </cfRule>
  </conditionalFormatting>
  <conditionalFormatting sqref="H43">
    <cfRule type="dataBar" priority="20">
      <dataBar>
        <cfvo type="num" val="0"/>
        <cfvo type="num" val="1"/>
        <color rgb="FFB4A9D4"/>
      </dataBar>
      <extLst>
        <ext xmlns:x14="http://schemas.microsoft.com/office/spreadsheetml/2009/9/main" uri="{B025F937-C7B1-47D3-B67F-A62EFF666E3E}">
          <x14:id>{A19DA3A1-442F-494D-88CB-1F8F29AD49BE}</x14:id>
        </ext>
      </extLst>
    </cfRule>
  </conditionalFormatting>
  <conditionalFormatting sqref="H47">
    <cfRule type="dataBar" priority="18">
      <dataBar>
        <cfvo type="num" val="0"/>
        <cfvo type="num" val="1"/>
        <color rgb="FFB4A9D4"/>
      </dataBar>
      <extLst>
        <ext xmlns:x14="http://schemas.microsoft.com/office/spreadsheetml/2009/9/main" uri="{B025F937-C7B1-47D3-B67F-A62EFF666E3E}">
          <x14:id>{DD0111DB-83B3-4653-84A7-4F2FAFAF9C1A}</x14:id>
        </ext>
      </extLst>
    </cfRule>
  </conditionalFormatting>
  <conditionalFormatting sqref="H50">
    <cfRule type="dataBar" priority="16">
      <dataBar>
        <cfvo type="num" val="0"/>
        <cfvo type="num" val="1"/>
        <color rgb="FFB4A9D4"/>
      </dataBar>
      <extLst>
        <ext xmlns:x14="http://schemas.microsoft.com/office/spreadsheetml/2009/9/main" uri="{B025F937-C7B1-47D3-B67F-A62EFF666E3E}">
          <x14:id>{DD2AA71D-FA63-4E90-BCD4-21155FFAA885}</x14:id>
        </ext>
      </extLst>
    </cfRule>
  </conditionalFormatting>
  <conditionalFormatting sqref="H55:H56">
    <cfRule type="dataBar" priority="14">
      <dataBar>
        <cfvo type="num" val="0"/>
        <cfvo type="num" val="1"/>
        <color rgb="FFB4A9D4"/>
      </dataBar>
      <extLst>
        <ext xmlns:x14="http://schemas.microsoft.com/office/spreadsheetml/2009/9/main" uri="{B025F937-C7B1-47D3-B67F-A62EFF666E3E}">
          <x14:id>{495C9BE4-6F1B-4CAA-A87B-8C2D158DF284}</x14:id>
        </ext>
      </extLst>
    </cfRule>
  </conditionalFormatting>
  <conditionalFormatting sqref="H6:J6">
    <cfRule type="dataBar" priority="68">
      <dataBar>
        <cfvo type="num" val="0"/>
        <cfvo type="num" val="1"/>
        <color rgb="FFB4A9D4"/>
      </dataBar>
      <extLst>
        <ext xmlns:x14="http://schemas.microsoft.com/office/spreadsheetml/2009/9/main" uri="{B025F937-C7B1-47D3-B67F-A62EFF666E3E}">
          <x14:id>{BB49FC81-D0BA-49DF-9B50-67B08965CB57}</x14:id>
        </ext>
      </extLst>
    </cfRule>
  </conditionalFormatting>
  <conditionalFormatting sqref="I9:I22 I24 I27 I32:I34 I36:I37 I39:I42 I44:I46 I48:I49">
    <cfRule type="dataBar" priority="62">
      <dataBar>
        <cfvo type="num" val="0"/>
        <cfvo type="num" val="1"/>
        <color rgb="FFB4A9D4"/>
      </dataBar>
      <extLst>
        <ext xmlns:x14="http://schemas.microsoft.com/office/spreadsheetml/2009/9/main" uri="{B025F937-C7B1-47D3-B67F-A62EFF666E3E}">
          <x14:id>{B3044A90-244B-4E9E-A5E6-AAB999AE6041}</x14:id>
        </ext>
      </extLst>
    </cfRule>
  </conditionalFormatting>
  <conditionalFormatting sqref="I23">
    <cfRule type="dataBar" priority="41">
      <dataBar>
        <cfvo type="num" val="0"/>
        <cfvo type="num" val="1"/>
        <color rgb="FFB4A9D4"/>
      </dataBar>
      <extLst>
        <ext xmlns:x14="http://schemas.microsoft.com/office/spreadsheetml/2009/9/main" uri="{B025F937-C7B1-47D3-B67F-A62EFF666E3E}">
          <x14:id>{8A580A33-17D1-4EC0-A4BA-455666412066}</x14:id>
        </ext>
      </extLst>
    </cfRule>
  </conditionalFormatting>
  <conditionalFormatting sqref="I25">
    <cfRule type="dataBar" priority="38">
      <dataBar>
        <cfvo type="num" val="0"/>
        <cfvo type="num" val="1"/>
        <color rgb="FFB4A9D4"/>
      </dataBar>
      <extLst>
        <ext xmlns:x14="http://schemas.microsoft.com/office/spreadsheetml/2009/9/main" uri="{B025F937-C7B1-47D3-B67F-A62EFF666E3E}">
          <x14:id>{3AF93DED-6DD9-48C5-ADC3-5FF9F3B7D8F1}</x14:id>
        </ext>
      </extLst>
    </cfRule>
  </conditionalFormatting>
  <conditionalFormatting sqref="I26">
    <cfRule type="dataBar" priority="37">
      <dataBar>
        <cfvo type="num" val="0"/>
        <cfvo type="num" val="1"/>
        <color rgb="FFB4A9D4"/>
      </dataBar>
      <extLst>
        <ext xmlns:x14="http://schemas.microsoft.com/office/spreadsheetml/2009/9/main" uri="{B025F937-C7B1-47D3-B67F-A62EFF666E3E}">
          <x14:id>{BBEC2E0E-42B4-4909-A29D-1CF5448E9648}</x14:id>
        </ext>
      </extLst>
    </cfRule>
  </conditionalFormatting>
  <conditionalFormatting sqref="I28">
    <cfRule type="dataBar" priority="33">
      <dataBar>
        <cfvo type="num" val="0"/>
        <cfvo type="num" val="1"/>
        <color rgb="FFB4A9D4"/>
      </dataBar>
      <extLst>
        <ext xmlns:x14="http://schemas.microsoft.com/office/spreadsheetml/2009/9/main" uri="{B025F937-C7B1-47D3-B67F-A62EFF666E3E}">
          <x14:id>{27688C0B-3808-436B-B4AB-5B5137A36E65}</x14:id>
        </ext>
      </extLst>
    </cfRule>
  </conditionalFormatting>
  <conditionalFormatting sqref="I29">
    <cfRule type="dataBar" priority="32">
      <dataBar>
        <cfvo type="num" val="0"/>
        <cfvo type="num" val="1"/>
        <color rgb="FFB4A9D4"/>
      </dataBar>
      <extLst>
        <ext xmlns:x14="http://schemas.microsoft.com/office/spreadsheetml/2009/9/main" uri="{B025F937-C7B1-47D3-B67F-A62EFF666E3E}">
          <x14:id>{A70260EA-519A-420B-BF8B-10F8706A17A9}</x14:id>
        </ext>
      </extLst>
    </cfRule>
  </conditionalFormatting>
  <conditionalFormatting sqref="I30">
    <cfRule type="dataBar" priority="29">
      <dataBar>
        <cfvo type="num" val="0"/>
        <cfvo type="num" val="1"/>
        <color rgb="FFB4A9D4"/>
      </dataBar>
      <extLst>
        <ext xmlns:x14="http://schemas.microsoft.com/office/spreadsheetml/2009/9/main" uri="{B025F937-C7B1-47D3-B67F-A62EFF666E3E}">
          <x14:id>{7AA71641-FDC8-49EE-830C-B230F39E6A81}</x14:id>
        </ext>
      </extLst>
    </cfRule>
  </conditionalFormatting>
  <conditionalFormatting sqref="I31">
    <cfRule type="dataBar" priority="27">
      <dataBar>
        <cfvo type="num" val="0"/>
        <cfvo type="num" val="1"/>
        <color rgb="FFB4A9D4"/>
      </dataBar>
      <extLst>
        <ext xmlns:x14="http://schemas.microsoft.com/office/spreadsheetml/2009/9/main" uri="{B025F937-C7B1-47D3-B67F-A62EFF666E3E}">
          <x14:id>{38E20CF7-BD99-4E95-9DE7-ABA3FEF795A5}</x14:id>
        </ext>
      </extLst>
    </cfRule>
  </conditionalFormatting>
  <conditionalFormatting sqref="I35">
    <cfRule type="dataBar" priority="24">
      <dataBar>
        <cfvo type="num" val="0"/>
        <cfvo type="num" val="1"/>
        <color rgb="FFB4A9D4"/>
      </dataBar>
      <extLst>
        <ext xmlns:x14="http://schemas.microsoft.com/office/spreadsheetml/2009/9/main" uri="{B025F937-C7B1-47D3-B67F-A62EFF666E3E}">
          <x14:id>{3DD3A2E2-5E94-4FFC-8190-9D8BEF0F85CF}</x14:id>
        </ext>
      </extLst>
    </cfRule>
  </conditionalFormatting>
  <conditionalFormatting sqref="I38">
    <cfRule type="dataBar" priority="21">
      <dataBar>
        <cfvo type="num" val="0"/>
        <cfvo type="num" val="1"/>
        <color rgb="FFB4A9D4"/>
      </dataBar>
      <extLst>
        <ext xmlns:x14="http://schemas.microsoft.com/office/spreadsheetml/2009/9/main" uri="{B025F937-C7B1-47D3-B67F-A62EFF666E3E}">
          <x14:id>{41ABF53F-2ECE-4765-A380-574B833B0DA9}</x14:id>
        </ext>
      </extLst>
    </cfRule>
  </conditionalFormatting>
  <conditionalFormatting sqref="I43">
    <cfRule type="dataBar" priority="19">
      <dataBar>
        <cfvo type="num" val="0"/>
        <cfvo type="num" val="1"/>
        <color rgb="FFB4A9D4"/>
      </dataBar>
      <extLst>
        <ext xmlns:x14="http://schemas.microsoft.com/office/spreadsheetml/2009/9/main" uri="{B025F937-C7B1-47D3-B67F-A62EFF666E3E}">
          <x14:id>{37E36A4C-7DB0-4A22-AE4F-971B9C20CDD3}</x14:id>
        </ext>
      </extLst>
    </cfRule>
  </conditionalFormatting>
  <conditionalFormatting sqref="I47">
    <cfRule type="dataBar" priority="17">
      <dataBar>
        <cfvo type="num" val="0"/>
        <cfvo type="num" val="1"/>
        <color rgb="FFB4A9D4"/>
      </dataBar>
      <extLst>
        <ext xmlns:x14="http://schemas.microsoft.com/office/spreadsheetml/2009/9/main" uri="{B025F937-C7B1-47D3-B67F-A62EFF666E3E}">
          <x14:id>{6451CD99-C798-43D0-9899-37C218C268CB}</x14:id>
        </ext>
      </extLst>
    </cfRule>
  </conditionalFormatting>
  <conditionalFormatting sqref="I50">
    <cfRule type="dataBar" priority="15">
      <dataBar>
        <cfvo type="num" val="0"/>
        <cfvo type="num" val="1"/>
        <color rgb="FFB4A9D4"/>
      </dataBar>
      <extLst>
        <ext xmlns:x14="http://schemas.microsoft.com/office/spreadsheetml/2009/9/main" uri="{B025F937-C7B1-47D3-B67F-A62EFF666E3E}">
          <x14:id>{9E202C31-36CA-45FD-8724-AEA0FE2233AB}</x14:id>
        </ext>
      </extLst>
    </cfRule>
  </conditionalFormatting>
  <conditionalFormatting sqref="I51:I54">
    <cfRule type="dataBar" priority="63">
      <dataBar>
        <cfvo type="num" val="0"/>
        <cfvo type="num" val="1"/>
        <color rgb="FFB4A9D4"/>
      </dataBar>
      <extLst>
        <ext xmlns:x14="http://schemas.microsoft.com/office/spreadsheetml/2009/9/main" uri="{B025F937-C7B1-47D3-B67F-A62EFF666E3E}">
          <x14:id>{77A2BF49-B54D-4394-9BCD-418882792B4D}</x14:id>
        </ext>
      </extLst>
    </cfRule>
  </conditionalFormatting>
  <conditionalFormatting sqref="I55:I56">
    <cfRule type="dataBar" priority="13">
      <dataBar>
        <cfvo type="num" val="0"/>
        <cfvo type="num" val="1"/>
        <color rgb="FFB4A9D4"/>
      </dataBar>
      <extLst>
        <ext xmlns:x14="http://schemas.microsoft.com/office/spreadsheetml/2009/9/main" uri="{B025F937-C7B1-47D3-B67F-A62EFF666E3E}">
          <x14:id>{CD6ECC7F-EBE5-42F8-800F-89A584C9C07E}</x14:id>
        </ext>
      </extLst>
    </cfRule>
  </conditionalFormatting>
  <conditionalFormatting sqref="I7:J7">
    <cfRule type="dataBar" priority="65">
      <dataBar>
        <cfvo type="num" val="0"/>
        <cfvo type="num" val="1"/>
        <color rgb="FFB4A9D4"/>
      </dataBar>
      <extLst>
        <ext xmlns:x14="http://schemas.microsoft.com/office/spreadsheetml/2009/9/main" uri="{B025F937-C7B1-47D3-B67F-A62EFF666E3E}">
          <x14:id>{8D4904F9-D0C1-45C4-9CD4-CD17C146EE0C}</x14:id>
        </ext>
      </extLst>
    </cfRule>
  </conditionalFormatting>
  <conditionalFormatting sqref="J10">
    <cfRule type="dataBar" priority="59">
      <dataBar>
        <cfvo type="num" val="0"/>
        <cfvo type="num" val="1"/>
        <color rgb="FFB4A9D4"/>
      </dataBar>
      <extLst>
        <ext xmlns:x14="http://schemas.microsoft.com/office/spreadsheetml/2009/9/main" uri="{B025F937-C7B1-47D3-B67F-A62EFF666E3E}">
          <x14:id>{ABE7B610-68E4-409E-AE31-34222310439F}</x14:id>
        </ext>
      </extLst>
    </cfRule>
  </conditionalFormatting>
  <conditionalFormatting sqref="J11">
    <cfRule type="dataBar" priority="60">
      <dataBar>
        <cfvo type="num" val="0"/>
        <cfvo type="num" val="1"/>
        <color rgb="FFB4A9D4"/>
      </dataBar>
      <extLst>
        <ext xmlns:x14="http://schemas.microsoft.com/office/spreadsheetml/2009/9/main" uri="{B025F937-C7B1-47D3-B67F-A62EFF666E3E}">
          <x14:id>{ED74CDDA-4289-430E-8C85-8D7B646FFCF6}</x14:id>
        </ext>
      </extLst>
    </cfRule>
  </conditionalFormatting>
  <conditionalFormatting sqref="J12">
    <cfRule type="dataBar" priority="54">
      <dataBar>
        <cfvo type="num" val="0"/>
        <cfvo type="num" val="1"/>
        <color rgb="FFB4A9D4"/>
      </dataBar>
      <extLst>
        <ext xmlns:x14="http://schemas.microsoft.com/office/spreadsheetml/2009/9/main" uri="{B025F937-C7B1-47D3-B67F-A62EFF666E3E}">
          <x14:id>{F772AA8F-BB85-43DF-A2A8-A57838E9757C}</x14:id>
        </ext>
      </extLst>
    </cfRule>
  </conditionalFormatting>
  <conditionalFormatting sqref="J13">
    <cfRule type="dataBar" priority="53">
      <dataBar>
        <cfvo type="num" val="0"/>
        <cfvo type="num" val="1"/>
        <color rgb="FFB4A9D4"/>
      </dataBar>
      <extLst>
        <ext xmlns:x14="http://schemas.microsoft.com/office/spreadsheetml/2009/9/main" uri="{B025F937-C7B1-47D3-B67F-A62EFF666E3E}">
          <x14:id>{E79A08C7-010B-45A7-8909-563D6213310E}</x14:id>
        </ext>
      </extLst>
    </cfRule>
  </conditionalFormatting>
  <conditionalFormatting sqref="J14">
    <cfRule type="dataBar" priority="57">
      <dataBar>
        <cfvo type="num" val="0"/>
        <cfvo type="num" val="1"/>
        <color rgb="FFB4A9D4"/>
      </dataBar>
      <extLst>
        <ext xmlns:x14="http://schemas.microsoft.com/office/spreadsheetml/2009/9/main" uri="{B025F937-C7B1-47D3-B67F-A62EFF666E3E}">
          <x14:id>{5B48E336-DF06-49C0-B8B1-4720897FA71A}</x14:id>
        </ext>
      </extLst>
    </cfRule>
  </conditionalFormatting>
  <conditionalFormatting sqref="J15">
    <cfRule type="dataBar" priority="52">
      <dataBar>
        <cfvo type="num" val="0"/>
        <cfvo type="num" val="1"/>
        <color rgb="FFB4A9D4"/>
      </dataBar>
      <extLst>
        <ext xmlns:x14="http://schemas.microsoft.com/office/spreadsheetml/2009/9/main" uri="{B025F937-C7B1-47D3-B67F-A62EFF666E3E}">
          <x14:id>{E9F7D194-A810-4A5F-A9C7-A2B2D660137C}</x14:id>
        </ext>
      </extLst>
    </cfRule>
  </conditionalFormatting>
  <conditionalFormatting sqref="J16">
    <cfRule type="dataBar" priority="51">
      <dataBar>
        <cfvo type="num" val="0"/>
        <cfvo type="num" val="1"/>
        <color rgb="FFB4A9D4"/>
      </dataBar>
      <extLst>
        <ext xmlns:x14="http://schemas.microsoft.com/office/spreadsheetml/2009/9/main" uri="{B025F937-C7B1-47D3-B67F-A62EFF666E3E}">
          <x14:id>{19A19D9C-48A8-493E-922D-571964CDAA4F}</x14:id>
        </ext>
      </extLst>
    </cfRule>
  </conditionalFormatting>
  <conditionalFormatting sqref="J17">
    <cfRule type="dataBar" priority="45">
      <dataBar>
        <cfvo type="num" val="0"/>
        <cfvo type="num" val="1"/>
        <color rgb="FFB4A9D4"/>
      </dataBar>
      <extLst>
        <ext xmlns:x14="http://schemas.microsoft.com/office/spreadsheetml/2009/9/main" uri="{B025F937-C7B1-47D3-B67F-A62EFF666E3E}">
          <x14:id>{02521BBB-70C6-4C9C-B9A9-B733424F5F9A}</x14:id>
        </ext>
      </extLst>
    </cfRule>
  </conditionalFormatting>
  <conditionalFormatting sqref="J18">
    <cfRule type="dataBar" priority="46">
      <dataBar>
        <cfvo type="num" val="0"/>
        <cfvo type="num" val="1"/>
        <color rgb="FFB4A9D4"/>
      </dataBar>
      <extLst>
        <ext xmlns:x14="http://schemas.microsoft.com/office/spreadsheetml/2009/9/main" uri="{B025F937-C7B1-47D3-B67F-A62EFF666E3E}">
          <x14:id>{BFEA95A9-2138-47A4-A688-41DFFBFCCB33}</x14:id>
        </ext>
      </extLst>
    </cfRule>
  </conditionalFormatting>
  <conditionalFormatting sqref="J19:J20 J9 J23 J25:J28 J32:J50">
    <cfRule type="dataBar" priority="61">
      <dataBar>
        <cfvo type="num" val="0"/>
        <cfvo type="num" val="1"/>
        <color rgb="FFB4A9D4"/>
      </dataBar>
      <extLst>
        <ext xmlns:x14="http://schemas.microsoft.com/office/spreadsheetml/2009/9/main" uri="{B025F937-C7B1-47D3-B67F-A62EFF666E3E}">
          <x14:id>{C81BA689-ACB1-4C25-B5AF-0ED720A590B8}</x14:id>
        </ext>
      </extLst>
    </cfRule>
  </conditionalFormatting>
  <conditionalFormatting sqref="J21">
    <cfRule type="dataBar" priority="44">
      <dataBar>
        <cfvo type="num" val="0"/>
        <cfvo type="num" val="1"/>
        <color rgb="FFB4A9D4"/>
      </dataBar>
      <extLst>
        <ext xmlns:x14="http://schemas.microsoft.com/office/spreadsheetml/2009/9/main" uri="{B025F937-C7B1-47D3-B67F-A62EFF666E3E}">
          <x14:id>{6CCF75FE-2315-4BF2-A90D-877088581AB6}</x14:id>
        </ext>
      </extLst>
    </cfRule>
  </conditionalFormatting>
  <conditionalFormatting sqref="J22">
    <cfRule type="dataBar" priority="43">
      <dataBar>
        <cfvo type="num" val="0"/>
        <cfvo type="num" val="1"/>
        <color rgb="FFB4A9D4"/>
      </dataBar>
      <extLst>
        <ext xmlns:x14="http://schemas.microsoft.com/office/spreadsheetml/2009/9/main" uri="{B025F937-C7B1-47D3-B67F-A62EFF666E3E}">
          <x14:id>{2FB2653F-2970-4940-9787-2972F7C4C8B3}</x14:id>
        </ext>
      </extLst>
    </cfRule>
  </conditionalFormatting>
  <conditionalFormatting sqref="J24">
    <cfRule type="dataBar" priority="40">
      <dataBar>
        <cfvo type="num" val="0"/>
        <cfvo type="num" val="1"/>
        <color rgb="FFB4A9D4"/>
      </dataBar>
      <extLst>
        <ext xmlns:x14="http://schemas.microsoft.com/office/spreadsheetml/2009/9/main" uri="{B025F937-C7B1-47D3-B67F-A62EFF666E3E}">
          <x14:id>{97B3EBA9-6411-4385-AC55-607F0DED4DE5}</x14:id>
        </ext>
      </extLst>
    </cfRule>
  </conditionalFormatting>
  <conditionalFormatting sqref="J29">
    <cfRule type="dataBar" priority="30">
      <dataBar>
        <cfvo type="num" val="0"/>
        <cfvo type="num" val="1"/>
        <color rgb="FFB4A9D4"/>
      </dataBar>
      <extLst>
        <ext xmlns:x14="http://schemas.microsoft.com/office/spreadsheetml/2009/9/main" uri="{B025F937-C7B1-47D3-B67F-A62EFF666E3E}">
          <x14:id>{F7130C7B-CBC1-4032-B269-E491A7F478C7}</x14:id>
        </ext>
      </extLst>
    </cfRule>
  </conditionalFormatting>
  <conditionalFormatting sqref="J30">
    <cfRule type="dataBar" priority="31">
      <dataBar>
        <cfvo type="num" val="0"/>
        <cfvo type="num" val="1"/>
        <color rgb="FFB4A9D4"/>
      </dataBar>
      <extLst>
        <ext xmlns:x14="http://schemas.microsoft.com/office/spreadsheetml/2009/9/main" uri="{B025F937-C7B1-47D3-B67F-A62EFF666E3E}">
          <x14:id>{857C35F8-3278-497D-B291-55771206D7A0}</x14:id>
        </ext>
      </extLst>
    </cfRule>
  </conditionalFormatting>
  <conditionalFormatting sqref="J31">
    <cfRule type="dataBar" priority="26">
      <dataBar>
        <cfvo type="num" val="0"/>
        <cfvo type="num" val="1"/>
        <color rgb="FFB4A9D4"/>
      </dataBar>
      <extLst>
        <ext xmlns:x14="http://schemas.microsoft.com/office/spreadsheetml/2009/9/main" uri="{B025F937-C7B1-47D3-B67F-A62EFF666E3E}">
          <x14:id>{36C83679-8A09-4B98-A419-58E38AB5CD2D}</x14:id>
        </ext>
      </extLst>
    </cfRule>
  </conditionalFormatting>
  <conditionalFormatting sqref="J51:J56">
    <cfRule type="dataBar" priority="64">
      <dataBar>
        <cfvo type="num" val="0"/>
        <cfvo type="num" val="1"/>
        <color rgb="FFB4A9D4"/>
      </dataBar>
      <extLst>
        <ext xmlns:x14="http://schemas.microsoft.com/office/spreadsheetml/2009/9/main" uri="{B025F937-C7B1-47D3-B67F-A62EFF666E3E}">
          <x14:id>{4ED4692E-F96B-4177-A341-84340110EB43}</x14:id>
        </ext>
      </extLst>
    </cfRule>
  </conditionalFormatting>
  <conditionalFormatting sqref="L12:L14">
    <cfRule type="dataBar" priority="4">
      <dataBar>
        <cfvo type="num" val="0"/>
        <cfvo type="num" val="1"/>
        <color rgb="FFB4A9D4"/>
      </dataBar>
      <extLst>
        <ext xmlns:x14="http://schemas.microsoft.com/office/spreadsheetml/2009/9/main" uri="{B025F937-C7B1-47D3-B67F-A62EFF666E3E}">
          <x14:id>{99D562E8-38BA-4DD1-A682-227DB084986A}</x14:id>
        </ext>
      </extLst>
    </cfRule>
  </conditionalFormatting>
  <conditionalFormatting sqref="L18">
    <cfRule type="dataBar" priority="3">
      <dataBar>
        <cfvo type="num" val="0"/>
        <cfvo type="num" val="1"/>
        <color rgb="FFB4A9D4"/>
      </dataBar>
      <extLst>
        <ext xmlns:x14="http://schemas.microsoft.com/office/spreadsheetml/2009/9/main" uri="{B025F937-C7B1-47D3-B67F-A62EFF666E3E}">
          <x14:id>{F1C029BC-F2D9-439E-AA5C-F2E964CE0F89}</x14:id>
        </ext>
      </extLst>
    </cfRule>
  </conditionalFormatting>
  <conditionalFormatting sqref="L31:L32">
    <cfRule type="dataBar" priority="2">
      <dataBar>
        <cfvo type="num" val="0"/>
        <cfvo type="num" val="1"/>
        <color rgb="FFB4A9D4"/>
      </dataBar>
      <extLst>
        <ext xmlns:x14="http://schemas.microsoft.com/office/spreadsheetml/2009/9/main" uri="{B025F937-C7B1-47D3-B67F-A62EFF666E3E}">
          <x14:id>{DB73206C-9563-4DD6-BF05-6B9313CBAE82}</x14:id>
        </ext>
      </extLst>
    </cfRule>
  </conditionalFormatting>
  <conditionalFormatting sqref="L38">
    <cfRule type="dataBar" priority="1">
      <dataBar>
        <cfvo type="num" val="0"/>
        <cfvo type="num" val="1"/>
        <color rgb="FFB4A9D4"/>
      </dataBar>
      <extLst>
        <ext xmlns:x14="http://schemas.microsoft.com/office/spreadsheetml/2009/9/main" uri="{B025F937-C7B1-47D3-B67F-A62EFF666E3E}">
          <x14:id>{D6FBD769-4E32-421D-8E36-EB5238CA4E91}</x14:id>
        </ext>
      </extLst>
    </cfRule>
  </conditionalFormatting>
  <conditionalFormatting sqref="M9:M10 M12:M14">
    <cfRule type="dataBar" priority="10">
      <dataBar>
        <cfvo type="num" val="0"/>
        <cfvo type="num" val="1"/>
        <color rgb="FFB4A9D4"/>
      </dataBar>
      <extLst>
        <ext xmlns:x14="http://schemas.microsoft.com/office/spreadsheetml/2009/9/main" uri="{B025F937-C7B1-47D3-B67F-A62EFF666E3E}">
          <x14:id>{2EEC854B-3A28-433B-BE3B-7652E4A78492}</x14:id>
        </ext>
      </extLst>
    </cfRule>
  </conditionalFormatting>
  <conditionalFormatting sqref="M18">
    <cfRule type="dataBar" priority="9">
      <dataBar>
        <cfvo type="num" val="0"/>
        <cfvo type="num" val="1"/>
        <color rgb="FFB4A9D4"/>
      </dataBar>
      <extLst>
        <ext xmlns:x14="http://schemas.microsoft.com/office/spreadsheetml/2009/9/main" uri="{B025F937-C7B1-47D3-B67F-A62EFF666E3E}">
          <x14:id>{F8A73CEA-E344-40D3-A87C-B40C88FC4DD0}</x14:id>
        </ext>
      </extLst>
    </cfRule>
  </conditionalFormatting>
  <conditionalFormatting sqref="M22">
    <cfRule type="dataBar" priority="8">
      <dataBar>
        <cfvo type="num" val="0"/>
        <cfvo type="num" val="1"/>
        <color rgb="FFB4A9D4"/>
      </dataBar>
      <extLst>
        <ext xmlns:x14="http://schemas.microsoft.com/office/spreadsheetml/2009/9/main" uri="{B025F937-C7B1-47D3-B67F-A62EFF666E3E}">
          <x14:id>{914F2829-C1BA-4C1A-923F-05B104E59A6E}</x14:id>
        </ext>
      </extLst>
    </cfRule>
  </conditionalFormatting>
  <conditionalFormatting sqref="M31">
    <cfRule type="dataBar" priority="7">
      <dataBar>
        <cfvo type="num" val="0"/>
        <cfvo type="num" val="1"/>
        <color rgb="FFB4A9D4"/>
      </dataBar>
      <extLst>
        <ext xmlns:x14="http://schemas.microsoft.com/office/spreadsheetml/2009/9/main" uri="{B025F937-C7B1-47D3-B67F-A62EFF666E3E}">
          <x14:id>{1F69BEA6-6129-46D3-AA8B-1510D738F574}</x14:id>
        </ext>
      </extLst>
    </cfRule>
  </conditionalFormatting>
  <conditionalFormatting sqref="M32">
    <cfRule type="dataBar" priority="6">
      <dataBar>
        <cfvo type="num" val="0"/>
        <cfvo type="num" val="1"/>
        <color rgb="FFB4A9D4"/>
      </dataBar>
      <extLst>
        <ext xmlns:x14="http://schemas.microsoft.com/office/spreadsheetml/2009/9/main" uri="{B025F937-C7B1-47D3-B67F-A62EFF666E3E}">
          <x14:id>{0715C77A-234C-4702-A30B-334C200D714D}</x14:id>
        </ext>
      </extLst>
    </cfRule>
  </conditionalFormatting>
  <conditionalFormatting sqref="M38">
    <cfRule type="dataBar" priority="5">
      <dataBar>
        <cfvo type="num" val="0"/>
        <cfvo type="num" val="1"/>
        <color rgb="FFB4A9D4"/>
      </dataBar>
      <extLst>
        <ext xmlns:x14="http://schemas.microsoft.com/office/spreadsheetml/2009/9/main" uri="{B025F937-C7B1-47D3-B67F-A62EFF666E3E}">
          <x14:id>{B6010039-E69C-4997-8FDB-1C5B68BF5736}</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61498F5-C856-4BBE-802F-3974E28FDBE9}">
            <x14:dataBar minLength="0" maxLength="100" gradient="0">
              <x14:cfvo type="num">
                <xm:f>0</xm:f>
              </x14:cfvo>
              <x14:cfvo type="num">
                <xm:f>1</xm:f>
              </x14:cfvo>
              <x14:negativeFillColor rgb="FFB4A9D4"/>
              <x14:axisColor rgb="FF000000"/>
            </x14:dataBar>
          </x14:cfRule>
          <xm:sqref>C1:C7 L1:L7 C57:C1048576 L9:L11 L15:L17 L19:L30 L33:L37 L39:L1048576</xm:sqref>
        </x14:conditionalFormatting>
        <x14:conditionalFormatting xmlns:xm="http://schemas.microsoft.com/office/excel/2006/main">
          <x14:cfRule type="dataBar" id="{0C1B3B96-F914-4AF1-94CE-C5F442ECD549}">
            <x14:dataBar minLength="0" maxLength="100" gradient="0">
              <x14:cfvo type="num">
                <xm:f>0</xm:f>
              </x14:cfvo>
              <x14:cfvo type="num">
                <xm:f>1</xm:f>
              </x14:cfvo>
              <x14:negativeFillColor rgb="FFB4A9D4"/>
              <x14:axisColor rgb="FF000000"/>
            </x14:dataBar>
          </x14:cfRule>
          <xm:sqref>C8 C11 C13:C42 C44:C50</xm:sqref>
        </x14:conditionalFormatting>
        <x14:conditionalFormatting xmlns:xm="http://schemas.microsoft.com/office/excel/2006/main">
          <x14:cfRule type="dataBar" id="{E517BA57-5A42-4D19-9F97-D187AE4A1AAD}">
            <x14:dataBar minLength="0" maxLength="100" gradient="0">
              <x14:cfvo type="num">
                <xm:f>0</xm:f>
              </x14:cfvo>
              <x14:cfvo type="num">
                <xm:f>1</xm:f>
              </x14:cfvo>
              <x14:negativeFillColor rgb="FFB4A9D4"/>
              <x14:axisColor rgb="FF000000"/>
            </x14:dataBar>
          </x14:cfRule>
          <xm:sqref>C51:C56</xm:sqref>
        </x14:conditionalFormatting>
        <x14:conditionalFormatting xmlns:xm="http://schemas.microsoft.com/office/excel/2006/main">
          <x14:cfRule type="dataBar" id="{FE34653D-8245-410C-932A-9C6F87AA52F4}">
            <x14:dataBar minLength="0" maxLength="100" gradient="0">
              <x14:cfvo type="num">
                <xm:f>0</xm:f>
              </x14:cfvo>
              <x14:cfvo type="num">
                <xm:f>1</xm:f>
              </x14:cfvo>
              <x14:negativeFillColor rgb="FFB4A9D4"/>
              <x14:axisColor rgb="FF000000"/>
            </x14:dataBar>
          </x14:cfRule>
          <xm:sqref>H7:H11 H15:H16 H21:H22 H27 H29:H30 H33:H34 H36:H37 H39:H42 H44:H46 H48:H49 H51:H54 I8:J8</xm:sqref>
        </x14:conditionalFormatting>
        <x14:conditionalFormatting xmlns:xm="http://schemas.microsoft.com/office/excel/2006/main">
          <x14:cfRule type="dataBar" id="{F9FDA029-12D8-4736-99D6-34E61E309D82}">
            <x14:dataBar minLength="0" maxLength="100" gradient="0">
              <x14:cfvo type="num">
                <xm:f>0</xm:f>
              </x14:cfvo>
              <x14:cfvo type="num">
                <xm:f>1</xm:f>
              </x14:cfvo>
              <x14:negativeFillColor rgb="FFB4A9D4"/>
              <x14:axisColor rgb="FF000000"/>
            </x14:dataBar>
          </x14:cfRule>
          <xm:sqref>H12</xm:sqref>
        </x14:conditionalFormatting>
        <x14:conditionalFormatting xmlns:xm="http://schemas.microsoft.com/office/excel/2006/main">
          <x14:cfRule type="dataBar" id="{F64120AA-9080-4F88-9CD5-DA7C60EE9E22}">
            <x14:dataBar minLength="0" maxLength="100" gradient="0">
              <x14:cfvo type="num">
                <xm:f>0</xm:f>
              </x14:cfvo>
              <x14:cfvo type="num">
                <xm:f>1</xm:f>
              </x14:cfvo>
              <x14:negativeFillColor rgb="FFB4A9D4"/>
              <x14:axisColor rgb="FF000000"/>
            </x14:dataBar>
          </x14:cfRule>
          <xm:sqref>H13</xm:sqref>
        </x14:conditionalFormatting>
        <x14:conditionalFormatting xmlns:xm="http://schemas.microsoft.com/office/excel/2006/main">
          <x14:cfRule type="dataBar" id="{915DFFD5-5787-4E85-ADE5-544B598318FA}">
            <x14:dataBar minLength="0" maxLength="100" gradient="0">
              <x14:cfvo type="num">
                <xm:f>0</xm:f>
              </x14:cfvo>
              <x14:cfvo type="num">
                <xm:f>1</xm:f>
              </x14:cfvo>
              <x14:negativeFillColor rgb="FFB4A9D4"/>
              <x14:axisColor rgb="FF000000"/>
            </x14:dataBar>
          </x14:cfRule>
          <xm:sqref>H14</xm:sqref>
        </x14:conditionalFormatting>
        <x14:conditionalFormatting xmlns:xm="http://schemas.microsoft.com/office/excel/2006/main">
          <x14:cfRule type="dataBar" id="{9BDE478C-F450-4C30-99F3-163ED955FDC5}">
            <x14:dataBar minLength="0" maxLength="100" gradient="0">
              <x14:cfvo type="num">
                <xm:f>0</xm:f>
              </x14:cfvo>
              <x14:cfvo type="num">
                <xm:f>1</xm:f>
              </x14:cfvo>
              <x14:negativeFillColor rgb="FFB4A9D4"/>
              <x14:axisColor rgb="FF000000"/>
            </x14:dataBar>
          </x14:cfRule>
          <xm:sqref>H17</xm:sqref>
        </x14:conditionalFormatting>
        <x14:conditionalFormatting xmlns:xm="http://schemas.microsoft.com/office/excel/2006/main">
          <x14:cfRule type="dataBar" id="{2083BFA4-5594-4CEC-A097-C844D3D883DA}">
            <x14:dataBar minLength="0" maxLength="100" gradient="0">
              <x14:cfvo type="num">
                <xm:f>0</xm:f>
              </x14:cfvo>
              <x14:cfvo type="num">
                <xm:f>1</xm:f>
              </x14:cfvo>
              <x14:negativeFillColor rgb="FFB4A9D4"/>
              <x14:axisColor rgb="FF000000"/>
            </x14:dataBar>
          </x14:cfRule>
          <xm:sqref>H18</xm:sqref>
        </x14:conditionalFormatting>
        <x14:conditionalFormatting xmlns:xm="http://schemas.microsoft.com/office/excel/2006/main">
          <x14:cfRule type="dataBar" id="{4D6AD6D8-1498-4E24-8431-1D76AE13617D}">
            <x14:dataBar minLength="0" maxLength="100" gradient="0">
              <x14:cfvo type="num">
                <xm:f>0</xm:f>
              </x14:cfvo>
              <x14:cfvo type="num">
                <xm:f>1</xm:f>
              </x14:cfvo>
              <x14:negativeFillColor rgb="FFB4A9D4"/>
              <x14:axisColor rgb="FF000000"/>
            </x14:dataBar>
          </x14:cfRule>
          <xm:sqref>H19</xm:sqref>
        </x14:conditionalFormatting>
        <x14:conditionalFormatting xmlns:xm="http://schemas.microsoft.com/office/excel/2006/main">
          <x14:cfRule type="dataBar" id="{7E0C2EBC-8F42-4B00-8FB8-98F9942856FB}">
            <x14:dataBar minLength="0" maxLength="100" gradient="0">
              <x14:cfvo type="num">
                <xm:f>0</xm:f>
              </x14:cfvo>
              <x14:cfvo type="num">
                <xm:f>1</xm:f>
              </x14:cfvo>
              <x14:negativeFillColor rgb="FFB4A9D4"/>
              <x14:axisColor rgb="FF000000"/>
            </x14:dataBar>
          </x14:cfRule>
          <xm:sqref>H20</xm:sqref>
        </x14:conditionalFormatting>
        <x14:conditionalFormatting xmlns:xm="http://schemas.microsoft.com/office/excel/2006/main">
          <x14:cfRule type="dataBar" id="{703389C4-2F63-4CB2-93F1-240198919327}">
            <x14:dataBar minLength="0" maxLength="100" gradient="0">
              <x14:cfvo type="num">
                <xm:f>0</xm:f>
              </x14:cfvo>
              <x14:cfvo type="num">
                <xm:f>1</xm:f>
              </x14:cfvo>
              <x14:negativeFillColor rgb="FFB4A9D4"/>
              <x14:axisColor rgb="FF000000"/>
            </x14:dataBar>
          </x14:cfRule>
          <xm:sqref>H23</xm:sqref>
        </x14:conditionalFormatting>
        <x14:conditionalFormatting xmlns:xm="http://schemas.microsoft.com/office/excel/2006/main">
          <x14:cfRule type="dataBar" id="{ED65B79B-7E2E-4424-A9F2-6040BE06325E}">
            <x14:dataBar minLength="0" maxLength="100" gradient="0">
              <x14:cfvo type="num">
                <xm:f>0</xm:f>
              </x14:cfvo>
              <x14:cfvo type="num">
                <xm:f>1</xm:f>
              </x14:cfvo>
              <x14:negativeFillColor rgb="FFB4A9D4"/>
              <x14:axisColor rgb="FF000000"/>
            </x14:dataBar>
          </x14:cfRule>
          <xm:sqref>H24</xm:sqref>
        </x14:conditionalFormatting>
        <x14:conditionalFormatting xmlns:xm="http://schemas.microsoft.com/office/excel/2006/main">
          <x14:cfRule type="dataBar" id="{527DC60A-0D68-4BCE-8DC2-D5B9863FF1EE}">
            <x14:dataBar minLength="0" maxLength="100" gradient="0">
              <x14:cfvo type="num">
                <xm:f>0</xm:f>
              </x14:cfvo>
              <x14:cfvo type="num">
                <xm:f>1</xm:f>
              </x14:cfvo>
              <x14:negativeFillColor rgb="FFB4A9D4"/>
              <x14:axisColor rgb="FF000000"/>
            </x14:dataBar>
          </x14:cfRule>
          <xm:sqref>H25</xm:sqref>
        </x14:conditionalFormatting>
        <x14:conditionalFormatting xmlns:xm="http://schemas.microsoft.com/office/excel/2006/main">
          <x14:cfRule type="dataBar" id="{1EC4FA5F-7E4C-42C6-B8BE-1599E9DC85B1}">
            <x14:dataBar minLength="0" maxLength="100" gradient="0">
              <x14:cfvo type="num">
                <xm:f>0</xm:f>
              </x14:cfvo>
              <x14:cfvo type="num">
                <xm:f>1</xm:f>
              </x14:cfvo>
              <x14:negativeFillColor rgb="FFB4A9D4"/>
              <x14:axisColor rgb="FF000000"/>
            </x14:dataBar>
          </x14:cfRule>
          <xm:sqref>H26</xm:sqref>
        </x14:conditionalFormatting>
        <x14:conditionalFormatting xmlns:xm="http://schemas.microsoft.com/office/excel/2006/main">
          <x14:cfRule type="dataBar" id="{97F745E6-4890-4C2C-B91C-AF11585DCA84}">
            <x14:dataBar minLength="0" maxLength="100" gradient="0">
              <x14:cfvo type="num">
                <xm:f>0</xm:f>
              </x14:cfvo>
              <x14:cfvo type="num">
                <xm:f>1</xm:f>
              </x14:cfvo>
              <x14:negativeFillColor rgb="FFB4A9D4"/>
              <x14:axisColor rgb="FF000000"/>
            </x14:dataBar>
          </x14:cfRule>
          <xm:sqref>H28</xm:sqref>
        </x14:conditionalFormatting>
        <x14:conditionalFormatting xmlns:xm="http://schemas.microsoft.com/office/excel/2006/main">
          <x14:cfRule type="dataBar" id="{2207A7D1-6F45-480C-A008-80D6950921D9}">
            <x14:dataBar minLength="0" maxLength="100" gradient="0">
              <x14:cfvo type="num">
                <xm:f>0</xm:f>
              </x14:cfvo>
              <x14:cfvo type="num">
                <xm:f>1</xm:f>
              </x14:cfvo>
              <x14:negativeFillColor rgb="FFB4A9D4"/>
              <x14:axisColor rgb="FF000000"/>
            </x14:dataBar>
          </x14:cfRule>
          <xm:sqref>H31</xm:sqref>
        </x14:conditionalFormatting>
        <x14:conditionalFormatting xmlns:xm="http://schemas.microsoft.com/office/excel/2006/main">
          <x14:cfRule type="dataBar" id="{42CB67E3-5E9E-4A17-ACE7-AAC4128D4F82}">
            <x14:dataBar minLength="0" maxLength="100" gradient="0">
              <x14:cfvo type="num">
                <xm:f>0</xm:f>
              </x14:cfvo>
              <x14:cfvo type="num">
                <xm:f>1</xm:f>
              </x14:cfvo>
              <x14:negativeFillColor rgb="FFB4A9D4"/>
              <x14:axisColor rgb="FF000000"/>
            </x14:dataBar>
          </x14:cfRule>
          <xm:sqref>H32</xm:sqref>
        </x14:conditionalFormatting>
        <x14:conditionalFormatting xmlns:xm="http://schemas.microsoft.com/office/excel/2006/main">
          <x14:cfRule type="dataBar" id="{9F3AEAFD-1FA6-4B59-B237-7D766CE1E767}">
            <x14:dataBar minLength="0" maxLength="100" gradient="0">
              <x14:cfvo type="num">
                <xm:f>0</xm:f>
              </x14:cfvo>
              <x14:cfvo type="num">
                <xm:f>1</xm:f>
              </x14:cfvo>
              <x14:negativeFillColor rgb="FFB4A9D4"/>
              <x14:axisColor rgb="FF000000"/>
            </x14:dataBar>
          </x14:cfRule>
          <xm:sqref>H35</xm:sqref>
        </x14:conditionalFormatting>
        <x14:conditionalFormatting xmlns:xm="http://schemas.microsoft.com/office/excel/2006/main">
          <x14:cfRule type="dataBar" id="{52098B75-8FD6-4C64-91DB-31F2E46614FF}">
            <x14:dataBar minLength="0" maxLength="100" gradient="0">
              <x14:cfvo type="num">
                <xm:f>0</xm:f>
              </x14:cfvo>
              <x14:cfvo type="num">
                <xm:f>1</xm:f>
              </x14:cfvo>
              <x14:negativeFillColor rgb="FFB4A9D4"/>
              <x14:axisColor rgb="FF000000"/>
            </x14:dataBar>
          </x14:cfRule>
          <xm:sqref>H38</xm:sqref>
        </x14:conditionalFormatting>
        <x14:conditionalFormatting xmlns:xm="http://schemas.microsoft.com/office/excel/2006/main">
          <x14:cfRule type="dataBar" id="{A19DA3A1-442F-494D-88CB-1F8F29AD49BE}">
            <x14:dataBar minLength="0" maxLength="100" gradient="0">
              <x14:cfvo type="num">
                <xm:f>0</xm:f>
              </x14:cfvo>
              <x14:cfvo type="num">
                <xm:f>1</xm:f>
              </x14:cfvo>
              <x14:negativeFillColor rgb="FFB4A9D4"/>
              <x14:axisColor rgb="FF000000"/>
            </x14:dataBar>
          </x14:cfRule>
          <xm:sqref>H43</xm:sqref>
        </x14:conditionalFormatting>
        <x14:conditionalFormatting xmlns:xm="http://schemas.microsoft.com/office/excel/2006/main">
          <x14:cfRule type="dataBar" id="{DD0111DB-83B3-4653-84A7-4F2FAFAF9C1A}">
            <x14:dataBar minLength="0" maxLength="100" gradient="0">
              <x14:cfvo type="num">
                <xm:f>0</xm:f>
              </x14:cfvo>
              <x14:cfvo type="num">
                <xm:f>1</xm:f>
              </x14:cfvo>
              <x14:negativeFillColor rgb="FFB4A9D4"/>
              <x14:axisColor rgb="FF000000"/>
            </x14:dataBar>
          </x14:cfRule>
          <xm:sqref>H47</xm:sqref>
        </x14:conditionalFormatting>
        <x14:conditionalFormatting xmlns:xm="http://schemas.microsoft.com/office/excel/2006/main">
          <x14:cfRule type="dataBar" id="{DD2AA71D-FA63-4E90-BCD4-21155FFAA885}">
            <x14:dataBar minLength="0" maxLength="100" gradient="0">
              <x14:cfvo type="num">
                <xm:f>0</xm:f>
              </x14:cfvo>
              <x14:cfvo type="num">
                <xm:f>1</xm:f>
              </x14:cfvo>
              <x14:negativeFillColor rgb="FFB4A9D4"/>
              <x14:axisColor rgb="FF000000"/>
            </x14:dataBar>
          </x14:cfRule>
          <xm:sqref>H50</xm:sqref>
        </x14:conditionalFormatting>
        <x14:conditionalFormatting xmlns:xm="http://schemas.microsoft.com/office/excel/2006/main">
          <x14:cfRule type="dataBar" id="{495C9BE4-6F1B-4CAA-A87B-8C2D158DF284}">
            <x14:dataBar minLength="0" maxLength="100" gradient="0">
              <x14:cfvo type="num">
                <xm:f>0</xm:f>
              </x14:cfvo>
              <x14:cfvo type="num">
                <xm:f>1</xm:f>
              </x14:cfvo>
              <x14:negativeFillColor rgb="FFB4A9D4"/>
              <x14:axisColor rgb="FF000000"/>
            </x14:dataBar>
          </x14:cfRule>
          <xm:sqref>H55:H56</xm:sqref>
        </x14:conditionalFormatting>
        <x14:conditionalFormatting xmlns:xm="http://schemas.microsoft.com/office/excel/2006/main">
          <x14:cfRule type="dataBar" id="{BB49FC81-D0BA-49DF-9B50-67B08965CB57}">
            <x14:dataBar minLength="0" maxLength="100" gradient="0">
              <x14:cfvo type="num">
                <xm:f>0</xm:f>
              </x14:cfvo>
              <x14:cfvo type="num">
                <xm:f>1</xm:f>
              </x14:cfvo>
              <x14:negativeFillColor rgb="FFB4A9D4"/>
              <x14:axisColor rgb="FF000000"/>
            </x14:dataBar>
          </x14:cfRule>
          <xm:sqref>H6:J6</xm:sqref>
        </x14:conditionalFormatting>
        <x14:conditionalFormatting xmlns:xm="http://schemas.microsoft.com/office/excel/2006/main">
          <x14:cfRule type="dataBar" id="{B3044A90-244B-4E9E-A5E6-AAB999AE6041}">
            <x14:dataBar minLength="0" maxLength="100" gradient="0">
              <x14:cfvo type="num">
                <xm:f>0</xm:f>
              </x14:cfvo>
              <x14:cfvo type="num">
                <xm:f>1</xm:f>
              </x14:cfvo>
              <x14:negativeFillColor rgb="FFB4A9D4"/>
              <x14:axisColor rgb="FF000000"/>
            </x14:dataBar>
          </x14:cfRule>
          <xm:sqref>I9:I22 I24 I27 I32:I34 I36:I37 I39:I42 I44:I46 I48:I49</xm:sqref>
        </x14:conditionalFormatting>
        <x14:conditionalFormatting xmlns:xm="http://schemas.microsoft.com/office/excel/2006/main">
          <x14:cfRule type="dataBar" id="{8A580A33-17D1-4EC0-A4BA-455666412066}">
            <x14:dataBar minLength="0" maxLength="100" gradient="0">
              <x14:cfvo type="num">
                <xm:f>0</xm:f>
              </x14:cfvo>
              <x14:cfvo type="num">
                <xm:f>1</xm:f>
              </x14:cfvo>
              <x14:negativeFillColor rgb="FFB4A9D4"/>
              <x14:axisColor rgb="FF000000"/>
            </x14:dataBar>
          </x14:cfRule>
          <xm:sqref>I23</xm:sqref>
        </x14:conditionalFormatting>
        <x14:conditionalFormatting xmlns:xm="http://schemas.microsoft.com/office/excel/2006/main">
          <x14:cfRule type="dataBar" id="{3AF93DED-6DD9-48C5-ADC3-5FF9F3B7D8F1}">
            <x14:dataBar minLength="0" maxLength="100" gradient="0">
              <x14:cfvo type="num">
                <xm:f>0</xm:f>
              </x14:cfvo>
              <x14:cfvo type="num">
                <xm:f>1</xm:f>
              </x14:cfvo>
              <x14:negativeFillColor rgb="FFB4A9D4"/>
              <x14:axisColor rgb="FF000000"/>
            </x14:dataBar>
          </x14:cfRule>
          <xm:sqref>I25</xm:sqref>
        </x14:conditionalFormatting>
        <x14:conditionalFormatting xmlns:xm="http://schemas.microsoft.com/office/excel/2006/main">
          <x14:cfRule type="dataBar" id="{BBEC2E0E-42B4-4909-A29D-1CF5448E9648}">
            <x14:dataBar minLength="0" maxLength="100" gradient="0">
              <x14:cfvo type="num">
                <xm:f>0</xm:f>
              </x14:cfvo>
              <x14:cfvo type="num">
                <xm:f>1</xm:f>
              </x14:cfvo>
              <x14:negativeFillColor rgb="FFB4A9D4"/>
              <x14:axisColor rgb="FF000000"/>
            </x14:dataBar>
          </x14:cfRule>
          <xm:sqref>I26</xm:sqref>
        </x14:conditionalFormatting>
        <x14:conditionalFormatting xmlns:xm="http://schemas.microsoft.com/office/excel/2006/main">
          <x14:cfRule type="dataBar" id="{27688C0B-3808-436B-B4AB-5B5137A36E65}">
            <x14:dataBar minLength="0" maxLength="100" gradient="0">
              <x14:cfvo type="num">
                <xm:f>0</xm:f>
              </x14:cfvo>
              <x14:cfvo type="num">
                <xm:f>1</xm:f>
              </x14:cfvo>
              <x14:negativeFillColor rgb="FFB4A9D4"/>
              <x14:axisColor rgb="FF000000"/>
            </x14:dataBar>
          </x14:cfRule>
          <xm:sqref>I28</xm:sqref>
        </x14:conditionalFormatting>
        <x14:conditionalFormatting xmlns:xm="http://schemas.microsoft.com/office/excel/2006/main">
          <x14:cfRule type="dataBar" id="{A70260EA-519A-420B-BF8B-10F8706A17A9}">
            <x14:dataBar minLength="0" maxLength="100" gradient="0">
              <x14:cfvo type="num">
                <xm:f>0</xm:f>
              </x14:cfvo>
              <x14:cfvo type="num">
                <xm:f>1</xm:f>
              </x14:cfvo>
              <x14:negativeFillColor rgb="FFB4A9D4"/>
              <x14:axisColor rgb="FF000000"/>
            </x14:dataBar>
          </x14:cfRule>
          <xm:sqref>I29</xm:sqref>
        </x14:conditionalFormatting>
        <x14:conditionalFormatting xmlns:xm="http://schemas.microsoft.com/office/excel/2006/main">
          <x14:cfRule type="dataBar" id="{7AA71641-FDC8-49EE-830C-B230F39E6A81}">
            <x14:dataBar minLength="0" maxLength="100" gradient="0">
              <x14:cfvo type="num">
                <xm:f>0</xm:f>
              </x14:cfvo>
              <x14:cfvo type="num">
                <xm:f>1</xm:f>
              </x14:cfvo>
              <x14:negativeFillColor rgb="FFB4A9D4"/>
              <x14:axisColor rgb="FF000000"/>
            </x14:dataBar>
          </x14:cfRule>
          <xm:sqref>I30</xm:sqref>
        </x14:conditionalFormatting>
        <x14:conditionalFormatting xmlns:xm="http://schemas.microsoft.com/office/excel/2006/main">
          <x14:cfRule type="dataBar" id="{38E20CF7-BD99-4E95-9DE7-ABA3FEF795A5}">
            <x14:dataBar minLength="0" maxLength="100" gradient="0">
              <x14:cfvo type="num">
                <xm:f>0</xm:f>
              </x14:cfvo>
              <x14:cfvo type="num">
                <xm:f>1</xm:f>
              </x14:cfvo>
              <x14:negativeFillColor rgb="FFB4A9D4"/>
              <x14:axisColor rgb="FF000000"/>
            </x14:dataBar>
          </x14:cfRule>
          <xm:sqref>I31</xm:sqref>
        </x14:conditionalFormatting>
        <x14:conditionalFormatting xmlns:xm="http://schemas.microsoft.com/office/excel/2006/main">
          <x14:cfRule type="dataBar" id="{3DD3A2E2-5E94-4FFC-8190-9D8BEF0F85CF}">
            <x14:dataBar minLength="0" maxLength="100" gradient="0">
              <x14:cfvo type="num">
                <xm:f>0</xm:f>
              </x14:cfvo>
              <x14:cfvo type="num">
                <xm:f>1</xm:f>
              </x14:cfvo>
              <x14:negativeFillColor rgb="FFB4A9D4"/>
              <x14:axisColor rgb="FF000000"/>
            </x14:dataBar>
          </x14:cfRule>
          <xm:sqref>I35</xm:sqref>
        </x14:conditionalFormatting>
        <x14:conditionalFormatting xmlns:xm="http://schemas.microsoft.com/office/excel/2006/main">
          <x14:cfRule type="dataBar" id="{41ABF53F-2ECE-4765-A380-574B833B0DA9}">
            <x14:dataBar minLength="0" maxLength="100" gradient="0">
              <x14:cfvo type="num">
                <xm:f>0</xm:f>
              </x14:cfvo>
              <x14:cfvo type="num">
                <xm:f>1</xm:f>
              </x14:cfvo>
              <x14:negativeFillColor rgb="FFB4A9D4"/>
              <x14:axisColor rgb="FF000000"/>
            </x14:dataBar>
          </x14:cfRule>
          <xm:sqref>I38</xm:sqref>
        </x14:conditionalFormatting>
        <x14:conditionalFormatting xmlns:xm="http://schemas.microsoft.com/office/excel/2006/main">
          <x14:cfRule type="dataBar" id="{37E36A4C-7DB0-4A22-AE4F-971B9C20CDD3}">
            <x14:dataBar minLength="0" maxLength="100" gradient="0">
              <x14:cfvo type="num">
                <xm:f>0</xm:f>
              </x14:cfvo>
              <x14:cfvo type="num">
                <xm:f>1</xm:f>
              </x14:cfvo>
              <x14:negativeFillColor rgb="FFB4A9D4"/>
              <x14:axisColor rgb="FF000000"/>
            </x14:dataBar>
          </x14:cfRule>
          <xm:sqref>I43</xm:sqref>
        </x14:conditionalFormatting>
        <x14:conditionalFormatting xmlns:xm="http://schemas.microsoft.com/office/excel/2006/main">
          <x14:cfRule type="dataBar" id="{6451CD99-C798-43D0-9899-37C218C268CB}">
            <x14:dataBar minLength="0" maxLength="100" gradient="0">
              <x14:cfvo type="num">
                <xm:f>0</xm:f>
              </x14:cfvo>
              <x14:cfvo type="num">
                <xm:f>1</xm:f>
              </x14:cfvo>
              <x14:negativeFillColor rgb="FFB4A9D4"/>
              <x14:axisColor rgb="FF000000"/>
            </x14:dataBar>
          </x14:cfRule>
          <xm:sqref>I47</xm:sqref>
        </x14:conditionalFormatting>
        <x14:conditionalFormatting xmlns:xm="http://schemas.microsoft.com/office/excel/2006/main">
          <x14:cfRule type="dataBar" id="{9E202C31-36CA-45FD-8724-AEA0FE2233AB}">
            <x14:dataBar minLength="0" maxLength="100" gradient="0">
              <x14:cfvo type="num">
                <xm:f>0</xm:f>
              </x14:cfvo>
              <x14:cfvo type="num">
                <xm:f>1</xm:f>
              </x14:cfvo>
              <x14:negativeFillColor rgb="FFB4A9D4"/>
              <x14:axisColor rgb="FF000000"/>
            </x14:dataBar>
          </x14:cfRule>
          <xm:sqref>I50</xm:sqref>
        </x14:conditionalFormatting>
        <x14:conditionalFormatting xmlns:xm="http://schemas.microsoft.com/office/excel/2006/main">
          <x14:cfRule type="dataBar" id="{77A2BF49-B54D-4394-9BCD-418882792B4D}">
            <x14:dataBar minLength="0" maxLength="100" gradient="0">
              <x14:cfvo type="num">
                <xm:f>0</xm:f>
              </x14:cfvo>
              <x14:cfvo type="num">
                <xm:f>1</xm:f>
              </x14:cfvo>
              <x14:negativeFillColor rgb="FFB4A9D4"/>
              <x14:axisColor rgb="FF000000"/>
            </x14:dataBar>
          </x14:cfRule>
          <xm:sqref>I51:I54</xm:sqref>
        </x14:conditionalFormatting>
        <x14:conditionalFormatting xmlns:xm="http://schemas.microsoft.com/office/excel/2006/main">
          <x14:cfRule type="dataBar" id="{CD6ECC7F-EBE5-42F8-800F-89A584C9C07E}">
            <x14:dataBar minLength="0" maxLength="100" gradient="0">
              <x14:cfvo type="num">
                <xm:f>0</xm:f>
              </x14:cfvo>
              <x14:cfvo type="num">
                <xm:f>1</xm:f>
              </x14:cfvo>
              <x14:negativeFillColor rgb="FFB4A9D4"/>
              <x14:axisColor rgb="FF000000"/>
            </x14:dataBar>
          </x14:cfRule>
          <xm:sqref>I55:I56</xm:sqref>
        </x14:conditionalFormatting>
        <x14:conditionalFormatting xmlns:xm="http://schemas.microsoft.com/office/excel/2006/main">
          <x14:cfRule type="dataBar" id="{8D4904F9-D0C1-45C4-9CD4-CD17C146EE0C}">
            <x14:dataBar minLength="0" maxLength="100" gradient="0">
              <x14:cfvo type="num">
                <xm:f>0</xm:f>
              </x14:cfvo>
              <x14:cfvo type="num">
                <xm:f>1</xm:f>
              </x14:cfvo>
              <x14:negativeFillColor rgb="FFB4A9D4"/>
              <x14:axisColor rgb="FF000000"/>
            </x14:dataBar>
          </x14:cfRule>
          <xm:sqref>I7:J7</xm:sqref>
        </x14:conditionalFormatting>
        <x14:conditionalFormatting xmlns:xm="http://schemas.microsoft.com/office/excel/2006/main">
          <x14:cfRule type="dataBar" id="{ABE7B610-68E4-409E-AE31-34222310439F}">
            <x14:dataBar minLength="0" maxLength="100" gradient="0">
              <x14:cfvo type="num">
                <xm:f>0</xm:f>
              </x14:cfvo>
              <x14:cfvo type="num">
                <xm:f>1</xm:f>
              </x14:cfvo>
              <x14:negativeFillColor rgb="FFB4A9D4"/>
              <x14:axisColor rgb="FF000000"/>
            </x14:dataBar>
          </x14:cfRule>
          <xm:sqref>J10</xm:sqref>
        </x14:conditionalFormatting>
        <x14:conditionalFormatting xmlns:xm="http://schemas.microsoft.com/office/excel/2006/main">
          <x14:cfRule type="dataBar" id="{ED74CDDA-4289-430E-8C85-8D7B646FFCF6}">
            <x14:dataBar minLength="0" maxLength="100" gradient="0">
              <x14:cfvo type="num">
                <xm:f>0</xm:f>
              </x14:cfvo>
              <x14:cfvo type="num">
                <xm:f>1</xm:f>
              </x14:cfvo>
              <x14:negativeFillColor rgb="FFB4A9D4"/>
              <x14:axisColor rgb="FF000000"/>
            </x14:dataBar>
          </x14:cfRule>
          <xm:sqref>J11</xm:sqref>
        </x14:conditionalFormatting>
        <x14:conditionalFormatting xmlns:xm="http://schemas.microsoft.com/office/excel/2006/main">
          <x14:cfRule type="dataBar" id="{F772AA8F-BB85-43DF-A2A8-A57838E9757C}">
            <x14:dataBar minLength="0" maxLength="100" gradient="0">
              <x14:cfvo type="num">
                <xm:f>0</xm:f>
              </x14:cfvo>
              <x14:cfvo type="num">
                <xm:f>1</xm:f>
              </x14:cfvo>
              <x14:negativeFillColor rgb="FFB4A9D4"/>
              <x14:axisColor rgb="FF000000"/>
            </x14:dataBar>
          </x14:cfRule>
          <xm:sqref>J12</xm:sqref>
        </x14:conditionalFormatting>
        <x14:conditionalFormatting xmlns:xm="http://schemas.microsoft.com/office/excel/2006/main">
          <x14:cfRule type="dataBar" id="{E79A08C7-010B-45A7-8909-563D6213310E}">
            <x14:dataBar minLength="0" maxLength="100" gradient="0">
              <x14:cfvo type="num">
                <xm:f>0</xm:f>
              </x14:cfvo>
              <x14:cfvo type="num">
                <xm:f>1</xm:f>
              </x14:cfvo>
              <x14:negativeFillColor rgb="FFB4A9D4"/>
              <x14:axisColor rgb="FF000000"/>
            </x14:dataBar>
          </x14:cfRule>
          <xm:sqref>J13</xm:sqref>
        </x14:conditionalFormatting>
        <x14:conditionalFormatting xmlns:xm="http://schemas.microsoft.com/office/excel/2006/main">
          <x14:cfRule type="dataBar" id="{5B48E336-DF06-49C0-B8B1-4720897FA71A}">
            <x14:dataBar minLength="0" maxLength="100" gradient="0">
              <x14:cfvo type="num">
                <xm:f>0</xm:f>
              </x14:cfvo>
              <x14:cfvo type="num">
                <xm:f>1</xm:f>
              </x14:cfvo>
              <x14:negativeFillColor rgb="FFB4A9D4"/>
              <x14:axisColor rgb="FF000000"/>
            </x14:dataBar>
          </x14:cfRule>
          <xm:sqref>J14</xm:sqref>
        </x14:conditionalFormatting>
        <x14:conditionalFormatting xmlns:xm="http://schemas.microsoft.com/office/excel/2006/main">
          <x14:cfRule type="dataBar" id="{E9F7D194-A810-4A5F-A9C7-A2B2D660137C}">
            <x14:dataBar minLength="0" maxLength="100" gradient="0">
              <x14:cfvo type="num">
                <xm:f>0</xm:f>
              </x14:cfvo>
              <x14:cfvo type="num">
                <xm:f>1</xm:f>
              </x14:cfvo>
              <x14:negativeFillColor rgb="FFB4A9D4"/>
              <x14:axisColor rgb="FF000000"/>
            </x14:dataBar>
          </x14:cfRule>
          <xm:sqref>J15</xm:sqref>
        </x14:conditionalFormatting>
        <x14:conditionalFormatting xmlns:xm="http://schemas.microsoft.com/office/excel/2006/main">
          <x14:cfRule type="dataBar" id="{19A19D9C-48A8-493E-922D-571964CDAA4F}">
            <x14:dataBar minLength="0" maxLength="100" gradient="0">
              <x14:cfvo type="num">
                <xm:f>0</xm:f>
              </x14:cfvo>
              <x14:cfvo type="num">
                <xm:f>1</xm:f>
              </x14:cfvo>
              <x14:negativeFillColor rgb="FFB4A9D4"/>
              <x14:axisColor rgb="FF000000"/>
            </x14:dataBar>
          </x14:cfRule>
          <xm:sqref>J16</xm:sqref>
        </x14:conditionalFormatting>
        <x14:conditionalFormatting xmlns:xm="http://schemas.microsoft.com/office/excel/2006/main">
          <x14:cfRule type="dataBar" id="{02521BBB-70C6-4C9C-B9A9-B733424F5F9A}">
            <x14:dataBar minLength="0" maxLength="100" gradient="0">
              <x14:cfvo type="num">
                <xm:f>0</xm:f>
              </x14:cfvo>
              <x14:cfvo type="num">
                <xm:f>1</xm:f>
              </x14:cfvo>
              <x14:negativeFillColor rgb="FFB4A9D4"/>
              <x14:axisColor rgb="FF000000"/>
            </x14:dataBar>
          </x14:cfRule>
          <xm:sqref>J17</xm:sqref>
        </x14:conditionalFormatting>
        <x14:conditionalFormatting xmlns:xm="http://schemas.microsoft.com/office/excel/2006/main">
          <x14:cfRule type="dataBar" id="{BFEA95A9-2138-47A4-A688-41DFFBFCCB33}">
            <x14:dataBar minLength="0" maxLength="100" gradient="0">
              <x14:cfvo type="num">
                <xm:f>0</xm:f>
              </x14:cfvo>
              <x14:cfvo type="num">
                <xm:f>1</xm:f>
              </x14:cfvo>
              <x14:negativeFillColor rgb="FFB4A9D4"/>
              <x14:axisColor rgb="FF000000"/>
            </x14:dataBar>
          </x14:cfRule>
          <xm:sqref>J18</xm:sqref>
        </x14:conditionalFormatting>
        <x14:conditionalFormatting xmlns:xm="http://schemas.microsoft.com/office/excel/2006/main">
          <x14:cfRule type="dataBar" id="{C81BA689-ACB1-4C25-B5AF-0ED720A590B8}">
            <x14:dataBar minLength="0" maxLength="100" gradient="0">
              <x14:cfvo type="num">
                <xm:f>0</xm:f>
              </x14:cfvo>
              <x14:cfvo type="num">
                <xm:f>1</xm:f>
              </x14:cfvo>
              <x14:negativeFillColor rgb="FFB4A9D4"/>
              <x14:axisColor rgb="FF000000"/>
            </x14:dataBar>
          </x14:cfRule>
          <xm:sqref>J19:J20 J9 J23 J25:J28 J32:J50</xm:sqref>
        </x14:conditionalFormatting>
        <x14:conditionalFormatting xmlns:xm="http://schemas.microsoft.com/office/excel/2006/main">
          <x14:cfRule type="dataBar" id="{6CCF75FE-2315-4BF2-A90D-877088581AB6}">
            <x14:dataBar minLength="0" maxLength="100" gradient="0">
              <x14:cfvo type="num">
                <xm:f>0</xm:f>
              </x14:cfvo>
              <x14:cfvo type="num">
                <xm:f>1</xm:f>
              </x14:cfvo>
              <x14:negativeFillColor rgb="FFB4A9D4"/>
              <x14:axisColor rgb="FF000000"/>
            </x14:dataBar>
          </x14:cfRule>
          <xm:sqref>J21</xm:sqref>
        </x14:conditionalFormatting>
        <x14:conditionalFormatting xmlns:xm="http://schemas.microsoft.com/office/excel/2006/main">
          <x14:cfRule type="dataBar" id="{2FB2653F-2970-4940-9787-2972F7C4C8B3}">
            <x14:dataBar minLength="0" maxLength="100" gradient="0">
              <x14:cfvo type="num">
                <xm:f>0</xm:f>
              </x14:cfvo>
              <x14:cfvo type="num">
                <xm:f>1</xm:f>
              </x14:cfvo>
              <x14:negativeFillColor rgb="FFB4A9D4"/>
              <x14:axisColor rgb="FF000000"/>
            </x14:dataBar>
          </x14:cfRule>
          <xm:sqref>J22</xm:sqref>
        </x14:conditionalFormatting>
        <x14:conditionalFormatting xmlns:xm="http://schemas.microsoft.com/office/excel/2006/main">
          <x14:cfRule type="dataBar" id="{97B3EBA9-6411-4385-AC55-607F0DED4DE5}">
            <x14:dataBar minLength="0" maxLength="100" gradient="0">
              <x14:cfvo type="num">
                <xm:f>0</xm:f>
              </x14:cfvo>
              <x14:cfvo type="num">
                <xm:f>1</xm:f>
              </x14:cfvo>
              <x14:negativeFillColor rgb="FFB4A9D4"/>
              <x14:axisColor rgb="FF000000"/>
            </x14:dataBar>
          </x14:cfRule>
          <xm:sqref>J24</xm:sqref>
        </x14:conditionalFormatting>
        <x14:conditionalFormatting xmlns:xm="http://schemas.microsoft.com/office/excel/2006/main">
          <x14:cfRule type="dataBar" id="{F7130C7B-CBC1-4032-B269-E491A7F478C7}">
            <x14:dataBar minLength="0" maxLength="100" gradient="0">
              <x14:cfvo type="num">
                <xm:f>0</xm:f>
              </x14:cfvo>
              <x14:cfvo type="num">
                <xm:f>1</xm:f>
              </x14:cfvo>
              <x14:negativeFillColor rgb="FFB4A9D4"/>
              <x14:axisColor rgb="FF000000"/>
            </x14:dataBar>
          </x14:cfRule>
          <xm:sqref>J29</xm:sqref>
        </x14:conditionalFormatting>
        <x14:conditionalFormatting xmlns:xm="http://schemas.microsoft.com/office/excel/2006/main">
          <x14:cfRule type="dataBar" id="{857C35F8-3278-497D-B291-55771206D7A0}">
            <x14:dataBar minLength="0" maxLength="100" gradient="0">
              <x14:cfvo type="num">
                <xm:f>0</xm:f>
              </x14:cfvo>
              <x14:cfvo type="num">
                <xm:f>1</xm:f>
              </x14:cfvo>
              <x14:negativeFillColor rgb="FFB4A9D4"/>
              <x14:axisColor rgb="FF000000"/>
            </x14:dataBar>
          </x14:cfRule>
          <xm:sqref>J30</xm:sqref>
        </x14:conditionalFormatting>
        <x14:conditionalFormatting xmlns:xm="http://schemas.microsoft.com/office/excel/2006/main">
          <x14:cfRule type="dataBar" id="{36C83679-8A09-4B98-A419-58E38AB5CD2D}">
            <x14:dataBar minLength="0" maxLength="100" gradient="0">
              <x14:cfvo type="num">
                <xm:f>0</xm:f>
              </x14:cfvo>
              <x14:cfvo type="num">
                <xm:f>1</xm:f>
              </x14:cfvo>
              <x14:negativeFillColor rgb="FFB4A9D4"/>
              <x14:axisColor rgb="FF000000"/>
            </x14:dataBar>
          </x14:cfRule>
          <xm:sqref>J31</xm:sqref>
        </x14:conditionalFormatting>
        <x14:conditionalFormatting xmlns:xm="http://schemas.microsoft.com/office/excel/2006/main">
          <x14:cfRule type="dataBar" id="{4ED4692E-F96B-4177-A341-84340110EB43}">
            <x14:dataBar minLength="0" maxLength="100" gradient="0">
              <x14:cfvo type="num">
                <xm:f>0</xm:f>
              </x14:cfvo>
              <x14:cfvo type="num">
                <xm:f>1</xm:f>
              </x14:cfvo>
              <x14:negativeFillColor rgb="FFB4A9D4"/>
              <x14:axisColor rgb="FF000000"/>
            </x14:dataBar>
          </x14:cfRule>
          <xm:sqref>J51:J56</xm:sqref>
        </x14:conditionalFormatting>
        <x14:conditionalFormatting xmlns:xm="http://schemas.microsoft.com/office/excel/2006/main">
          <x14:cfRule type="dataBar" id="{99D562E8-38BA-4DD1-A682-227DB084986A}">
            <x14:dataBar minLength="0" maxLength="100" gradient="0">
              <x14:cfvo type="num">
                <xm:f>0</xm:f>
              </x14:cfvo>
              <x14:cfvo type="num">
                <xm:f>1</xm:f>
              </x14:cfvo>
              <x14:negativeFillColor rgb="FFB4A9D4"/>
              <x14:axisColor rgb="FF000000"/>
            </x14:dataBar>
          </x14:cfRule>
          <xm:sqref>L12:L14</xm:sqref>
        </x14:conditionalFormatting>
        <x14:conditionalFormatting xmlns:xm="http://schemas.microsoft.com/office/excel/2006/main">
          <x14:cfRule type="dataBar" id="{F1C029BC-F2D9-439E-AA5C-F2E964CE0F89}">
            <x14:dataBar minLength="0" maxLength="100" gradient="0">
              <x14:cfvo type="num">
                <xm:f>0</xm:f>
              </x14:cfvo>
              <x14:cfvo type="num">
                <xm:f>1</xm:f>
              </x14:cfvo>
              <x14:negativeFillColor rgb="FFB4A9D4"/>
              <x14:axisColor rgb="FF000000"/>
            </x14:dataBar>
          </x14:cfRule>
          <xm:sqref>L18</xm:sqref>
        </x14:conditionalFormatting>
        <x14:conditionalFormatting xmlns:xm="http://schemas.microsoft.com/office/excel/2006/main">
          <x14:cfRule type="dataBar" id="{DB73206C-9563-4DD6-BF05-6B9313CBAE82}">
            <x14:dataBar minLength="0" maxLength="100" gradient="0">
              <x14:cfvo type="num">
                <xm:f>0</xm:f>
              </x14:cfvo>
              <x14:cfvo type="num">
                <xm:f>1</xm:f>
              </x14:cfvo>
              <x14:negativeFillColor rgb="FFB4A9D4"/>
              <x14:axisColor rgb="FF000000"/>
            </x14:dataBar>
          </x14:cfRule>
          <xm:sqref>L31:L32</xm:sqref>
        </x14:conditionalFormatting>
        <x14:conditionalFormatting xmlns:xm="http://schemas.microsoft.com/office/excel/2006/main">
          <x14:cfRule type="dataBar" id="{D6FBD769-4E32-421D-8E36-EB5238CA4E91}">
            <x14:dataBar minLength="0" maxLength="100" gradient="0">
              <x14:cfvo type="num">
                <xm:f>0</xm:f>
              </x14:cfvo>
              <x14:cfvo type="num">
                <xm:f>1</xm:f>
              </x14:cfvo>
              <x14:negativeFillColor rgb="FFB4A9D4"/>
              <x14:axisColor rgb="FF000000"/>
            </x14:dataBar>
          </x14:cfRule>
          <xm:sqref>L38</xm:sqref>
        </x14:conditionalFormatting>
        <x14:conditionalFormatting xmlns:xm="http://schemas.microsoft.com/office/excel/2006/main">
          <x14:cfRule type="dataBar" id="{2EEC854B-3A28-433B-BE3B-7652E4A78492}">
            <x14:dataBar minLength="0" maxLength="100" gradient="0">
              <x14:cfvo type="num">
                <xm:f>0</xm:f>
              </x14:cfvo>
              <x14:cfvo type="num">
                <xm:f>1</xm:f>
              </x14:cfvo>
              <x14:negativeFillColor rgb="FFB4A9D4"/>
              <x14:axisColor rgb="FF000000"/>
            </x14:dataBar>
          </x14:cfRule>
          <xm:sqref>M9:M10 M12:M14</xm:sqref>
        </x14:conditionalFormatting>
        <x14:conditionalFormatting xmlns:xm="http://schemas.microsoft.com/office/excel/2006/main">
          <x14:cfRule type="dataBar" id="{F8A73CEA-E344-40D3-A87C-B40C88FC4DD0}">
            <x14:dataBar minLength="0" maxLength="100" gradient="0">
              <x14:cfvo type="num">
                <xm:f>0</xm:f>
              </x14:cfvo>
              <x14:cfvo type="num">
                <xm:f>1</xm:f>
              </x14:cfvo>
              <x14:negativeFillColor rgb="FFB4A9D4"/>
              <x14:axisColor rgb="FF000000"/>
            </x14:dataBar>
          </x14:cfRule>
          <xm:sqref>M18</xm:sqref>
        </x14:conditionalFormatting>
        <x14:conditionalFormatting xmlns:xm="http://schemas.microsoft.com/office/excel/2006/main">
          <x14:cfRule type="dataBar" id="{914F2829-C1BA-4C1A-923F-05B104E59A6E}">
            <x14:dataBar minLength="0" maxLength="100" gradient="0">
              <x14:cfvo type="num">
                <xm:f>0</xm:f>
              </x14:cfvo>
              <x14:cfvo type="num">
                <xm:f>1</xm:f>
              </x14:cfvo>
              <x14:negativeFillColor rgb="FFB4A9D4"/>
              <x14:axisColor rgb="FF000000"/>
            </x14:dataBar>
          </x14:cfRule>
          <xm:sqref>M22</xm:sqref>
        </x14:conditionalFormatting>
        <x14:conditionalFormatting xmlns:xm="http://schemas.microsoft.com/office/excel/2006/main">
          <x14:cfRule type="dataBar" id="{1F69BEA6-6129-46D3-AA8B-1510D738F574}">
            <x14:dataBar minLength="0" maxLength="100" gradient="0">
              <x14:cfvo type="num">
                <xm:f>0</xm:f>
              </x14:cfvo>
              <x14:cfvo type="num">
                <xm:f>1</xm:f>
              </x14:cfvo>
              <x14:negativeFillColor rgb="FFB4A9D4"/>
              <x14:axisColor rgb="FF000000"/>
            </x14:dataBar>
          </x14:cfRule>
          <xm:sqref>M31</xm:sqref>
        </x14:conditionalFormatting>
        <x14:conditionalFormatting xmlns:xm="http://schemas.microsoft.com/office/excel/2006/main">
          <x14:cfRule type="dataBar" id="{0715C77A-234C-4702-A30B-334C200D714D}">
            <x14:dataBar minLength="0" maxLength="100" gradient="0">
              <x14:cfvo type="num">
                <xm:f>0</xm:f>
              </x14:cfvo>
              <x14:cfvo type="num">
                <xm:f>1</xm:f>
              </x14:cfvo>
              <x14:negativeFillColor rgb="FFB4A9D4"/>
              <x14:axisColor rgb="FF000000"/>
            </x14:dataBar>
          </x14:cfRule>
          <xm:sqref>M32</xm:sqref>
        </x14:conditionalFormatting>
        <x14:conditionalFormatting xmlns:xm="http://schemas.microsoft.com/office/excel/2006/main">
          <x14:cfRule type="dataBar" id="{B6010039-E69C-4997-8FDB-1C5B68BF5736}">
            <x14:dataBar minLength="0" maxLength="100" gradient="0">
              <x14:cfvo type="num">
                <xm:f>0</xm:f>
              </x14:cfvo>
              <x14:cfvo type="num">
                <xm:f>1</xm:f>
              </x14:cfvo>
              <x14:negativeFillColor rgb="FFB4A9D4"/>
              <x14:axisColor rgb="FF000000"/>
            </x14:dataBar>
          </x14:cfRule>
          <xm:sqref>M38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3"/>
  <sheetViews>
    <sheetView workbookViewId="0"/>
  </sheetViews>
  <sheetFormatPr defaultColWidth="10.625" defaultRowHeight="15.75" x14ac:dyDescent="0.25"/>
  <cols>
    <col min="1" max="1" width="150.625" customWidth="1"/>
  </cols>
  <sheetData>
    <row r="1" spans="1:1" ht="21" x14ac:dyDescent="0.35">
      <c r="A1" s="1" t="s">
        <v>11</v>
      </c>
    </row>
    <row r="2" spans="1:1" x14ac:dyDescent="0.25">
      <c r="A2" s="2" t="s">
        <v>39</v>
      </c>
    </row>
    <row r="3" spans="1:1" ht="31.5" x14ac:dyDescent="0.25">
      <c r="A3" s="19" t="s">
        <v>40</v>
      </c>
    </row>
  </sheetData>
  <conditionalFormatting sqref="A1">
    <cfRule type="dataBar" priority="1">
      <dataBar>
        <cfvo type="num" val="0"/>
        <cfvo type="num" val="1"/>
        <color rgb="FFB4A9D4"/>
      </dataBar>
      <extLst>
        <ext xmlns:x14="http://schemas.microsoft.com/office/spreadsheetml/2009/9/main" uri="{B025F937-C7B1-47D3-B67F-A62EFF666E3E}">
          <x14:id>{4A2FE8B9-977D-46AD-8820-EA37AC5DE471}</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4A2FE8B9-977D-46AD-8820-EA37AC5DE471}">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31"/>
  <sheetViews>
    <sheetView zoomScaleNormal="100" workbookViewId="0"/>
  </sheetViews>
  <sheetFormatPr defaultColWidth="10.625" defaultRowHeight="15.75" x14ac:dyDescent="0.25"/>
  <cols>
    <col min="1" max="1" width="35.625" customWidth="1"/>
    <col min="2" max="11" width="16.625" customWidth="1"/>
  </cols>
  <sheetData>
    <row r="1" spans="1:12" ht="63" x14ac:dyDescent="0.25">
      <c r="A1" s="4" t="s">
        <v>238</v>
      </c>
      <c r="B1" s="4" t="s">
        <v>105</v>
      </c>
      <c r="C1" s="4" t="s">
        <v>106</v>
      </c>
      <c r="D1" s="4" t="s">
        <v>239</v>
      </c>
      <c r="E1" s="4" t="s">
        <v>107</v>
      </c>
      <c r="F1" s="4" t="s">
        <v>108</v>
      </c>
      <c r="G1" s="4" t="s">
        <v>109</v>
      </c>
      <c r="H1" s="4" t="s">
        <v>110</v>
      </c>
      <c r="I1" s="4" t="s">
        <v>111</v>
      </c>
      <c r="J1" s="4" t="s">
        <v>112</v>
      </c>
      <c r="L1" t="s">
        <v>518</v>
      </c>
    </row>
    <row r="2" spans="1:12" x14ac:dyDescent="0.25">
      <c r="A2" s="2" t="s">
        <v>240</v>
      </c>
      <c r="B2" s="11">
        <v>790</v>
      </c>
      <c r="C2" s="12">
        <v>0.45</v>
      </c>
      <c r="D2" s="11">
        <v>630</v>
      </c>
      <c r="E2" s="11">
        <v>570</v>
      </c>
      <c r="F2" s="11">
        <v>55</v>
      </c>
      <c r="G2" s="11">
        <v>10</v>
      </c>
      <c r="H2" s="12">
        <v>0.9</v>
      </c>
      <c r="I2" s="12">
        <v>0.09</v>
      </c>
      <c r="J2" s="12">
        <v>0.01</v>
      </c>
      <c r="L2" t="str">
        <f>IF(OR(B2 = "[c]", C2 = "[c]", D2 = "[c]", E2 = "[c]", F2 = "[c]", G2 = "[c]", H2 = "[c]", I2 = "[c]", J2 = "[c]"), "Yes", "No")</f>
        <v>No</v>
      </c>
    </row>
    <row r="3" spans="1:12" x14ac:dyDescent="0.25">
      <c r="A3" s="2" t="s">
        <v>241</v>
      </c>
      <c r="B3" s="11">
        <v>1220</v>
      </c>
      <c r="C3" s="12">
        <v>0.36</v>
      </c>
      <c r="D3" s="11">
        <v>1290</v>
      </c>
      <c r="E3" s="11">
        <v>940</v>
      </c>
      <c r="F3" s="11">
        <v>340</v>
      </c>
      <c r="G3" s="11">
        <v>10</v>
      </c>
      <c r="H3" s="12">
        <v>0.73</v>
      </c>
      <c r="I3" s="12">
        <v>0.26</v>
      </c>
      <c r="J3" s="12">
        <v>0.01</v>
      </c>
      <c r="L3" t="str">
        <f t="shared" ref="L3:L31" si="0">IF(OR(B3 = "[c]", C3 = "[c]", D3 = "[c]", E3 = "[c]", F3 = "[c]", G3 = "[c]", H3 = "[c]", I3 = "[c]", J3 = "[c]"), "Yes", "No")</f>
        <v>No</v>
      </c>
    </row>
    <row r="4" spans="1:12" x14ac:dyDescent="0.25">
      <c r="A4" s="2" t="s">
        <v>242</v>
      </c>
      <c r="B4" s="11">
        <v>1200</v>
      </c>
      <c r="C4" s="12">
        <v>0.31</v>
      </c>
      <c r="D4" s="11">
        <v>1155</v>
      </c>
      <c r="E4" s="11">
        <v>840</v>
      </c>
      <c r="F4" s="11">
        <v>310</v>
      </c>
      <c r="G4" s="11">
        <v>5</v>
      </c>
      <c r="H4" s="12">
        <v>0.73</v>
      </c>
      <c r="I4" s="12">
        <v>0.27</v>
      </c>
      <c r="J4" s="12">
        <v>0.01</v>
      </c>
      <c r="L4" t="str">
        <f t="shared" si="0"/>
        <v>No</v>
      </c>
    </row>
    <row r="5" spans="1:12" x14ac:dyDescent="0.25">
      <c r="A5" s="2" t="s">
        <v>243</v>
      </c>
      <c r="B5" s="11">
        <v>1485</v>
      </c>
      <c r="C5" s="12">
        <v>0.33</v>
      </c>
      <c r="D5" s="11">
        <v>1220</v>
      </c>
      <c r="E5" s="11">
        <v>900</v>
      </c>
      <c r="F5" s="11">
        <v>300</v>
      </c>
      <c r="G5" s="11">
        <v>20</v>
      </c>
      <c r="H5" s="12">
        <v>0.74</v>
      </c>
      <c r="I5" s="12">
        <v>0.25</v>
      </c>
      <c r="J5" s="12">
        <v>0.02</v>
      </c>
      <c r="L5" t="str">
        <f t="shared" si="0"/>
        <v>No</v>
      </c>
    </row>
    <row r="6" spans="1:12" x14ac:dyDescent="0.25">
      <c r="A6" s="2" t="s">
        <v>244</v>
      </c>
      <c r="B6" s="11">
        <v>160</v>
      </c>
      <c r="C6" s="12">
        <v>0.38</v>
      </c>
      <c r="D6" s="11">
        <v>145</v>
      </c>
      <c r="E6" s="11">
        <v>110</v>
      </c>
      <c r="F6" s="11">
        <v>30</v>
      </c>
      <c r="G6" s="11" t="s">
        <v>488</v>
      </c>
      <c r="H6" s="12">
        <v>0.78</v>
      </c>
      <c r="I6" s="12" t="s">
        <v>488</v>
      </c>
      <c r="J6" s="12" t="s">
        <v>488</v>
      </c>
      <c r="L6" t="str">
        <f t="shared" si="0"/>
        <v>Yes</v>
      </c>
    </row>
    <row r="7" spans="1:12" x14ac:dyDescent="0.25">
      <c r="A7" s="2" t="s">
        <v>245</v>
      </c>
      <c r="B7" s="11">
        <v>4860</v>
      </c>
      <c r="C7" s="12">
        <v>0.35</v>
      </c>
      <c r="D7" s="11">
        <v>4440</v>
      </c>
      <c r="E7" s="11">
        <v>3360</v>
      </c>
      <c r="F7" s="11">
        <v>1035</v>
      </c>
      <c r="G7" s="11">
        <v>45</v>
      </c>
      <c r="H7" s="12">
        <v>0.76</v>
      </c>
      <c r="I7" s="12">
        <v>0.23</v>
      </c>
      <c r="J7" s="12">
        <v>0.01</v>
      </c>
      <c r="L7" t="str">
        <f t="shared" si="0"/>
        <v>No</v>
      </c>
    </row>
    <row r="8" spans="1:12" x14ac:dyDescent="0.25">
      <c r="A8" s="2" t="s">
        <v>246</v>
      </c>
      <c r="B8" s="11">
        <v>620</v>
      </c>
      <c r="C8" s="12">
        <v>0.35</v>
      </c>
      <c r="D8" s="11">
        <v>495</v>
      </c>
      <c r="E8" s="11">
        <v>400</v>
      </c>
      <c r="F8" s="11">
        <v>75</v>
      </c>
      <c r="G8" s="11">
        <v>15</v>
      </c>
      <c r="H8" s="12">
        <v>0.81</v>
      </c>
      <c r="I8" s="12">
        <v>0.15</v>
      </c>
      <c r="J8" s="12">
        <v>0.03</v>
      </c>
      <c r="L8" t="str">
        <f t="shared" si="0"/>
        <v>No</v>
      </c>
    </row>
    <row r="9" spans="1:12" x14ac:dyDescent="0.25">
      <c r="A9" s="2" t="s">
        <v>247</v>
      </c>
      <c r="B9" s="11">
        <v>1320</v>
      </c>
      <c r="C9" s="12">
        <v>0.39</v>
      </c>
      <c r="D9" s="11">
        <v>1350</v>
      </c>
      <c r="E9" s="11">
        <v>865</v>
      </c>
      <c r="F9" s="11">
        <v>450</v>
      </c>
      <c r="G9" s="11">
        <v>35</v>
      </c>
      <c r="H9" s="12">
        <v>0.64</v>
      </c>
      <c r="I9" s="12">
        <v>0.33</v>
      </c>
      <c r="J9" s="12">
        <v>0.03</v>
      </c>
      <c r="L9" t="str">
        <f t="shared" si="0"/>
        <v>No</v>
      </c>
    </row>
    <row r="10" spans="1:12" x14ac:dyDescent="0.25">
      <c r="A10" s="2" t="s">
        <v>248</v>
      </c>
      <c r="B10" s="11">
        <v>1510</v>
      </c>
      <c r="C10" s="12">
        <v>0.38</v>
      </c>
      <c r="D10" s="11">
        <v>1445</v>
      </c>
      <c r="E10" s="11">
        <v>975</v>
      </c>
      <c r="F10" s="11">
        <v>445</v>
      </c>
      <c r="G10" s="11">
        <v>20</v>
      </c>
      <c r="H10" s="12">
        <v>0.68</v>
      </c>
      <c r="I10" s="12">
        <v>0.31</v>
      </c>
      <c r="J10" s="12">
        <v>0.02</v>
      </c>
      <c r="L10" t="str">
        <f t="shared" si="0"/>
        <v>No</v>
      </c>
    </row>
    <row r="11" spans="1:12" x14ac:dyDescent="0.25">
      <c r="A11" s="2" t="s">
        <v>249</v>
      </c>
      <c r="B11" s="11">
        <v>1575</v>
      </c>
      <c r="C11" s="12">
        <v>0.35</v>
      </c>
      <c r="D11" s="11">
        <v>1370</v>
      </c>
      <c r="E11" s="11">
        <v>950</v>
      </c>
      <c r="F11" s="11">
        <v>395</v>
      </c>
      <c r="G11" s="11">
        <v>20</v>
      </c>
      <c r="H11" s="12">
        <v>0.69</v>
      </c>
      <c r="I11" s="12">
        <v>0.28999999999999998</v>
      </c>
      <c r="J11" s="12">
        <v>0.02</v>
      </c>
      <c r="L11" t="str">
        <f t="shared" si="0"/>
        <v>No</v>
      </c>
    </row>
    <row r="12" spans="1:12" x14ac:dyDescent="0.25">
      <c r="A12" s="2" t="s">
        <v>250</v>
      </c>
      <c r="B12" s="11">
        <v>135</v>
      </c>
      <c r="C12" s="12">
        <v>0.31</v>
      </c>
      <c r="D12" s="11">
        <v>120</v>
      </c>
      <c r="E12" s="11">
        <v>80</v>
      </c>
      <c r="F12" s="11">
        <v>40</v>
      </c>
      <c r="G12" s="11">
        <v>0</v>
      </c>
      <c r="H12" s="12">
        <v>0.67</v>
      </c>
      <c r="I12" s="12">
        <v>0.33</v>
      </c>
      <c r="J12" s="12">
        <v>0</v>
      </c>
      <c r="L12" t="str">
        <f t="shared" si="0"/>
        <v>No</v>
      </c>
    </row>
    <row r="13" spans="1:12" x14ac:dyDescent="0.25">
      <c r="A13" s="2" t="s">
        <v>251</v>
      </c>
      <c r="B13" s="11">
        <v>5155</v>
      </c>
      <c r="C13" s="12">
        <v>0.37</v>
      </c>
      <c r="D13" s="11">
        <v>4775</v>
      </c>
      <c r="E13" s="11">
        <v>3275</v>
      </c>
      <c r="F13" s="11">
        <v>1410</v>
      </c>
      <c r="G13" s="11">
        <v>95</v>
      </c>
      <c r="H13" s="12">
        <v>0.69</v>
      </c>
      <c r="I13" s="12">
        <v>0.28999999999999998</v>
      </c>
      <c r="J13" s="12">
        <v>0.02</v>
      </c>
      <c r="L13" t="str">
        <f t="shared" si="0"/>
        <v>No</v>
      </c>
    </row>
    <row r="14" spans="1:12" x14ac:dyDescent="0.25">
      <c r="A14" s="2" t="s">
        <v>252</v>
      </c>
      <c r="B14" s="11">
        <v>310</v>
      </c>
      <c r="C14" s="12">
        <v>0.18</v>
      </c>
      <c r="D14" s="11">
        <v>255</v>
      </c>
      <c r="E14" s="11">
        <v>215</v>
      </c>
      <c r="F14" s="11">
        <v>30</v>
      </c>
      <c r="G14" s="11">
        <v>10</v>
      </c>
      <c r="H14" s="12">
        <v>0.85</v>
      </c>
      <c r="I14" s="12">
        <v>0.11</v>
      </c>
      <c r="J14" s="12">
        <v>0.04</v>
      </c>
      <c r="L14" t="str">
        <f t="shared" si="0"/>
        <v>No</v>
      </c>
    </row>
    <row r="15" spans="1:12" x14ac:dyDescent="0.25">
      <c r="A15" s="2" t="s">
        <v>253</v>
      </c>
      <c r="B15" s="11">
        <v>735</v>
      </c>
      <c r="C15" s="12">
        <v>0.22</v>
      </c>
      <c r="D15" s="11">
        <v>735</v>
      </c>
      <c r="E15" s="11">
        <v>485</v>
      </c>
      <c r="F15" s="11">
        <v>240</v>
      </c>
      <c r="G15" s="11">
        <v>10</v>
      </c>
      <c r="H15" s="12">
        <v>0.66</v>
      </c>
      <c r="I15" s="12">
        <v>0.33</v>
      </c>
      <c r="J15" s="12">
        <v>0.01</v>
      </c>
      <c r="L15" t="str">
        <f t="shared" si="0"/>
        <v>No</v>
      </c>
    </row>
    <row r="16" spans="1:12" x14ac:dyDescent="0.25">
      <c r="A16" s="2" t="s">
        <v>254</v>
      </c>
      <c r="B16" s="11">
        <v>1135</v>
      </c>
      <c r="C16" s="12">
        <v>0.28999999999999998</v>
      </c>
      <c r="D16" s="11">
        <v>1050</v>
      </c>
      <c r="E16" s="11">
        <v>670</v>
      </c>
      <c r="F16" s="11">
        <v>330</v>
      </c>
      <c r="G16" s="11">
        <v>50</v>
      </c>
      <c r="H16" s="12">
        <v>0.64</v>
      </c>
      <c r="I16" s="12">
        <v>0.31</v>
      </c>
      <c r="J16" s="12">
        <v>0.05</v>
      </c>
      <c r="L16" t="str">
        <f t="shared" si="0"/>
        <v>No</v>
      </c>
    </row>
    <row r="17" spans="1:12" x14ac:dyDescent="0.25">
      <c r="A17" s="2" t="s">
        <v>255</v>
      </c>
      <c r="B17" s="11">
        <v>1250</v>
      </c>
      <c r="C17" s="12">
        <v>0.28000000000000003</v>
      </c>
      <c r="D17" s="11">
        <v>1120</v>
      </c>
      <c r="E17" s="11">
        <v>765</v>
      </c>
      <c r="F17" s="11">
        <v>325</v>
      </c>
      <c r="G17" s="11">
        <v>35</v>
      </c>
      <c r="H17" s="12">
        <v>0.68</v>
      </c>
      <c r="I17" s="12">
        <v>0.28999999999999998</v>
      </c>
      <c r="J17" s="12">
        <v>0.03</v>
      </c>
      <c r="L17" t="str">
        <f t="shared" si="0"/>
        <v>No</v>
      </c>
    </row>
    <row r="18" spans="1:12" x14ac:dyDescent="0.25">
      <c r="A18" s="2" t="s">
        <v>256</v>
      </c>
      <c r="B18" s="11">
        <v>105</v>
      </c>
      <c r="C18" s="12">
        <v>0.24</v>
      </c>
      <c r="D18" s="11">
        <v>110</v>
      </c>
      <c r="E18" s="11">
        <v>75</v>
      </c>
      <c r="F18" s="11">
        <v>30</v>
      </c>
      <c r="G18" s="11">
        <v>5</v>
      </c>
      <c r="H18" s="12">
        <v>0.69</v>
      </c>
      <c r="I18" s="12">
        <v>0.28000000000000003</v>
      </c>
      <c r="J18" s="12">
        <v>0.03</v>
      </c>
      <c r="L18" t="str">
        <f t="shared" si="0"/>
        <v>No</v>
      </c>
    </row>
    <row r="19" spans="1:12" x14ac:dyDescent="0.25">
      <c r="A19" s="2" t="s">
        <v>257</v>
      </c>
      <c r="B19" s="11">
        <v>3535</v>
      </c>
      <c r="C19" s="12">
        <v>0.25</v>
      </c>
      <c r="D19" s="11">
        <v>3265</v>
      </c>
      <c r="E19" s="11">
        <v>2205</v>
      </c>
      <c r="F19" s="11">
        <v>955</v>
      </c>
      <c r="G19" s="11">
        <v>105</v>
      </c>
      <c r="H19" s="12">
        <v>0.68</v>
      </c>
      <c r="I19" s="12">
        <v>0.28999999999999998</v>
      </c>
      <c r="J19" s="12">
        <v>0.03</v>
      </c>
      <c r="L19" t="str">
        <f t="shared" si="0"/>
        <v>No</v>
      </c>
    </row>
    <row r="20" spans="1:12" x14ac:dyDescent="0.25">
      <c r="A20" s="2" t="s">
        <v>258</v>
      </c>
      <c r="B20" s="11">
        <v>30</v>
      </c>
      <c r="C20" s="12">
        <v>0.02</v>
      </c>
      <c r="D20" s="11">
        <v>25</v>
      </c>
      <c r="E20" s="11">
        <v>0</v>
      </c>
      <c r="F20" s="11">
        <v>15</v>
      </c>
      <c r="G20" s="11">
        <v>10</v>
      </c>
      <c r="H20" s="12">
        <v>0</v>
      </c>
      <c r="I20" s="12">
        <v>0.65</v>
      </c>
      <c r="J20" s="12">
        <v>0.35</v>
      </c>
      <c r="L20" t="str">
        <f t="shared" si="0"/>
        <v>No</v>
      </c>
    </row>
    <row r="21" spans="1:12" x14ac:dyDescent="0.25">
      <c r="A21" s="2" t="s">
        <v>259</v>
      </c>
      <c r="B21" s="11">
        <v>100</v>
      </c>
      <c r="C21" s="12">
        <v>0.03</v>
      </c>
      <c r="D21" s="11">
        <v>100</v>
      </c>
      <c r="E21" s="11" t="s">
        <v>488</v>
      </c>
      <c r="F21" s="11">
        <v>85</v>
      </c>
      <c r="G21" s="11">
        <v>15</v>
      </c>
      <c r="H21" s="12" t="s">
        <v>488</v>
      </c>
      <c r="I21" s="12">
        <v>0.84</v>
      </c>
      <c r="J21" s="12" t="s">
        <v>488</v>
      </c>
      <c r="L21" t="str">
        <f t="shared" si="0"/>
        <v>Yes</v>
      </c>
    </row>
    <row r="22" spans="1:12" x14ac:dyDescent="0.25">
      <c r="A22" s="2" t="s">
        <v>260</v>
      </c>
      <c r="B22" s="11">
        <v>90</v>
      </c>
      <c r="C22" s="12">
        <v>0.02</v>
      </c>
      <c r="D22" s="11">
        <v>75</v>
      </c>
      <c r="E22" s="11">
        <v>0</v>
      </c>
      <c r="F22" s="11">
        <v>70</v>
      </c>
      <c r="G22" s="11">
        <v>5</v>
      </c>
      <c r="H22" s="12">
        <v>0</v>
      </c>
      <c r="I22" s="12">
        <v>0.92</v>
      </c>
      <c r="J22" s="12">
        <v>0.08</v>
      </c>
      <c r="L22" t="str">
        <f t="shared" si="0"/>
        <v>No</v>
      </c>
    </row>
    <row r="23" spans="1:12" x14ac:dyDescent="0.25">
      <c r="A23" s="2" t="s">
        <v>261</v>
      </c>
      <c r="B23" s="11">
        <v>155</v>
      </c>
      <c r="C23" s="12">
        <v>0.03</v>
      </c>
      <c r="D23" s="11">
        <v>105</v>
      </c>
      <c r="E23" s="11">
        <v>0</v>
      </c>
      <c r="F23" s="11">
        <v>100</v>
      </c>
      <c r="G23" s="11">
        <v>5</v>
      </c>
      <c r="H23" s="12">
        <v>0</v>
      </c>
      <c r="I23" s="12">
        <v>0.95</v>
      </c>
      <c r="J23" s="12">
        <v>0.05</v>
      </c>
      <c r="L23" t="str">
        <f t="shared" si="0"/>
        <v>No</v>
      </c>
    </row>
    <row r="24" spans="1:12" x14ac:dyDescent="0.25">
      <c r="A24" s="2" t="s">
        <v>262</v>
      </c>
      <c r="B24" s="11">
        <v>30</v>
      </c>
      <c r="C24" s="12">
        <v>7.0000000000000007E-2</v>
      </c>
      <c r="D24" s="11">
        <v>10</v>
      </c>
      <c r="E24" s="11">
        <v>0</v>
      </c>
      <c r="F24" s="11">
        <v>10</v>
      </c>
      <c r="G24" s="11" t="s">
        <v>488</v>
      </c>
      <c r="H24" s="12">
        <v>0</v>
      </c>
      <c r="I24" s="12" t="s">
        <v>488</v>
      </c>
      <c r="J24" s="12" t="s">
        <v>488</v>
      </c>
      <c r="L24" t="str">
        <f t="shared" si="0"/>
        <v>Yes</v>
      </c>
    </row>
    <row r="25" spans="1:12" x14ac:dyDescent="0.25">
      <c r="A25" s="2" t="s">
        <v>263</v>
      </c>
      <c r="B25" s="11">
        <v>405</v>
      </c>
      <c r="C25" s="12">
        <v>0.03</v>
      </c>
      <c r="D25" s="11">
        <v>315</v>
      </c>
      <c r="E25" s="11" t="s">
        <v>488</v>
      </c>
      <c r="F25" s="11">
        <v>275</v>
      </c>
      <c r="G25" s="11">
        <v>35</v>
      </c>
      <c r="H25" s="12" t="s">
        <v>488</v>
      </c>
      <c r="I25" s="12">
        <v>0.88</v>
      </c>
      <c r="J25" s="12" t="s">
        <v>488</v>
      </c>
      <c r="L25" t="str">
        <f t="shared" si="0"/>
        <v>Yes</v>
      </c>
    </row>
    <row r="26" spans="1:12" x14ac:dyDescent="0.25">
      <c r="A26" s="2" t="s">
        <v>264</v>
      </c>
      <c r="B26" s="11">
        <v>1750</v>
      </c>
      <c r="C26" s="12">
        <v>1</v>
      </c>
      <c r="D26" s="11">
        <v>1405</v>
      </c>
      <c r="E26" s="11">
        <v>1185</v>
      </c>
      <c r="F26" s="11">
        <v>175</v>
      </c>
      <c r="G26" s="11">
        <v>45</v>
      </c>
      <c r="H26" s="12">
        <v>0.84</v>
      </c>
      <c r="I26" s="12">
        <v>0.12</v>
      </c>
      <c r="J26" s="12">
        <v>0.03</v>
      </c>
      <c r="L26" t="str">
        <f t="shared" si="0"/>
        <v>No</v>
      </c>
    </row>
    <row r="27" spans="1:12" x14ac:dyDescent="0.25">
      <c r="A27" s="2" t="s">
        <v>265</v>
      </c>
      <c r="B27" s="11">
        <v>3375</v>
      </c>
      <c r="C27" s="12">
        <v>1</v>
      </c>
      <c r="D27" s="11">
        <v>3470</v>
      </c>
      <c r="E27" s="11">
        <v>2290</v>
      </c>
      <c r="F27" s="11">
        <v>1115</v>
      </c>
      <c r="G27" s="11">
        <v>70</v>
      </c>
      <c r="H27" s="12">
        <v>0.66</v>
      </c>
      <c r="I27" s="12">
        <v>0.32</v>
      </c>
      <c r="J27" s="12">
        <v>0.02</v>
      </c>
      <c r="L27" t="str">
        <f t="shared" si="0"/>
        <v>No</v>
      </c>
    </row>
    <row r="28" spans="1:12" x14ac:dyDescent="0.25">
      <c r="A28" s="2" t="s">
        <v>266</v>
      </c>
      <c r="B28" s="11">
        <v>3935</v>
      </c>
      <c r="C28" s="12">
        <v>1</v>
      </c>
      <c r="D28" s="11">
        <v>3725</v>
      </c>
      <c r="E28" s="11">
        <v>2490</v>
      </c>
      <c r="F28" s="11">
        <v>1155</v>
      </c>
      <c r="G28" s="11">
        <v>85</v>
      </c>
      <c r="H28" s="12">
        <v>0.67</v>
      </c>
      <c r="I28" s="12">
        <v>0.31</v>
      </c>
      <c r="J28" s="12">
        <v>0.02</v>
      </c>
      <c r="L28" t="str">
        <f t="shared" si="0"/>
        <v>No</v>
      </c>
    </row>
    <row r="29" spans="1:12" x14ac:dyDescent="0.25">
      <c r="A29" s="2" t="s">
        <v>267</v>
      </c>
      <c r="B29" s="11">
        <v>4470</v>
      </c>
      <c r="C29" s="12">
        <v>1</v>
      </c>
      <c r="D29" s="11">
        <v>3810</v>
      </c>
      <c r="E29" s="11">
        <v>2615</v>
      </c>
      <c r="F29" s="11">
        <v>1120</v>
      </c>
      <c r="G29" s="11">
        <v>80</v>
      </c>
      <c r="H29" s="12">
        <v>0.69</v>
      </c>
      <c r="I29" s="12">
        <v>0.28999999999999998</v>
      </c>
      <c r="J29" s="12">
        <v>0.02</v>
      </c>
      <c r="L29" t="str">
        <f t="shared" si="0"/>
        <v>No</v>
      </c>
    </row>
    <row r="30" spans="1:12" x14ac:dyDescent="0.25">
      <c r="A30" s="2" t="s">
        <v>268</v>
      </c>
      <c r="B30" s="11">
        <v>425</v>
      </c>
      <c r="C30" s="12">
        <v>1</v>
      </c>
      <c r="D30" s="11">
        <v>380</v>
      </c>
      <c r="E30" s="11">
        <v>265</v>
      </c>
      <c r="F30" s="11">
        <v>110</v>
      </c>
      <c r="G30" s="11">
        <v>5</v>
      </c>
      <c r="H30" s="12">
        <v>0.7</v>
      </c>
      <c r="I30" s="12">
        <v>0.28000000000000003</v>
      </c>
      <c r="J30" s="12">
        <v>0.01</v>
      </c>
      <c r="L30" t="str">
        <f t="shared" si="0"/>
        <v>No</v>
      </c>
    </row>
    <row r="31" spans="1:12" x14ac:dyDescent="0.25">
      <c r="A31" s="2" t="s">
        <v>269</v>
      </c>
      <c r="B31" s="11">
        <v>13955</v>
      </c>
      <c r="C31" s="12">
        <v>1</v>
      </c>
      <c r="D31" s="11">
        <v>12795</v>
      </c>
      <c r="E31" s="11">
        <v>8845</v>
      </c>
      <c r="F31" s="11">
        <v>3670</v>
      </c>
      <c r="G31" s="11">
        <v>280</v>
      </c>
      <c r="H31" s="12">
        <v>0.69</v>
      </c>
      <c r="I31" s="12">
        <v>0.28999999999999998</v>
      </c>
      <c r="J31" s="12">
        <v>0.02</v>
      </c>
      <c r="L31" t="str">
        <f t="shared" si="0"/>
        <v>No</v>
      </c>
    </row>
  </sheetData>
  <autoFilter ref="L1:L31" xr:uid="{00000000-0001-0000-0D00-000000000000}"/>
  <conditionalFormatting sqref="A1">
    <cfRule type="dataBar" priority="1">
      <dataBar>
        <cfvo type="num" val="0"/>
        <cfvo type="num" val="1"/>
        <color rgb="FFB4A9D4"/>
      </dataBar>
      <extLst>
        <ext xmlns:x14="http://schemas.microsoft.com/office/spreadsheetml/2009/9/main" uri="{B025F937-C7B1-47D3-B67F-A62EFF666E3E}">
          <x14:id>{A6E13F91-5A5E-4F9F-A0E3-19A5BE9F169C}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6E13F91-5A5E-4F9F-A0E3-19A5BE9F169C}">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217"/>
  <sheetViews>
    <sheetView zoomScaleNormal="100" workbookViewId="0">
      <selection activeCell="K1" sqref="K1"/>
    </sheetView>
  </sheetViews>
  <sheetFormatPr defaultColWidth="10.625" defaultRowHeight="15.75" x14ac:dyDescent="0.25"/>
  <cols>
    <col min="1" max="1" width="35.625" customWidth="1"/>
    <col min="2" max="15" width="16.625" customWidth="1"/>
  </cols>
  <sheetData>
    <row r="1" spans="1:12" ht="63" x14ac:dyDescent="0.25">
      <c r="A1" s="4" t="s">
        <v>270</v>
      </c>
      <c r="B1" s="4" t="s">
        <v>105</v>
      </c>
      <c r="C1" s="4" t="s">
        <v>106</v>
      </c>
      <c r="D1" s="4" t="s">
        <v>239</v>
      </c>
      <c r="E1" s="4" t="s">
        <v>107</v>
      </c>
      <c r="F1" s="4" t="s">
        <v>108</v>
      </c>
      <c r="G1" s="4" t="s">
        <v>109</v>
      </c>
      <c r="H1" s="4" t="s">
        <v>110</v>
      </c>
      <c r="I1" s="4" t="s">
        <v>111</v>
      </c>
      <c r="J1" s="4" t="s">
        <v>112</v>
      </c>
      <c r="L1" t="s">
        <v>518</v>
      </c>
    </row>
    <row r="2" spans="1:12" x14ac:dyDescent="0.25">
      <c r="A2" s="2" t="s">
        <v>271</v>
      </c>
      <c r="B2" s="11">
        <v>20</v>
      </c>
      <c r="C2" s="12">
        <v>0.01</v>
      </c>
      <c r="D2" s="11">
        <v>15</v>
      </c>
      <c r="E2" s="11">
        <v>15</v>
      </c>
      <c r="F2" s="11">
        <v>0</v>
      </c>
      <c r="G2" s="11">
        <v>0</v>
      </c>
      <c r="H2" s="12">
        <v>1</v>
      </c>
      <c r="I2" s="12">
        <v>0</v>
      </c>
      <c r="J2" s="12">
        <v>0</v>
      </c>
      <c r="L2" t="str">
        <f>IF(OR(B2 = "[c]", C2 = "[c]", D2 = "[c]", E2 = "[c]", F2 = "[c]", G2 = "[c]", H2 = "[c]", I2 = "[c]", J2 = "[c]"), "Yes", "No")</f>
        <v>No</v>
      </c>
    </row>
    <row r="3" spans="1:12" x14ac:dyDescent="0.25">
      <c r="A3" s="2" t="s">
        <v>272</v>
      </c>
      <c r="B3" s="11">
        <v>40</v>
      </c>
      <c r="C3" s="12">
        <v>0.01</v>
      </c>
      <c r="D3" s="11">
        <v>45</v>
      </c>
      <c r="E3" s="11">
        <v>30</v>
      </c>
      <c r="F3" s="11">
        <v>15</v>
      </c>
      <c r="G3" s="11">
        <v>0</v>
      </c>
      <c r="H3" s="12">
        <v>0.65</v>
      </c>
      <c r="I3" s="12">
        <v>0.35</v>
      </c>
      <c r="J3" s="12">
        <v>0</v>
      </c>
      <c r="L3" t="str">
        <f t="shared" ref="L3:L66" si="0">IF(OR(B3 = "[c]", C3 = "[c]", D3 = "[c]", E3 = "[c]", F3 = "[c]", G3 = "[c]", H3 = "[c]", I3 = "[c]", J3 = "[c]"), "Yes", "No")</f>
        <v>No</v>
      </c>
    </row>
    <row r="4" spans="1:12" x14ac:dyDescent="0.25">
      <c r="A4" s="2" t="s">
        <v>273</v>
      </c>
      <c r="B4" s="11">
        <v>50</v>
      </c>
      <c r="C4" s="12">
        <v>0.01</v>
      </c>
      <c r="D4" s="11">
        <v>45</v>
      </c>
      <c r="E4" s="11">
        <v>30</v>
      </c>
      <c r="F4" s="11">
        <v>15</v>
      </c>
      <c r="G4" s="11">
        <v>0</v>
      </c>
      <c r="H4" s="12">
        <v>0.65</v>
      </c>
      <c r="I4" s="12">
        <v>0.35</v>
      </c>
      <c r="J4" s="12">
        <v>0</v>
      </c>
      <c r="L4" t="str">
        <f t="shared" si="0"/>
        <v>No</v>
      </c>
    </row>
    <row r="5" spans="1:12" x14ac:dyDescent="0.25">
      <c r="A5" s="2" t="s">
        <v>274</v>
      </c>
      <c r="B5" s="11">
        <v>65</v>
      </c>
      <c r="C5" s="12">
        <v>0.01</v>
      </c>
      <c r="D5" s="11">
        <v>60</v>
      </c>
      <c r="E5" s="11">
        <v>45</v>
      </c>
      <c r="F5" s="11">
        <v>15</v>
      </c>
      <c r="G5" s="11" t="s">
        <v>488</v>
      </c>
      <c r="H5" s="12">
        <v>0.75</v>
      </c>
      <c r="I5" s="12" t="s">
        <v>488</v>
      </c>
      <c r="J5" s="12" t="s">
        <v>488</v>
      </c>
      <c r="L5" t="str">
        <f t="shared" si="0"/>
        <v>Yes</v>
      </c>
    </row>
    <row r="6" spans="1:12" x14ac:dyDescent="0.25">
      <c r="A6" s="2" t="s">
        <v>275</v>
      </c>
      <c r="B6" s="11">
        <v>5</v>
      </c>
      <c r="C6" s="12">
        <v>0.01</v>
      </c>
      <c r="D6" s="11" t="s">
        <v>488</v>
      </c>
      <c r="E6" s="11" t="s">
        <v>488</v>
      </c>
      <c r="F6" s="11">
        <v>0</v>
      </c>
      <c r="G6" s="11">
        <v>0</v>
      </c>
      <c r="H6" s="12" t="s">
        <v>488</v>
      </c>
      <c r="I6" s="12">
        <v>0</v>
      </c>
      <c r="J6" s="12">
        <v>0</v>
      </c>
      <c r="L6" t="str">
        <f t="shared" si="0"/>
        <v>Yes</v>
      </c>
    </row>
    <row r="7" spans="1:12" x14ac:dyDescent="0.25">
      <c r="A7" s="2" t="s">
        <v>276</v>
      </c>
      <c r="B7" s="11">
        <v>180</v>
      </c>
      <c r="C7" s="12">
        <v>0.01</v>
      </c>
      <c r="D7" s="11">
        <v>170</v>
      </c>
      <c r="E7" s="11">
        <v>120</v>
      </c>
      <c r="F7" s="11">
        <v>45</v>
      </c>
      <c r="G7" s="11" t="s">
        <v>488</v>
      </c>
      <c r="H7" s="12">
        <v>0.73</v>
      </c>
      <c r="I7" s="12" t="s">
        <v>488</v>
      </c>
      <c r="J7" s="12" t="s">
        <v>488</v>
      </c>
      <c r="L7" t="str">
        <f t="shared" si="0"/>
        <v>Yes</v>
      </c>
    </row>
    <row r="8" spans="1:12" x14ac:dyDescent="0.25">
      <c r="A8" s="2" t="s">
        <v>277</v>
      </c>
      <c r="B8" s="11">
        <v>30</v>
      </c>
      <c r="C8" s="12">
        <v>0.02</v>
      </c>
      <c r="D8" s="11">
        <v>25</v>
      </c>
      <c r="E8" s="11">
        <v>20</v>
      </c>
      <c r="F8" s="11">
        <v>5</v>
      </c>
      <c r="G8" s="11" t="s">
        <v>488</v>
      </c>
      <c r="H8" s="12">
        <v>0.81</v>
      </c>
      <c r="I8" s="12" t="s">
        <v>488</v>
      </c>
      <c r="J8" s="12" t="s">
        <v>488</v>
      </c>
      <c r="L8" t="str">
        <f t="shared" si="0"/>
        <v>Yes</v>
      </c>
    </row>
    <row r="9" spans="1:12" x14ac:dyDescent="0.25">
      <c r="A9" s="2" t="s">
        <v>278</v>
      </c>
      <c r="B9" s="11">
        <v>60</v>
      </c>
      <c r="C9" s="12">
        <v>0.02</v>
      </c>
      <c r="D9" s="11">
        <v>65</v>
      </c>
      <c r="E9" s="11">
        <v>40</v>
      </c>
      <c r="F9" s="11">
        <v>25</v>
      </c>
      <c r="G9" s="11">
        <v>0</v>
      </c>
      <c r="H9" s="12">
        <v>0.6</v>
      </c>
      <c r="I9" s="12">
        <v>0.4</v>
      </c>
      <c r="J9" s="12">
        <v>0</v>
      </c>
      <c r="L9" t="str">
        <f t="shared" si="0"/>
        <v>No</v>
      </c>
    </row>
    <row r="10" spans="1:12" x14ac:dyDescent="0.25">
      <c r="A10" s="2" t="s">
        <v>279</v>
      </c>
      <c r="B10" s="11">
        <v>65</v>
      </c>
      <c r="C10" s="12">
        <v>0.02</v>
      </c>
      <c r="D10" s="11">
        <v>65</v>
      </c>
      <c r="E10" s="11">
        <v>40</v>
      </c>
      <c r="F10" s="11">
        <v>20</v>
      </c>
      <c r="G10" s="11">
        <v>5</v>
      </c>
      <c r="H10" s="12">
        <v>0.62</v>
      </c>
      <c r="I10" s="12">
        <v>0.34</v>
      </c>
      <c r="J10" s="12">
        <v>0.05</v>
      </c>
      <c r="L10" t="str">
        <f t="shared" si="0"/>
        <v>No</v>
      </c>
    </row>
    <row r="11" spans="1:12" x14ac:dyDescent="0.25">
      <c r="A11" s="2" t="s">
        <v>280</v>
      </c>
      <c r="B11" s="11">
        <v>65</v>
      </c>
      <c r="C11" s="12">
        <v>0.01</v>
      </c>
      <c r="D11" s="11">
        <v>60</v>
      </c>
      <c r="E11" s="11">
        <v>50</v>
      </c>
      <c r="F11" s="11">
        <v>10</v>
      </c>
      <c r="G11" s="11">
        <v>0</v>
      </c>
      <c r="H11" s="12">
        <v>0.83</v>
      </c>
      <c r="I11" s="12">
        <v>0.17</v>
      </c>
      <c r="J11" s="12">
        <v>0</v>
      </c>
      <c r="L11" t="str">
        <f t="shared" si="0"/>
        <v>No</v>
      </c>
    </row>
    <row r="12" spans="1:12" x14ac:dyDescent="0.25">
      <c r="A12" s="2" t="s">
        <v>281</v>
      </c>
      <c r="B12" s="11">
        <v>10</v>
      </c>
      <c r="C12" s="12">
        <v>0.02</v>
      </c>
      <c r="D12" s="11">
        <v>5</v>
      </c>
      <c r="E12" s="11">
        <v>5</v>
      </c>
      <c r="F12" s="11">
        <v>0</v>
      </c>
      <c r="G12" s="11">
        <v>0</v>
      </c>
      <c r="H12" s="12">
        <v>1</v>
      </c>
      <c r="I12" s="12">
        <v>0</v>
      </c>
      <c r="J12" s="12">
        <v>0</v>
      </c>
      <c r="L12" t="str">
        <f t="shared" si="0"/>
        <v>No</v>
      </c>
    </row>
    <row r="13" spans="1:12" x14ac:dyDescent="0.25">
      <c r="A13" s="2" t="s">
        <v>282</v>
      </c>
      <c r="B13" s="11">
        <v>235</v>
      </c>
      <c r="C13" s="12">
        <v>0.02</v>
      </c>
      <c r="D13" s="11">
        <v>215</v>
      </c>
      <c r="E13" s="11">
        <v>150</v>
      </c>
      <c r="F13" s="11">
        <v>60</v>
      </c>
      <c r="G13" s="11">
        <v>5</v>
      </c>
      <c r="H13" s="12">
        <v>0.7</v>
      </c>
      <c r="I13" s="12">
        <v>0.28000000000000003</v>
      </c>
      <c r="J13" s="12">
        <v>0.02</v>
      </c>
      <c r="L13" t="str">
        <f t="shared" si="0"/>
        <v>No</v>
      </c>
    </row>
    <row r="14" spans="1:12" x14ac:dyDescent="0.25">
      <c r="A14" s="2" t="s">
        <v>283</v>
      </c>
      <c r="B14" s="11">
        <v>55</v>
      </c>
      <c r="C14" s="12">
        <v>0.03</v>
      </c>
      <c r="D14" s="11">
        <v>40</v>
      </c>
      <c r="E14" s="11">
        <v>30</v>
      </c>
      <c r="F14" s="11">
        <v>10</v>
      </c>
      <c r="G14" s="11" t="s">
        <v>488</v>
      </c>
      <c r="H14" s="12">
        <v>0.77</v>
      </c>
      <c r="I14" s="12" t="s">
        <v>488</v>
      </c>
      <c r="J14" s="12" t="s">
        <v>488</v>
      </c>
      <c r="L14" t="str">
        <f t="shared" si="0"/>
        <v>Yes</v>
      </c>
    </row>
    <row r="15" spans="1:12" x14ac:dyDescent="0.25">
      <c r="A15" s="2" t="s">
        <v>284</v>
      </c>
      <c r="B15" s="11">
        <v>90</v>
      </c>
      <c r="C15" s="12">
        <v>0.03</v>
      </c>
      <c r="D15" s="11">
        <v>95</v>
      </c>
      <c r="E15" s="11">
        <v>70</v>
      </c>
      <c r="F15" s="11">
        <v>25</v>
      </c>
      <c r="G15" s="11" t="s">
        <v>488</v>
      </c>
      <c r="H15" s="12">
        <v>0.73</v>
      </c>
      <c r="I15" s="12" t="s">
        <v>488</v>
      </c>
      <c r="J15" s="12" t="s">
        <v>488</v>
      </c>
      <c r="L15" t="str">
        <f t="shared" si="0"/>
        <v>Yes</v>
      </c>
    </row>
    <row r="16" spans="1:12" x14ac:dyDescent="0.25">
      <c r="A16" s="2" t="s">
        <v>285</v>
      </c>
      <c r="B16" s="11">
        <v>105</v>
      </c>
      <c r="C16" s="12">
        <v>0.03</v>
      </c>
      <c r="D16" s="11">
        <v>95</v>
      </c>
      <c r="E16" s="11">
        <v>65</v>
      </c>
      <c r="F16" s="11">
        <v>30</v>
      </c>
      <c r="G16" s="11" t="s">
        <v>488</v>
      </c>
      <c r="H16" s="12">
        <v>0.66</v>
      </c>
      <c r="I16" s="12" t="s">
        <v>488</v>
      </c>
      <c r="J16" s="12" t="s">
        <v>488</v>
      </c>
      <c r="L16" t="str">
        <f t="shared" si="0"/>
        <v>Yes</v>
      </c>
    </row>
    <row r="17" spans="1:12" x14ac:dyDescent="0.25">
      <c r="A17" s="2" t="s">
        <v>286</v>
      </c>
      <c r="B17" s="11">
        <v>100</v>
      </c>
      <c r="C17" s="12">
        <v>0.02</v>
      </c>
      <c r="D17" s="11">
        <v>85</v>
      </c>
      <c r="E17" s="11">
        <v>65</v>
      </c>
      <c r="F17" s="11">
        <v>15</v>
      </c>
      <c r="G17" s="11">
        <v>5</v>
      </c>
      <c r="H17" s="12">
        <v>0.77</v>
      </c>
      <c r="I17" s="12">
        <v>0.18</v>
      </c>
      <c r="J17" s="12">
        <v>0.05</v>
      </c>
      <c r="L17" t="str">
        <f t="shared" si="0"/>
        <v>No</v>
      </c>
    </row>
    <row r="18" spans="1:12" x14ac:dyDescent="0.25">
      <c r="A18" s="2" t="s">
        <v>287</v>
      </c>
      <c r="B18" s="11">
        <v>5</v>
      </c>
      <c r="C18" s="12">
        <v>0.02</v>
      </c>
      <c r="D18" s="11">
        <v>10</v>
      </c>
      <c r="E18" s="11">
        <v>5</v>
      </c>
      <c r="F18" s="11">
        <v>5</v>
      </c>
      <c r="G18" s="11" t="s">
        <v>488</v>
      </c>
      <c r="H18" s="12">
        <v>0.57999999999999996</v>
      </c>
      <c r="I18" s="12" t="s">
        <v>488</v>
      </c>
      <c r="J18" s="12" t="s">
        <v>488</v>
      </c>
      <c r="L18" t="str">
        <f t="shared" si="0"/>
        <v>Yes</v>
      </c>
    </row>
    <row r="19" spans="1:12" x14ac:dyDescent="0.25">
      <c r="A19" s="2" t="s">
        <v>288</v>
      </c>
      <c r="B19" s="11">
        <v>350</v>
      </c>
      <c r="C19" s="12">
        <v>0.03</v>
      </c>
      <c r="D19" s="11">
        <v>330</v>
      </c>
      <c r="E19" s="11">
        <v>235</v>
      </c>
      <c r="F19" s="11">
        <v>85</v>
      </c>
      <c r="G19" s="11">
        <v>10</v>
      </c>
      <c r="H19" s="12">
        <v>0.72</v>
      </c>
      <c r="I19" s="12">
        <v>0.25</v>
      </c>
      <c r="J19" s="12">
        <v>0.03</v>
      </c>
      <c r="L19" t="str">
        <f t="shared" si="0"/>
        <v>No</v>
      </c>
    </row>
    <row r="20" spans="1:12" x14ac:dyDescent="0.25">
      <c r="A20" s="2" t="s">
        <v>289</v>
      </c>
      <c r="B20" s="11">
        <v>45</v>
      </c>
      <c r="C20" s="12">
        <v>0.03</v>
      </c>
      <c r="D20" s="11">
        <v>35</v>
      </c>
      <c r="E20" s="11">
        <v>25</v>
      </c>
      <c r="F20" s="11">
        <v>10</v>
      </c>
      <c r="G20" s="11">
        <v>5</v>
      </c>
      <c r="H20" s="12">
        <v>0.69</v>
      </c>
      <c r="I20" s="12">
        <v>0.22</v>
      </c>
      <c r="J20" s="12">
        <v>0.08</v>
      </c>
      <c r="L20" t="str">
        <f t="shared" si="0"/>
        <v>No</v>
      </c>
    </row>
    <row r="21" spans="1:12" x14ac:dyDescent="0.25">
      <c r="A21" s="2" t="s">
        <v>290</v>
      </c>
      <c r="B21" s="11">
        <v>80</v>
      </c>
      <c r="C21" s="12">
        <v>0.02</v>
      </c>
      <c r="D21" s="11">
        <v>80</v>
      </c>
      <c r="E21" s="11">
        <v>60</v>
      </c>
      <c r="F21" s="11">
        <v>20</v>
      </c>
      <c r="G21" s="11">
        <v>0</v>
      </c>
      <c r="H21" s="12">
        <v>0.74</v>
      </c>
      <c r="I21" s="12">
        <v>0.26</v>
      </c>
      <c r="J21" s="12">
        <v>0</v>
      </c>
      <c r="L21" t="str">
        <f t="shared" si="0"/>
        <v>No</v>
      </c>
    </row>
    <row r="22" spans="1:12" x14ac:dyDescent="0.25">
      <c r="A22" s="2" t="s">
        <v>291</v>
      </c>
      <c r="B22" s="11">
        <v>95</v>
      </c>
      <c r="C22" s="12">
        <v>0.02</v>
      </c>
      <c r="D22" s="11">
        <v>85</v>
      </c>
      <c r="E22" s="11">
        <v>55</v>
      </c>
      <c r="F22" s="11">
        <v>25</v>
      </c>
      <c r="G22" s="11">
        <v>5</v>
      </c>
      <c r="H22" s="12">
        <v>0.65</v>
      </c>
      <c r="I22" s="12">
        <v>0.28999999999999998</v>
      </c>
      <c r="J22" s="12">
        <v>0.06</v>
      </c>
      <c r="L22" t="str">
        <f t="shared" si="0"/>
        <v>No</v>
      </c>
    </row>
    <row r="23" spans="1:12" x14ac:dyDescent="0.25">
      <c r="A23" s="2" t="s">
        <v>292</v>
      </c>
      <c r="B23" s="11">
        <v>85</v>
      </c>
      <c r="C23" s="12">
        <v>0.02</v>
      </c>
      <c r="D23" s="11">
        <v>85</v>
      </c>
      <c r="E23" s="11">
        <v>60</v>
      </c>
      <c r="F23" s="11">
        <v>25</v>
      </c>
      <c r="G23" s="11">
        <v>0</v>
      </c>
      <c r="H23" s="12">
        <v>0.7</v>
      </c>
      <c r="I23" s="12">
        <v>0.3</v>
      </c>
      <c r="J23" s="12">
        <v>0</v>
      </c>
      <c r="L23" t="str">
        <f t="shared" si="0"/>
        <v>No</v>
      </c>
    </row>
    <row r="24" spans="1:12" x14ac:dyDescent="0.25">
      <c r="A24" s="2" t="s">
        <v>293</v>
      </c>
      <c r="B24" s="11">
        <v>10</v>
      </c>
      <c r="C24" s="12">
        <v>0.03</v>
      </c>
      <c r="D24" s="11" t="s">
        <v>488</v>
      </c>
      <c r="E24" s="11">
        <v>0</v>
      </c>
      <c r="F24" s="11" t="s">
        <v>488</v>
      </c>
      <c r="G24" s="11">
        <v>0</v>
      </c>
      <c r="H24" s="12">
        <v>0</v>
      </c>
      <c r="I24" s="12" t="s">
        <v>488</v>
      </c>
      <c r="J24" s="12">
        <v>0</v>
      </c>
      <c r="L24" t="str">
        <f t="shared" si="0"/>
        <v>Yes</v>
      </c>
    </row>
    <row r="25" spans="1:12" x14ac:dyDescent="0.25">
      <c r="A25" s="2" t="s">
        <v>294</v>
      </c>
      <c r="B25" s="11">
        <v>315</v>
      </c>
      <c r="C25" s="12">
        <v>0.02</v>
      </c>
      <c r="D25" s="11">
        <v>290</v>
      </c>
      <c r="E25" s="11">
        <v>200</v>
      </c>
      <c r="F25" s="11">
        <v>80</v>
      </c>
      <c r="G25" s="11">
        <v>10</v>
      </c>
      <c r="H25" s="12">
        <v>0.69</v>
      </c>
      <c r="I25" s="12">
        <v>0.28000000000000003</v>
      </c>
      <c r="J25" s="12">
        <v>0.03</v>
      </c>
      <c r="L25" t="str">
        <f t="shared" si="0"/>
        <v>No</v>
      </c>
    </row>
    <row r="26" spans="1:12" x14ac:dyDescent="0.25">
      <c r="A26" s="2" t="s">
        <v>295</v>
      </c>
      <c r="B26" s="11">
        <v>15</v>
      </c>
      <c r="C26" s="12">
        <v>0.01</v>
      </c>
      <c r="D26" s="11">
        <v>15</v>
      </c>
      <c r="E26" s="11">
        <v>10</v>
      </c>
      <c r="F26" s="11">
        <v>5</v>
      </c>
      <c r="G26" s="11">
        <v>0</v>
      </c>
      <c r="H26" s="12">
        <v>0.79</v>
      </c>
      <c r="I26" s="12">
        <v>0.21</v>
      </c>
      <c r="J26" s="12">
        <v>0</v>
      </c>
      <c r="L26" t="str">
        <f t="shared" si="0"/>
        <v>No</v>
      </c>
    </row>
    <row r="27" spans="1:12" x14ac:dyDescent="0.25">
      <c r="A27" s="2" t="s">
        <v>296</v>
      </c>
      <c r="B27" s="11">
        <v>35</v>
      </c>
      <c r="C27" s="12">
        <v>0.01</v>
      </c>
      <c r="D27" s="11">
        <v>35</v>
      </c>
      <c r="E27" s="11">
        <v>30</v>
      </c>
      <c r="F27" s="11">
        <v>10</v>
      </c>
      <c r="G27" s="11">
        <v>0</v>
      </c>
      <c r="H27" s="12">
        <v>0.78</v>
      </c>
      <c r="I27" s="12">
        <v>0.22</v>
      </c>
      <c r="J27" s="12">
        <v>0</v>
      </c>
      <c r="L27" t="str">
        <f t="shared" si="0"/>
        <v>No</v>
      </c>
    </row>
    <row r="28" spans="1:12" x14ac:dyDescent="0.25">
      <c r="A28" s="2" t="s">
        <v>297</v>
      </c>
      <c r="B28" s="11">
        <v>45</v>
      </c>
      <c r="C28" s="12">
        <v>0.01</v>
      </c>
      <c r="D28" s="11">
        <v>45</v>
      </c>
      <c r="E28" s="11">
        <v>30</v>
      </c>
      <c r="F28" s="11">
        <v>10</v>
      </c>
      <c r="G28" s="11" t="s">
        <v>488</v>
      </c>
      <c r="H28" s="12">
        <v>0.7</v>
      </c>
      <c r="I28" s="12" t="s">
        <v>488</v>
      </c>
      <c r="J28" s="12" t="s">
        <v>488</v>
      </c>
      <c r="L28" t="str">
        <f t="shared" si="0"/>
        <v>Yes</v>
      </c>
    </row>
    <row r="29" spans="1:12" x14ac:dyDescent="0.25">
      <c r="A29" s="2" t="s">
        <v>298</v>
      </c>
      <c r="B29" s="11">
        <v>50</v>
      </c>
      <c r="C29" s="12">
        <v>0.01</v>
      </c>
      <c r="D29" s="11">
        <v>45</v>
      </c>
      <c r="E29" s="11">
        <v>30</v>
      </c>
      <c r="F29" s="11">
        <v>10</v>
      </c>
      <c r="G29" s="11" t="s">
        <v>488</v>
      </c>
      <c r="H29" s="12">
        <v>0.71</v>
      </c>
      <c r="I29" s="12" t="s">
        <v>488</v>
      </c>
      <c r="J29" s="12" t="s">
        <v>488</v>
      </c>
      <c r="L29" t="str">
        <f t="shared" si="0"/>
        <v>Yes</v>
      </c>
    </row>
    <row r="30" spans="1:12" x14ac:dyDescent="0.25">
      <c r="A30" s="2" t="s">
        <v>299</v>
      </c>
      <c r="B30" s="11">
        <v>5</v>
      </c>
      <c r="C30" s="12">
        <v>0.01</v>
      </c>
      <c r="D30" s="11">
        <v>5</v>
      </c>
      <c r="E30" s="11">
        <v>5</v>
      </c>
      <c r="F30" s="11">
        <v>0</v>
      </c>
      <c r="G30" s="11">
        <v>0</v>
      </c>
      <c r="H30" s="12">
        <v>1</v>
      </c>
      <c r="I30" s="12">
        <v>0</v>
      </c>
      <c r="J30" s="12">
        <v>0</v>
      </c>
      <c r="L30" t="str">
        <f t="shared" si="0"/>
        <v>No</v>
      </c>
    </row>
    <row r="31" spans="1:12" x14ac:dyDescent="0.25">
      <c r="A31" s="2" t="s">
        <v>300</v>
      </c>
      <c r="B31" s="11">
        <v>155</v>
      </c>
      <c r="C31" s="12">
        <v>0.01</v>
      </c>
      <c r="D31" s="11">
        <v>140</v>
      </c>
      <c r="E31" s="11">
        <v>105</v>
      </c>
      <c r="F31" s="11">
        <v>35</v>
      </c>
      <c r="G31" s="11">
        <v>5</v>
      </c>
      <c r="H31" s="12">
        <v>0.74</v>
      </c>
      <c r="I31" s="12">
        <v>0.24</v>
      </c>
      <c r="J31" s="12">
        <v>0.02</v>
      </c>
      <c r="L31" t="str">
        <f t="shared" si="0"/>
        <v>No</v>
      </c>
    </row>
    <row r="32" spans="1:12" x14ac:dyDescent="0.25">
      <c r="A32" s="2" t="s">
        <v>301</v>
      </c>
      <c r="B32" s="11">
        <v>65</v>
      </c>
      <c r="C32" s="12">
        <v>0.04</v>
      </c>
      <c r="D32" s="11">
        <v>55</v>
      </c>
      <c r="E32" s="11">
        <v>45</v>
      </c>
      <c r="F32" s="11">
        <v>10</v>
      </c>
      <c r="G32" s="11" t="s">
        <v>488</v>
      </c>
      <c r="H32" s="12">
        <v>0.82</v>
      </c>
      <c r="I32" s="12" t="s">
        <v>488</v>
      </c>
      <c r="J32" s="12" t="s">
        <v>488</v>
      </c>
      <c r="L32" t="str">
        <f t="shared" si="0"/>
        <v>Yes</v>
      </c>
    </row>
    <row r="33" spans="1:12" x14ac:dyDescent="0.25">
      <c r="A33" s="2" t="s">
        <v>302</v>
      </c>
      <c r="B33" s="11">
        <v>125</v>
      </c>
      <c r="C33" s="12">
        <v>0.04</v>
      </c>
      <c r="D33" s="11">
        <v>125</v>
      </c>
      <c r="E33" s="11">
        <v>70</v>
      </c>
      <c r="F33" s="11">
        <v>50</v>
      </c>
      <c r="G33" s="11" t="s">
        <v>488</v>
      </c>
      <c r="H33" s="12">
        <v>0.57999999999999996</v>
      </c>
      <c r="I33" s="12" t="s">
        <v>488</v>
      </c>
      <c r="J33" s="12" t="s">
        <v>488</v>
      </c>
      <c r="L33" t="str">
        <f t="shared" si="0"/>
        <v>Yes</v>
      </c>
    </row>
    <row r="34" spans="1:12" x14ac:dyDescent="0.25">
      <c r="A34" s="2" t="s">
        <v>303</v>
      </c>
      <c r="B34" s="11">
        <v>145</v>
      </c>
      <c r="C34" s="12">
        <v>0.04</v>
      </c>
      <c r="D34" s="11">
        <v>150</v>
      </c>
      <c r="E34" s="11">
        <v>90</v>
      </c>
      <c r="F34" s="11">
        <v>55</v>
      </c>
      <c r="G34" s="11" t="s">
        <v>488</v>
      </c>
      <c r="H34" s="12">
        <v>0.62</v>
      </c>
      <c r="I34" s="12" t="s">
        <v>488</v>
      </c>
      <c r="J34" s="12" t="s">
        <v>488</v>
      </c>
      <c r="L34" t="str">
        <f t="shared" si="0"/>
        <v>Yes</v>
      </c>
    </row>
    <row r="35" spans="1:12" x14ac:dyDescent="0.25">
      <c r="A35" s="2" t="s">
        <v>304</v>
      </c>
      <c r="B35" s="11">
        <v>170</v>
      </c>
      <c r="C35" s="12">
        <v>0.04</v>
      </c>
      <c r="D35" s="11">
        <v>135</v>
      </c>
      <c r="E35" s="11">
        <v>90</v>
      </c>
      <c r="F35" s="11">
        <v>45</v>
      </c>
      <c r="G35" s="11">
        <v>5</v>
      </c>
      <c r="H35" s="12">
        <v>0.66</v>
      </c>
      <c r="I35" s="12">
        <v>0.32</v>
      </c>
      <c r="J35" s="12">
        <v>0.02</v>
      </c>
      <c r="L35" t="str">
        <f t="shared" si="0"/>
        <v>No</v>
      </c>
    </row>
    <row r="36" spans="1:12" x14ac:dyDescent="0.25">
      <c r="A36" s="2" t="s">
        <v>305</v>
      </c>
      <c r="B36" s="11">
        <v>20</v>
      </c>
      <c r="C36" s="12">
        <v>0.05</v>
      </c>
      <c r="D36" s="11">
        <v>15</v>
      </c>
      <c r="E36" s="11">
        <v>10</v>
      </c>
      <c r="F36" s="11">
        <v>10</v>
      </c>
      <c r="G36" s="11">
        <v>0</v>
      </c>
      <c r="H36" s="12">
        <v>0.5</v>
      </c>
      <c r="I36" s="12">
        <v>0.5</v>
      </c>
      <c r="J36" s="12">
        <v>0</v>
      </c>
      <c r="L36" t="str">
        <f t="shared" si="0"/>
        <v>No</v>
      </c>
    </row>
    <row r="37" spans="1:12" x14ac:dyDescent="0.25">
      <c r="A37" s="2" t="s">
        <v>306</v>
      </c>
      <c r="B37" s="11">
        <v>525</v>
      </c>
      <c r="C37" s="12">
        <v>0.04</v>
      </c>
      <c r="D37" s="11">
        <v>480</v>
      </c>
      <c r="E37" s="11">
        <v>305</v>
      </c>
      <c r="F37" s="11">
        <v>165</v>
      </c>
      <c r="G37" s="11">
        <v>5</v>
      </c>
      <c r="H37" s="12">
        <v>0.64</v>
      </c>
      <c r="I37" s="12">
        <v>0.35</v>
      </c>
      <c r="J37" s="12">
        <v>0.01</v>
      </c>
      <c r="L37" t="str">
        <f t="shared" si="0"/>
        <v>No</v>
      </c>
    </row>
    <row r="38" spans="1:12" x14ac:dyDescent="0.25">
      <c r="A38" s="2" t="s">
        <v>307</v>
      </c>
      <c r="B38" s="11">
        <v>70</v>
      </c>
      <c r="C38" s="12">
        <v>0.04</v>
      </c>
      <c r="D38" s="11">
        <v>50</v>
      </c>
      <c r="E38" s="11">
        <v>40</v>
      </c>
      <c r="F38" s="11">
        <v>5</v>
      </c>
      <c r="G38" s="11">
        <v>5</v>
      </c>
      <c r="H38" s="12">
        <v>0.82</v>
      </c>
      <c r="I38" s="12">
        <v>0.08</v>
      </c>
      <c r="J38" s="12">
        <v>0.1</v>
      </c>
      <c r="L38" t="str">
        <f t="shared" si="0"/>
        <v>No</v>
      </c>
    </row>
    <row r="39" spans="1:12" x14ac:dyDescent="0.25">
      <c r="A39" s="2" t="s">
        <v>308</v>
      </c>
      <c r="B39" s="11">
        <v>110</v>
      </c>
      <c r="C39" s="12">
        <v>0.03</v>
      </c>
      <c r="D39" s="11">
        <v>125</v>
      </c>
      <c r="E39" s="11">
        <v>80</v>
      </c>
      <c r="F39" s="11">
        <v>40</v>
      </c>
      <c r="G39" s="11">
        <v>5</v>
      </c>
      <c r="H39" s="12">
        <v>0.63</v>
      </c>
      <c r="I39" s="12">
        <v>0.33</v>
      </c>
      <c r="J39" s="12">
        <v>0.04</v>
      </c>
      <c r="L39" t="str">
        <f t="shared" si="0"/>
        <v>No</v>
      </c>
    </row>
    <row r="40" spans="1:12" x14ac:dyDescent="0.25">
      <c r="A40" s="2" t="s">
        <v>309</v>
      </c>
      <c r="B40" s="11">
        <v>155</v>
      </c>
      <c r="C40" s="12">
        <v>0.04</v>
      </c>
      <c r="D40" s="11">
        <v>145</v>
      </c>
      <c r="E40" s="11">
        <v>105</v>
      </c>
      <c r="F40" s="11">
        <v>40</v>
      </c>
      <c r="G40" s="11" t="s">
        <v>488</v>
      </c>
      <c r="H40" s="12">
        <v>0.7</v>
      </c>
      <c r="I40" s="12" t="s">
        <v>488</v>
      </c>
      <c r="J40" s="12" t="s">
        <v>488</v>
      </c>
      <c r="L40" t="str">
        <f t="shared" si="0"/>
        <v>Yes</v>
      </c>
    </row>
    <row r="41" spans="1:12" x14ac:dyDescent="0.25">
      <c r="A41" s="2" t="s">
        <v>310</v>
      </c>
      <c r="B41" s="11">
        <v>195</v>
      </c>
      <c r="C41" s="12">
        <v>0.04</v>
      </c>
      <c r="D41" s="11">
        <v>155</v>
      </c>
      <c r="E41" s="11">
        <v>105</v>
      </c>
      <c r="F41" s="11">
        <v>50</v>
      </c>
      <c r="G41" s="11" t="s">
        <v>488</v>
      </c>
      <c r="H41" s="12">
        <v>0.67</v>
      </c>
      <c r="I41" s="12" t="s">
        <v>488</v>
      </c>
      <c r="J41" s="12" t="s">
        <v>488</v>
      </c>
      <c r="L41" t="str">
        <f t="shared" si="0"/>
        <v>Yes</v>
      </c>
    </row>
    <row r="42" spans="1:12" x14ac:dyDescent="0.25">
      <c r="A42" s="2" t="s">
        <v>311</v>
      </c>
      <c r="B42" s="11">
        <v>15</v>
      </c>
      <c r="C42" s="12">
        <v>0.04</v>
      </c>
      <c r="D42" s="11">
        <v>20</v>
      </c>
      <c r="E42" s="11">
        <v>15</v>
      </c>
      <c r="F42" s="11">
        <v>5</v>
      </c>
      <c r="G42" s="11">
        <v>0</v>
      </c>
      <c r="H42" s="12">
        <v>0.68</v>
      </c>
      <c r="I42" s="12">
        <v>0.32</v>
      </c>
      <c r="J42" s="12">
        <v>0</v>
      </c>
      <c r="L42" t="str">
        <f t="shared" si="0"/>
        <v>No</v>
      </c>
    </row>
    <row r="43" spans="1:12" x14ac:dyDescent="0.25">
      <c r="A43" s="2" t="s">
        <v>312</v>
      </c>
      <c r="B43" s="11">
        <v>545</v>
      </c>
      <c r="C43" s="12">
        <v>0.04</v>
      </c>
      <c r="D43" s="11">
        <v>490</v>
      </c>
      <c r="E43" s="11">
        <v>335</v>
      </c>
      <c r="F43" s="11">
        <v>140</v>
      </c>
      <c r="G43" s="11">
        <v>15</v>
      </c>
      <c r="H43" s="12">
        <v>0.68</v>
      </c>
      <c r="I43" s="12">
        <v>0.28999999999999998</v>
      </c>
      <c r="J43" s="12">
        <v>0.03</v>
      </c>
      <c r="L43" t="str">
        <f t="shared" si="0"/>
        <v>No</v>
      </c>
    </row>
    <row r="44" spans="1:12" x14ac:dyDescent="0.25">
      <c r="A44" s="2" t="s">
        <v>313</v>
      </c>
      <c r="B44" s="11">
        <v>65</v>
      </c>
      <c r="C44" s="12">
        <v>0.04</v>
      </c>
      <c r="D44" s="11">
        <v>55</v>
      </c>
      <c r="E44" s="11">
        <v>45</v>
      </c>
      <c r="F44" s="11">
        <v>5</v>
      </c>
      <c r="G44" s="11">
        <v>5</v>
      </c>
      <c r="H44" s="12">
        <v>0.87</v>
      </c>
      <c r="I44" s="12">
        <v>0.08</v>
      </c>
      <c r="J44" s="12">
        <v>0.06</v>
      </c>
      <c r="L44" t="str">
        <f t="shared" si="0"/>
        <v>No</v>
      </c>
    </row>
    <row r="45" spans="1:12" x14ac:dyDescent="0.25">
      <c r="A45" s="2" t="s">
        <v>314</v>
      </c>
      <c r="B45" s="11">
        <v>115</v>
      </c>
      <c r="C45" s="12">
        <v>0.03</v>
      </c>
      <c r="D45" s="11">
        <v>115</v>
      </c>
      <c r="E45" s="11">
        <v>75</v>
      </c>
      <c r="F45" s="11">
        <v>40</v>
      </c>
      <c r="G45" s="11">
        <v>0</v>
      </c>
      <c r="H45" s="12">
        <v>0.66</v>
      </c>
      <c r="I45" s="12">
        <v>0.34</v>
      </c>
      <c r="J45" s="12">
        <v>0</v>
      </c>
      <c r="L45" t="str">
        <f t="shared" si="0"/>
        <v>No</v>
      </c>
    </row>
    <row r="46" spans="1:12" x14ac:dyDescent="0.25">
      <c r="A46" s="2" t="s">
        <v>315</v>
      </c>
      <c r="B46" s="11">
        <v>120</v>
      </c>
      <c r="C46" s="12">
        <v>0.03</v>
      </c>
      <c r="D46" s="11">
        <v>110</v>
      </c>
      <c r="E46" s="11">
        <v>70</v>
      </c>
      <c r="F46" s="11">
        <v>35</v>
      </c>
      <c r="G46" s="11">
        <v>5</v>
      </c>
      <c r="H46" s="12">
        <v>0.64</v>
      </c>
      <c r="I46" s="12">
        <v>0.33</v>
      </c>
      <c r="J46" s="12">
        <v>0.03</v>
      </c>
      <c r="L46" t="str">
        <f t="shared" si="0"/>
        <v>No</v>
      </c>
    </row>
    <row r="47" spans="1:12" x14ac:dyDescent="0.25">
      <c r="A47" s="2" t="s">
        <v>316</v>
      </c>
      <c r="B47" s="11">
        <v>135</v>
      </c>
      <c r="C47" s="12">
        <v>0.03</v>
      </c>
      <c r="D47" s="11">
        <v>120</v>
      </c>
      <c r="E47" s="11">
        <v>90</v>
      </c>
      <c r="F47" s="11">
        <v>30</v>
      </c>
      <c r="G47" s="11" t="s">
        <v>488</v>
      </c>
      <c r="H47" s="12">
        <v>0.74</v>
      </c>
      <c r="I47" s="12" t="s">
        <v>488</v>
      </c>
      <c r="J47" s="12" t="s">
        <v>488</v>
      </c>
      <c r="L47" t="str">
        <f t="shared" si="0"/>
        <v>Yes</v>
      </c>
    </row>
    <row r="48" spans="1:12" x14ac:dyDescent="0.25">
      <c r="A48" s="2" t="s">
        <v>317</v>
      </c>
      <c r="B48" s="11">
        <v>20</v>
      </c>
      <c r="C48" s="12">
        <v>0.05</v>
      </c>
      <c r="D48" s="11">
        <v>15</v>
      </c>
      <c r="E48" s="11">
        <v>10</v>
      </c>
      <c r="F48" s="11">
        <v>5</v>
      </c>
      <c r="G48" s="11">
        <v>0</v>
      </c>
      <c r="H48" s="12">
        <v>0.79</v>
      </c>
      <c r="I48" s="12">
        <v>0.21</v>
      </c>
      <c r="J48" s="12">
        <v>0</v>
      </c>
      <c r="L48" t="str">
        <f t="shared" si="0"/>
        <v>No</v>
      </c>
    </row>
    <row r="49" spans="1:12" x14ac:dyDescent="0.25">
      <c r="A49" s="2" t="s">
        <v>318</v>
      </c>
      <c r="B49" s="11">
        <v>450</v>
      </c>
      <c r="C49" s="12">
        <v>0.03</v>
      </c>
      <c r="D49" s="11">
        <v>410</v>
      </c>
      <c r="E49" s="11">
        <v>290</v>
      </c>
      <c r="F49" s="11">
        <v>110</v>
      </c>
      <c r="G49" s="11">
        <v>10</v>
      </c>
      <c r="H49" s="12">
        <v>0.71</v>
      </c>
      <c r="I49" s="12">
        <v>0.27</v>
      </c>
      <c r="J49" s="12">
        <v>0.02</v>
      </c>
      <c r="L49" t="str">
        <f t="shared" si="0"/>
        <v>No</v>
      </c>
    </row>
    <row r="50" spans="1:12" x14ac:dyDescent="0.25">
      <c r="A50" s="2" t="s">
        <v>319</v>
      </c>
      <c r="B50" s="11">
        <v>55</v>
      </c>
      <c r="C50" s="12">
        <v>0.03</v>
      </c>
      <c r="D50" s="11">
        <v>45</v>
      </c>
      <c r="E50" s="11">
        <v>35</v>
      </c>
      <c r="F50" s="11">
        <v>5</v>
      </c>
      <c r="G50" s="11">
        <v>5</v>
      </c>
      <c r="H50" s="12">
        <v>0.81</v>
      </c>
      <c r="I50" s="12">
        <v>0.12</v>
      </c>
      <c r="J50" s="12">
        <v>7.0000000000000007E-2</v>
      </c>
      <c r="L50" t="str">
        <f t="shared" si="0"/>
        <v>No</v>
      </c>
    </row>
    <row r="51" spans="1:12" x14ac:dyDescent="0.25">
      <c r="A51" s="2" t="s">
        <v>320</v>
      </c>
      <c r="B51" s="11">
        <v>90</v>
      </c>
      <c r="C51" s="12">
        <v>0.03</v>
      </c>
      <c r="D51" s="11">
        <v>95</v>
      </c>
      <c r="E51" s="11">
        <v>60</v>
      </c>
      <c r="F51" s="11">
        <v>35</v>
      </c>
      <c r="G51" s="11">
        <v>0</v>
      </c>
      <c r="H51" s="12">
        <v>0.65</v>
      </c>
      <c r="I51" s="12">
        <v>0.35</v>
      </c>
      <c r="J51" s="12">
        <v>0</v>
      </c>
      <c r="L51" t="str">
        <f t="shared" si="0"/>
        <v>No</v>
      </c>
    </row>
    <row r="52" spans="1:12" x14ac:dyDescent="0.25">
      <c r="A52" s="2" t="s">
        <v>321</v>
      </c>
      <c r="B52" s="11">
        <v>80</v>
      </c>
      <c r="C52" s="12">
        <v>0.02</v>
      </c>
      <c r="D52" s="11">
        <v>75</v>
      </c>
      <c r="E52" s="11">
        <v>50</v>
      </c>
      <c r="F52" s="11">
        <v>25</v>
      </c>
      <c r="G52" s="11" t="s">
        <v>488</v>
      </c>
      <c r="H52" s="12">
        <v>0.65</v>
      </c>
      <c r="I52" s="12" t="s">
        <v>488</v>
      </c>
      <c r="J52" s="12" t="s">
        <v>488</v>
      </c>
      <c r="L52" t="str">
        <f t="shared" si="0"/>
        <v>Yes</v>
      </c>
    </row>
    <row r="53" spans="1:12" x14ac:dyDescent="0.25">
      <c r="A53" s="2" t="s">
        <v>322</v>
      </c>
      <c r="B53" s="11">
        <v>90</v>
      </c>
      <c r="C53" s="12">
        <v>0.02</v>
      </c>
      <c r="D53" s="11">
        <v>70</v>
      </c>
      <c r="E53" s="11">
        <v>50</v>
      </c>
      <c r="F53" s="11">
        <v>20</v>
      </c>
      <c r="G53" s="11" t="s">
        <v>488</v>
      </c>
      <c r="H53" s="12">
        <v>0.72</v>
      </c>
      <c r="I53" s="12" t="s">
        <v>488</v>
      </c>
      <c r="J53" s="12" t="s">
        <v>488</v>
      </c>
      <c r="L53" t="str">
        <f t="shared" si="0"/>
        <v>Yes</v>
      </c>
    </row>
    <row r="54" spans="1:12" x14ac:dyDescent="0.25">
      <c r="A54" s="2" t="s">
        <v>323</v>
      </c>
      <c r="B54" s="11">
        <v>5</v>
      </c>
      <c r="C54" s="12">
        <v>0.02</v>
      </c>
      <c r="D54" s="11">
        <v>5</v>
      </c>
      <c r="E54" s="11" t="s">
        <v>488</v>
      </c>
      <c r="F54" s="11" t="s">
        <v>488</v>
      </c>
      <c r="G54" s="11">
        <v>0</v>
      </c>
      <c r="H54" s="12" t="s">
        <v>488</v>
      </c>
      <c r="I54" s="12" t="s">
        <v>488</v>
      </c>
      <c r="J54" s="12">
        <v>0</v>
      </c>
      <c r="L54" t="str">
        <f t="shared" si="0"/>
        <v>Yes</v>
      </c>
    </row>
    <row r="55" spans="1:12" x14ac:dyDescent="0.25">
      <c r="A55" s="2" t="s">
        <v>324</v>
      </c>
      <c r="B55" s="11">
        <v>320</v>
      </c>
      <c r="C55" s="12">
        <v>0.02</v>
      </c>
      <c r="D55" s="11">
        <v>290</v>
      </c>
      <c r="E55" s="11">
        <v>200</v>
      </c>
      <c r="F55" s="11">
        <v>85</v>
      </c>
      <c r="G55" s="11">
        <v>5</v>
      </c>
      <c r="H55" s="12">
        <v>0.69</v>
      </c>
      <c r="I55" s="12">
        <v>0.28999999999999998</v>
      </c>
      <c r="J55" s="12">
        <v>0.02</v>
      </c>
      <c r="L55" t="str">
        <f t="shared" si="0"/>
        <v>No</v>
      </c>
    </row>
    <row r="56" spans="1:12" x14ac:dyDescent="0.25">
      <c r="A56" s="2" t="s">
        <v>325</v>
      </c>
      <c r="B56" s="11">
        <v>20</v>
      </c>
      <c r="C56" s="12">
        <v>0.01</v>
      </c>
      <c r="D56" s="11">
        <v>15</v>
      </c>
      <c r="E56" s="11">
        <v>15</v>
      </c>
      <c r="F56" s="11" t="s">
        <v>488</v>
      </c>
      <c r="G56" s="11" t="s">
        <v>488</v>
      </c>
      <c r="H56" s="12">
        <v>0.82</v>
      </c>
      <c r="I56" s="12" t="s">
        <v>488</v>
      </c>
      <c r="J56" s="12" t="s">
        <v>488</v>
      </c>
      <c r="L56" t="str">
        <f t="shared" si="0"/>
        <v>Yes</v>
      </c>
    </row>
    <row r="57" spans="1:12" x14ac:dyDescent="0.25">
      <c r="A57" s="2" t="s">
        <v>326</v>
      </c>
      <c r="B57" s="11">
        <v>40</v>
      </c>
      <c r="C57" s="12">
        <v>0.01</v>
      </c>
      <c r="D57" s="11">
        <v>40</v>
      </c>
      <c r="E57" s="11">
        <v>25</v>
      </c>
      <c r="F57" s="11">
        <v>15</v>
      </c>
      <c r="G57" s="11">
        <v>0</v>
      </c>
      <c r="H57" s="12">
        <v>0.65</v>
      </c>
      <c r="I57" s="12">
        <v>0.35</v>
      </c>
      <c r="J57" s="12">
        <v>0</v>
      </c>
      <c r="L57" t="str">
        <f t="shared" si="0"/>
        <v>No</v>
      </c>
    </row>
    <row r="58" spans="1:12" x14ac:dyDescent="0.25">
      <c r="A58" s="2" t="s">
        <v>327</v>
      </c>
      <c r="B58" s="11">
        <v>55</v>
      </c>
      <c r="C58" s="12">
        <v>0.01</v>
      </c>
      <c r="D58" s="11">
        <v>55</v>
      </c>
      <c r="E58" s="11">
        <v>40</v>
      </c>
      <c r="F58" s="11">
        <v>15</v>
      </c>
      <c r="G58" s="11" t="s">
        <v>488</v>
      </c>
      <c r="H58" s="12">
        <v>0.72</v>
      </c>
      <c r="I58" s="12" t="s">
        <v>488</v>
      </c>
      <c r="J58" s="12" t="s">
        <v>488</v>
      </c>
      <c r="L58" t="str">
        <f t="shared" si="0"/>
        <v>Yes</v>
      </c>
    </row>
    <row r="59" spans="1:12" x14ac:dyDescent="0.25">
      <c r="A59" s="2" t="s">
        <v>328</v>
      </c>
      <c r="B59" s="11">
        <v>65</v>
      </c>
      <c r="C59" s="12">
        <v>0.01</v>
      </c>
      <c r="D59" s="11">
        <v>55</v>
      </c>
      <c r="E59" s="11">
        <v>45</v>
      </c>
      <c r="F59" s="11">
        <v>10</v>
      </c>
      <c r="G59" s="11" t="s">
        <v>488</v>
      </c>
      <c r="H59" s="12">
        <v>0.8</v>
      </c>
      <c r="I59" s="12" t="s">
        <v>488</v>
      </c>
      <c r="J59" s="12" t="s">
        <v>488</v>
      </c>
      <c r="L59" t="str">
        <f t="shared" si="0"/>
        <v>Yes</v>
      </c>
    </row>
    <row r="60" spans="1:12" x14ac:dyDescent="0.25">
      <c r="A60" s="2" t="s">
        <v>329</v>
      </c>
      <c r="B60" s="11">
        <v>5</v>
      </c>
      <c r="C60" s="12">
        <v>0.02</v>
      </c>
      <c r="D60" s="11">
        <v>5</v>
      </c>
      <c r="E60" s="11">
        <v>5</v>
      </c>
      <c r="F60" s="11" t="s">
        <v>488</v>
      </c>
      <c r="G60" s="11">
        <v>0</v>
      </c>
      <c r="H60" s="12" t="s">
        <v>488</v>
      </c>
      <c r="I60" s="12" t="s">
        <v>488</v>
      </c>
      <c r="J60" s="12">
        <v>0</v>
      </c>
      <c r="L60" t="str">
        <f t="shared" si="0"/>
        <v>Yes</v>
      </c>
    </row>
    <row r="61" spans="1:12" x14ac:dyDescent="0.25">
      <c r="A61" s="2" t="s">
        <v>330</v>
      </c>
      <c r="B61" s="11">
        <v>190</v>
      </c>
      <c r="C61" s="12">
        <v>0.01</v>
      </c>
      <c r="D61" s="11">
        <v>170</v>
      </c>
      <c r="E61" s="11">
        <v>125</v>
      </c>
      <c r="F61" s="11">
        <v>40</v>
      </c>
      <c r="G61" s="11">
        <v>5</v>
      </c>
      <c r="H61" s="12">
        <v>0.74</v>
      </c>
      <c r="I61" s="12">
        <v>0.23</v>
      </c>
      <c r="J61" s="12">
        <v>0.02</v>
      </c>
      <c r="L61" t="str">
        <f t="shared" si="0"/>
        <v>No</v>
      </c>
    </row>
    <row r="62" spans="1:12" x14ac:dyDescent="0.25">
      <c r="A62" s="2" t="s">
        <v>331</v>
      </c>
      <c r="B62" s="11">
        <v>45</v>
      </c>
      <c r="C62" s="12">
        <v>0.03</v>
      </c>
      <c r="D62" s="11">
        <v>40</v>
      </c>
      <c r="E62" s="11">
        <v>35</v>
      </c>
      <c r="F62" s="11" t="s">
        <v>488</v>
      </c>
      <c r="G62" s="11" t="s">
        <v>488</v>
      </c>
      <c r="H62" s="12">
        <v>0.89</v>
      </c>
      <c r="I62" s="12" t="s">
        <v>488</v>
      </c>
      <c r="J62" s="12" t="s">
        <v>488</v>
      </c>
      <c r="L62" t="str">
        <f t="shared" si="0"/>
        <v>Yes</v>
      </c>
    </row>
    <row r="63" spans="1:12" x14ac:dyDescent="0.25">
      <c r="A63" s="2" t="s">
        <v>332</v>
      </c>
      <c r="B63" s="11">
        <v>75</v>
      </c>
      <c r="C63" s="12">
        <v>0.02</v>
      </c>
      <c r="D63" s="11">
        <v>70</v>
      </c>
      <c r="E63" s="11">
        <v>50</v>
      </c>
      <c r="F63" s="11">
        <v>20</v>
      </c>
      <c r="G63" s="11">
        <v>0</v>
      </c>
      <c r="H63" s="12">
        <v>0.69</v>
      </c>
      <c r="I63" s="12">
        <v>0.31</v>
      </c>
      <c r="J63" s="12">
        <v>0</v>
      </c>
      <c r="L63" t="str">
        <f t="shared" si="0"/>
        <v>No</v>
      </c>
    </row>
    <row r="64" spans="1:12" x14ac:dyDescent="0.25">
      <c r="A64" s="2" t="s">
        <v>333</v>
      </c>
      <c r="B64" s="11">
        <v>85</v>
      </c>
      <c r="C64" s="12">
        <v>0.02</v>
      </c>
      <c r="D64" s="11">
        <v>80</v>
      </c>
      <c r="E64" s="11">
        <v>50</v>
      </c>
      <c r="F64" s="11">
        <v>30</v>
      </c>
      <c r="G64" s="11">
        <v>0</v>
      </c>
      <c r="H64" s="12">
        <v>0.65</v>
      </c>
      <c r="I64" s="12">
        <v>0.35</v>
      </c>
      <c r="J64" s="12">
        <v>0</v>
      </c>
      <c r="L64" t="str">
        <f t="shared" si="0"/>
        <v>No</v>
      </c>
    </row>
    <row r="65" spans="1:12" x14ac:dyDescent="0.25">
      <c r="A65" s="2" t="s">
        <v>334</v>
      </c>
      <c r="B65" s="11">
        <v>90</v>
      </c>
      <c r="C65" s="12">
        <v>0.02</v>
      </c>
      <c r="D65" s="11">
        <v>85</v>
      </c>
      <c r="E65" s="11">
        <v>60</v>
      </c>
      <c r="F65" s="11">
        <v>25</v>
      </c>
      <c r="G65" s="11">
        <v>5</v>
      </c>
      <c r="H65" s="12">
        <v>0.68</v>
      </c>
      <c r="I65" s="12">
        <v>0.28000000000000003</v>
      </c>
      <c r="J65" s="12">
        <v>0.04</v>
      </c>
      <c r="L65" t="str">
        <f t="shared" si="0"/>
        <v>No</v>
      </c>
    </row>
    <row r="66" spans="1:12" x14ac:dyDescent="0.25">
      <c r="A66" s="2" t="s">
        <v>335</v>
      </c>
      <c r="B66" s="11">
        <v>10</v>
      </c>
      <c r="C66" s="12">
        <v>0.02</v>
      </c>
      <c r="D66" s="11">
        <v>5</v>
      </c>
      <c r="E66" s="11">
        <v>5</v>
      </c>
      <c r="F66" s="11" t="s">
        <v>488</v>
      </c>
      <c r="G66" s="11">
        <v>0</v>
      </c>
      <c r="H66" s="12" t="s">
        <v>488</v>
      </c>
      <c r="I66" s="12" t="s">
        <v>488</v>
      </c>
      <c r="J66" s="12">
        <v>0</v>
      </c>
      <c r="L66" t="str">
        <f t="shared" si="0"/>
        <v>Yes</v>
      </c>
    </row>
    <row r="67" spans="1:12" x14ac:dyDescent="0.25">
      <c r="A67" s="2" t="s">
        <v>336</v>
      </c>
      <c r="B67" s="11">
        <v>305</v>
      </c>
      <c r="C67" s="12">
        <v>0.02</v>
      </c>
      <c r="D67" s="11">
        <v>280</v>
      </c>
      <c r="E67" s="11">
        <v>195</v>
      </c>
      <c r="F67" s="11">
        <v>75</v>
      </c>
      <c r="G67" s="11">
        <v>5</v>
      </c>
      <c r="H67" s="12">
        <v>0.71</v>
      </c>
      <c r="I67" s="12">
        <v>0.28000000000000003</v>
      </c>
      <c r="J67" s="12">
        <v>0.02</v>
      </c>
      <c r="L67" t="str">
        <f t="shared" ref="L67:L130" si="1">IF(OR(B67 = "[c]", C67 = "[c]", D67 = "[c]", E67 = "[c]", F67 = "[c]", G67 = "[c]", H67 = "[c]", I67 = "[c]", J67 = "[c]"), "Yes", "No")</f>
        <v>No</v>
      </c>
    </row>
    <row r="68" spans="1:12" x14ac:dyDescent="0.25">
      <c r="A68" s="2" t="s">
        <v>337</v>
      </c>
      <c r="B68" s="11">
        <v>65</v>
      </c>
      <c r="C68" s="12">
        <v>0.04</v>
      </c>
      <c r="D68" s="11">
        <v>50</v>
      </c>
      <c r="E68" s="11">
        <v>40</v>
      </c>
      <c r="F68" s="11">
        <v>10</v>
      </c>
      <c r="G68" s="11" t="s">
        <v>488</v>
      </c>
      <c r="H68" s="12">
        <v>0.8</v>
      </c>
      <c r="I68" s="12" t="s">
        <v>488</v>
      </c>
      <c r="J68" s="12" t="s">
        <v>488</v>
      </c>
      <c r="L68" t="str">
        <f t="shared" si="1"/>
        <v>Yes</v>
      </c>
    </row>
    <row r="69" spans="1:12" x14ac:dyDescent="0.25">
      <c r="A69" s="2" t="s">
        <v>338</v>
      </c>
      <c r="B69" s="11">
        <v>125</v>
      </c>
      <c r="C69" s="12">
        <v>0.04</v>
      </c>
      <c r="D69" s="11">
        <v>135</v>
      </c>
      <c r="E69" s="11">
        <v>90</v>
      </c>
      <c r="F69" s="11">
        <v>45</v>
      </c>
      <c r="G69" s="11">
        <v>5</v>
      </c>
      <c r="H69" s="12">
        <v>0.65</v>
      </c>
      <c r="I69" s="12">
        <v>0.33</v>
      </c>
      <c r="J69" s="12">
        <v>0.02</v>
      </c>
      <c r="L69" t="str">
        <f t="shared" si="1"/>
        <v>No</v>
      </c>
    </row>
    <row r="70" spans="1:12" x14ac:dyDescent="0.25">
      <c r="A70" s="2" t="s">
        <v>339</v>
      </c>
      <c r="B70" s="11">
        <v>155</v>
      </c>
      <c r="C70" s="12">
        <v>0.04</v>
      </c>
      <c r="D70" s="11">
        <v>145</v>
      </c>
      <c r="E70" s="11">
        <v>105</v>
      </c>
      <c r="F70" s="11">
        <v>35</v>
      </c>
      <c r="G70" s="11">
        <v>10</v>
      </c>
      <c r="H70" s="12">
        <v>0.71</v>
      </c>
      <c r="I70" s="12">
        <v>0.23</v>
      </c>
      <c r="J70" s="12">
        <v>0.06</v>
      </c>
      <c r="L70" t="str">
        <f t="shared" si="1"/>
        <v>No</v>
      </c>
    </row>
    <row r="71" spans="1:12" x14ac:dyDescent="0.25">
      <c r="A71" s="2" t="s">
        <v>340</v>
      </c>
      <c r="B71" s="11">
        <v>180</v>
      </c>
      <c r="C71" s="12">
        <v>0.04</v>
      </c>
      <c r="D71" s="11">
        <v>155</v>
      </c>
      <c r="E71" s="11">
        <v>95</v>
      </c>
      <c r="F71" s="11">
        <v>55</v>
      </c>
      <c r="G71" s="11">
        <v>5</v>
      </c>
      <c r="H71" s="12">
        <v>0.61</v>
      </c>
      <c r="I71" s="12">
        <v>0.37</v>
      </c>
      <c r="J71" s="12">
        <v>0.02</v>
      </c>
      <c r="L71" t="str">
        <f t="shared" si="1"/>
        <v>No</v>
      </c>
    </row>
    <row r="72" spans="1:12" x14ac:dyDescent="0.25">
      <c r="A72" s="2" t="s">
        <v>341</v>
      </c>
      <c r="B72" s="11">
        <v>20</v>
      </c>
      <c r="C72" s="12">
        <v>0.04</v>
      </c>
      <c r="D72" s="11">
        <v>10</v>
      </c>
      <c r="E72" s="11">
        <v>10</v>
      </c>
      <c r="F72" s="11">
        <v>5</v>
      </c>
      <c r="G72" s="11">
        <v>0</v>
      </c>
      <c r="H72" s="12">
        <v>0.75</v>
      </c>
      <c r="I72" s="12">
        <v>0.25</v>
      </c>
      <c r="J72" s="12">
        <v>0</v>
      </c>
      <c r="L72" t="str">
        <f t="shared" si="1"/>
        <v>No</v>
      </c>
    </row>
    <row r="73" spans="1:12" x14ac:dyDescent="0.25">
      <c r="A73" s="2" t="s">
        <v>342</v>
      </c>
      <c r="B73" s="11">
        <v>545</v>
      </c>
      <c r="C73" s="12">
        <v>0.04</v>
      </c>
      <c r="D73" s="11">
        <v>495</v>
      </c>
      <c r="E73" s="11">
        <v>330</v>
      </c>
      <c r="F73" s="11">
        <v>145</v>
      </c>
      <c r="G73" s="11">
        <v>15</v>
      </c>
      <c r="H73" s="12">
        <v>0.67</v>
      </c>
      <c r="I73" s="12">
        <v>0.28999999999999998</v>
      </c>
      <c r="J73" s="12">
        <v>0.03</v>
      </c>
      <c r="L73" t="str">
        <f t="shared" si="1"/>
        <v>No</v>
      </c>
    </row>
    <row r="74" spans="1:12" x14ac:dyDescent="0.25">
      <c r="A74" s="2" t="s">
        <v>343</v>
      </c>
      <c r="B74" s="11">
        <v>50</v>
      </c>
      <c r="C74" s="12">
        <v>0.03</v>
      </c>
      <c r="D74" s="11">
        <v>45</v>
      </c>
      <c r="E74" s="11">
        <v>40</v>
      </c>
      <c r="F74" s="11">
        <v>5</v>
      </c>
      <c r="G74" s="11" t="s">
        <v>488</v>
      </c>
      <c r="H74" s="12">
        <v>0.89</v>
      </c>
      <c r="I74" s="12" t="s">
        <v>488</v>
      </c>
      <c r="J74" s="12" t="s">
        <v>488</v>
      </c>
      <c r="L74" t="str">
        <f t="shared" si="1"/>
        <v>Yes</v>
      </c>
    </row>
    <row r="75" spans="1:12" x14ac:dyDescent="0.25">
      <c r="A75" s="2" t="s">
        <v>344</v>
      </c>
      <c r="B75" s="11">
        <v>100</v>
      </c>
      <c r="C75" s="12">
        <v>0.03</v>
      </c>
      <c r="D75" s="11">
        <v>90</v>
      </c>
      <c r="E75" s="11">
        <v>60</v>
      </c>
      <c r="F75" s="11">
        <v>25</v>
      </c>
      <c r="G75" s="11">
        <v>5</v>
      </c>
      <c r="H75" s="12">
        <v>0.67</v>
      </c>
      <c r="I75" s="12">
        <v>0.3</v>
      </c>
      <c r="J75" s="12">
        <v>0.03</v>
      </c>
      <c r="L75" t="str">
        <f t="shared" si="1"/>
        <v>No</v>
      </c>
    </row>
    <row r="76" spans="1:12" x14ac:dyDescent="0.25">
      <c r="A76" s="2" t="s">
        <v>345</v>
      </c>
      <c r="B76" s="11">
        <v>110</v>
      </c>
      <c r="C76" s="12">
        <v>0.03</v>
      </c>
      <c r="D76" s="11">
        <v>110</v>
      </c>
      <c r="E76" s="11">
        <v>80</v>
      </c>
      <c r="F76" s="11">
        <v>30</v>
      </c>
      <c r="G76" s="11">
        <v>0</v>
      </c>
      <c r="H76" s="12">
        <v>0.74</v>
      </c>
      <c r="I76" s="12">
        <v>0.26</v>
      </c>
      <c r="J76" s="12">
        <v>0</v>
      </c>
      <c r="L76" t="str">
        <f t="shared" si="1"/>
        <v>No</v>
      </c>
    </row>
    <row r="77" spans="1:12" x14ac:dyDescent="0.25">
      <c r="A77" s="2" t="s">
        <v>346</v>
      </c>
      <c r="B77" s="11">
        <v>150</v>
      </c>
      <c r="C77" s="12">
        <v>0.03</v>
      </c>
      <c r="D77" s="11">
        <v>125</v>
      </c>
      <c r="E77" s="11">
        <v>90</v>
      </c>
      <c r="F77" s="11">
        <v>35</v>
      </c>
      <c r="G77" s="11" t="s">
        <v>488</v>
      </c>
      <c r="H77" s="12">
        <v>0.69</v>
      </c>
      <c r="I77" s="12" t="s">
        <v>488</v>
      </c>
      <c r="J77" s="12" t="s">
        <v>488</v>
      </c>
      <c r="L77" t="str">
        <f t="shared" si="1"/>
        <v>Yes</v>
      </c>
    </row>
    <row r="78" spans="1:12" x14ac:dyDescent="0.25">
      <c r="A78" s="2" t="s">
        <v>347</v>
      </c>
      <c r="B78" s="11">
        <v>5</v>
      </c>
      <c r="C78" s="12">
        <v>0.01</v>
      </c>
      <c r="D78" s="11">
        <v>10</v>
      </c>
      <c r="E78" s="11">
        <v>10</v>
      </c>
      <c r="F78" s="11">
        <v>5</v>
      </c>
      <c r="G78" s="11">
        <v>0</v>
      </c>
      <c r="H78" s="12">
        <v>0.75</v>
      </c>
      <c r="I78" s="12">
        <v>0.25</v>
      </c>
      <c r="J78" s="12">
        <v>0</v>
      </c>
      <c r="L78" t="str">
        <f t="shared" si="1"/>
        <v>No</v>
      </c>
    </row>
    <row r="79" spans="1:12" x14ac:dyDescent="0.25">
      <c r="A79" s="2" t="s">
        <v>348</v>
      </c>
      <c r="B79" s="11">
        <v>415</v>
      </c>
      <c r="C79" s="12">
        <v>0.03</v>
      </c>
      <c r="D79" s="11">
        <v>385</v>
      </c>
      <c r="E79" s="11">
        <v>280</v>
      </c>
      <c r="F79" s="11">
        <v>100</v>
      </c>
      <c r="G79" s="11">
        <v>5</v>
      </c>
      <c r="H79" s="12">
        <v>0.72</v>
      </c>
      <c r="I79" s="12">
        <v>0.26</v>
      </c>
      <c r="J79" s="12">
        <v>0.02</v>
      </c>
      <c r="L79" t="str">
        <f t="shared" si="1"/>
        <v>No</v>
      </c>
    </row>
    <row r="80" spans="1:12" x14ac:dyDescent="0.25">
      <c r="A80" s="2" t="s">
        <v>349</v>
      </c>
      <c r="B80" s="11">
        <v>110</v>
      </c>
      <c r="C80" s="12">
        <v>0.06</v>
      </c>
      <c r="D80" s="11">
        <v>85</v>
      </c>
      <c r="E80" s="11">
        <v>70</v>
      </c>
      <c r="F80" s="11">
        <v>10</v>
      </c>
      <c r="G80" s="11">
        <v>5</v>
      </c>
      <c r="H80" s="12">
        <v>0.81</v>
      </c>
      <c r="I80" s="12">
        <v>0.12</v>
      </c>
      <c r="J80" s="12">
        <v>7.0000000000000007E-2</v>
      </c>
      <c r="L80" t="str">
        <f t="shared" si="1"/>
        <v>No</v>
      </c>
    </row>
    <row r="81" spans="1:12" x14ac:dyDescent="0.25">
      <c r="A81" s="2" t="s">
        <v>350</v>
      </c>
      <c r="B81" s="11">
        <v>230</v>
      </c>
      <c r="C81" s="12">
        <v>7.0000000000000007E-2</v>
      </c>
      <c r="D81" s="11">
        <v>230</v>
      </c>
      <c r="E81" s="11">
        <v>155</v>
      </c>
      <c r="F81" s="11">
        <v>75</v>
      </c>
      <c r="G81" s="11" t="s">
        <v>488</v>
      </c>
      <c r="H81" s="12">
        <v>0.67</v>
      </c>
      <c r="I81" s="12" t="s">
        <v>488</v>
      </c>
      <c r="J81" s="12" t="s">
        <v>488</v>
      </c>
      <c r="L81" t="str">
        <f t="shared" si="1"/>
        <v>Yes</v>
      </c>
    </row>
    <row r="82" spans="1:12" x14ac:dyDescent="0.25">
      <c r="A82" s="2" t="s">
        <v>351</v>
      </c>
      <c r="B82" s="11">
        <v>310</v>
      </c>
      <c r="C82" s="12">
        <v>0.08</v>
      </c>
      <c r="D82" s="11">
        <v>295</v>
      </c>
      <c r="E82" s="11">
        <v>190</v>
      </c>
      <c r="F82" s="11">
        <v>100</v>
      </c>
      <c r="G82" s="11">
        <v>5</v>
      </c>
      <c r="H82" s="12">
        <v>0.64</v>
      </c>
      <c r="I82" s="12">
        <v>0.34</v>
      </c>
      <c r="J82" s="12">
        <v>0.02</v>
      </c>
      <c r="L82" t="str">
        <f t="shared" si="1"/>
        <v>No</v>
      </c>
    </row>
    <row r="83" spans="1:12" x14ac:dyDescent="0.25">
      <c r="A83" s="2" t="s">
        <v>352</v>
      </c>
      <c r="B83" s="11">
        <v>325</v>
      </c>
      <c r="C83" s="12">
        <v>7.0000000000000007E-2</v>
      </c>
      <c r="D83" s="11">
        <v>285</v>
      </c>
      <c r="E83" s="11">
        <v>195</v>
      </c>
      <c r="F83" s="11">
        <v>85</v>
      </c>
      <c r="G83" s="11">
        <v>5</v>
      </c>
      <c r="H83" s="12">
        <v>0.69</v>
      </c>
      <c r="I83" s="12">
        <v>0.28999999999999998</v>
      </c>
      <c r="J83" s="12">
        <v>0.02</v>
      </c>
      <c r="L83" t="str">
        <f t="shared" si="1"/>
        <v>No</v>
      </c>
    </row>
    <row r="84" spans="1:12" x14ac:dyDescent="0.25">
      <c r="A84" s="2" t="s">
        <v>353</v>
      </c>
      <c r="B84" s="11">
        <v>35</v>
      </c>
      <c r="C84" s="12">
        <v>0.08</v>
      </c>
      <c r="D84" s="11">
        <v>25</v>
      </c>
      <c r="E84" s="11">
        <v>20</v>
      </c>
      <c r="F84" s="11">
        <v>5</v>
      </c>
      <c r="G84" s="11">
        <v>0</v>
      </c>
      <c r="H84" s="12">
        <v>0.77</v>
      </c>
      <c r="I84" s="12">
        <v>0.23</v>
      </c>
      <c r="J84" s="12">
        <v>0</v>
      </c>
      <c r="L84" t="str">
        <f t="shared" si="1"/>
        <v>No</v>
      </c>
    </row>
    <row r="85" spans="1:12" x14ac:dyDescent="0.25">
      <c r="A85" s="2" t="s">
        <v>354</v>
      </c>
      <c r="B85" s="11">
        <v>1000</v>
      </c>
      <c r="C85" s="12">
        <v>7.0000000000000007E-2</v>
      </c>
      <c r="D85" s="11">
        <v>925</v>
      </c>
      <c r="E85" s="11">
        <v>630</v>
      </c>
      <c r="F85" s="11">
        <v>275</v>
      </c>
      <c r="G85" s="11">
        <v>20</v>
      </c>
      <c r="H85" s="12">
        <v>0.68</v>
      </c>
      <c r="I85" s="12">
        <v>0.3</v>
      </c>
      <c r="J85" s="12">
        <v>0.02</v>
      </c>
      <c r="L85" t="str">
        <f t="shared" si="1"/>
        <v>No</v>
      </c>
    </row>
    <row r="86" spans="1:12" x14ac:dyDescent="0.25">
      <c r="A86" s="2" t="s">
        <v>355</v>
      </c>
      <c r="B86" s="11">
        <v>235</v>
      </c>
      <c r="C86" s="12">
        <v>0.13</v>
      </c>
      <c r="D86" s="11">
        <v>185</v>
      </c>
      <c r="E86" s="11">
        <v>155</v>
      </c>
      <c r="F86" s="11">
        <v>25</v>
      </c>
      <c r="G86" s="11" t="s">
        <v>488</v>
      </c>
      <c r="H86" s="12">
        <v>0.84</v>
      </c>
      <c r="I86" s="12" t="s">
        <v>488</v>
      </c>
      <c r="J86" s="12" t="s">
        <v>488</v>
      </c>
      <c r="L86" t="str">
        <f t="shared" si="1"/>
        <v>Yes</v>
      </c>
    </row>
    <row r="87" spans="1:12" x14ac:dyDescent="0.25">
      <c r="A87" s="2" t="s">
        <v>356</v>
      </c>
      <c r="B87" s="11">
        <v>505</v>
      </c>
      <c r="C87" s="12">
        <v>0.15</v>
      </c>
      <c r="D87" s="11">
        <v>525</v>
      </c>
      <c r="E87" s="11">
        <v>340</v>
      </c>
      <c r="F87" s="11">
        <v>160</v>
      </c>
      <c r="G87" s="11">
        <v>30</v>
      </c>
      <c r="H87" s="12">
        <v>0.64</v>
      </c>
      <c r="I87" s="12">
        <v>0.3</v>
      </c>
      <c r="J87" s="12">
        <v>0.06</v>
      </c>
      <c r="L87" t="str">
        <f t="shared" si="1"/>
        <v>No</v>
      </c>
    </row>
    <row r="88" spans="1:12" x14ac:dyDescent="0.25">
      <c r="A88" s="2" t="s">
        <v>357</v>
      </c>
      <c r="B88" s="11">
        <v>590</v>
      </c>
      <c r="C88" s="12">
        <v>0.15</v>
      </c>
      <c r="D88" s="11">
        <v>555</v>
      </c>
      <c r="E88" s="11">
        <v>385</v>
      </c>
      <c r="F88" s="11">
        <v>165</v>
      </c>
      <c r="G88" s="11">
        <v>5</v>
      </c>
      <c r="H88" s="12">
        <v>0.69</v>
      </c>
      <c r="I88" s="12">
        <v>0.3</v>
      </c>
      <c r="J88" s="12">
        <v>0.01</v>
      </c>
      <c r="L88" t="str">
        <f t="shared" si="1"/>
        <v>No</v>
      </c>
    </row>
    <row r="89" spans="1:12" x14ac:dyDescent="0.25">
      <c r="A89" s="2" t="s">
        <v>358</v>
      </c>
      <c r="B89" s="11">
        <v>695</v>
      </c>
      <c r="C89" s="12">
        <v>0.16</v>
      </c>
      <c r="D89" s="11">
        <v>595</v>
      </c>
      <c r="E89" s="11">
        <v>405</v>
      </c>
      <c r="F89" s="11">
        <v>175</v>
      </c>
      <c r="G89" s="11">
        <v>20</v>
      </c>
      <c r="H89" s="12">
        <v>0.68</v>
      </c>
      <c r="I89" s="12">
        <v>0.28999999999999998</v>
      </c>
      <c r="J89" s="12">
        <v>0.03</v>
      </c>
      <c r="L89" t="str">
        <f t="shared" si="1"/>
        <v>No</v>
      </c>
    </row>
    <row r="90" spans="1:12" x14ac:dyDescent="0.25">
      <c r="A90" s="2" t="s">
        <v>359</v>
      </c>
      <c r="B90" s="11">
        <v>70</v>
      </c>
      <c r="C90" s="12">
        <v>0.17</v>
      </c>
      <c r="D90" s="11">
        <v>60</v>
      </c>
      <c r="E90" s="11">
        <v>40</v>
      </c>
      <c r="F90" s="11">
        <v>20</v>
      </c>
      <c r="G90" s="11" t="s">
        <v>488</v>
      </c>
      <c r="H90" s="12">
        <v>0.65</v>
      </c>
      <c r="I90" s="12" t="s">
        <v>488</v>
      </c>
      <c r="J90" s="12" t="s">
        <v>488</v>
      </c>
      <c r="L90" t="str">
        <f t="shared" si="1"/>
        <v>Yes</v>
      </c>
    </row>
    <row r="91" spans="1:12" x14ac:dyDescent="0.25">
      <c r="A91" s="2" t="s">
        <v>360</v>
      </c>
      <c r="B91" s="11">
        <v>2095</v>
      </c>
      <c r="C91" s="12">
        <v>0.15</v>
      </c>
      <c r="D91" s="11">
        <v>1920</v>
      </c>
      <c r="E91" s="11">
        <v>1320</v>
      </c>
      <c r="F91" s="11">
        <v>545</v>
      </c>
      <c r="G91" s="11">
        <v>55</v>
      </c>
      <c r="H91" s="12">
        <v>0.69</v>
      </c>
      <c r="I91" s="12">
        <v>0.28000000000000003</v>
      </c>
      <c r="J91" s="12">
        <v>0.03</v>
      </c>
      <c r="L91" t="str">
        <f t="shared" si="1"/>
        <v>No</v>
      </c>
    </row>
    <row r="92" spans="1:12" x14ac:dyDescent="0.25">
      <c r="A92" s="2" t="s">
        <v>361</v>
      </c>
      <c r="B92" s="11">
        <v>60</v>
      </c>
      <c r="C92" s="12">
        <v>0.03</v>
      </c>
      <c r="D92" s="11">
        <v>50</v>
      </c>
      <c r="E92" s="11">
        <v>45</v>
      </c>
      <c r="F92" s="11">
        <v>5</v>
      </c>
      <c r="G92" s="11" t="s">
        <v>488</v>
      </c>
      <c r="H92" s="12">
        <v>0.9</v>
      </c>
      <c r="I92" s="12" t="s">
        <v>488</v>
      </c>
      <c r="J92" s="12" t="s">
        <v>488</v>
      </c>
      <c r="L92" t="str">
        <f t="shared" si="1"/>
        <v>Yes</v>
      </c>
    </row>
    <row r="93" spans="1:12" x14ac:dyDescent="0.25">
      <c r="A93" s="2" t="s">
        <v>362</v>
      </c>
      <c r="B93" s="11">
        <v>125</v>
      </c>
      <c r="C93" s="12">
        <v>0.04</v>
      </c>
      <c r="D93" s="11">
        <v>135</v>
      </c>
      <c r="E93" s="11">
        <v>90</v>
      </c>
      <c r="F93" s="11">
        <v>40</v>
      </c>
      <c r="G93" s="11" t="s">
        <v>488</v>
      </c>
      <c r="H93" s="12">
        <v>0.69</v>
      </c>
      <c r="I93" s="12" t="s">
        <v>488</v>
      </c>
      <c r="J93" s="12" t="s">
        <v>488</v>
      </c>
      <c r="L93" t="str">
        <f t="shared" si="1"/>
        <v>Yes</v>
      </c>
    </row>
    <row r="94" spans="1:12" x14ac:dyDescent="0.25">
      <c r="A94" s="2" t="s">
        <v>363</v>
      </c>
      <c r="B94" s="11">
        <v>145</v>
      </c>
      <c r="C94" s="12">
        <v>0.04</v>
      </c>
      <c r="D94" s="11">
        <v>125</v>
      </c>
      <c r="E94" s="11">
        <v>95</v>
      </c>
      <c r="F94" s="11">
        <v>35</v>
      </c>
      <c r="G94" s="11">
        <v>0</v>
      </c>
      <c r="H94" s="12">
        <v>0.74</v>
      </c>
      <c r="I94" s="12">
        <v>0.26</v>
      </c>
      <c r="J94" s="12">
        <v>0</v>
      </c>
      <c r="L94" t="str">
        <f t="shared" si="1"/>
        <v>No</v>
      </c>
    </row>
    <row r="95" spans="1:12" x14ac:dyDescent="0.25">
      <c r="A95" s="2" t="s">
        <v>364</v>
      </c>
      <c r="B95" s="11">
        <v>170</v>
      </c>
      <c r="C95" s="12">
        <v>0.04</v>
      </c>
      <c r="D95" s="11">
        <v>145</v>
      </c>
      <c r="E95" s="11">
        <v>90</v>
      </c>
      <c r="F95" s="11">
        <v>50</v>
      </c>
      <c r="G95" s="11">
        <v>5</v>
      </c>
      <c r="H95" s="12">
        <v>0.63</v>
      </c>
      <c r="I95" s="12">
        <v>0.33</v>
      </c>
      <c r="J95" s="12">
        <v>0.03</v>
      </c>
      <c r="L95" t="str">
        <f t="shared" si="1"/>
        <v>No</v>
      </c>
    </row>
    <row r="96" spans="1:12" x14ac:dyDescent="0.25">
      <c r="A96" s="2" t="s">
        <v>365</v>
      </c>
      <c r="B96" s="11">
        <v>10</v>
      </c>
      <c r="C96" s="12">
        <v>0.02</v>
      </c>
      <c r="D96" s="11">
        <v>15</v>
      </c>
      <c r="E96" s="11">
        <v>10</v>
      </c>
      <c r="F96" s="11">
        <v>5</v>
      </c>
      <c r="G96" s="11">
        <v>0</v>
      </c>
      <c r="H96" s="12">
        <v>0.69</v>
      </c>
      <c r="I96" s="12">
        <v>0.31</v>
      </c>
      <c r="J96" s="12">
        <v>0</v>
      </c>
      <c r="L96" t="str">
        <f t="shared" si="1"/>
        <v>No</v>
      </c>
    </row>
    <row r="97" spans="1:12" x14ac:dyDescent="0.25">
      <c r="A97" s="2" t="s">
        <v>366</v>
      </c>
      <c r="B97" s="11">
        <v>510</v>
      </c>
      <c r="C97" s="12">
        <v>0.04</v>
      </c>
      <c r="D97" s="11">
        <v>470</v>
      </c>
      <c r="E97" s="11">
        <v>330</v>
      </c>
      <c r="F97" s="11">
        <v>130</v>
      </c>
      <c r="G97" s="11">
        <v>10</v>
      </c>
      <c r="H97" s="12">
        <v>0.71</v>
      </c>
      <c r="I97" s="12">
        <v>0.28000000000000003</v>
      </c>
      <c r="J97" s="12">
        <v>0.02</v>
      </c>
      <c r="L97" t="str">
        <f t="shared" si="1"/>
        <v>No</v>
      </c>
    </row>
    <row r="98" spans="1:12" x14ac:dyDescent="0.25">
      <c r="A98" s="2" t="s">
        <v>367</v>
      </c>
      <c r="B98" s="11">
        <v>60</v>
      </c>
      <c r="C98" s="12">
        <v>0.03</v>
      </c>
      <c r="D98" s="11">
        <v>50</v>
      </c>
      <c r="E98" s="11">
        <v>50</v>
      </c>
      <c r="F98" s="11">
        <v>5</v>
      </c>
      <c r="G98" s="11" t="s">
        <v>488</v>
      </c>
      <c r="H98" s="12">
        <v>0.92</v>
      </c>
      <c r="I98" s="12" t="s">
        <v>488</v>
      </c>
      <c r="J98" s="12" t="s">
        <v>488</v>
      </c>
      <c r="L98" t="str">
        <f t="shared" si="1"/>
        <v>Yes</v>
      </c>
    </row>
    <row r="99" spans="1:12" x14ac:dyDescent="0.25">
      <c r="A99" s="2" t="s">
        <v>368</v>
      </c>
      <c r="B99" s="11">
        <v>110</v>
      </c>
      <c r="C99" s="12">
        <v>0.03</v>
      </c>
      <c r="D99" s="11">
        <v>110</v>
      </c>
      <c r="E99" s="11">
        <v>75</v>
      </c>
      <c r="F99" s="11">
        <v>35</v>
      </c>
      <c r="G99" s="11">
        <v>0</v>
      </c>
      <c r="H99" s="12">
        <v>0.7</v>
      </c>
      <c r="I99" s="12">
        <v>0.3</v>
      </c>
      <c r="J99" s="12">
        <v>0</v>
      </c>
      <c r="L99" t="str">
        <f t="shared" si="1"/>
        <v>No</v>
      </c>
    </row>
    <row r="100" spans="1:12" x14ac:dyDescent="0.25">
      <c r="A100" s="2" t="s">
        <v>369</v>
      </c>
      <c r="B100" s="11">
        <v>145</v>
      </c>
      <c r="C100" s="12">
        <v>0.04</v>
      </c>
      <c r="D100" s="11">
        <v>140</v>
      </c>
      <c r="E100" s="11">
        <v>90</v>
      </c>
      <c r="F100" s="11">
        <v>45</v>
      </c>
      <c r="G100" s="11">
        <v>10</v>
      </c>
      <c r="H100" s="12">
        <v>0.63</v>
      </c>
      <c r="I100" s="12">
        <v>0.31</v>
      </c>
      <c r="J100" s="12">
        <v>0.06</v>
      </c>
      <c r="L100" t="str">
        <f t="shared" si="1"/>
        <v>No</v>
      </c>
    </row>
    <row r="101" spans="1:12" x14ac:dyDescent="0.25">
      <c r="A101" s="2" t="s">
        <v>370</v>
      </c>
      <c r="B101" s="11">
        <v>120</v>
      </c>
      <c r="C101" s="12">
        <v>0.03</v>
      </c>
      <c r="D101" s="11">
        <v>95</v>
      </c>
      <c r="E101" s="11">
        <v>60</v>
      </c>
      <c r="F101" s="11">
        <v>35</v>
      </c>
      <c r="G101" s="11" t="s">
        <v>488</v>
      </c>
      <c r="H101" s="12">
        <v>0.61</v>
      </c>
      <c r="I101" s="12" t="s">
        <v>488</v>
      </c>
      <c r="J101" s="12" t="s">
        <v>488</v>
      </c>
      <c r="L101" t="str">
        <f t="shared" si="1"/>
        <v>Yes</v>
      </c>
    </row>
    <row r="102" spans="1:12" x14ac:dyDescent="0.25">
      <c r="A102" s="2" t="s">
        <v>371</v>
      </c>
      <c r="B102" s="11">
        <v>5</v>
      </c>
      <c r="C102" s="12">
        <v>0.02</v>
      </c>
      <c r="D102" s="11">
        <v>10</v>
      </c>
      <c r="E102" s="11">
        <v>10</v>
      </c>
      <c r="F102" s="11">
        <v>5</v>
      </c>
      <c r="G102" s="11">
        <v>0</v>
      </c>
      <c r="H102" s="12">
        <v>0.75</v>
      </c>
      <c r="I102" s="12">
        <v>0.25</v>
      </c>
      <c r="J102" s="12">
        <v>0</v>
      </c>
      <c r="L102" t="str">
        <f t="shared" si="1"/>
        <v>No</v>
      </c>
    </row>
    <row r="103" spans="1:12" x14ac:dyDescent="0.25">
      <c r="A103" s="2" t="s">
        <v>372</v>
      </c>
      <c r="B103" s="11">
        <v>440</v>
      </c>
      <c r="C103" s="12">
        <v>0.03</v>
      </c>
      <c r="D103" s="11">
        <v>410</v>
      </c>
      <c r="E103" s="11">
        <v>280</v>
      </c>
      <c r="F103" s="11">
        <v>120</v>
      </c>
      <c r="G103" s="11">
        <v>10</v>
      </c>
      <c r="H103" s="12">
        <v>0.69</v>
      </c>
      <c r="I103" s="12">
        <v>0.28999999999999998</v>
      </c>
      <c r="J103" s="12">
        <v>0.03</v>
      </c>
      <c r="L103" t="str">
        <f t="shared" si="1"/>
        <v>No</v>
      </c>
    </row>
    <row r="104" spans="1:12" x14ac:dyDescent="0.25">
      <c r="A104" s="2" t="s">
        <v>373</v>
      </c>
      <c r="B104" s="11">
        <v>30</v>
      </c>
      <c r="C104" s="12">
        <v>0.02</v>
      </c>
      <c r="D104" s="11">
        <v>25</v>
      </c>
      <c r="E104" s="11">
        <v>20</v>
      </c>
      <c r="F104" s="11" t="s">
        <v>488</v>
      </c>
      <c r="G104" s="11" t="s">
        <v>488</v>
      </c>
      <c r="H104" s="12">
        <v>0.83</v>
      </c>
      <c r="I104" s="12" t="s">
        <v>488</v>
      </c>
      <c r="J104" s="12" t="s">
        <v>488</v>
      </c>
      <c r="L104" t="str">
        <f t="shared" si="1"/>
        <v>Yes</v>
      </c>
    </row>
    <row r="105" spans="1:12" x14ac:dyDescent="0.25">
      <c r="A105" s="2" t="s">
        <v>374</v>
      </c>
      <c r="B105" s="11">
        <v>60</v>
      </c>
      <c r="C105" s="12">
        <v>0.02</v>
      </c>
      <c r="D105" s="11">
        <v>65</v>
      </c>
      <c r="E105" s="11">
        <v>40</v>
      </c>
      <c r="F105" s="11">
        <v>25</v>
      </c>
      <c r="G105" s="11">
        <v>0</v>
      </c>
      <c r="H105" s="12">
        <v>0.62</v>
      </c>
      <c r="I105" s="12">
        <v>0.38</v>
      </c>
      <c r="J105" s="12">
        <v>0</v>
      </c>
      <c r="L105" t="str">
        <f t="shared" si="1"/>
        <v>No</v>
      </c>
    </row>
    <row r="106" spans="1:12" x14ac:dyDescent="0.25">
      <c r="A106" s="2" t="s">
        <v>375</v>
      </c>
      <c r="B106" s="11">
        <v>75</v>
      </c>
      <c r="C106" s="12">
        <v>0.02</v>
      </c>
      <c r="D106" s="11">
        <v>70</v>
      </c>
      <c r="E106" s="11">
        <v>40</v>
      </c>
      <c r="F106" s="11">
        <v>25</v>
      </c>
      <c r="G106" s="11" t="s">
        <v>488</v>
      </c>
      <c r="H106" s="12">
        <v>0.59</v>
      </c>
      <c r="I106" s="12" t="s">
        <v>488</v>
      </c>
      <c r="J106" s="12" t="s">
        <v>488</v>
      </c>
      <c r="L106" t="str">
        <f t="shared" si="1"/>
        <v>Yes</v>
      </c>
    </row>
    <row r="107" spans="1:12" x14ac:dyDescent="0.25">
      <c r="A107" s="2" t="s">
        <v>376</v>
      </c>
      <c r="B107" s="11">
        <v>85</v>
      </c>
      <c r="C107" s="12">
        <v>0.02</v>
      </c>
      <c r="D107" s="11">
        <v>75</v>
      </c>
      <c r="E107" s="11">
        <v>40</v>
      </c>
      <c r="F107" s="11">
        <v>35</v>
      </c>
      <c r="G107" s="11" t="s">
        <v>488</v>
      </c>
      <c r="H107" s="12">
        <v>0.49</v>
      </c>
      <c r="I107" s="12" t="s">
        <v>488</v>
      </c>
      <c r="J107" s="12" t="s">
        <v>488</v>
      </c>
      <c r="L107" t="str">
        <f t="shared" si="1"/>
        <v>Yes</v>
      </c>
    </row>
    <row r="108" spans="1:12" x14ac:dyDescent="0.25">
      <c r="A108" s="2" t="s">
        <v>377</v>
      </c>
      <c r="B108" s="11">
        <v>5</v>
      </c>
      <c r="C108" s="12">
        <v>0.01</v>
      </c>
      <c r="D108" s="11">
        <v>10</v>
      </c>
      <c r="E108" s="11">
        <v>5</v>
      </c>
      <c r="F108" s="11">
        <v>5</v>
      </c>
      <c r="G108" s="11">
        <v>0</v>
      </c>
      <c r="H108" s="12">
        <v>0.7</v>
      </c>
      <c r="I108" s="12">
        <v>0.3</v>
      </c>
      <c r="J108" s="12">
        <v>0</v>
      </c>
      <c r="L108" t="str">
        <f t="shared" si="1"/>
        <v>No</v>
      </c>
    </row>
    <row r="109" spans="1:12" x14ac:dyDescent="0.25">
      <c r="A109" s="2" t="s">
        <v>378</v>
      </c>
      <c r="B109" s="11">
        <v>255</v>
      </c>
      <c r="C109" s="12">
        <v>0.02</v>
      </c>
      <c r="D109" s="11">
        <v>245</v>
      </c>
      <c r="E109" s="11">
        <v>145</v>
      </c>
      <c r="F109" s="11">
        <v>90</v>
      </c>
      <c r="G109" s="11">
        <v>5</v>
      </c>
      <c r="H109" s="12">
        <v>0.6</v>
      </c>
      <c r="I109" s="12">
        <v>0.38</v>
      </c>
      <c r="J109" s="12">
        <v>0.02</v>
      </c>
      <c r="L109" t="str">
        <f t="shared" si="1"/>
        <v>No</v>
      </c>
    </row>
    <row r="110" spans="1:12" x14ac:dyDescent="0.25">
      <c r="A110" s="2" t="s">
        <v>379</v>
      </c>
      <c r="B110" s="11">
        <v>15</v>
      </c>
      <c r="C110" s="12">
        <v>0.01</v>
      </c>
      <c r="D110" s="11">
        <v>10</v>
      </c>
      <c r="E110" s="11">
        <v>10</v>
      </c>
      <c r="F110" s="11" t="s">
        <v>488</v>
      </c>
      <c r="G110" s="11">
        <v>0</v>
      </c>
      <c r="H110" s="12" t="s">
        <v>488</v>
      </c>
      <c r="I110" s="12" t="s">
        <v>488</v>
      </c>
      <c r="J110" s="12">
        <v>0</v>
      </c>
      <c r="L110" t="str">
        <f t="shared" si="1"/>
        <v>Yes</v>
      </c>
    </row>
    <row r="111" spans="1:12" x14ac:dyDescent="0.25">
      <c r="A111" s="2" t="s">
        <v>380</v>
      </c>
      <c r="B111" s="11">
        <v>35</v>
      </c>
      <c r="C111" s="12">
        <v>0.01</v>
      </c>
      <c r="D111" s="11">
        <v>35</v>
      </c>
      <c r="E111" s="11">
        <v>25</v>
      </c>
      <c r="F111" s="11">
        <v>10</v>
      </c>
      <c r="G111" s="11">
        <v>0</v>
      </c>
      <c r="H111" s="12">
        <v>0.69</v>
      </c>
      <c r="I111" s="12">
        <v>0.31</v>
      </c>
      <c r="J111" s="12">
        <v>0</v>
      </c>
      <c r="L111" t="str">
        <f t="shared" si="1"/>
        <v>No</v>
      </c>
    </row>
    <row r="112" spans="1:12" x14ac:dyDescent="0.25">
      <c r="A112" s="2" t="s">
        <v>381</v>
      </c>
      <c r="B112" s="11">
        <v>40</v>
      </c>
      <c r="C112" s="12">
        <v>0.01</v>
      </c>
      <c r="D112" s="11">
        <v>35</v>
      </c>
      <c r="E112" s="11">
        <v>25</v>
      </c>
      <c r="F112" s="11">
        <v>15</v>
      </c>
      <c r="G112" s="11">
        <v>0</v>
      </c>
      <c r="H112" s="12">
        <v>0.64</v>
      </c>
      <c r="I112" s="12">
        <v>0.36</v>
      </c>
      <c r="J112" s="12">
        <v>0</v>
      </c>
      <c r="L112" t="str">
        <f t="shared" si="1"/>
        <v>No</v>
      </c>
    </row>
    <row r="113" spans="1:12" x14ac:dyDescent="0.25">
      <c r="A113" s="2" t="s">
        <v>382</v>
      </c>
      <c r="B113" s="11">
        <v>40</v>
      </c>
      <c r="C113" s="12">
        <v>0.01</v>
      </c>
      <c r="D113" s="11">
        <v>35</v>
      </c>
      <c r="E113" s="11">
        <v>25</v>
      </c>
      <c r="F113" s="11">
        <v>10</v>
      </c>
      <c r="G113" s="11" t="s">
        <v>488</v>
      </c>
      <c r="H113" s="12">
        <v>0.69</v>
      </c>
      <c r="I113" s="12" t="s">
        <v>488</v>
      </c>
      <c r="J113" s="12" t="s">
        <v>488</v>
      </c>
      <c r="L113" t="str">
        <f t="shared" si="1"/>
        <v>Yes</v>
      </c>
    </row>
    <row r="114" spans="1:12" x14ac:dyDescent="0.25">
      <c r="A114" s="2" t="s">
        <v>383</v>
      </c>
      <c r="B114" s="11">
        <v>5</v>
      </c>
      <c r="C114" s="12">
        <v>0.01</v>
      </c>
      <c r="D114" s="11">
        <v>5</v>
      </c>
      <c r="E114" s="11">
        <v>5</v>
      </c>
      <c r="F114" s="11">
        <v>0</v>
      </c>
      <c r="G114" s="11">
        <v>0</v>
      </c>
      <c r="H114" s="12">
        <v>1</v>
      </c>
      <c r="I114" s="12">
        <v>0</v>
      </c>
      <c r="J114" s="12">
        <v>0</v>
      </c>
      <c r="L114" t="str">
        <f t="shared" si="1"/>
        <v>No</v>
      </c>
    </row>
    <row r="115" spans="1:12" x14ac:dyDescent="0.25">
      <c r="A115" s="2" t="s">
        <v>384</v>
      </c>
      <c r="B115" s="11">
        <v>135</v>
      </c>
      <c r="C115" s="12">
        <v>0.01</v>
      </c>
      <c r="D115" s="11">
        <v>125</v>
      </c>
      <c r="E115" s="11">
        <v>85</v>
      </c>
      <c r="F115" s="11">
        <v>35</v>
      </c>
      <c r="G115" s="11" t="s">
        <v>488</v>
      </c>
      <c r="H115" s="12">
        <v>0.71</v>
      </c>
      <c r="I115" s="12" t="s">
        <v>488</v>
      </c>
      <c r="J115" s="12" t="s">
        <v>488</v>
      </c>
      <c r="L115" t="str">
        <f t="shared" si="1"/>
        <v>Yes</v>
      </c>
    </row>
    <row r="116" spans="1:12" x14ac:dyDescent="0.25">
      <c r="A116" s="2" t="s">
        <v>385</v>
      </c>
      <c r="B116" s="11">
        <v>10</v>
      </c>
      <c r="C116" s="12">
        <v>0.01</v>
      </c>
      <c r="D116" s="11">
        <v>5</v>
      </c>
      <c r="E116" s="11">
        <v>5</v>
      </c>
      <c r="F116" s="11" t="s">
        <v>488</v>
      </c>
      <c r="G116" s="11">
        <v>0</v>
      </c>
      <c r="H116" s="12" t="s">
        <v>488</v>
      </c>
      <c r="I116" s="12" t="s">
        <v>488</v>
      </c>
      <c r="J116" s="12">
        <v>0</v>
      </c>
      <c r="L116" t="str">
        <f t="shared" si="1"/>
        <v>Yes</v>
      </c>
    </row>
    <row r="117" spans="1:12" x14ac:dyDescent="0.25">
      <c r="A117" s="2" t="s">
        <v>386</v>
      </c>
      <c r="B117" s="11">
        <v>15</v>
      </c>
      <c r="C117" s="12">
        <v>0</v>
      </c>
      <c r="D117" s="11">
        <v>15</v>
      </c>
      <c r="E117" s="11">
        <v>10</v>
      </c>
      <c r="F117" s="11">
        <v>5</v>
      </c>
      <c r="G117" s="11">
        <v>0</v>
      </c>
      <c r="H117" s="12">
        <v>0.56000000000000005</v>
      </c>
      <c r="I117" s="12">
        <v>0.44</v>
      </c>
      <c r="J117" s="12">
        <v>0</v>
      </c>
      <c r="L117" t="str">
        <f t="shared" si="1"/>
        <v>No</v>
      </c>
    </row>
    <row r="118" spans="1:12" x14ac:dyDescent="0.25">
      <c r="A118" s="2" t="s">
        <v>387</v>
      </c>
      <c r="B118" s="11">
        <v>10</v>
      </c>
      <c r="C118" s="12">
        <v>0</v>
      </c>
      <c r="D118" s="11">
        <v>10</v>
      </c>
      <c r="E118" s="11">
        <v>5</v>
      </c>
      <c r="F118" s="11" t="s">
        <v>488</v>
      </c>
      <c r="G118" s="11" t="s">
        <v>488</v>
      </c>
      <c r="H118" s="12">
        <v>0.78</v>
      </c>
      <c r="I118" s="12" t="s">
        <v>488</v>
      </c>
      <c r="J118" s="12" t="s">
        <v>488</v>
      </c>
      <c r="L118" t="str">
        <f t="shared" si="1"/>
        <v>Yes</v>
      </c>
    </row>
    <row r="119" spans="1:12" x14ac:dyDescent="0.25">
      <c r="A119" s="2" t="s">
        <v>388</v>
      </c>
      <c r="B119" s="11">
        <v>15</v>
      </c>
      <c r="C119" s="12">
        <v>0</v>
      </c>
      <c r="D119" s="11">
        <v>15</v>
      </c>
      <c r="E119" s="11">
        <v>10</v>
      </c>
      <c r="F119" s="11">
        <v>5</v>
      </c>
      <c r="G119" s="11">
        <v>0</v>
      </c>
      <c r="H119" s="12">
        <v>0.62</v>
      </c>
      <c r="I119" s="12">
        <v>0.38</v>
      </c>
      <c r="J119" s="12">
        <v>0</v>
      </c>
      <c r="L119" t="str">
        <f t="shared" si="1"/>
        <v>No</v>
      </c>
    </row>
    <row r="120" spans="1:12" x14ac:dyDescent="0.25">
      <c r="A120" s="2" t="s">
        <v>389</v>
      </c>
      <c r="B120" s="11" t="s">
        <v>488</v>
      </c>
      <c r="C120" s="12" t="s">
        <v>488</v>
      </c>
      <c r="D120" s="11" t="s">
        <v>488</v>
      </c>
      <c r="E120" s="11" t="s">
        <v>488</v>
      </c>
      <c r="F120" s="11">
        <v>0</v>
      </c>
      <c r="G120" s="11">
        <v>0</v>
      </c>
      <c r="H120" s="12" t="s">
        <v>488</v>
      </c>
      <c r="I120" s="12">
        <v>0</v>
      </c>
      <c r="J120" s="12">
        <v>0</v>
      </c>
      <c r="L120" t="str">
        <f t="shared" si="1"/>
        <v>Yes</v>
      </c>
    </row>
    <row r="121" spans="1:12" x14ac:dyDescent="0.25">
      <c r="A121" s="2" t="s">
        <v>390</v>
      </c>
      <c r="B121" s="11">
        <v>50</v>
      </c>
      <c r="C121" s="12">
        <v>0</v>
      </c>
      <c r="D121" s="11">
        <v>45</v>
      </c>
      <c r="E121" s="11">
        <v>30</v>
      </c>
      <c r="F121" s="11">
        <v>15</v>
      </c>
      <c r="G121" s="11" t="s">
        <v>488</v>
      </c>
      <c r="H121" s="12">
        <v>0.67</v>
      </c>
      <c r="I121" s="12" t="s">
        <v>488</v>
      </c>
      <c r="J121" s="12" t="s">
        <v>488</v>
      </c>
      <c r="L121" t="str">
        <f t="shared" si="1"/>
        <v>Yes</v>
      </c>
    </row>
    <row r="122" spans="1:12" x14ac:dyDescent="0.25">
      <c r="A122" s="2" t="s">
        <v>391</v>
      </c>
      <c r="B122" s="11">
        <v>5</v>
      </c>
      <c r="C122" s="12">
        <v>0</v>
      </c>
      <c r="D122" s="11">
        <v>5</v>
      </c>
      <c r="E122" s="11" t="s">
        <v>488</v>
      </c>
      <c r="F122" s="11">
        <v>0</v>
      </c>
      <c r="G122" s="11">
        <v>5</v>
      </c>
      <c r="H122" s="12" t="s">
        <v>488</v>
      </c>
      <c r="I122" s="12">
        <v>0</v>
      </c>
      <c r="J122" s="12" t="s">
        <v>488</v>
      </c>
      <c r="L122" t="str">
        <f t="shared" si="1"/>
        <v>Yes</v>
      </c>
    </row>
    <row r="123" spans="1:12" x14ac:dyDescent="0.25">
      <c r="A123" s="2" t="s">
        <v>392</v>
      </c>
      <c r="B123" s="11">
        <v>10</v>
      </c>
      <c r="C123" s="12">
        <v>0</v>
      </c>
      <c r="D123" s="11">
        <v>10</v>
      </c>
      <c r="E123" s="11">
        <v>0</v>
      </c>
      <c r="F123" s="11">
        <v>0</v>
      </c>
      <c r="G123" s="11">
        <v>10</v>
      </c>
      <c r="H123" s="12">
        <v>0</v>
      </c>
      <c r="I123" s="12">
        <v>0</v>
      </c>
      <c r="J123" s="12">
        <v>1</v>
      </c>
      <c r="L123" t="str">
        <f t="shared" si="1"/>
        <v>No</v>
      </c>
    </row>
    <row r="124" spans="1:12" x14ac:dyDescent="0.25">
      <c r="A124" s="2" t="s">
        <v>393</v>
      </c>
      <c r="B124" s="11">
        <v>5</v>
      </c>
      <c r="C124" s="12">
        <v>0</v>
      </c>
      <c r="D124" s="11">
        <v>5</v>
      </c>
      <c r="E124" s="11">
        <v>0</v>
      </c>
      <c r="F124" s="11">
        <v>0</v>
      </c>
      <c r="G124" s="11">
        <v>5</v>
      </c>
      <c r="H124" s="12">
        <v>0</v>
      </c>
      <c r="I124" s="12">
        <v>0</v>
      </c>
      <c r="J124" s="12">
        <v>1</v>
      </c>
      <c r="L124" t="str">
        <f t="shared" si="1"/>
        <v>No</v>
      </c>
    </row>
    <row r="125" spans="1:12" x14ac:dyDescent="0.25">
      <c r="A125" s="2" t="s">
        <v>394</v>
      </c>
      <c r="B125" s="11">
        <v>30</v>
      </c>
      <c r="C125" s="12">
        <v>0.01</v>
      </c>
      <c r="D125" s="11" t="s">
        <v>488</v>
      </c>
      <c r="E125" s="11">
        <v>0</v>
      </c>
      <c r="F125" s="11">
        <v>0</v>
      </c>
      <c r="G125" s="11" t="s">
        <v>488</v>
      </c>
      <c r="H125" s="12">
        <v>0</v>
      </c>
      <c r="I125" s="12">
        <v>0</v>
      </c>
      <c r="J125" s="12" t="s">
        <v>488</v>
      </c>
      <c r="L125" t="str">
        <f t="shared" si="1"/>
        <v>Yes</v>
      </c>
    </row>
    <row r="126" spans="1:12" x14ac:dyDescent="0.25">
      <c r="A126" s="2" t="s">
        <v>395</v>
      </c>
      <c r="B126" s="11">
        <v>10</v>
      </c>
      <c r="C126" s="12">
        <v>0.03</v>
      </c>
      <c r="D126" s="11">
        <v>0</v>
      </c>
      <c r="E126" s="11">
        <v>0</v>
      </c>
      <c r="F126" s="11">
        <v>0</v>
      </c>
      <c r="G126" s="11">
        <v>0</v>
      </c>
      <c r="H126" s="12">
        <v>0</v>
      </c>
      <c r="I126" s="12">
        <v>0</v>
      </c>
      <c r="J126" s="12">
        <v>0</v>
      </c>
      <c r="L126" t="str">
        <f t="shared" si="1"/>
        <v>No</v>
      </c>
    </row>
    <row r="127" spans="1:12" x14ac:dyDescent="0.25">
      <c r="A127" s="2" t="s">
        <v>396</v>
      </c>
      <c r="B127" s="11">
        <v>60</v>
      </c>
      <c r="C127" s="12">
        <v>0</v>
      </c>
      <c r="D127" s="11">
        <v>15</v>
      </c>
      <c r="E127" s="11" t="s">
        <v>488</v>
      </c>
      <c r="F127" s="11">
        <v>0</v>
      </c>
      <c r="G127" s="11">
        <v>15</v>
      </c>
      <c r="H127" s="12" t="s">
        <v>488</v>
      </c>
      <c r="I127" s="12">
        <v>0</v>
      </c>
      <c r="J127" s="12" t="s">
        <v>488</v>
      </c>
      <c r="L127" t="str">
        <f t="shared" si="1"/>
        <v>Yes</v>
      </c>
    </row>
    <row r="128" spans="1:12" x14ac:dyDescent="0.25">
      <c r="A128" s="2" t="s">
        <v>397</v>
      </c>
      <c r="B128" s="11">
        <v>5</v>
      </c>
      <c r="C128" s="12">
        <v>0</v>
      </c>
      <c r="D128" s="11">
        <v>5</v>
      </c>
      <c r="E128" s="11">
        <v>0</v>
      </c>
      <c r="F128" s="11">
        <v>5</v>
      </c>
      <c r="G128" s="11">
        <v>0</v>
      </c>
      <c r="H128" s="12">
        <v>0</v>
      </c>
      <c r="I128" s="12">
        <v>1</v>
      </c>
      <c r="J128" s="12">
        <v>0</v>
      </c>
      <c r="L128" t="str">
        <f t="shared" si="1"/>
        <v>No</v>
      </c>
    </row>
    <row r="129" spans="1:12" x14ac:dyDescent="0.25">
      <c r="A129" s="2" t="s">
        <v>398</v>
      </c>
      <c r="B129" s="11">
        <v>5</v>
      </c>
      <c r="C129" s="12">
        <v>0</v>
      </c>
      <c r="D129" s="11">
        <v>5</v>
      </c>
      <c r="E129" s="11" t="s">
        <v>488</v>
      </c>
      <c r="F129" s="11">
        <v>5</v>
      </c>
      <c r="G129" s="11">
        <v>0</v>
      </c>
      <c r="H129" s="12" t="s">
        <v>488</v>
      </c>
      <c r="I129" s="12" t="s">
        <v>488</v>
      </c>
      <c r="J129" s="12">
        <v>0</v>
      </c>
      <c r="L129" t="str">
        <f t="shared" si="1"/>
        <v>Yes</v>
      </c>
    </row>
    <row r="130" spans="1:12" x14ac:dyDescent="0.25">
      <c r="A130" s="2" t="s">
        <v>399</v>
      </c>
      <c r="B130" s="11" t="s">
        <v>488</v>
      </c>
      <c r="C130" s="12" t="s">
        <v>488</v>
      </c>
      <c r="D130" s="11" t="s">
        <v>488</v>
      </c>
      <c r="E130" s="11">
        <v>0</v>
      </c>
      <c r="F130" s="11" t="s">
        <v>488</v>
      </c>
      <c r="G130" s="11">
        <v>0</v>
      </c>
      <c r="H130" s="12">
        <v>0</v>
      </c>
      <c r="I130" s="12" t="s">
        <v>488</v>
      </c>
      <c r="J130" s="12">
        <v>0</v>
      </c>
      <c r="L130" t="str">
        <f t="shared" si="1"/>
        <v>Yes</v>
      </c>
    </row>
    <row r="131" spans="1:12" x14ac:dyDescent="0.25">
      <c r="A131" s="2" t="s">
        <v>400</v>
      </c>
      <c r="B131" s="11" t="s">
        <v>488</v>
      </c>
      <c r="C131" s="12" t="s">
        <v>488</v>
      </c>
      <c r="D131" s="11" t="s">
        <v>488</v>
      </c>
      <c r="E131" s="11">
        <v>0</v>
      </c>
      <c r="F131" s="11" t="s">
        <v>488</v>
      </c>
      <c r="G131" s="11">
        <v>0</v>
      </c>
      <c r="H131" s="12">
        <v>0</v>
      </c>
      <c r="I131" s="12" t="s">
        <v>488</v>
      </c>
      <c r="J131" s="12">
        <v>0</v>
      </c>
      <c r="L131" t="str">
        <f t="shared" ref="L131:L194" si="2">IF(OR(B131 = "[c]", C131 = "[c]", D131 = "[c]", E131 = "[c]", F131 = "[c]", G131 = "[c]", H131 = "[c]", I131 = "[c]", J131 = "[c]"), "Yes", "No")</f>
        <v>Yes</v>
      </c>
    </row>
    <row r="132" spans="1:12" x14ac:dyDescent="0.25">
      <c r="A132" s="2" t="s">
        <v>401</v>
      </c>
      <c r="B132" s="11">
        <v>0</v>
      </c>
      <c r="C132" s="12">
        <v>0</v>
      </c>
      <c r="D132" s="11">
        <v>0</v>
      </c>
      <c r="E132" s="11">
        <v>0</v>
      </c>
      <c r="F132" s="11">
        <v>0</v>
      </c>
      <c r="G132" s="11">
        <v>0</v>
      </c>
      <c r="H132" s="12">
        <v>0</v>
      </c>
      <c r="I132" s="12">
        <v>0</v>
      </c>
      <c r="J132" s="12">
        <v>0</v>
      </c>
      <c r="L132" t="str">
        <f t="shared" si="2"/>
        <v>No</v>
      </c>
    </row>
    <row r="133" spans="1:12" x14ac:dyDescent="0.25">
      <c r="A133" s="2" t="s">
        <v>402</v>
      </c>
      <c r="B133" s="11">
        <v>10</v>
      </c>
      <c r="C133" s="12">
        <v>0</v>
      </c>
      <c r="D133" s="11">
        <v>10</v>
      </c>
      <c r="E133" s="11" t="s">
        <v>488</v>
      </c>
      <c r="F133" s="11">
        <v>10</v>
      </c>
      <c r="G133" s="11">
        <v>0</v>
      </c>
      <c r="H133" s="12" t="s">
        <v>488</v>
      </c>
      <c r="I133" s="12" t="s">
        <v>488</v>
      </c>
      <c r="J133" s="12">
        <v>0</v>
      </c>
      <c r="L133" t="str">
        <f t="shared" si="2"/>
        <v>Yes</v>
      </c>
    </row>
    <row r="134" spans="1:12" x14ac:dyDescent="0.25">
      <c r="A134" s="2" t="s">
        <v>403</v>
      </c>
      <c r="B134" s="11">
        <v>75</v>
      </c>
      <c r="C134" s="12">
        <v>0.04</v>
      </c>
      <c r="D134" s="11">
        <v>65</v>
      </c>
      <c r="E134" s="11">
        <v>50</v>
      </c>
      <c r="F134" s="11">
        <v>10</v>
      </c>
      <c r="G134" s="11">
        <v>5</v>
      </c>
      <c r="H134" s="12">
        <v>0.78</v>
      </c>
      <c r="I134" s="12">
        <v>0.17</v>
      </c>
      <c r="J134" s="12">
        <v>0.05</v>
      </c>
      <c r="L134" t="str">
        <f t="shared" si="2"/>
        <v>No</v>
      </c>
    </row>
    <row r="135" spans="1:12" x14ac:dyDescent="0.25">
      <c r="A135" s="2" t="s">
        <v>404</v>
      </c>
      <c r="B135" s="11">
        <v>125</v>
      </c>
      <c r="C135" s="12">
        <v>0.04</v>
      </c>
      <c r="D135" s="11">
        <v>125</v>
      </c>
      <c r="E135" s="11">
        <v>90</v>
      </c>
      <c r="F135" s="11">
        <v>40</v>
      </c>
      <c r="G135" s="11">
        <v>0</v>
      </c>
      <c r="H135" s="12">
        <v>0.7</v>
      </c>
      <c r="I135" s="12">
        <v>0.3</v>
      </c>
      <c r="J135" s="12">
        <v>0</v>
      </c>
      <c r="L135" t="str">
        <f t="shared" si="2"/>
        <v>No</v>
      </c>
    </row>
    <row r="136" spans="1:12" x14ac:dyDescent="0.25">
      <c r="A136" s="2" t="s">
        <v>405</v>
      </c>
      <c r="B136" s="11">
        <v>155</v>
      </c>
      <c r="C136" s="12">
        <v>0.04</v>
      </c>
      <c r="D136" s="11">
        <v>140</v>
      </c>
      <c r="E136" s="11">
        <v>90</v>
      </c>
      <c r="F136" s="11">
        <v>45</v>
      </c>
      <c r="G136" s="11">
        <v>5</v>
      </c>
      <c r="H136" s="12">
        <v>0.65</v>
      </c>
      <c r="I136" s="12">
        <v>0.31</v>
      </c>
      <c r="J136" s="12">
        <v>0.04</v>
      </c>
      <c r="L136" t="str">
        <f t="shared" si="2"/>
        <v>No</v>
      </c>
    </row>
    <row r="137" spans="1:12" x14ac:dyDescent="0.25">
      <c r="A137" s="2" t="s">
        <v>406</v>
      </c>
      <c r="B137" s="11">
        <v>170</v>
      </c>
      <c r="C137" s="12">
        <v>0.04</v>
      </c>
      <c r="D137" s="11">
        <v>145</v>
      </c>
      <c r="E137" s="11">
        <v>100</v>
      </c>
      <c r="F137" s="11">
        <v>40</v>
      </c>
      <c r="G137" s="11">
        <v>5</v>
      </c>
      <c r="H137" s="12">
        <v>0.69</v>
      </c>
      <c r="I137" s="12">
        <v>0.28000000000000003</v>
      </c>
      <c r="J137" s="12">
        <v>0.02</v>
      </c>
      <c r="L137" t="str">
        <f t="shared" si="2"/>
        <v>No</v>
      </c>
    </row>
    <row r="138" spans="1:12" x14ac:dyDescent="0.25">
      <c r="A138" s="2" t="s">
        <v>407</v>
      </c>
      <c r="B138" s="11">
        <v>20</v>
      </c>
      <c r="C138" s="12">
        <v>0.04</v>
      </c>
      <c r="D138" s="11">
        <v>20</v>
      </c>
      <c r="E138" s="11">
        <v>10</v>
      </c>
      <c r="F138" s="11">
        <v>5</v>
      </c>
      <c r="G138" s="11">
        <v>0</v>
      </c>
      <c r="H138" s="12">
        <v>0.63</v>
      </c>
      <c r="I138" s="12">
        <v>0.37</v>
      </c>
      <c r="J138" s="12">
        <v>0</v>
      </c>
      <c r="L138" t="str">
        <f t="shared" si="2"/>
        <v>No</v>
      </c>
    </row>
    <row r="139" spans="1:12" x14ac:dyDescent="0.25">
      <c r="A139" s="2" t="s">
        <v>408</v>
      </c>
      <c r="B139" s="11">
        <v>540</v>
      </c>
      <c r="C139" s="12">
        <v>0.04</v>
      </c>
      <c r="D139" s="11">
        <v>495</v>
      </c>
      <c r="E139" s="11">
        <v>340</v>
      </c>
      <c r="F139" s="11">
        <v>140</v>
      </c>
      <c r="G139" s="11">
        <v>10</v>
      </c>
      <c r="H139" s="12">
        <v>0.69</v>
      </c>
      <c r="I139" s="12">
        <v>0.28000000000000003</v>
      </c>
      <c r="J139" s="12">
        <v>0.02</v>
      </c>
      <c r="L139" t="str">
        <f t="shared" si="2"/>
        <v>No</v>
      </c>
    </row>
    <row r="140" spans="1:12" x14ac:dyDescent="0.25">
      <c r="A140" s="2" t="s">
        <v>409</v>
      </c>
      <c r="B140" s="11">
        <v>130</v>
      </c>
      <c r="C140" s="12">
        <v>0.08</v>
      </c>
      <c r="D140" s="11">
        <v>105</v>
      </c>
      <c r="E140" s="11">
        <v>95</v>
      </c>
      <c r="F140" s="11">
        <v>10</v>
      </c>
      <c r="G140" s="11">
        <v>0</v>
      </c>
      <c r="H140" s="12">
        <v>0.89</v>
      </c>
      <c r="I140" s="12">
        <v>0.11</v>
      </c>
      <c r="J140" s="12">
        <v>0</v>
      </c>
      <c r="L140" t="str">
        <f t="shared" si="2"/>
        <v>No</v>
      </c>
    </row>
    <row r="141" spans="1:12" x14ac:dyDescent="0.25">
      <c r="A141" s="2" t="s">
        <v>410</v>
      </c>
      <c r="B141" s="11">
        <v>280</v>
      </c>
      <c r="C141" s="12">
        <v>0.08</v>
      </c>
      <c r="D141" s="11">
        <v>275</v>
      </c>
      <c r="E141" s="11">
        <v>185</v>
      </c>
      <c r="F141" s="11">
        <v>85</v>
      </c>
      <c r="G141" s="11">
        <v>5</v>
      </c>
      <c r="H141" s="12">
        <v>0.67</v>
      </c>
      <c r="I141" s="12">
        <v>0.31</v>
      </c>
      <c r="J141" s="12">
        <v>0.02</v>
      </c>
      <c r="L141" t="str">
        <f t="shared" si="2"/>
        <v>No</v>
      </c>
    </row>
    <row r="142" spans="1:12" x14ac:dyDescent="0.25">
      <c r="A142" s="2" t="s">
        <v>411</v>
      </c>
      <c r="B142" s="11">
        <v>315</v>
      </c>
      <c r="C142" s="12">
        <v>0.08</v>
      </c>
      <c r="D142" s="11">
        <v>300</v>
      </c>
      <c r="E142" s="11">
        <v>200</v>
      </c>
      <c r="F142" s="11">
        <v>95</v>
      </c>
      <c r="G142" s="11">
        <v>5</v>
      </c>
      <c r="H142" s="12">
        <v>0.66</v>
      </c>
      <c r="I142" s="12">
        <v>0.31</v>
      </c>
      <c r="J142" s="12">
        <v>0.02</v>
      </c>
      <c r="L142" t="str">
        <f t="shared" si="2"/>
        <v>No</v>
      </c>
    </row>
    <row r="143" spans="1:12" x14ac:dyDescent="0.25">
      <c r="A143" s="2" t="s">
        <v>412</v>
      </c>
      <c r="B143" s="11">
        <v>320</v>
      </c>
      <c r="C143" s="12">
        <v>7.0000000000000007E-2</v>
      </c>
      <c r="D143" s="11">
        <v>280</v>
      </c>
      <c r="E143" s="11">
        <v>205</v>
      </c>
      <c r="F143" s="11">
        <v>75</v>
      </c>
      <c r="G143" s="11">
        <v>5</v>
      </c>
      <c r="H143" s="12">
        <v>0.73</v>
      </c>
      <c r="I143" s="12">
        <v>0.26</v>
      </c>
      <c r="J143" s="12">
        <v>0.01</v>
      </c>
      <c r="L143" t="str">
        <f t="shared" si="2"/>
        <v>No</v>
      </c>
    </row>
    <row r="144" spans="1:12" x14ac:dyDescent="0.25">
      <c r="A144" s="2" t="s">
        <v>413</v>
      </c>
      <c r="B144" s="11">
        <v>30</v>
      </c>
      <c r="C144" s="12">
        <v>7.0000000000000007E-2</v>
      </c>
      <c r="D144" s="11">
        <v>35</v>
      </c>
      <c r="E144" s="11">
        <v>25</v>
      </c>
      <c r="F144" s="11">
        <v>5</v>
      </c>
      <c r="G144" s="11">
        <v>0</v>
      </c>
      <c r="H144" s="12">
        <v>0.79</v>
      </c>
      <c r="I144" s="12">
        <v>0.21</v>
      </c>
      <c r="J144" s="12">
        <v>0</v>
      </c>
      <c r="L144" t="str">
        <f t="shared" si="2"/>
        <v>No</v>
      </c>
    </row>
    <row r="145" spans="1:12" x14ac:dyDescent="0.25">
      <c r="A145" s="2" t="s">
        <v>414</v>
      </c>
      <c r="B145" s="11">
        <v>1080</v>
      </c>
      <c r="C145" s="12">
        <v>0.08</v>
      </c>
      <c r="D145" s="11">
        <v>995</v>
      </c>
      <c r="E145" s="11">
        <v>710</v>
      </c>
      <c r="F145" s="11">
        <v>270</v>
      </c>
      <c r="G145" s="11">
        <v>15</v>
      </c>
      <c r="H145" s="12">
        <v>0.71</v>
      </c>
      <c r="I145" s="12">
        <v>0.27</v>
      </c>
      <c r="J145" s="12">
        <v>0.02</v>
      </c>
      <c r="L145" t="str">
        <f t="shared" si="2"/>
        <v>No</v>
      </c>
    </row>
    <row r="146" spans="1:12" x14ac:dyDescent="0.25">
      <c r="A146" s="2" t="s">
        <v>415</v>
      </c>
      <c r="B146" s="11" t="s">
        <v>488</v>
      </c>
      <c r="C146" s="12" t="s">
        <v>488</v>
      </c>
      <c r="D146" s="11">
        <v>0</v>
      </c>
      <c r="E146" s="11">
        <v>0</v>
      </c>
      <c r="F146" s="11">
        <v>0</v>
      </c>
      <c r="G146" s="11">
        <v>0</v>
      </c>
      <c r="H146" s="12">
        <v>0</v>
      </c>
      <c r="I146" s="12">
        <v>0</v>
      </c>
      <c r="J146" s="12">
        <v>0</v>
      </c>
      <c r="L146" t="str">
        <f t="shared" si="2"/>
        <v>Yes</v>
      </c>
    </row>
    <row r="147" spans="1:12" x14ac:dyDescent="0.25">
      <c r="A147" s="2" t="s">
        <v>416</v>
      </c>
      <c r="B147" s="11">
        <v>5</v>
      </c>
      <c r="C147" s="12">
        <v>0</v>
      </c>
      <c r="D147" s="11">
        <v>5</v>
      </c>
      <c r="E147" s="11">
        <v>5</v>
      </c>
      <c r="F147" s="11">
        <v>0</v>
      </c>
      <c r="G147" s="11">
        <v>0</v>
      </c>
      <c r="H147" s="12">
        <v>1</v>
      </c>
      <c r="I147" s="12">
        <v>0</v>
      </c>
      <c r="J147" s="12">
        <v>0</v>
      </c>
      <c r="L147" t="str">
        <f t="shared" si="2"/>
        <v>No</v>
      </c>
    </row>
    <row r="148" spans="1:12" x14ac:dyDescent="0.25">
      <c r="A148" s="2" t="s">
        <v>417</v>
      </c>
      <c r="B148" s="11">
        <v>5</v>
      </c>
      <c r="C148" s="12">
        <v>0</v>
      </c>
      <c r="D148" s="11">
        <v>5</v>
      </c>
      <c r="E148" s="11">
        <v>5</v>
      </c>
      <c r="F148" s="11" t="s">
        <v>488</v>
      </c>
      <c r="G148" s="11">
        <v>0</v>
      </c>
      <c r="H148" s="12" t="s">
        <v>488</v>
      </c>
      <c r="I148" s="12" t="s">
        <v>488</v>
      </c>
      <c r="J148" s="12">
        <v>0</v>
      </c>
      <c r="L148" t="str">
        <f t="shared" si="2"/>
        <v>Yes</v>
      </c>
    </row>
    <row r="149" spans="1:12" x14ac:dyDescent="0.25">
      <c r="A149" s="2" t="s">
        <v>418</v>
      </c>
      <c r="B149" s="11">
        <v>5</v>
      </c>
      <c r="C149" s="12">
        <v>0</v>
      </c>
      <c r="D149" s="11">
        <v>5</v>
      </c>
      <c r="E149" s="11">
        <v>5</v>
      </c>
      <c r="F149" s="11" t="s">
        <v>488</v>
      </c>
      <c r="G149" s="11">
        <v>0</v>
      </c>
      <c r="H149" s="12" t="s">
        <v>488</v>
      </c>
      <c r="I149" s="12" t="s">
        <v>488</v>
      </c>
      <c r="J149" s="12">
        <v>0</v>
      </c>
      <c r="L149" t="str">
        <f t="shared" si="2"/>
        <v>Yes</v>
      </c>
    </row>
    <row r="150" spans="1:12" x14ac:dyDescent="0.25">
      <c r="A150" s="2" t="s">
        <v>419</v>
      </c>
      <c r="B150" s="11" t="s">
        <v>488</v>
      </c>
      <c r="C150" s="12" t="s">
        <v>488</v>
      </c>
      <c r="D150" s="11">
        <v>0</v>
      </c>
      <c r="E150" s="11">
        <v>0</v>
      </c>
      <c r="F150" s="11">
        <v>0</v>
      </c>
      <c r="G150" s="11">
        <v>0</v>
      </c>
      <c r="H150" s="12">
        <v>0</v>
      </c>
      <c r="I150" s="12">
        <v>0</v>
      </c>
      <c r="J150" s="12">
        <v>0</v>
      </c>
      <c r="L150" t="str">
        <f t="shared" si="2"/>
        <v>Yes</v>
      </c>
    </row>
    <row r="151" spans="1:12" x14ac:dyDescent="0.25">
      <c r="A151" s="2" t="s">
        <v>420</v>
      </c>
      <c r="B151" s="11">
        <v>20</v>
      </c>
      <c r="C151" s="12">
        <v>0</v>
      </c>
      <c r="D151" s="11">
        <v>15</v>
      </c>
      <c r="E151" s="11">
        <v>10</v>
      </c>
      <c r="F151" s="11">
        <v>5</v>
      </c>
      <c r="G151" s="11">
        <v>0</v>
      </c>
      <c r="H151" s="12">
        <v>0.75</v>
      </c>
      <c r="I151" s="12">
        <v>0.25</v>
      </c>
      <c r="J151" s="12">
        <v>0</v>
      </c>
      <c r="L151" t="str">
        <f t="shared" si="2"/>
        <v>No</v>
      </c>
    </row>
    <row r="152" spans="1:12" x14ac:dyDescent="0.25">
      <c r="A152" s="2" t="s">
        <v>421</v>
      </c>
      <c r="B152" s="11">
        <v>50</v>
      </c>
      <c r="C152" s="12">
        <v>0.03</v>
      </c>
      <c r="D152" s="11">
        <v>40</v>
      </c>
      <c r="E152" s="11">
        <v>30</v>
      </c>
      <c r="F152" s="11">
        <v>10</v>
      </c>
      <c r="G152" s="11">
        <v>0</v>
      </c>
      <c r="H152" s="12">
        <v>0.76</v>
      </c>
      <c r="I152" s="12">
        <v>0.24</v>
      </c>
      <c r="J152" s="12">
        <v>0</v>
      </c>
      <c r="L152" t="str">
        <f t="shared" si="2"/>
        <v>No</v>
      </c>
    </row>
    <row r="153" spans="1:12" x14ac:dyDescent="0.25">
      <c r="A153" s="2" t="s">
        <v>422</v>
      </c>
      <c r="B153" s="11">
        <v>105</v>
      </c>
      <c r="C153" s="12">
        <v>0.03</v>
      </c>
      <c r="D153" s="11">
        <v>110</v>
      </c>
      <c r="E153" s="11">
        <v>80</v>
      </c>
      <c r="F153" s="11">
        <v>30</v>
      </c>
      <c r="G153" s="11" t="s">
        <v>488</v>
      </c>
      <c r="H153" s="12">
        <v>0.71</v>
      </c>
      <c r="I153" s="12" t="s">
        <v>488</v>
      </c>
      <c r="J153" s="12" t="s">
        <v>488</v>
      </c>
      <c r="L153" t="str">
        <f t="shared" si="2"/>
        <v>Yes</v>
      </c>
    </row>
    <row r="154" spans="1:12" x14ac:dyDescent="0.25">
      <c r="A154" s="2" t="s">
        <v>423</v>
      </c>
      <c r="B154" s="11">
        <v>105</v>
      </c>
      <c r="C154" s="12">
        <v>0.03</v>
      </c>
      <c r="D154" s="11">
        <v>105</v>
      </c>
      <c r="E154" s="11">
        <v>75</v>
      </c>
      <c r="F154" s="11">
        <v>25</v>
      </c>
      <c r="G154" s="11">
        <v>5</v>
      </c>
      <c r="H154" s="12">
        <v>0.7</v>
      </c>
      <c r="I154" s="12">
        <v>0.26</v>
      </c>
      <c r="J154" s="12">
        <v>0.04</v>
      </c>
      <c r="L154" t="str">
        <f t="shared" si="2"/>
        <v>No</v>
      </c>
    </row>
    <row r="155" spans="1:12" x14ac:dyDescent="0.25">
      <c r="A155" s="2" t="s">
        <v>424</v>
      </c>
      <c r="B155" s="11">
        <v>125</v>
      </c>
      <c r="C155" s="12">
        <v>0.03</v>
      </c>
      <c r="D155" s="11">
        <v>105</v>
      </c>
      <c r="E155" s="11">
        <v>75</v>
      </c>
      <c r="F155" s="11">
        <v>30</v>
      </c>
      <c r="G155" s="11" t="s">
        <v>488</v>
      </c>
      <c r="H155" s="12">
        <v>0.69</v>
      </c>
      <c r="I155" s="12" t="s">
        <v>488</v>
      </c>
      <c r="J155" s="12" t="s">
        <v>488</v>
      </c>
      <c r="L155" t="str">
        <f t="shared" si="2"/>
        <v>Yes</v>
      </c>
    </row>
    <row r="156" spans="1:12" x14ac:dyDescent="0.25">
      <c r="A156" s="2" t="s">
        <v>425</v>
      </c>
      <c r="B156" s="11">
        <v>5</v>
      </c>
      <c r="C156" s="12">
        <v>0.01</v>
      </c>
      <c r="D156" s="11">
        <v>5</v>
      </c>
      <c r="E156" s="11">
        <v>5</v>
      </c>
      <c r="F156" s="11">
        <v>5</v>
      </c>
      <c r="G156" s="11">
        <v>0</v>
      </c>
      <c r="H156" s="12">
        <v>0.43</v>
      </c>
      <c r="I156" s="12">
        <v>0.56999999999999995</v>
      </c>
      <c r="J156" s="12">
        <v>0</v>
      </c>
      <c r="L156" t="str">
        <f t="shared" si="2"/>
        <v>No</v>
      </c>
    </row>
    <row r="157" spans="1:12" x14ac:dyDescent="0.25">
      <c r="A157" s="2" t="s">
        <v>426</v>
      </c>
      <c r="B157" s="11">
        <v>390</v>
      </c>
      <c r="C157" s="12">
        <v>0.03</v>
      </c>
      <c r="D157" s="11">
        <v>370</v>
      </c>
      <c r="E157" s="11">
        <v>260</v>
      </c>
      <c r="F157" s="11">
        <v>105</v>
      </c>
      <c r="G157" s="11">
        <v>5</v>
      </c>
      <c r="H157" s="12">
        <v>0.7</v>
      </c>
      <c r="I157" s="12">
        <v>0.28000000000000003</v>
      </c>
      <c r="J157" s="12">
        <v>0.02</v>
      </c>
      <c r="L157" t="str">
        <f t="shared" si="2"/>
        <v>No</v>
      </c>
    </row>
    <row r="158" spans="1:12" x14ac:dyDescent="0.25">
      <c r="A158" s="2" t="s">
        <v>427</v>
      </c>
      <c r="B158" s="11">
        <v>80</v>
      </c>
      <c r="C158" s="12">
        <v>0.05</v>
      </c>
      <c r="D158" s="11">
        <v>65</v>
      </c>
      <c r="E158" s="11">
        <v>60</v>
      </c>
      <c r="F158" s="11">
        <v>5</v>
      </c>
      <c r="G158" s="11">
        <v>0</v>
      </c>
      <c r="H158" s="12">
        <v>0.95</v>
      </c>
      <c r="I158" s="12">
        <v>0.05</v>
      </c>
      <c r="J158" s="12">
        <v>0</v>
      </c>
      <c r="L158" t="str">
        <f t="shared" si="2"/>
        <v>No</v>
      </c>
    </row>
    <row r="159" spans="1:12" x14ac:dyDescent="0.25">
      <c r="A159" s="2" t="s">
        <v>428</v>
      </c>
      <c r="B159" s="11">
        <v>120</v>
      </c>
      <c r="C159" s="12">
        <v>0.04</v>
      </c>
      <c r="D159" s="11">
        <v>125</v>
      </c>
      <c r="E159" s="11">
        <v>80</v>
      </c>
      <c r="F159" s="11">
        <v>45</v>
      </c>
      <c r="G159" s="11" t="s">
        <v>488</v>
      </c>
      <c r="H159" s="12">
        <v>0.64</v>
      </c>
      <c r="I159" s="12" t="s">
        <v>488</v>
      </c>
      <c r="J159" s="12" t="s">
        <v>488</v>
      </c>
      <c r="L159" t="str">
        <f t="shared" si="2"/>
        <v>Yes</v>
      </c>
    </row>
    <row r="160" spans="1:12" x14ac:dyDescent="0.25">
      <c r="A160" s="2" t="s">
        <v>429</v>
      </c>
      <c r="B160" s="11">
        <v>145</v>
      </c>
      <c r="C160" s="12">
        <v>0.04</v>
      </c>
      <c r="D160" s="11">
        <v>140</v>
      </c>
      <c r="E160" s="11">
        <v>95</v>
      </c>
      <c r="F160" s="11">
        <v>45</v>
      </c>
      <c r="G160" s="11" t="s">
        <v>488</v>
      </c>
      <c r="H160" s="12">
        <v>0.66</v>
      </c>
      <c r="I160" s="12" t="s">
        <v>488</v>
      </c>
      <c r="J160" s="12" t="s">
        <v>488</v>
      </c>
      <c r="L160" t="str">
        <f t="shared" si="2"/>
        <v>Yes</v>
      </c>
    </row>
    <row r="161" spans="1:12" x14ac:dyDescent="0.25">
      <c r="A161" s="2" t="s">
        <v>430</v>
      </c>
      <c r="B161" s="11">
        <v>155</v>
      </c>
      <c r="C161" s="12">
        <v>0.04</v>
      </c>
      <c r="D161" s="11">
        <v>125</v>
      </c>
      <c r="E161" s="11">
        <v>90</v>
      </c>
      <c r="F161" s="11">
        <v>35</v>
      </c>
      <c r="G161" s="11" t="s">
        <v>488</v>
      </c>
      <c r="H161" s="12">
        <v>0.71</v>
      </c>
      <c r="I161" s="12" t="s">
        <v>488</v>
      </c>
      <c r="J161" s="12" t="s">
        <v>488</v>
      </c>
      <c r="L161" t="str">
        <f t="shared" si="2"/>
        <v>Yes</v>
      </c>
    </row>
    <row r="162" spans="1:12" x14ac:dyDescent="0.25">
      <c r="A162" s="2" t="s">
        <v>431</v>
      </c>
      <c r="B162" s="11">
        <v>10</v>
      </c>
      <c r="C162" s="12">
        <v>0.03</v>
      </c>
      <c r="D162" s="11">
        <v>15</v>
      </c>
      <c r="E162" s="11">
        <v>10</v>
      </c>
      <c r="F162" s="11" t="s">
        <v>488</v>
      </c>
      <c r="G162" s="11">
        <v>0</v>
      </c>
      <c r="H162" s="12" t="s">
        <v>488</v>
      </c>
      <c r="I162" s="12" t="s">
        <v>488</v>
      </c>
      <c r="J162" s="12">
        <v>0</v>
      </c>
      <c r="L162" t="str">
        <f t="shared" si="2"/>
        <v>Yes</v>
      </c>
    </row>
    <row r="163" spans="1:12" x14ac:dyDescent="0.25">
      <c r="A163" s="2" t="s">
        <v>432</v>
      </c>
      <c r="B163" s="11">
        <v>515</v>
      </c>
      <c r="C163" s="12">
        <v>0.04</v>
      </c>
      <c r="D163" s="11">
        <v>470</v>
      </c>
      <c r="E163" s="11">
        <v>340</v>
      </c>
      <c r="F163" s="11">
        <v>130</v>
      </c>
      <c r="G163" s="11">
        <v>5</v>
      </c>
      <c r="H163" s="12">
        <v>0.72</v>
      </c>
      <c r="I163" s="12">
        <v>0.28000000000000003</v>
      </c>
      <c r="J163" s="12">
        <v>0.01</v>
      </c>
      <c r="L163" t="str">
        <f t="shared" si="2"/>
        <v>No</v>
      </c>
    </row>
    <row r="164" spans="1:12" x14ac:dyDescent="0.25">
      <c r="A164" s="2" t="s">
        <v>433</v>
      </c>
      <c r="B164" s="11">
        <v>20</v>
      </c>
      <c r="C164" s="12">
        <v>0.01</v>
      </c>
      <c r="D164" s="11">
        <v>20</v>
      </c>
      <c r="E164" s="11">
        <v>20</v>
      </c>
      <c r="F164" s="11" t="s">
        <v>488</v>
      </c>
      <c r="G164" s="11">
        <v>0</v>
      </c>
      <c r="H164" s="12" t="s">
        <v>488</v>
      </c>
      <c r="I164" s="12" t="s">
        <v>488</v>
      </c>
      <c r="J164" s="12">
        <v>0</v>
      </c>
      <c r="L164" t="str">
        <f t="shared" si="2"/>
        <v>Yes</v>
      </c>
    </row>
    <row r="165" spans="1:12" x14ac:dyDescent="0.25">
      <c r="A165" s="2" t="s">
        <v>434</v>
      </c>
      <c r="B165" s="11">
        <v>40</v>
      </c>
      <c r="C165" s="12">
        <v>0.01</v>
      </c>
      <c r="D165" s="11">
        <v>40</v>
      </c>
      <c r="E165" s="11">
        <v>25</v>
      </c>
      <c r="F165" s="11">
        <v>10</v>
      </c>
      <c r="G165" s="11" t="s">
        <v>488</v>
      </c>
      <c r="H165" s="12">
        <v>0.68</v>
      </c>
      <c r="I165" s="12" t="s">
        <v>488</v>
      </c>
      <c r="J165" s="12" t="s">
        <v>488</v>
      </c>
      <c r="L165" t="str">
        <f t="shared" si="2"/>
        <v>Yes</v>
      </c>
    </row>
    <row r="166" spans="1:12" x14ac:dyDescent="0.25">
      <c r="A166" s="2" t="s">
        <v>435</v>
      </c>
      <c r="B166" s="11">
        <v>40</v>
      </c>
      <c r="C166" s="12">
        <v>0.01</v>
      </c>
      <c r="D166" s="11">
        <v>40</v>
      </c>
      <c r="E166" s="11">
        <v>20</v>
      </c>
      <c r="F166" s="11">
        <v>15</v>
      </c>
      <c r="G166" s="11" t="s">
        <v>488</v>
      </c>
      <c r="H166" s="12">
        <v>0.56000000000000005</v>
      </c>
      <c r="I166" s="12" t="s">
        <v>488</v>
      </c>
      <c r="J166" s="12" t="s">
        <v>488</v>
      </c>
      <c r="L166" t="str">
        <f t="shared" si="2"/>
        <v>Yes</v>
      </c>
    </row>
    <row r="167" spans="1:12" x14ac:dyDescent="0.25">
      <c r="A167" s="2" t="s">
        <v>436</v>
      </c>
      <c r="B167" s="11">
        <v>50</v>
      </c>
      <c r="C167" s="12">
        <v>0.01</v>
      </c>
      <c r="D167" s="11">
        <v>40</v>
      </c>
      <c r="E167" s="11">
        <v>25</v>
      </c>
      <c r="F167" s="11">
        <v>15</v>
      </c>
      <c r="G167" s="11" t="s">
        <v>488</v>
      </c>
      <c r="H167" s="12">
        <v>0.62</v>
      </c>
      <c r="I167" s="12" t="s">
        <v>488</v>
      </c>
      <c r="J167" s="12" t="s">
        <v>488</v>
      </c>
      <c r="L167" t="str">
        <f t="shared" si="2"/>
        <v>Yes</v>
      </c>
    </row>
    <row r="168" spans="1:12" x14ac:dyDescent="0.25">
      <c r="A168" s="2" t="s">
        <v>437</v>
      </c>
      <c r="B168" s="11">
        <v>5</v>
      </c>
      <c r="C168" s="12">
        <v>0.01</v>
      </c>
      <c r="D168" s="11">
        <v>5</v>
      </c>
      <c r="E168" s="11">
        <v>5</v>
      </c>
      <c r="F168" s="11" t="s">
        <v>488</v>
      </c>
      <c r="G168" s="11">
        <v>0</v>
      </c>
      <c r="H168" s="12" t="s">
        <v>488</v>
      </c>
      <c r="I168" s="12" t="s">
        <v>488</v>
      </c>
      <c r="J168" s="12">
        <v>0</v>
      </c>
      <c r="L168" t="str">
        <f t="shared" si="2"/>
        <v>Yes</v>
      </c>
    </row>
    <row r="169" spans="1:12" x14ac:dyDescent="0.25">
      <c r="A169" s="2" t="s">
        <v>438</v>
      </c>
      <c r="B169" s="11">
        <v>155</v>
      </c>
      <c r="C169" s="12">
        <v>0.01</v>
      </c>
      <c r="D169" s="11">
        <v>145</v>
      </c>
      <c r="E169" s="11">
        <v>100</v>
      </c>
      <c r="F169" s="11">
        <v>45</v>
      </c>
      <c r="G169" s="11">
        <v>5</v>
      </c>
      <c r="H169" s="12">
        <v>0.67</v>
      </c>
      <c r="I169" s="12">
        <v>0.3</v>
      </c>
      <c r="J169" s="12">
        <v>0.03</v>
      </c>
      <c r="L169" t="str">
        <f t="shared" si="2"/>
        <v>No</v>
      </c>
    </row>
    <row r="170" spans="1:12" x14ac:dyDescent="0.25">
      <c r="A170" s="2" t="s">
        <v>439</v>
      </c>
      <c r="B170" s="11">
        <v>5</v>
      </c>
      <c r="C170" s="12">
        <v>0</v>
      </c>
      <c r="D170" s="11">
        <v>5</v>
      </c>
      <c r="E170" s="11">
        <v>5</v>
      </c>
      <c r="F170" s="11">
        <v>0</v>
      </c>
      <c r="G170" s="11">
        <v>0</v>
      </c>
      <c r="H170" s="12">
        <v>1</v>
      </c>
      <c r="I170" s="12">
        <v>0</v>
      </c>
      <c r="J170" s="12">
        <v>0</v>
      </c>
      <c r="L170" t="str">
        <f t="shared" si="2"/>
        <v>No</v>
      </c>
    </row>
    <row r="171" spans="1:12" x14ac:dyDescent="0.25">
      <c r="A171" s="2" t="s">
        <v>440</v>
      </c>
      <c r="B171" s="11">
        <v>10</v>
      </c>
      <c r="C171" s="12">
        <v>0</v>
      </c>
      <c r="D171" s="11">
        <v>10</v>
      </c>
      <c r="E171" s="11">
        <v>10</v>
      </c>
      <c r="F171" s="11">
        <v>0</v>
      </c>
      <c r="G171" s="11">
        <v>0</v>
      </c>
      <c r="H171" s="12">
        <v>1</v>
      </c>
      <c r="I171" s="12">
        <v>0</v>
      </c>
      <c r="J171" s="12">
        <v>0</v>
      </c>
      <c r="L171" t="str">
        <f t="shared" si="2"/>
        <v>No</v>
      </c>
    </row>
    <row r="172" spans="1:12" x14ac:dyDescent="0.25">
      <c r="A172" s="2" t="s">
        <v>441</v>
      </c>
      <c r="B172" s="11">
        <v>10</v>
      </c>
      <c r="C172" s="12">
        <v>0</v>
      </c>
      <c r="D172" s="11">
        <v>10</v>
      </c>
      <c r="E172" s="11">
        <v>5</v>
      </c>
      <c r="F172" s="11" t="s">
        <v>488</v>
      </c>
      <c r="G172" s="11">
        <v>0</v>
      </c>
      <c r="H172" s="12" t="s">
        <v>488</v>
      </c>
      <c r="I172" s="12" t="s">
        <v>488</v>
      </c>
      <c r="J172" s="12">
        <v>0</v>
      </c>
      <c r="L172" t="str">
        <f t="shared" si="2"/>
        <v>Yes</v>
      </c>
    </row>
    <row r="173" spans="1:12" x14ac:dyDescent="0.25">
      <c r="A173" s="2" t="s">
        <v>442</v>
      </c>
      <c r="B173" s="11">
        <v>10</v>
      </c>
      <c r="C173" s="12">
        <v>0</v>
      </c>
      <c r="D173" s="11">
        <v>10</v>
      </c>
      <c r="E173" s="11">
        <v>5</v>
      </c>
      <c r="F173" s="11">
        <v>5</v>
      </c>
      <c r="G173" s="11">
        <v>0</v>
      </c>
      <c r="H173" s="12">
        <v>0.6</v>
      </c>
      <c r="I173" s="12">
        <v>0.4</v>
      </c>
      <c r="J173" s="12">
        <v>0</v>
      </c>
      <c r="L173" t="str">
        <f t="shared" si="2"/>
        <v>No</v>
      </c>
    </row>
    <row r="174" spans="1:12" x14ac:dyDescent="0.25">
      <c r="A174" s="2" t="s">
        <v>443</v>
      </c>
      <c r="B174" s="11" t="s">
        <v>488</v>
      </c>
      <c r="C174" s="12" t="s">
        <v>488</v>
      </c>
      <c r="D174" s="11">
        <v>0</v>
      </c>
      <c r="E174" s="11">
        <v>0</v>
      </c>
      <c r="F174" s="11">
        <v>0</v>
      </c>
      <c r="G174" s="11">
        <v>0</v>
      </c>
      <c r="H174" s="12">
        <v>0</v>
      </c>
      <c r="I174" s="12">
        <v>0</v>
      </c>
      <c r="J174" s="12">
        <v>0</v>
      </c>
      <c r="L174" t="str">
        <f t="shared" si="2"/>
        <v>Yes</v>
      </c>
    </row>
    <row r="175" spans="1:12" x14ac:dyDescent="0.25">
      <c r="A175" s="2" t="s">
        <v>444</v>
      </c>
      <c r="B175" s="11">
        <v>30</v>
      </c>
      <c r="C175" s="12">
        <v>0</v>
      </c>
      <c r="D175" s="11">
        <v>30</v>
      </c>
      <c r="E175" s="11">
        <v>25</v>
      </c>
      <c r="F175" s="11">
        <v>5</v>
      </c>
      <c r="G175" s="11">
        <v>0</v>
      </c>
      <c r="H175" s="12">
        <v>0.79</v>
      </c>
      <c r="I175" s="12">
        <v>0.21</v>
      </c>
      <c r="J175" s="12">
        <v>0</v>
      </c>
      <c r="L175" t="str">
        <f t="shared" si="2"/>
        <v>No</v>
      </c>
    </row>
    <row r="176" spans="1:12" x14ac:dyDescent="0.25">
      <c r="A176" s="2" t="s">
        <v>445</v>
      </c>
      <c r="B176" s="11">
        <v>35</v>
      </c>
      <c r="C176" s="12">
        <v>0.02</v>
      </c>
      <c r="D176" s="11">
        <v>25</v>
      </c>
      <c r="E176" s="11">
        <v>20</v>
      </c>
      <c r="F176" s="11" t="s">
        <v>488</v>
      </c>
      <c r="G176" s="11" t="s">
        <v>488</v>
      </c>
      <c r="H176" s="12">
        <v>0.88</v>
      </c>
      <c r="I176" s="12" t="s">
        <v>488</v>
      </c>
      <c r="J176" s="12" t="s">
        <v>488</v>
      </c>
      <c r="L176" t="str">
        <f t="shared" si="2"/>
        <v>Yes</v>
      </c>
    </row>
    <row r="177" spans="1:12" x14ac:dyDescent="0.25">
      <c r="A177" s="2" t="s">
        <v>446</v>
      </c>
      <c r="B177" s="11">
        <v>55</v>
      </c>
      <c r="C177" s="12">
        <v>0.02</v>
      </c>
      <c r="D177" s="11">
        <v>60</v>
      </c>
      <c r="E177" s="11">
        <v>45</v>
      </c>
      <c r="F177" s="11">
        <v>15</v>
      </c>
      <c r="G177" s="11">
        <v>0</v>
      </c>
      <c r="H177" s="12">
        <v>0.74</v>
      </c>
      <c r="I177" s="12">
        <v>0.26</v>
      </c>
      <c r="J177" s="12">
        <v>0</v>
      </c>
      <c r="L177" t="str">
        <f t="shared" si="2"/>
        <v>No</v>
      </c>
    </row>
    <row r="178" spans="1:12" x14ac:dyDescent="0.25">
      <c r="A178" s="2" t="s">
        <v>447</v>
      </c>
      <c r="B178" s="11">
        <v>70</v>
      </c>
      <c r="C178" s="12">
        <v>0.02</v>
      </c>
      <c r="D178" s="11">
        <v>60</v>
      </c>
      <c r="E178" s="11">
        <v>45</v>
      </c>
      <c r="F178" s="11">
        <v>15</v>
      </c>
      <c r="G178" s="11">
        <v>0</v>
      </c>
      <c r="H178" s="12">
        <v>0.73</v>
      </c>
      <c r="I178" s="12">
        <v>0.27</v>
      </c>
      <c r="J178" s="12">
        <v>0</v>
      </c>
      <c r="L178" t="str">
        <f t="shared" si="2"/>
        <v>No</v>
      </c>
    </row>
    <row r="179" spans="1:12" x14ac:dyDescent="0.25">
      <c r="A179" s="2" t="s">
        <v>448</v>
      </c>
      <c r="B179" s="11">
        <v>100</v>
      </c>
      <c r="C179" s="12">
        <v>0.02</v>
      </c>
      <c r="D179" s="11">
        <v>85</v>
      </c>
      <c r="E179" s="11">
        <v>60</v>
      </c>
      <c r="F179" s="11">
        <v>20</v>
      </c>
      <c r="G179" s="11" t="s">
        <v>488</v>
      </c>
      <c r="H179" s="12">
        <v>0.72</v>
      </c>
      <c r="I179" s="12" t="s">
        <v>488</v>
      </c>
      <c r="J179" s="12" t="s">
        <v>488</v>
      </c>
      <c r="L179" t="str">
        <f t="shared" si="2"/>
        <v>Yes</v>
      </c>
    </row>
    <row r="180" spans="1:12" x14ac:dyDescent="0.25">
      <c r="A180" s="2" t="s">
        <v>449</v>
      </c>
      <c r="B180" s="11">
        <v>10</v>
      </c>
      <c r="C180" s="12">
        <v>0.02</v>
      </c>
      <c r="D180" s="11">
        <v>15</v>
      </c>
      <c r="E180" s="11">
        <v>10</v>
      </c>
      <c r="F180" s="11" t="s">
        <v>488</v>
      </c>
      <c r="G180" s="11" t="s">
        <v>488</v>
      </c>
      <c r="H180" s="12">
        <v>0.77</v>
      </c>
      <c r="I180" s="12" t="s">
        <v>488</v>
      </c>
      <c r="J180" s="12" t="s">
        <v>488</v>
      </c>
      <c r="L180" t="str">
        <f t="shared" si="2"/>
        <v>Yes</v>
      </c>
    </row>
    <row r="181" spans="1:12" x14ac:dyDescent="0.25">
      <c r="A181" s="2" t="s">
        <v>450</v>
      </c>
      <c r="B181" s="11">
        <v>275</v>
      </c>
      <c r="C181" s="12">
        <v>0.02</v>
      </c>
      <c r="D181" s="11">
        <v>245</v>
      </c>
      <c r="E181" s="11">
        <v>185</v>
      </c>
      <c r="F181" s="11">
        <v>60</v>
      </c>
      <c r="G181" s="11">
        <v>5</v>
      </c>
      <c r="H181" s="12">
        <v>0.75</v>
      </c>
      <c r="I181" s="12">
        <v>0.24</v>
      </c>
      <c r="J181" s="12">
        <v>0.01</v>
      </c>
      <c r="L181" t="str">
        <f t="shared" si="2"/>
        <v>No</v>
      </c>
    </row>
    <row r="182" spans="1:12" x14ac:dyDescent="0.25">
      <c r="A182" s="2" t="s">
        <v>451</v>
      </c>
      <c r="B182" s="11">
        <v>100</v>
      </c>
      <c r="C182" s="12">
        <v>0.06</v>
      </c>
      <c r="D182" s="11">
        <v>80</v>
      </c>
      <c r="E182" s="11">
        <v>70</v>
      </c>
      <c r="F182" s="11">
        <v>10</v>
      </c>
      <c r="G182" s="11">
        <v>0</v>
      </c>
      <c r="H182" s="12">
        <v>0.89</v>
      </c>
      <c r="I182" s="12">
        <v>0.11</v>
      </c>
      <c r="J182" s="12">
        <v>0</v>
      </c>
      <c r="L182" t="str">
        <f t="shared" si="2"/>
        <v>No</v>
      </c>
    </row>
    <row r="183" spans="1:12" x14ac:dyDescent="0.25">
      <c r="A183" s="2" t="s">
        <v>452</v>
      </c>
      <c r="B183" s="11">
        <v>200</v>
      </c>
      <c r="C183" s="12">
        <v>0.06</v>
      </c>
      <c r="D183" s="11">
        <v>200</v>
      </c>
      <c r="E183" s="11">
        <v>120</v>
      </c>
      <c r="F183" s="11">
        <v>80</v>
      </c>
      <c r="G183" s="11">
        <v>5</v>
      </c>
      <c r="H183" s="12">
        <v>0.6</v>
      </c>
      <c r="I183" s="12">
        <v>0.39</v>
      </c>
      <c r="J183" s="12">
        <v>0.01</v>
      </c>
      <c r="L183" t="str">
        <f t="shared" si="2"/>
        <v>No</v>
      </c>
    </row>
    <row r="184" spans="1:12" x14ac:dyDescent="0.25">
      <c r="A184" s="2" t="s">
        <v>453</v>
      </c>
      <c r="B184" s="11">
        <v>200</v>
      </c>
      <c r="C184" s="12">
        <v>0.05</v>
      </c>
      <c r="D184" s="11">
        <v>200</v>
      </c>
      <c r="E184" s="11">
        <v>135</v>
      </c>
      <c r="F184" s="11">
        <v>60</v>
      </c>
      <c r="G184" s="11">
        <v>5</v>
      </c>
      <c r="H184" s="12">
        <v>0.67</v>
      </c>
      <c r="I184" s="12">
        <v>0.28999999999999998</v>
      </c>
      <c r="J184" s="12">
        <v>0.04</v>
      </c>
      <c r="L184" t="str">
        <f t="shared" si="2"/>
        <v>No</v>
      </c>
    </row>
    <row r="185" spans="1:12" x14ac:dyDescent="0.25">
      <c r="A185" s="2" t="s">
        <v>454</v>
      </c>
      <c r="B185" s="11">
        <v>270</v>
      </c>
      <c r="C185" s="12">
        <v>0.06</v>
      </c>
      <c r="D185" s="11">
        <v>225</v>
      </c>
      <c r="E185" s="11">
        <v>155</v>
      </c>
      <c r="F185" s="11">
        <v>70</v>
      </c>
      <c r="G185" s="11" t="s">
        <v>488</v>
      </c>
      <c r="H185" s="12">
        <v>0.69</v>
      </c>
      <c r="I185" s="12" t="s">
        <v>488</v>
      </c>
      <c r="J185" s="12" t="s">
        <v>488</v>
      </c>
      <c r="L185" t="str">
        <f t="shared" si="2"/>
        <v>Yes</v>
      </c>
    </row>
    <row r="186" spans="1:12" x14ac:dyDescent="0.25">
      <c r="A186" s="2" t="s">
        <v>455</v>
      </c>
      <c r="B186" s="11">
        <v>20</v>
      </c>
      <c r="C186" s="12">
        <v>0.05</v>
      </c>
      <c r="D186" s="11">
        <v>25</v>
      </c>
      <c r="E186" s="11">
        <v>15</v>
      </c>
      <c r="F186" s="11">
        <v>10</v>
      </c>
      <c r="G186" s="11">
        <v>0</v>
      </c>
      <c r="H186" s="12">
        <v>0.64</v>
      </c>
      <c r="I186" s="12">
        <v>0.36</v>
      </c>
      <c r="J186" s="12">
        <v>0</v>
      </c>
      <c r="L186" t="str">
        <f t="shared" si="2"/>
        <v>No</v>
      </c>
    </row>
    <row r="187" spans="1:12" x14ac:dyDescent="0.25">
      <c r="A187" s="2" t="s">
        <v>456</v>
      </c>
      <c r="B187" s="11">
        <v>795</v>
      </c>
      <c r="C187" s="12">
        <v>0.06</v>
      </c>
      <c r="D187" s="11">
        <v>730</v>
      </c>
      <c r="E187" s="11">
        <v>495</v>
      </c>
      <c r="F187" s="11">
        <v>220</v>
      </c>
      <c r="G187" s="11">
        <v>10</v>
      </c>
      <c r="H187" s="12">
        <v>0.68</v>
      </c>
      <c r="I187" s="12">
        <v>0.3</v>
      </c>
      <c r="J187" s="12">
        <v>0.02</v>
      </c>
      <c r="L187" t="str">
        <f t="shared" si="2"/>
        <v>No</v>
      </c>
    </row>
    <row r="188" spans="1:12" x14ac:dyDescent="0.25">
      <c r="A188" s="2" t="s">
        <v>457</v>
      </c>
      <c r="B188" s="11">
        <v>25</v>
      </c>
      <c r="C188" s="12">
        <v>0.02</v>
      </c>
      <c r="D188" s="11">
        <v>25</v>
      </c>
      <c r="E188" s="11">
        <v>20</v>
      </c>
      <c r="F188" s="11">
        <v>5</v>
      </c>
      <c r="G188" s="11" t="s">
        <v>488</v>
      </c>
      <c r="H188" s="12">
        <v>0.75</v>
      </c>
      <c r="I188" s="12" t="s">
        <v>488</v>
      </c>
      <c r="J188" s="12" t="s">
        <v>488</v>
      </c>
      <c r="L188" t="str">
        <f t="shared" si="2"/>
        <v>Yes</v>
      </c>
    </row>
    <row r="189" spans="1:12" x14ac:dyDescent="0.25">
      <c r="A189" s="2" t="s">
        <v>458</v>
      </c>
      <c r="B189" s="11">
        <v>55</v>
      </c>
      <c r="C189" s="12">
        <v>0.02</v>
      </c>
      <c r="D189" s="11">
        <v>55</v>
      </c>
      <c r="E189" s="11">
        <v>40</v>
      </c>
      <c r="F189" s="11">
        <v>15</v>
      </c>
      <c r="G189" s="11">
        <v>0</v>
      </c>
      <c r="H189" s="12">
        <v>0.7</v>
      </c>
      <c r="I189" s="12">
        <v>0.3</v>
      </c>
      <c r="J189" s="12">
        <v>0</v>
      </c>
      <c r="L189" t="str">
        <f t="shared" si="2"/>
        <v>No</v>
      </c>
    </row>
    <row r="190" spans="1:12" x14ac:dyDescent="0.25">
      <c r="A190" s="2" t="s">
        <v>459</v>
      </c>
      <c r="B190" s="11">
        <v>70</v>
      </c>
      <c r="C190" s="12">
        <v>0.02</v>
      </c>
      <c r="D190" s="11">
        <v>60</v>
      </c>
      <c r="E190" s="11">
        <v>40</v>
      </c>
      <c r="F190" s="11">
        <v>20</v>
      </c>
      <c r="G190" s="11" t="s">
        <v>488</v>
      </c>
      <c r="H190" s="12">
        <v>0.66</v>
      </c>
      <c r="I190" s="12" t="s">
        <v>488</v>
      </c>
      <c r="J190" s="12" t="s">
        <v>488</v>
      </c>
      <c r="L190" t="str">
        <f t="shared" si="2"/>
        <v>Yes</v>
      </c>
    </row>
    <row r="191" spans="1:12" x14ac:dyDescent="0.25">
      <c r="A191" s="2" t="s">
        <v>460</v>
      </c>
      <c r="B191" s="11">
        <v>70</v>
      </c>
      <c r="C191" s="12">
        <v>0.02</v>
      </c>
      <c r="D191" s="11">
        <v>65</v>
      </c>
      <c r="E191" s="11">
        <v>45</v>
      </c>
      <c r="F191" s="11">
        <v>20</v>
      </c>
      <c r="G191" s="11" t="s">
        <v>488</v>
      </c>
      <c r="H191" s="12">
        <v>0.65</v>
      </c>
      <c r="I191" s="12" t="s">
        <v>488</v>
      </c>
      <c r="J191" s="12" t="s">
        <v>488</v>
      </c>
      <c r="L191" t="str">
        <f t="shared" si="2"/>
        <v>Yes</v>
      </c>
    </row>
    <row r="192" spans="1:12" x14ac:dyDescent="0.25">
      <c r="A192" s="2" t="s">
        <v>461</v>
      </c>
      <c r="B192" s="11">
        <v>5</v>
      </c>
      <c r="C192" s="12">
        <v>0.01</v>
      </c>
      <c r="D192" s="11">
        <v>5</v>
      </c>
      <c r="E192" s="11">
        <v>5</v>
      </c>
      <c r="F192" s="11" t="s">
        <v>488</v>
      </c>
      <c r="G192" s="11">
        <v>0</v>
      </c>
      <c r="H192" s="12" t="s">
        <v>488</v>
      </c>
      <c r="I192" s="12" t="s">
        <v>488</v>
      </c>
      <c r="J192" s="12">
        <v>0</v>
      </c>
      <c r="L192" t="str">
        <f t="shared" si="2"/>
        <v>Yes</v>
      </c>
    </row>
    <row r="193" spans="1:12" x14ac:dyDescent="0.25">
      <c r="A193" s="2" t="s">
        <v>462</v>
      </c>
      <c r="B193" s="11">
        <v>225</v>
      </c>
      <c r="C193" s="12">
        <v>0.02</v>
      </c>
      <c r="D193" s="11">
        <v>215</v>
      </c>
      <c r="E193" s="11">
        <v>145</v>
      </c>
      <c r="F193" s="11">
        <v>65</v>
      </c>
      <c r="G193" s="11">
        <v>5</v>
      </c>
      <c r="H193" s="12">
        <v>0.68</v>
      </c>
      <c r="I193" s="12">
        <v>0.3</v>
      </c>
      <c r="J193" s="12">
        <v>0.02</v>
      </c>
      <c r="L193" t="str">
        <f t="shared" si="2"/>
        <v>No</v>
      </c>
    </row>
    <row r="194" spans="1:12" x14ac:dyDescent="0.25">
      <c r="A194" s="2" t="s">
        <v>264</v>
      </c>
      <c r="B194" s="11">
        <v>1750</v>
      </c>
      <c r="C194" s="12">
        <v>1</v>
      </c>
      <c r="D194" s="11">
        <v>1405</v>
      </c>
      <c r="E194" s="11">
        <v>1185</v>
      </c>
      <c r="F194" s="11">
        <v>175</v>
      </c>
      <c r="G194" s="11">
        <v>45</v>
      </c>
      <c r="H194" s="12">
        <v>0.84</v>
      </c>
      <c r="I194" s="12">
        <v>0.12</v>
      </c>
      <c r="J194" s="12">
        <v>0.03</v>
      </c>
      <c r="L194" t="str">
        <f t="shared" si="2"/>
        <v>No</v>
      </c>
    </row>
    <row r="195" spans="1:12" x14ac:dyDescent="0.25">
      <c r="A195" s="2" t="s">
        <v>265</v>
      </c>
      <c r="B195" s="11">
        <v>3375</v>
      </c>
      <c r="C195" s="12">
        <v>1</v>
      </c>
      <c r="D195" s="11">
        <v>3470</v>
      </c>
      <c r="E195" s="11">
        <v>2290</v>
      </c>
      <c r="F195" s="11">
        <v>1115</v>
      </c>
      <c r="G195" s="11">
        <v>70</v>
      </c>
      <c r="H195" s="12">
        <v>0.66</v>
      </c>
      <c r="I195" s="12">
        <v>0.32</v>
      </c>
      <c r="J195" s="12">
        <v>0.02</v>
      </c>
      <c r="L195" t="str">
        <f t="shared" ref="L195:L217" si="3">IF(OR(B195 = "[c]", C195 = "[c]", D195 = "[c]", E195 = "[c]", F195 = "[c]", G195 = "[c]", H195 = "[c]", I195 = "[c]", J195 = "[c]"), "Yes", "No")</f>
        <v>No</v>
      </c>
    </row>
    <row r="196" spans="1:12" x14ac:dyDescent="0.25">
      <c r="A196" s="2" t="s">
        <v>266</v>
      </c>
      <c r="B196" s="11">
        <v>3935</v>
      </c>
      <c r="C196" s="12">
        <v>1</v>
      </c>
      <c r="D196" s="11">
        <v>3725</v>
      </c>
      <c r="E196" s="11">
        <v>2490</v>
      </c>
      <c r="F196" s="11">
        <v>1155</v>
      </c>
      <c r="G196" s="11">
        <v>85</v>
      </c>
      <c r="H196" s="12">
        <v>0.67</v>
      </c>
      <c r="I196" s="12">
        <v>0.31</v>
      </c>
      <c r="J196" s="12">
        <v>0.02</v>
      </c>
      <c r="L196" t="str">
        <f t="shared" si="3"/>
        <v>No</v>
      </c>
    </row>
    <row r="197" spans="1:12" x14ac:dyDescent="0.25">
      <c r="A197" s="2" t="s">
        <v>267</v>
      </c>
      <c r="B197" s="11">
        <v>4470</v>
      </c>
      <c r="C197" s="12">
        <v>1</v>
      </c>
      <c r="D197" s="11">
        <v>3810</v>
      </c>
      <c r="E197" s="11">
        <v>2615</v>
      </c>
      <c r="F197" s="11">
        <v>1120</v>
      </c>
      <c r="G197" s="11">
        <v>80</v>
      </c>
      <c r="H197" s="12">
        <v>0.69</v>
      </c>
      <c r="I197" s="12">
        <v>0.28999999999999998</v>
      </c>
      <c r="J197" s="12">
        <v>0.02</v>
      </c>
      <c r="L197" t="str">
        <f t="shared" si="3"/>
        <v>No</v>
      </c>
    </row>
    <row r="198" spans="1:12" x14ac:dyDescent="0.25">
      <c r="A198" s="2" t="s">
        <v>268</v>
      </c>
      <c r="B198" s="11">
        <v>425</v>
      </c>
      <c r="C198" s="12">
        <v>1</v>
      </c>
      <c r="D198" s="11">
        <v>380</v>
      </c>
      <c r="E198" s="11">
        <v>265</v>
      </c>
      <c r="F198" s="11">
        <v>110</v>
      </c>
      <c r="G198" s="11">
        <v>5</v>
      </c>
      <c r="H198" s="12">
        <v>0.7</v>
      </c>
      <c r="I198" s="12">
        <v>0.28000000000000003</v>
      </c>
      <c r="J198" s="12">
        <v>0.01</v>
      </c>
      <c r="L198" t="str">
        <f t="shared" si="3"/>
        <v>No</v>
      </c>
    </row>
    <row r="199" spans="1:12" x14ac:dyDescent="0.25">
      <c r="A199" s="2" t="s">
        <v>269</v>
      </c>
      <c r="B199" s="11">
        <v>13955</v>
      </c>
      <c r="C199" s="12">
        <v>1</v>
      </c>
      <c r="D199" s="11">
        <v>12795</v>
      </c>
      <c r="E199" s="11">
        <v>8845</v>
      </c>
      <c r="F199" s="11">
        <v>3670</v>
      </c>
      <c r="G199" s="11">
        <v>280</v>
      </c>
      <c r="H199" s="12">
        <v>0.69</v>
      </c>
      <c r="I199" s="12">
        <v>0.28999999999999998</v>
      </c>
      <c r="J199" s="12">
        <v>0.02</v>
      </c>
      <c r="L199" t="str">
        <f t="shared" si="3"/>
        <v>No</v>
      </c>
    </row>
    <row r="200" spans="1:12" x14ac:dyDescent="0.25">
      <c r="A200" s="2" t="s">
        <v>463</v>
      </c>
      <c r="B200" s="11">
        <v>0</v>
      </c>
      <c r="C200" s="12">
        <v>0</v>
      </c>
      <c r="D200" s="11">
        <v>0</v>
      </c>
      <c r="E200" s="11">
        <v>0</v>
      </c>
      <c r="F200" s="11">
        <v>0</v>
      </c>
      <c r="G200" s="11">
        <v>0</v>
      </c>
      <c r="H200" s="12">
        <v>0</v>
      </c>
      <c r="I200" s="12">
        <v>0</v>
      </c>
      <c r="J200" s="12">
        <v>0</v>
      </c>
      <c r="L200" t="str">
        <f t="shared" si="3"/>
        <v>No</v>
      </c>
    </row>
    <row r="201" spans="1:12" x14ac:dyDescent="0.25">
      <c r="A201" s="2" t="s">
        <v>464</v>
      </c>
      <c r="B201" s="11" t="s">
        <v>488</v>
      </c>
      <c r="C201" s="12" t="s">
        <v>488</v>
      </c>
      <c r="D201" s="11" t="s">
        <v>488</v>
      </c>
      <c r="E201" s="11" t="s">
        <v>488</v>
      </c>
      <c r="F201" s="11">
        <v>0</v>
      </c>
      <c r="G201" s="11">
        <v>0</v>
      </c>
      <c r="H201" s="12" t="s">
        <v>488</v>
      </c>
      <c r="I201" s="12">
        <v>0</v>
      </c>
      <c r="J201" s="12">
        <v>0</v>
      </c>
      <c r="L201" t="str">
        <f t="shared" si="3"/>
        <v>Yes</v>
      </c>
    </row>
    <row r="202" spans="1:12" x14ac:dyDescent="0.25">
      <c r="A202" s="2" t="s">
        <v>465</v>
      </c>
      <c r="B202" s="11" t="s">
        <v>488</v>
      </c>
      <c r="C202" s="12" t="s">
        <v>488</v>
      </c>
      <c r="D202" s="11" t="s">
        <v>488</v>
      </c>
      <c r="E202" s="11" t="s">
        <v>488</v>
      </c>
      <c r="F202" s="11">
        <v>0</v>
      </c>
      <c r="G202" s="11">
        <v>0</v>
      </c>
      <c r="H202" s="12" t="s">
        <v>488</v>
      </c>
      <c r="I202" s="12">
        <v>0</v>
      </c>
      <c r="J202" s="12">
        <v>0</v>
      </c>
      <c r="L202" t="str">
        <f t="shared" si="3"/>
        <v>Yes</v>
      </c>
    </row>
    <row r="203" spans="1:12" x14ac:dyDescent="0.25">
      <c r="A203" s="2" t="s">
        <v>466</v>
      </c>
      <c r="B203" s="11" t="s">
        <v>488</v>
      </c>
      <c r="C203" s="12" t="s">
        <v>488</v>
      </c>
      <c r="D203" s="11" t="s">
        <v>488</v>
      </c>
      <c r="E203" s="11" t="s">
        <v>488</v>
      </c>
      <c r="F203" s="11">
        <v>0</v>
      </c>
      <c r="G203" s="11">
        <v>0</v>
      </c>
      <c r="H203" s="12" t="s">
        <v>488</v>
      </c>
      <c r="I203" s="12">
        <v>0</v>
      </c>
      <c r="J203" s="12">
        <v>0</v>
      </c>
      <c r="L203" t="str">
        <f t="shared" si="3"/>
        <v>Yes</v>
      </c>
    </row>
    <row r="204" spans="1:12" x14ac:dyDescent="0.25">
      <c r="A204" s="2" t="s">
        <v>467</v>
      </c>
      <c r="B204" s="11">
        <v>0</v>
      </c>
      <c r="C204" s="12">
        <v>0</v>
      </c>
      <c r="D204" s="11">
        <v>0</v>
      </c>
      <c r="E204" s="11">
        <v>0</v>
      </c>
      <c r="F204" s="11">
        <v>0</v>
      </c>
      <c r="G204" s="11">
        <v>0</v>
      </c>
      <c r="H204" s="12">
        <v>0</v>
      </c>
      <c r="I204" s="12">
        <v>0</v>
      </c>
      <c r="J204" s="12">
        <v>0</v>
      </c>
      <c r="L204" t="str">
        <f t="shared" si="3"/>
        <v>No</v>
      </c>
    </row>
    <row r="205" spans="1:12" x14ac:dyDescent="0.25">
      <c r="A205" s="2" t="s">
        <v>468</v>
      </c>
      <c r="B205" s="11">
        <v>5</v>
      </c>
      <c r="C205" s="12">
        <v>0</v>
      </c>
      <c r="D205" s="11">
        <v>5</v>
      </c>
      <c r="E205" s="11">
        <v>5</v>
      </c>
      <c r="F205" s="11">
        <v>0</v>
      </c>
      <c r="G205" s="11">
        <v>0</v>
      </c>
      <c r="H205" s="12">
        <v>1</v>
      </c>
      <c r="I205" s="12">
        <v>0</v>
      </c>
      <c r="J205" s="12">
        <v>0</v>
      </c>
      <c r="L205" t="str">
        <f t="shared" si="3"/>
        <v>No</v>
      </c>
    </row>
    <row r="206" spans="1:12" x14ac:dyDescent="0.25">
      <c r="A206" s="2" t="s">
        <v>469</v>
      </c>
      <c r="B206" s="11">
        <v>30</v>
      </c>
      <c r="C206" s="12">
        <v>0.02</v>
      </c>
      <c r="D206" s="11">
        <v>20</v>
      </c>
      <c r="E206" s="11">
        <v>15</v>
      </c>
      <c r="F206" s="11">
        <v>5</v>
      </c>
      <c r="G206" s="11">
        <v>0</v>
      </c>
      <c r="H206" s="12">
        <v>0.8</v>
      </c>
      <c r="I206" s="12">
        <v>0.2</v>
      </c>
      <c r="J206" s="12">
        <v>0</v>
      </c>
      <c r="L206" t="str">
        <f t="shared" si="3"/>
        <v>No</v>
      </c>
    </row>
    <row r="207" spans="1:12" x14ac:dyDescent="0.25">
      <c r="A207" s="2" t="s">
        <v>470</v>
      </c>
      <c r="B207" s="11">
        <v>65</v>
      </c>
      <c r="C207" s="12">
        <v>0.02</v>
      </c>
      <c r="D207" s="11">
        <v>70</v>
      </c>
      <c r="E207" s="11">
        <v>45</v>
      </c>
      <c r="F207" s="11">
        <v>25</v>
      </c>
      <c r="G207" s="11">
        <v>0</v>
      </c>
      <c r="H207" s="12">
        <v>0.62</v>
      </c>
      <c r="I207" s="12">
        <v>0.38</v>
      </c>
      <c r="J207" s="12">
        <v>0</v>
      </c>
      <c r="L207" t="str">
        <f t="shared" si="3"/>
        <v>No</v>
      </c>
    </row>
    <row r="208" spans="1:12" x14ac:dyDescent="0.25">
      <c r="A208" s="2" t="s">
        <v>471</v>
      </c>
      <c r="B208" s="11">
        <v>85</v>
      </c>
      <c r="C208" s="12">
        <v>0.02</v>
      </c>
      <c r="D208" s="11">
        <v>80</v>
      </c>
      <c r="E208" s="11">
        <v>55</v>
      </c>
      <c r="F208" s="11">
        <v>30</v>
      </c>
      <c r="G208" s="11">
        <v>0</v>
      </c>
      <c r="H208" s="12">
        <v>0.66</v>
      </c>
      <c r="I208" s="12">
        <v>0.34</v>
      </c>
      <c r="J208" s="12">
        <v>0</v>
      </c>
      <c r="L208" t="str">
        <f t="shared" si="3"/>
        <v>No</v>
      </c>
    </row>
    <row r="209" spans="1:12" x14ac:dyDescent="0.25">
      <c r="A209" s="2" t="s">
        <v>472</v>
      </c>
      <c r="B209" s="11">
        <v>95</v>
      </c>
      <c r="C209" s="12">
        <v>0.02</v>
      </c>
      <c r="D209" s="11">
        <v>85</v>
      </c>
      <c r="E209" s="11">
        <v>55</v>
      </c>
      <c r="F209" s="11">
        <v>30</v>
      </c>
      <c r="G209" s="11" t="s">
        <v>488</v>
      </c>
      <c r="H209" s="12">
        <v>0.62</v>
      </c>
      <c r="I209" s="12" t="s">
        <v>488</v>
      </c>
      <c r="J209" s="12" t="s">
        <v>488</v>
      </c>
      <c r="L209" t="str">
        <f t="shared" si="3"/>
        <v>Yes</v>
      </c>
    </row>
    <row r="210" spans="1:12" x14ac:dyDescent="0.25">
      <c r="A210" s="2" t="s">
        <v>473</v>
      </c>
      <c r="B210" s="11">
        <v>15</v>
      </c>
      <c r="C210" s="12">
        <v>0.04</v>
      </c>
      <c r="D210" s="11">
        <v>5</v>
      </c>
      <c r="E210" s="11">
        <v>5</v>
      </c>
      <c r="F210" s="11">
        <v>5</v>
      </c>
      <c r="G210" s="11">
        <v>0</v>
      </c>
      <c r="H210" s="12">
        <v>0.5</v>
      </c>
      <c r="I210" s="12">
        <v>0.5</v>
      </c>
      <c r="J210" s="12">
        <v>0</v>
      </c>
      <c r="L210" t="str">
        <f t="shared" si="3"/>
        <v>No</v>
      </c>
    </row>
    <row r="211" spans="1:12" x14ac:dyDescent="0.25">
      <c r="A211" s="2" t="s">
        <v>474</v>
      </c>
      <c r="B211" s="11">
        <v>290</v>
      </c>
      <c r="C211" s="12">
        <v>0.02</v>
      </c>
      <c r="D211" s="11">
        <v>265</v>
      </c>
      <c r="E211" s="11">
        <v>170</v>
      </c>
      <c r="F211" s="11">
        <v>90</v>
      </c>
      <c r="G211" s="11" t="s">
        <v>488</v>
      </c>
      <c r="H211" s="12">
        <v>0.64</v>
      </c>
      <c r="I211" s="12" t="s">
        <v>488</v>
      </c>
      <c r="J211" s="12" t="s">
        <v>488</v>
      </c>
      <c r="L211" t="str">
        <f t="shared" si="3"/>
        <v>Yes</v>
      </c>
    </row>
    <row r="212" spans="1:12" x14ac:dyDescent="0.25">
      <c r="A212" s="2" t="s">
        <v>475</v>
      </c>
      <c r="B212" s="11">
        <v>75</v>
      </c>
      <c r="C212" s="12">
        <v>0.04</v>
      </c>
      <c r="D212" s="11">
        <v>60</v>
      </c>
      <c r="E212" s="11">
        <v>50</v>
      </c>
      <c r="F212" s="11">
        <v>5</v>
      </c>
      <c r="G212" s="11" t="s">
        <v>488</v>
      </c>
      <c r="H212" s="12">
        <v>0.87</v>
      </c>
      <c r="I212" s="12" t="s">
        <v>488</v>
      </c>
      <c r="J212" s="12" t="s">
        <v>488</v>
      </c>
      <c r="L212" t="str">
        <f t="shared" si="3"/>
        <v>Yes</v>
      </c>
    </row>
    <row r="213" spans="1:12" x14ac:dyDescent="0.25">
      <c r="A213" s="2" t="s">
        <v>476</v>
      </c>
      <c r="B213" s="11">
        <v>140</v>
      </c>
      <c r="C213" s="12">
        <v>0.04</v>
      </c>
      <c r="D213" s="11">
        <v>150</v>
      </c>
      <c r="E213" s="11">
        <v>100</v>
      </c>
      <c r="F213" s="11">
        <v>50</v>
      </c>
      <c r="G213" s="11" t="s">
        <v>488</v>
      </c>
      <c r="H213" s="12">
        <v>0.65</v>
      </c>
      <c r="I213" s="12" t="s">
        <v>488</v>
      </c>
      <c r="J213" s="12" t="s">
        <v>488</v>
      </c>
      <c r="L213" t="str">
        <f t="shared" si="3"/>
        <v>Yes</v>
      </c>
    </row>
    <row r="214" spans="1:12" x14ac:dyDescent="0.25">
      <c r="A214" s="2" t="s">
        <v>477</v>
      </c>
      <c r="B214" s="11">
        <v>150</v>
      </c>
      <c r="C214" s="12">
        <v>0.04</v>
      </c>
      <c r="D214" s="11">
        <v>140</v>
      </c>
      <c r="E214" s="11">
        <v>90</v>
      </c>
      <c r="F214" s="11">
        <v>45</v>
      </c>
      <c r="G214" s="11" t="s">
        <v>488</v>
      </c>
      <c r="H214" s="12">
        <v>0.66</v>
      </c>
      <c r="I214" s="12" t="s">
        <v>488</v>
      </c>
      <c r="J214" s="12" t="s">
        <v>488</v>
      </c>
      <c r="L214" t="str">
        <f t="shared" si="3"/>
        <v>Yes</v>
      </c>
    </row>
    <row r="215" spans="1:12" x14ac:dyDescent="0.25">
      <c r="A215" s="2" t="s">
        <v>478</v>
      </c>
      <c r="B215" s="11">
        <v>165</v>
      </c>
      <c r="C215" s="12">
        <v>0.04</v>
      </c>
      <c r="D215" s="11">
        <v>150</v>
      </c>
      <c r="E215" s="11">
        <v>105</v>
      </c>
      <c r="F215" s="11">
        <v>40</v>
      </c>
      <c r="G215" s="11">
        <v>5</v>
      </c>
      <c r="H215" s="12">
        <v>0.72</v>
      </c>
      <c r="I215" s="12">
        <v>0.26</v>
      </c>
      <c r="J215" s="12">
        <v>0.02</v>
      </c>
      <c r="L215" t="str">
        <f t="shared" si="3"/>
        <v>No</v>
      </c>
    </row>
    <row r="216" spans="1:12" x14ac:dyDescent="0.25">
      <c r="A216" s="2" t="s">
        <v>479</v>
      </c>
      <c r="B216" s="11">
        <v>15</v>
      </c>
      <c r="C216" s="12">
        <v>0.04</v>
      </c>
      <c r="D216" s="11">
        <v>15</v>
      </c>
      <c r="E216" s="11">
        <v>10</v>
      </c>
      <c r="F216" s="11">
        <v>5</v>
      </c>
      <c r="G216" s="11" t="s">
        <v>488</v>
      </c>
      <c r="H216" s="12">
        <v>0.62</v>
      </c>
      <c r="I216" s="12" t="s">
        <v>488</v>
      </c>
      <c r="J216" s="12" t="s">
        <v>488</v>
      </c>
      <c r="L216" t="str">
        <f t="shared" si="3"/>
        <v>Yes</v>
      </c>
    </row>
    <row r="217" spans="1:12" x14ac:dyDescent="0.25">
      <c r="A217" s="2" t="s">
        <v>480</v>
      </c>
      <c r="B217" s="11">
        <v>545</v>
      </c>
      <c r="C217" s="12">
        <v>0.04</v>
      </c>
      <c r="D217" s="11">
        <v>510</v>
      </c>
      <c r="E217" s="11">
        <v>355</v>
      </c>
      <c r="F217" s="11">
        <v>145</v>
      </c>
      <c r="G217" s="11">
        <v>10</v>
      </c>
      <c r="H217" s="12">
        <v>0.7</v>
      </c>
      <c r="I217" s="12">
        <v>0.28999999999999998</v>
      </c>
      <c r="J217" s="12">
        <v>0.02</v>
      </c>
      <c r="L217" t="str">
        <f t="shared" si="3"/>
        <v>No</v>
      </c>
    </row>
  </sheetData>
  <autoFilter ref="L1:L217" xr:uid="{00000000-0001-0000-0E00-000000000000}"/>
  <conditionalFormatting sqref="A1">
    <cfRule type="dataBar" priority="1">
      <dataBar>
        <cfvo type="num" val="0"/>
        <cfvo type="num" val="1"/>
        <color rgb="FFB4A9D4"/>
      </dataBar>
      <extLst>
        <ext xmlns:x14="http://schemas.microsoft.com/office/spreadsheetml/2009/9/main" uri="{B025F937-C7B1-47D3-B67F-A62EFF666E3E}">
          <x14:id>{81E614D5-EAFA-43EF-9F82-87AFE335D21A}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1E614D5-EAFA-43EF-9F82-87AFE335D21A}">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F217"/>
  <sheetViews>
    <sheetView workbookViewId="0"/>
  </sheetViews>
  <sheetFormatPr defaultColWidth="10.625" defaultRowHeight="15.75" x14ac:dyDescent="0.25"/>
  <cols>
    <col min="1" max="1" width="35.625" customWidth="1"/>
    <col min="2" max="15" width="16.625" customWidth="1"/>
  </cols>
  <sheetData>
    <row r="1" spans="1:6" ht="47.25" x14ac:dyDescent="0.25">
      <c r="A1" s="4" t="s">
        <v>270</v>
      </c>
      <c r="B1" s="4" t="s">
        <v>227</v>
      </c>
      <c r="C1" s="4" t="s">
        <v>481</v>
      </c>
      <c r="D1" s="4" t="s">
        <v>228</v>
      </c>
      <c r="F1" t="s">
        <v>518</v>
      </c>
    </row>
    <row r="2" spans="1:6" x14ac:dyDescent="0.25">
      <c r="A2" s="2" t="s">
        <v>271</v>
      </c>
      <c r="B2" s="11">
        <v>15</v>
      </c>
      <c r="C2" s="22">
        <v>4500</v>
      </c>
      <c r="D2" s="12">
        <v>0.01</v>
      </c>
      <c r="F2" t="str">
        <f>IF(OR(B2 = "[c]",C2 = "[c]",D2 = "[c]"), "Yes", "No")</f>
        <v>No</v>
      </c>
    </row>
    <row r="3" spans="1:6" x14ac:dyDescent="0.25">
      <c r="A3" s="2" t="s">
        <v>272</v>
      </c>
      <c r="B3" s="11">
        <v>30</v>
      </c>
      <c r="C3" s="22">
        <v>8533</v>
      </c>
      <c r="D3" s="12">
        <v>0.01</v>
      </c>
      <c r="F3" t="str">
        <f t="shared" ref="F3:F66" si="0">IF(OR(B3 = "[c]",C3 = "[c]",D3 = "[c]"), "Yes", "No")</f>
        <v>No</v>
      </c>
    </row>
    <row r="4" spans="1:6" x14ac:dyDescent="0.25">
      <c r="A4" s="2" t="s">
        <v>273</v>
      </c>
      <c r="B4" s="11">
        <v>30</v>
      </c>
      <c r="C4" s="22">
        <v>9238</v>
      </c>
      <c r="D4" s="12">
        <v>0.01</v>
      </c>
      <c r="F4" t="str">
        <f t="shared" si="0"/>
        <v>No</v>
      </c>
    </row>
    <row r="5" spans="1:6" x14ac:dyDescent="0.25">
      <c r="A5" s="2" t="s">
        <v>274</v>
      </c>
      <c r="B5" s="11">
        <v>45</v>
      </c>
      <c r="C5" s="22">
        <v>14317</v>
      </c>
      <c r="D5" s="12">
        <v>0.02</v>
      </c>
      <c r="F5" t="str">
        <f t="shared" si="0"/>
        <v>No</v>
      </c>
    </row>
    <row r="6" spans="1:6" x14ac:dyDescent="0.25">
      <c r="A6" s="2" t="s">
        <v>275</v>
      </c>
      <c r="B6" s="11" t="s">
        <v>488</v>
      </c>
      <c r="C6" s="22" t="s">
        <v>488</v>
      </c>
      <c r="D6" s="12" t="s">
        <v>488</v>
      </c>
      <c r="F6" t="str">
        <f t="shared" si="0"/>
        <v>Yes</v>
      </c>
    </row>
    <row r="7" spans="1:6" x14ac:dyDescent="0.25">
      <c r="A7" s="2" t="s">
        <v>276</v>
      </c>
      <c r="B7" s="11">
        <v>120</v>
      </c>
      <c r="C7" s="22">
        <v>36915</v>
      </c>
      <c r="D7" s="12">
        <v>0.01</v>
      </c>
      <c r="F7" t="str">
        <f t="shared" si="0"/>
        <v>No</v>
      </c>
    </row>
    <row r="8" spans="1:6" x14ac:dyDescent="0.25">
      <c r="A8" s="2" t="s">
        <v>277</v>
      </c>
      <c r="B8" s="11">
        <v>20</v>
      </c>
      <c r="C8" s="22">
        <v>6600</v>
      </c>
      <c r="D8" s="12">
        <v>0.02</v>
      </c>
      <c r="F8" t="str">
        <f t="shared" si="0"/>
        <v>No</v>
      </c>
    </row>
    <row r="9" spans="1:6" x14ac:dyDescent="0.25">
      <c r="A9" s="2" t="s">
        <v>278</v>
      </c>
      <c r="B9" s="11">
        <v>40</v>
      </c>
      <c r="C9" s="22">
        <v>11594</v>
      </c>
      <c r="D9" s="12">
        <v>0.02</v>
      </c>
      <c r="F9" t="str">
        <f t="shared" si="0"/>
        <v>No</v>
      </c>
    </row>
    <row r="10" spans="1:6" x14ac:dyDescent="0.25">
      <c r="A10" s="2" t="s">
        <v>279</v>
      </c>
      <c r="B10" s="11">
        <v>40</v>
      </c>
      <c r="C10" s="22">
        <v>12320</v>
      </c>
      <c r="D10" s="12">
        <v>0.02</v>
      </c>
      <c r="F10" t="str">
        <f t="shared" si="0"/>
        <v>No</v>
      </c>
    </row>
    <row r="11" spans="1:6" x14ac:dyDescent="0.25">
      <c r="A11" s="2" t="s">
        <v>280</v>
      </c>
      <c r="B11" s="11">
        <v>50</v>
      </c>
      <c r="C11" s="22">
        <v>15605</v>
      </c>
      <c r="D11" s="12">
        <v>0.02</v>
      </c>
      <c r="F11" t="str">
        <f t="shared" si="0"/>
        <v>No</v>
      </c>
    </row>
    <row r="12" spans="1:6" x14ac:dyDescent="0.25">
      <c r="A12" s="2" t="s">
        <v>281</v>
      </c>
      <c r="B12" s="11">
        <v>0</v>
      </c>
      <c r="C12" s="22">
        <v>0</v>
      </c>
      <c r="D12" s="12">
        <v>0</v>
      </c>
      <c r="F12" t="str">
        <f t="shared" si="0"/>
        <v>No</v>
      </c>
    </row>
    <row r="13" spans="1:6" x14ac:dyDescent="0.25">
      <c r="A13" s="2" t="s">
        <v>282</v>
      </c>
      <c r="B13" s="11">
        <v>150</v>
      </c>
      <c r="C13" s="22">
        <v>46119</v>
      </c>
      <c r="D13" s="12">
        <v>0.02</v>
      </c>
      <c r="F13" t="str">
        <f t="shared" si="0"/>
        <v>No</v>
      </c>
    </row>
    <row r="14" spans="1:6" x14ac:dyDescent="0.25">
      <c r="A14" s="2" t="s">
        <v>283</v>
      </c>
      <c r="B14" s="11">
        <v>30</v>
      </c>
      <c r="C14" s="22">
        <v>8400</v>
      </c>
      <c r="D14" s="12">
        <v>0.02</v>
      </c>
      <c r="F14" t="str">
        <f t="shared" si="0"/>
        <v>No</v>
      </c>
    </row>
    <row r="15" spans="1:6" x14ac:dyDescent="0.25">
      <c r="A15" s="2" t="s">
        <v>284</v>
      </c>
      <c r="B15" s="11">
        <v>70</v>
      </c>
      <c r="C15" s="22">
        <v>21937</v>
      </c>
      <c r="D15" s="12">
        <v>0.03</v>
      </c>
      <c r="F15" t="str">
        <f t="shared" si="0"/>
        <v>No</v>
      </c>
    </row>
    <row r="16" spans="1:6" x14ac:dyDescent="0.25">
      <c r="A16" s="2" t="s">
        <v>285</v>
      </c>
      <c r="B16" s="11">
        <v>60</v>
      </c>
      <c r="C16" s="22">
        <v>17861</v>
      </c>
      <c r="D16" s="12">
        <v>0.02</v>
      </c>
      <c r="F16" t="str">
        <f t="shared" si="0"/>
        <v>No</v>
      </c>
    </row>
    <row r="17" spans="1:6" x14ac:dyDescent="0.25">
      <c r="A17" s="2" t="s">
        <v>286</v>
      </c>
      <c r="B17" s="11">
        <v>70</v>
      </c>
      <c r="C17" s="22">
        <v>22644</v>
      </c>
      <c r="D17" s="12">
        <v>0.03</v>
      </c>
      <c r="F17" t="str">
        <f t="shared" si="0"/>
        <v>No</v>
      </c>
    </row>
    <row r="18" spans="1:6" x14ac:dyDescent="0.25">
      <c r="A18" s="2" t="s">
        <v>287</v>
      </c>
      <c r="B18" s="11" t="s">
        <v>488</v>
      </c>
      <c r="C18" s="22" t="s">
        <v>488</v>
      </c>
      <c r="D18" s="12" t="s">
        <v>488</v>
      </c>
      <c r="F18" t="str">
        <f t="shared" si="0"/>
        <v>Yes</v>
      </c>
    </row>
    <row r="19" spans="1:6" x14ac:dyDescent="0.25">
      <c r="A19" s="2" t="s">
        <v>288</v>
      </c>
      <c r="B19" s="11">
        <v>230</v>
      </c>
      <c r="C19" s="22">
        <v>71494</v>
      </c>
      <c r="D19" s="12">
        <v>0.03</v>
      </c>
      <c r="F19" t="str">
        <f t="shared" si="0"/>
        <v>No</v>
      </c>
    </row>
    <row r="20" spans="1:6" x14ac:dyDescent="0.25">
      <c r="A20" s="2" t="s">
        <v>289</v>
      </c>
      <c r="B20" s="11">
        <v>25</v>
      </c>
      <c r="C20" s="22">
        <v>7200</v>
      </c>
      <c r="D20" s="12">
        <v>0.02</v>
      </c>
      <c r="F20" t="str">
        <f t="shared" si="0"/>
        <v>No</v>
      </c>
    </row>
    <row r="21" spans="1:6" x14ac:dyDescent="0.25">
      <c r="A21" s="2" t="s">
        <v>290</v>
      </c>
      <c r="B21" s="11">
        <v>60</v>
      </c>
      <c r="C21" s="22">
        <v>17665</v>
      </c>
      <c r="D21" s="12">
        <v>0.03</v>
      </c>
      <c r="F21" t="str">
        <f t="shared" si="0"/>
        <v>No</v>
      </c>
    </row>
    <row r="22" spans="1:6" x14ac:dyDescent="0.25">
      <c r="A22" s="2" t="s">
        <v>291</v>
      </c>
      <c r="B22" s="11">
        <v>55</v>
      </c>
      <c r="C22" s="22">
        <v>16622</v>
      </c>
      <c r="D22" s="12">
        <v>0.02</v>
      </c>
      <c r="F22" t="str">
        <f t="shared" si="0"/>
        <v>No</v>
      </c>
    </row>
    <row r="23" spans="1:6" x14ac:dyDescent="0.25">
      <c r="A23" s="2" t="s">
        <v>292</v>
      </c>
      <c r="B23" s="11">
        <v>65</v>
      </c>
      <c r="C23" s="22">
        <v>20684</v>
      </c>
      <c r="D23" s="12">
        <v>0.02</v>
      </c>
      <c r="F23" t="str">
        <f t="shared" si="0"/>
        <v>No</v>
      </c>
    </row>
    <row r="24" spans="1:6" x14ac:dyDescent="0.25">
      <c r="A24" s="2" t="s">
        <v>293</v>
      </c>
      <c r="B24" s="11">
        <v>0</v>
      </c>
      <c r="C24" s="22">
        <v>0</v>
      </c>
      <c r="D24" s="12">
        <v>0</v>
      </c>
      <c r="F24" t="str">
        <f t="shared" si="0"/>
        <v>No</v>
      </c>
    </row>
    <row r="25" spans="1:6" x14ac:dyDescent="0.25">
      <c r="A25" s="2" t="s">
        <v>294</v>
      </c>
      <c r="B25" s="11">
        <v>200</v>
      </c>
      <c r="C25" s="22">
        <v>62171</v>
      </c>
      <c r="D25" s="12">
        <v>0.02</v>
      </c>
      <c r="F25" t="str">
        <f t="shared" si="0"/>
        <v>No</v>
      </c>
    </row>
    <row r="26" spans="1:6" x14ac:dyDescent="0.25">
      <c r="A26" s="2" t="s">
        <v>295</v>
      </c>
      <c r="B26" s="11">
        <v>10</v>
      </c>
      <c r="C26" s="22">
        <v>3000</v>
      </c>
      <c r="D26" s="12">
        <v>0.01</v>
      </c>
      <c r="F26" t="str">
        <f t="shared" si="0"/>
        <v>No</v>
      </c>
    </row>
    <row r="27" spans="1:6" x14ac:dyDescent="0.25">
      <c r="A27" s="2" t="s">
        <v>296</v>
      </c>
      <c r="B27" s="11">
        <v>25</v>
      </c>
      <c r="C27" s="22">
        <v>8228</v>
      </c>
      <c r="D27" s="12">
        <v>0.01</v>
      </c>
      <c r="F27" t="str">
        <f t="shared" si="0"/>
        <v>No</v>
      </c>
    </row>
    <row r="28" spans="1:6" x14ac:dyDescent="0.25">
      <c r="A28" s="2" t="s">
        <v>297</v>
      </c>
      <c r="B28" s="11">
        <v>30</v>
      </c>
      <c r="C28" s="22">
        <v>9238</v>
      </c>
      <c r="D28" s="12">
        <v>0.01</v>
      </c>
      <c r="F28" t="str">
        <f t="shared" si="0"/>
        <v>No</v>
      </c>
    </row>
    <row r="29" spans="1:6" x14ac:dyDescent="0.25">
      <c r="A29" s="2" t="s">
        <v>298</v>
      </c>
      <c r="B29" s="11">
        <v>30</v>
      </c>
      <c r="C29" s="22">
        <v>9744</v>
      </c>
      <c r="D29" s="12">
        <v>0.01</v>
      </c>
      <c r="F29" t="str">
        <f t="shared" si="0"/>
        <v>No</v>
      </c>
    </row>
    <row r="30" spans="1:6" x14ac:dyDescent="0.25">
      <c r="A30" s="2" t="s">
        <v>299</v>
      </c>
      <c r="B30" s="11" t="s">
        <v>488</v>
      </c>
      <c r="C30" s="22" t="s">
        <v>488</v>
      </c>
      <c r="D30" s="12" t="s">
        <v>488</v>
      </c>
      <c r="F30" t="str">
        <f t="shared" si="0"/>
        <v>Yes</v>
      </c>
    </row>
    <row r="31" spans="1:6" x14ac:dyDescent="0.25">
      <c r="A31" s="2" t="s">
        <v>300</v>
      </c>
      <c r="B31" s="11">
        <v>100</v>
      </c>
      <c r="C31" s="22">
        <v>30537</v>
      </c>
      <c r="D31" s="12">
        <v>0.01</v>
      </c>
      <c r="F31" t="str">
        <f t="shared" si="0"/>
        <v>No</v>
      </c>
    </row>
    <row r="32" spans="1:6" x14ac:dyDescent="0.25">
      <c r="A32" s="2" t="s">
        <v>301</v>
      </c>
      <c r="B32" s="11">
        <v>45</v>
      </c>
      <c r="C32" s="22">
        <v>12900</v>
      </c>
      <c r="D32" s="12">
        <v>0.04</v>
      </c>
      <c r="F32" t="str">
        <f t="shared" si="0"/>
        <v>No</v>
      </c>
    </row>
    <row r="33" spans="1:6" x14ac:dyDescent="0.25">
      <c r="A33" s="2" t="s">
        <v>302</v>
      </c>
      <c r="B33" s="11">
        <v>70</v>
      </c>
      <c r="C33" s="22">
        <v>21642</v>
      </c>
      <c r="D33" s="12">
        <v>0.03</v>
      </c>
      <c r="F33" t="str">
        <f t="shared" si="0"/>
        <v>No</v>
      </c>
    </row>
    <row r="34" spans="1:6" x14ac:dyDescent="0.25">
      <c r="A34" s="2" t="s">
        <v>303</v>
      </c>
      <c r="B34" s="11">
        <v>85</v>
      </c>
      <c r="C34" s="22">
        <v>26779</v>
      </c>
      <c r="D34" s="12">
        <v>0.04</v>
      </c>
      <c r="F34" t="str">
        <f t="shared" si="0"/>
        <v>No</v>
      </c>
    </row>
    <row r="35" spans="1:6" x14ac:dyDescent="0.25">
      <c r="A35" s="2" t="s">
        <v>304</v>
      </c>
      <c r="B35" s="11">
        <v>95</v>
      </c>
      <c r="C35" s="22">
        <v>31173</v>
      </c>
      <c r="D35" s="12">
        <v>0.04</v>
      </c>
      <c r="F35" t="str">
        <f t="shared" si="0"/>
        <v>No</v>
      </c>
    </row>
    <row r="36" spans="1:6" x14ac:dyDescent="0.25">
      <c r="A36" s="2" t="s">
        <v>305</v>
      </c>
      <c r="B36" s="11" t="s">
        <v>488</v>
      </c>
      <c r="C36" s="22" t="s">
        <v>488</v>
      </c>
      <c r="D36" s="12" t="s">
        <v>488</v>
      </c>
      <c r="F36" t="str">
        <f t="shared" si="0"/>
        <v>Yes</v>
      </c>
    </row>
    <row r="37" spans="1:6" x14ac:dyDescent="0.25">
      <c r="A37" s="2" t="s">
        <v>306</v>
      </c>
      <c r="B37" s="11">
        <v>300</v>
      </c>
      <c r="C37" s="22">
        <v>92820</v>
      </c>
      <c r="D37" s="12">
        <v>0.03</v>
      </c>
      <c r="F37" t="str">
        <f t="shared" si="0"/>
        <v>No</v>
      </c>
    </row>
    <row r="38" spans="1:6" x14ac:dyDescent="0.25">
      <c r="A38" s="2" t="s">
        <v>307</v>
      </c>
      <c r="B38" s="11">
        <v>40</v>
      </c>
      <c r="C38" s="22">
        <v>12000</v>
      </c>
      <c r="D38" s="12">
        <v>0.04</v>
      </c>
      <c r="F38" t="str">
        <f t="shared" si="0"/>
        <v>No</v>
      </c>
    </row>
    <row r="39" spans="1:6" x14ac:dyDescent="0.25">
      <c r="A39" s="2" t="s">
        <v>308</v>
      </c>
      <c r="B39" s="11">
        <v>75</v>
      </c>
      <c r="C39" s="22">
        <v>23147</v>
      </c>
      <c r="D39" s="12">
        <v>0.03</v>
      </c>
      <c r="F39" t="str">
        <f t="shared" si="0"/>
        <v>No</v>
      </c>
    </row>
    <row r="40" spans="1:6" x14ac:dyDescent="0.25">
      <c r="A40" s="2" t="s">
        <v>309</v>
      </c>
      <c r="B40" s="11">
        <v>100</v>
      </c>
      <c r="C40" s="22">
        <v>30174</v>
      </c>
      <c r="D40" s="12">
        <v>0.04</v>
      </c>
      <c r="F40" t="str">
        <f t="shared" si="0"/>
        <v>No</v>
      </c>
    </row>
    <row r="41" spans="1:6" x14ac:dyDescent="0.25">
      <c r="A41" s="2" t="s">
        <v>310</v>
      </c>
      <c r="B41" s="11">
        <v>105</v>
      </c>
      <c r="C41" s="22">
        <v>33947</v>
      </c>
      <c r="D41" s="12">
        <v>0.04</v>
      </c>
      <c r="F41" t="str">
        <f t="shared" si="0"/>
        <v>No</v>
      </c>
    </row>
    <row r="42" spans="1:6" x14ac:dyDescent="0.25">
      <c r="A42" s="2" t="s">
        <v>311</v>
      </c>
      <c r="B42" s="11" t="s">
        <v>488</v>
      </c>
      <c r="C42" s="22" t="s">
        <v>488</v>
      </c>
      <c r="D42" s="12" t="s">
        <v>488</v>
      </c>
      <c r="F42" t="str">
        <f t="shared" si="0"/>
        <v>Yes</v>
      </c>
    </row>
    <row r="43" spans="1:6" x14ac:dyDescent="0.25">
      <c r="A43" s="2" t="s">
        <v>312</v>
      </c>
      <c r="B43" s="11">
        <v>325</v>
      </c>
      <c r="C43" s="22">
        <v>100574</v>
      </c>
      <c r="D43" s="12">
        <v>0.04</v>
      </c>
      <c r="F43" t="str">
        <f t="shared" si="0"/>
        <v>No</v>
      </c>
    </row>
    <row r="44" spans="1:6" x14ac:dyDescent="0.25">
      <c r="A44" s="2" t="s">
        <v>313</v>
      </c>
      <c r="B44" s="11">
        <v>40</v>
      </c>
      <c r="C44" s="22">
        <v>12300</v>
      </c>
      <c r="D44" s="12">
        <v>0.04</v>
      </c>
      <c r="F44" t="str">
        <f t="shared" si="0"/>
        <v>No</v>
      </c>
    </row>
    <row r="45" spans="1:6" x14ac:dyDescent="0.25">
      <c r="A45" s="2" t="s">
        <v>314</v>
      </c>
      <c r="B45" s="11">
        <v>75</v>
      </c>
      <c r="C45" s="22">
        <v>23452</v>
      </c>
      <c r="D45" s="12">
        <v>0.03</v>
      </c>
      <c r="F45" t="str">
        <f t="shared" si="0"/>
        <v>No</v>
      </c>
    </row>
    <row r="46" spans="1:6" x14ac:dyDescent="0.25">
      <c r="A46" s="2" t="s">
        <v>315</v>
      </c>
      <c r="B46" s="11">
        <v>65</v>
      </c>
      <c r="C46" s="22">
        <v>20622</v>
      </c>
      <c r="D46" s="12">
        <v>0.03</v>
      </c>
      <c r="F46" t="str">
        <f t="shared" si="0"/>
        <v>No</v>
      </c>
    </row>
    <row r="47" spans="1:6" x14ac:dyDescent="0.25">
      <c r="A47" s="2" t="s">
        <v>316</v>
      </c>
      <c r="B47" s="11">
        <v>90</v>
      </c>
      <c r="C47" s="22">
        <v>29010</v>
      </c>
      <c r="D47" s="12">
        <v>0.03</v>
      </c>
      <c r="F47" t="str">
        <f t="shared" si="0"/>
        <v>No</v>
      </c>
    </row>
    <row r="48" spans="1:6" x14ac:dyDescent="0.25">
      <c r="A48" s="2" t="s">
        <v>317</v>
      </c>
      <c r="B48" s="11">
        <v>5</v>
      </c>
      <c r="C48" s="22">
        <v>1633</v>
      </c>
      <c r="D48" s="12">
        <v>0</v>
      </c>
      <c r="F48" t="str">
        <f t="shared" si="0"/>
        <v>No</v>
      </c>
    </row>
    <row r="49" spans="1:6" x14ac:dyDescent="0.25">
      <c r="A49" s="2" t="s">
        <v>318</v>
      </c>
      <c r="B49" s="11">
        <v>280</v>
      </c>
      <c r="C49" s="22">
        <v>87017</v>
      </c>
      <c r="D49" s="12">
        <v>0.03</v>
      </c>
      <c r="F49" t="str">
        <f t="shared" si="0"/>
        <v>No</v>
      </c>
    </row>
    <row r="50" spans="1:6" x14ac:dyDescent="0.25">
      <c r="A50" s="2" t="s">
        <v>319</v>
      </c>
      <c r="B50" s="11">
        <v>35</v>
      </c>
      <c r="C50" s="22">
        <v>9900</v>
      </c>
      <c r="D50" s="12">
        <v>0.03</v>
      </c>
      <c r="F50" t="str">
        <f t="shared" si="0"/>
        <v>No</v>
      </c>
    </row>
    <row r="51" spans="1:6" x14ac:dyDescent="0.25">
      <c r="A51" s="2" t="s">
        <v>320</v>
      </c>
      <c r="B51" s="11">
        <v>60</v>
      </c>
      <c r="C51" s="22">
        <v>18275</v>
      </c>
      <c r="D51" s="12">
        <v>0.03</v>
      </c>
      <c r="F51" t="str">
        <f t="shared" si="0"/>
        <v>No</v>
      </c>
    </row>
    <row r="52" spans="1:6" x14ac:dyDescent="0.25">
      <c r="A52" s="2" t="s">
        <v>321</v>
      </c>
      <c r="B52" s="11">
        <v>50</v>
      </c>
      <c r="C52" s="22">
        <v>14776</v>
      </c>
      <c r="D52" s="12">
        <v>0.02</v>
      </c>
      <c r="F52" t="str">
        <f t="shared" si="0"/>
        <v>No</v>
      </c>
    </row>
    <row r="53" spans="1:6" x14ac:dyDescent="0.25">
      <c r="A53" s="2" t="s">
        <v>322</v>
      </c>
      <c r="B53" s="11">
        <v>50</v>
      </c>
      <c r="C53" s="22">
        <v>16848</v>
      </c>
      <c r="D53" s="12">
        <v>0.02</v>
      </c>
      <c r="F53" t="str">
        <f t="shared" si="0"/>
        <v>No</v>
      </c>
    </row>
    <row r="54" spans="1:6" x14ac:dyDescent="0.25">
      <c r="A54" s="2" t="s">
        <v>323</v>
      </c>
      <c r="B54" s="11" t="s">
        <v>488</v>
      </c>
      <c r="C54" s="22" t="s">
        <v>488</v>
      </c>
      <c r="D54" s="12" t="s">
        <v>488</v>
      </c>
      <c r="F54" t="str">
        <f t="shared" si="0"/>
        <v>Yes</v>
      </c>
    </row>
    <row r="55" spans="1:6" x14ac:dyDescent="0.25">
      <c r="A55" s="2" t="s">
        <v>324</v>
      </c>
      <c r="B55" s="11">
        <v>195</v>
      </c>
      <c r="C55" s="22">
        <v>60453</v>
      </c>
      <c r="D55" s="12">
        <v>0.02</v>
      </c>
      <c r="F55" t="str">
        <f t="shared" si="0"/>
        <v>No</v>
      </c>
    </row>
    <row r="56" spans="1:6" x14ac:dyDescent="0.25">
      <c r="A56" s="2" t="s">
        <v>325</v>
      </c>
      <c r="B56" s="11">
        <v>15</v>
      </c>
      <c r="C56" s="22">
        <v>3900</v>
      </c>
      <c r="D56" s="12">
        <v>0.01</v>
      </c>
      <c r="F56" t="str">
        <f t="shared" si="0"/>
        <v>No</v>
      </c>
    </row>
    <row r="57" spans="1:6" x14ac:dyDescent="0.25">
      <c r="A57" s="2" t="s">
        <v>326</v>
      </c>
      <c r="B57" s="11">
        <v>25</v>
      </c>
      <c r="C57" s="22">
        <v>8228</v>
      </c>
      <c r="D57" s="12">
        <v>0.01</v>
      </c>
      <c r="F57" t="str">
        <f t="shared" si="0"/>
        <v>No</v>
      </c>
    </row>
    <row r="58" spans="1:6" x14ac:dyDescent="0.25">
      <c r="A58" s="2" t="s">
        <v>327</v>
      </c>
      <c r="B58" s="11">
        <v>35</v>
      </c>
      <c r="C58" s="22">
        <v>10465</v>
      </c>
      <c r="D58" s="12">
        <v>0.01</v>
      </c>
      <c r="F58" t="str">
        <f t="shared" si="0"/>
        <v>No</v>
      </c>
    </row>
    <row r="59" spans="1:6" x14ac:dyDescent="0.25">
      <c r="A59" s="2" t="s">
        <v>328</v>
      </c>
      <c r="B59" s="11">
        <v>45</v>
      </c>
      <c r="C59" s="22">
        <v>15186</v>
      </c>
      <c r="D59" s="12">
        <v>0.02</v>
      </c>
      <c r="F59" t="str">
        <f t="shared" si="0"/>
        <v>No</v>
      </c>
    </row>
    <row r="60" spans="1:6" x14ac:dyDescent="0.25">
      <c r="A60" s="2" t="s">
        <v>329</v>
      </c>
      <c r="B60" s="11">
        <v>0</v>
      </c>
      <c r="C60" s="22">
        <v>0</v>
      </c>
      <c r="D60" s="12">
        <v>0</v>
      </c>
      <c r="F60" t="str">
        <f t="shared" si="0"/>
        <v>No</v>
      </c>
    </row>
    <row r="61" spans="1:6" x14ac:dyDescent="0.25">
      <c r="A61" s="2" t="s">
        <v>330</v>
      </c>
      <c r="B61" s="11">
        <v>120</v>
      </c>
      <c r="C61" s="22">
        <v>37778</v>
      </c>
      <c r="D61" s="12">
        <v>0.01</v>
      </c>
      <c r="F61" t="str">
        <f t="shared" si="0"/>
        <v>No</v>
      </c>
    </row>
    <row r="62" spans="1:6" x14ac:dyDescent="0.25">
      <c r="A62" s="2" t="s">
        <v>331</v>
      </c>
      <c r="B62" s="11">
        <v>30</v>
      </c>
      <c r="C62" s="22">
        <v>9600</v>
      </c>
      <c r="D62" s="12">
        <v>0.03</v>
      </c>
      <c r="F62" t="str">
        <f t="shared" si="0"/>
        <v>No</v>
      </c>
    </row>
    <row r="63" spans="1:6" x14ac:dyDescent="0.25">
      <c r="A63" s="2" t="s">
        <v>332</v>
      </c>
      <c r="B63" s="11">
        <v>50</v>
      </c>
      <c r="C63" s="22">
        <v>15550</v>
      </c>
      <c r="D63" s="12">
        <v>0.02</v>
      </c>
      <c r="F63" t="str">
        <f t="shared" si="0"/>
        <v>No</v>
      </c>
    </row>
    <row r="64" spans="1:6" x14ac:dyDescent="0.25">
      <c r="A64" s="2" t="s">
        <v>333</v>
      </c>
      <c r="B64" s="11">
        <v>45</v>
      </c>
      <c r="C64" s="22">
        <v>14157</v>
      </c>
      <c r="D64" s="12">
        <v>0.02</v>
      </c>
      <c r="F64" t="str">
        <f t="shared" si="0"/>
        <v>No</v>
      </c>
    </row>
    <row r="65" spans="1:6" x14ac:dyDescent="0.25">
      <c r="A65" s="2" t="s">
        <v>334</v>
      </c>
      <c r="B65" s="11">
        <v>60</v>
      </c>
      <c r="C65" s="22">
        <v>19285</v>
      </c>
      <c r="D65" s="12">
        <v>0.02</v>
      </c>
      <c r="F65" t="str">
        <f t="shared" si="0"/>
        <v>No</v>
      </c>
    </row>
    <row r="66" spans="1:6" x14ac:dyDescent="0.25">
      <c r="A66" s="2" t="s">
        <v>335</v>
      </c>
      <c r="B66" s="11" t="s">
        <v>488</v>
      </c>
      <c r="C66" s="22" t="s">
        <v>488</v>
      </c>
      <c r="D66" s="12" t="s">
        <v>488</v>
      </c>
      <c r="F66" t="str">
        <f t="shared" si="0"/>
        <v>Yes</v>
      </c>
    </row>
    <row r="67" spans="1:6" x14ac:dyDescent="0.25">
      <c r="A67" s="2" t="s">
        <v>336</v>
      </c>
      <c r="B67" s="11">
        <v>190</v>
      </c>
      <c r="C67" s="22">
        <v>59571</v>
      </c>
      <c r="D67" s="12">
        <v>0.02</v>
      </c>
      <c r="F67" t="str">
        <f t="shared" ref="F67:F130" si="1">IF(OR(B67 = "[c]",C67 = "[c]",D67 = "[c]"), "Yes", "No")</f>
        <v>No</v>
      </c>
    </row>
    <row r="68" spans="1:6" x14ac:dyDescent="0.25">
      <c r="A68" s="2" t="s">
        <v>337</v>
      </c>
      <c r="B68" s="11">
        <v>40</v>
      </c>
      <c r="C68" s="22">
        <v>11700</v>
      </c>
      <c r="D68" s="12">
        <v>0.03</v>
      </c>
      <c r="F68" t="str">
        <f t="shared" si="1"/>
        <v>No</v>
      </c>
    </row>
    <row r="69" spans="1:6" x14ac:dyDescent="0.25">
      <c r="A69" s="2" t="s">
        <v>338</v>
      </c>
      <c r="B69" s="11">
        <v>85</v>
      </c>
      <c r="C69" s="22">
        <v>25593</v>
      </c>
      <c r="D69" s="12">
        <v>0.04</v>
      </c>
      <c r="F69" t="str">
        <f t="shared" si="1"/>
        <v>No</v>
      </c>
    </row>
    <row r="70" spans="1:6" x14ac:dyDescent="0.25">
      <c r="A70" s="2" t="s">
        <v>339</v>
      </c>
      <c r="B70" s="11">
        <v>95</v>
      </c>
      <c r="C70" s="22">
        <v>28942</v>
      </c>
      <c r="D70" s="12">
        <v>0.04</v>
      </c>
      <c r="F70" t="str">
        <f t="shared" si="1"/>
        <v>No</v>
      </c>
    </row>
    <row r="71" spans="1:6" x14ac:dyDescent="0.25">
      <c r="A71" s="2" t="s">
        <v>340</v>
      </c>
      <c r="B71" s="11">
        <v>100</v>
      </c>
      <c r="C71" s="22">
        <v>32696</v>
      </c>
      <c r="D71" s="12">
        <v>0.04</v>
      </c>
      <c r="F71" t="str">
        <f t="shared" si="1"/>
        <v>No</v>
      </c>
    </row>
    <row r="72" spans="1:6" x14ac:dyDescent="0.25">
      <c r="A72" s="2" t="s">
        <v>341</v>
      </c>
      <c r="B72" s="11" t="s">
        <v>488</v>
      </c>
      <c r="C72" s="22" t="s">
        <v>488</v>
      </c>
      <c r="D72" s="12" t="s">
        <v>488</v>
      </c>
      <c r="F72" t="str">
        <f t="shared" si="1"/>
        <v>Yes</v>
      </c>
    </row>
    <row r="73" spans="1:6" x14ac:dyDescent="0.25">
      <c r="A73" s="2" t="s">
        <v>342</v>
      </c>
      <c r="B73" s="11">
        <v>320</v>
      </c>
      <c r="C73" s="22">
        <v>99583</v>
      </c>
      <c r="D73" s="12">
        <v>0.04</v>
      </c>
      <c r="F73" t="str">
        <f t="shared" si="1"/>
        <v>No</v>
      </c>
    </row>
    <row r="74" spans="1:6" x14ac:dyDescent="0.25">
      <c r="A74" s="2" t="s">
        <v>343</v>
      </c>
      <c r="B74" s="11">
        <v>35</v>
      </c>
      <c r="C74" s="22">
        <v>11100</v>
      </c>
      <c r="D74" s="12">
        <v>0.03</v>
      </c>
      <c r="F74" t="str">
        <f t="shared" si="1"/>
        <v>No</v>
      </c>
    </row>
    <row r="75" spans="1:6" x14ac:dyDescent="0.25">
      <c r="A75" s="2" t="s">
        <v>344</v>
      </c>
      <c r="B75" s="11">
        <v>65</v>
      </c>
      <c r="C75" s="22">
        <v>19496</v>
      </c>
      <c r="D75" s="12">
        <v>0.03</v>
      </c>
      <c r="F75" t="str">
        <f t="shared" si="1"/>
        <v>No</v>
      </c>
    </row>
    <row r="76" spans="1:6" x14ac:dyDescent="0.25">
      <c r="A76" s="2" t="s">
        <v>345</v>
      </c>
      <c r="B76" s="11">
        <v>75</v>
      </c>
      <c r="C76" s="22">
        <v>23081</v>
      </c>
      <c r="D76" s="12">
        <v>0.03</v>
      </c>
      <c r="F76" t="str">
        <f t="shared" si="1"/>
        <v>No</v>
      </c>
    </row>
    <row r="77" spans="1:6" x14ac:dyDescent="0.25">
      <c r="A77" s="2" t="s">
        <v>346</v>
      </c>
      <c r="B77" s="11">
        <v>85</v>
      </c>
      <c r="C77" s="22">
        <v>28178</v>
      </c>
      <c r="D77" s="12">
        <v>0.03</v>
      </c>
      <c r="F77" t="str">
        <f t="shared" si="1"/>
        <v>No</v>
      </c>
    </row>
    <row r="78" spans="1:6" x14ac:dyDescent="0.25">
      <c r="A78" s="2" t="s">
        <v>347</v>
      </c>
      <c r="B78" s="11">
        <v>5</v>
      </c>
      <c r="C78" s="22">
        <v>1960</v>
      </c>
      <c r="D78" s="12">
        <v>0</v>
      </c>
      <c r="F78" t="str">
        <f t="shared" si="1"/>
        <v>No</v>
      </c>
    </row>
    <row r="79" spans="1:6" x14ac:dyDescent="0.25">
      <c r="A79" s="2" t="s">
        <v>348</v>
      </c>
      <c r="B79" s="11">
        <v>270</v>
      </c>
      <c r="C79" s="22">
        <v>83815</v>
      </c>
      <c r="D79" s="12">
        <v>0.03</v>
      </c>
      <c r="F79" t="str">
        <f t="shared" si="1"/>
        <v>No</v>
      </c>
    </row>
    <row r="80" spans="1:6" x14ac:dyDescent="0.25">
      <c r="A80" s="2" t="s">
        <v>349</v>
      </c>
      <c r="B80" s="11">
        <v>65</v>
      </c>
      <c r="C80" s="22">
        <v>19500</v>
      </c>
      <c r="D80" s="12">
        <v>0.06</v>
      </c>
      <c r="F80" t="str">
        <f t="shared" si="1"/>
        <v>No</v>
      </c>
    </row>
    <row r="81" spans="1:6" x14ac:dyDescent="0.25">
      <c r="A81" s="2" t="s">
        <v>350</v>
      </c>
      <c r="B81" s="11">
        <v>155</v>
      </c>
      <c r="C81" s="22">
        <v>46924</v>
      </c>
      <c r="D81" s="12">
        <v>7.0000000000000007E-2</v>
      </c>
      <c r="F81" t="str">
        <f t="shared" si="1"/>
        <v>No</v>
      </c>
    </row>
    <row r="82" spans="1:6" x14ac:dyDescent="0.25">
      <c r="A82" s="2" t="s">
        <v>351</v>
      </c>
      <c r="B82" s="11">
        <v>180</v>
      </c>
      <c r="C82" s="22">
        <v>56044</v>
      </c>
      <c r="D82" s="12">
        <v>0.08</v>
      </c>
      <c r="F82" t="str">
        <f t="shared" si="1"/>
        <v>No</v>
      </c>
    </row>
    <row r="83" spans="1:6" x14ac:dyDescent="0.25">
      <c r="A83" s="2" t="s">
        <v>352</v>
      </c>
      <c r="B83" s="11">
        <v>195</v>
      </c>
      <c r="C83" s="22">
        <v>63758</v>
      </c>
      <c r="D83" s="12">
        <v>7.0000000000000007E-2</v>
      </c>
      <c r="F83" t="str">
        <f t="shared" si="1"/>
        <v>No</v>
      </c>
    </row>
    <row r="84" spans="1:6" x14ac:dyDescent="0.25">
      <c r="A84" s="2" t="s">
        <v>353</v>
      </c>
      <c r="B84" s="11">
        <v>10</v>
      </c>
      <c r="C84" s="22">
        <v>2940</v>
      </c>
      <c r="D84" s="12">
        <v>0</v>
      </c>
      <c r="F84" t="str">
        <f t="shared" si="1"/>
        <v>No</v>
      </c>
    </row>
    <row r="85" spans="1:6" x14ac:dyDescent="0.25">
      <c r="A85" s="2" t="s">
        <v>354</v>
      </c>
      <c r="B85" s="11">
        <v>605</v>
      </c>
      <c r="C85" s="22">
        <v>189166</v>
      </c>
      <c r="D85" s="12">
        <v>7.0000000000000007E-2</v>
      </c>
      <c r="F85" t="str">
        <f t="shared" si="1"/>
        <v>No</v>
      </c>
    </row>
    <row r="86" spans="1:6" x14ac:dyDescent="0.25">
      <c r="A86" s="2" t="s">
        <v>355</v>
      </c>
      <c r="B86" s="11">
        <v>150</v>
      </c>
      <c r="C86" s="22">
        <v>44700</v>
      </c>
      <c r="D86" s="12">
        <v>0.13</v>
      </c>
      <c r="F86" t="str">
        <f t="shared" si="1"/>
        <v>No</v>
      </c>
    </row>
    <row r="87" spans="1:6" x14ac:dyDescent="0.25">
      <c r="A87" s="2" t="s">
        <v>356</v>
      </c>
      <c r="B87" s="11">
        <v>335</v>
      </c>
      <c r="C87" s="22">
        <v>102381</v>
      </c>
      <c r="D87" s="12">
        <v>0.15</v>
      </c>
      <c r="F87" t="str">
        <f t="shared" si="1"/>
        <v>No</v>
      </c>
    </row>
    <row r="88" spans="1:6" x14ac:dyDescent="0.25">
      <c r="A88" s="2" t="s">
        <v>357</v>
      </c>
      <c r="B88" s="11">
        <v>370</v>
      </c>
      <c r="C88" s="22">
        <v>114549</v>
      </c>
      <c r="D88" s="12">
        <v>0.16</v>
      </c>
      <c r="F88" t="str">
        <f t="shared" si="1"/>
        <v>No</v>
      </c>
    </row>
    <row r="89" spans="1:6" x14ac:dyDescent="0.25">
      <c r="A89" s="2" t="s">
        <v>358</v>
      </c>
      <c r="B89" s="11">
        <v>405</v>
      </c>
      <c r="C89" s="22">
        <v>130875</v>
      </c>
      <c r="D89" s="12">
        <v>0.15</v>
      </c>
      <c r="F89" t="str">
        <f t="shared" si="1"/>
        <v>No</v>
      </c>
    </row>
    <row r="90" spans="1:6" x14ac:dyDescent="0.25">
      <c r="A90" s="2" t="s">
        <v>359</v>
      </c>
      <c r="B90" s="11">
        <v>20</v>
      </c>
      <c r="C90" s="22">
        <v>6206</v>
      </c>
      <c r="D90" s="12">
        <v>0.01</v>
      </c>
      <c r="F90" t="str">
        <f t="shared" si="1"/>
        <v>No</v>
      </c>
    </row>
    <row r="91" spans="1:6" x14ac:dyDescent="0.25">
      <c r="A91" s="2" t="s">
        <v>360</v>
      </c>
      <c r="B91" s="11">
        <v>1280</v>
      </c>
      <c r="C91" s="22">
        <v>398712</v>
      </c>
      <c r="D91" s="12">
        <v>0.15</v>
      </c>
      <c r="F91" t="str">
        <f t="shared" si="1"/>
        <v>No</v>
      </c>
    </row>
    <row r="92" spans="1:6" x14ac:dyDescent="0.25">
      <c r="A92" s="2" t="s">
        <v>361</v>
      </c>
      <c r="B92" s="11">
        <v>40</v>
      </c>
      <c r="C92" s="22">
        <v>12000</v>
      </c>
      <c r="D92" s="12">
        <v>0.04</v>
      </c>
      <c r="F92" t="str">
        <f t="shared" si="1"/>
        <v>No</v>
      </c>
    </row>
    <row r="93" spans="1:6" x14ac:dyDescent="0.25">
      <c r="A93" s="2" t="s">
        <v>362</v>
      </c>
      <c r="B93" s="11">
        <v>95</v>
      </c>
      <c r="C93" s="22">
        <v>28654</v>
      </c>
      <c r="D93" s="12">
        <v>0.04</v>
      </c>
      <c r="F93" t="str">
        <f t="shared" si="1"/>
        <v>No</v>
      </c>
    </row>
    <row r="94" spans="1:6" x14ac:dyDescent="0.25">
      <c r="A94" s="2" t="s">
        <v>363</v>
      </c>
      <c r="B94" s="11">
        <v>85</v>
      </c>
      <c r="C94" s="22">
        <v>26498</v>
      </c>
      <c r="D94" s="12">
        <v>0.04</v>
      </c>
      <c r="F94" t="str">
        <f t="shared" si="1"/>
        <v>No</v>
      </c>
    </row>
    <row r="95" spans="1:6" x14ac:dyDescent="0.25">
      <c r="A95" s="2" t="s">
        <v>364</v>
      </c>
      <c r="B95" s="11">
        <v>90</v>
      </c>
      <c r="C95" s="22">
        <v>29663</v>
      </c>
      <c r="D95" s="12">
        <v>0.03</v>
      </c>
      <c r="F95" t="str">
        <f t="shared" si="1"/>
        <v>No</v>
      </c>
    </row>
    <row r="96" spans="1:6" x14ac:dyDescent="0.25">
      <c r="A96" s="2" t="s">
        <v>365</v>
      </c>
      <c r="B96" s="11">
        <v>10</v>
      </c>
      <c r="C96" s="22">
        <v>3267</v>
      </c>
      <c r="D96" s="12">
        <v>0</v>
      </c>
      <c r="F96" t="str">
        <f t="shared" si="1"/>
        <v>No</v>
      </c>
    </row>
    <row r="97" spans="1:6" x14ac:dyDescent="0.25">
      <c r="A97" s="2" t="s">
        <v>366</v>
      </c>
      <c r="B97" s="11">
        <v>320</v>
      </c>
      <c r="C97" s="22">
        <v>100082</v>
      </c>
      <c r="D97" s="12">
        <v>0.04</v>
      </c>
      <c r="F97" t="str">
        <f t="shared" si="1"/>
        <v>No</v>
      </c>
    </row>
    <row r="98" spans="1:6" x14ac:dyDescent="0.25">
      <c r="A98" s="2" t="s">
        <v>367</v>
      </c>
      <c r="B98" s="11">
        <v>45</v>
      </c>
      <c r="C98" s="22">
        <v>14100</v>
      </c>
      <c r="D98" s="12">
        <v>0.04</v>
      </c>
      <c r="F98" t="str">
        <f t="shared" si="1"/>
        <v>No</v>
      </c>
    </row>
    <row r="99" spans="1:6" x14ac:dyDescent="0.25">
      <c r="A99" s="2" t="s">
        <v>368</v>
      </c>
      <c r="B99" s="11">
        <v>80</v>
      </c>
      <c r="C99" s="22">
        <v>23783</v>
      </c>
      <c r="D99" s="12">
        <v>0.03</v>
      </c>
      <c r="F99" t="str">
        <f t="shared" si="1"/>
        <v>No</v>
      </c>
    </row>
    <row r="100" spans="1:6" x14ac:dyDescent="0.25">
      <c r="A100" s="2" t="s">
        <v>369</v>
      </c>
      <c r="B100" s="11">
        <v>85</v>
      </c>
      <c r="C100" s="22">
        <v>25567</v>
      </c>
      <c r="D100" s="12">
        <v>0.03</v>
      </c>
      <c r="F100" t="str">
        <f t="shared" si="1"/>
        <v>No</v>
      </c>
    </row>
    <row r="101" spans="1:6" x14ac:dyDescent="0.25">
      <c r="A101" s="2" t="s">
        <v>370</v>
      </c>
      <c r="B101" s="11">
        <v>65</v>
      </c>
      <c r="C101" s="22">
        <v>20702</v>
      </c>
      <c r="D101" s="12">
        <v>0.02</v>
      </c>
      <c r="F101" t="str">
        <f t="shared" si="1"/>
        <v>No</v>
      </c>
    </row>
    <row r="102" spans="1:6" x14ac:dyDescent="0.25">
      <c r="A102" s="2" t="s">
        <v>371</v>
      </c>
      <c r="B102" s="11">
        <v>5</v>
      </c>
      <c r="C102" s="22">
        <v>2287</v>
      </c>
      <c r="D102" s="12">
        <v>0</v>
      </c>
      <c r="F102" t="str">
        <f t="shared" si="1"/>
        <v>No</v>
      </c>
    </row>
    <row r="103" spans="1:6" x14ac:dyDescent="0.25">
      <c r="A103" s="2" t="s">
        <v>372</v>
      </c>
      <c r="B103" s="11">
        <v>280</v>
      </c>
      <c r="C103" s="22">
        <v>86438</v>
      </c>
      <c r="D103" s="12">
        <v>0.03</v>
      </c>
      <c r="F103" t="str">
        <f t="shared" si="1"/>
        <v>No</v>
      </c>
    </row>
    <row r="104" spans="1:6" x14ac:dyDescent="0.25">
      <c r="A104" s="2" t="s">
        <v>373</v>
      </c>
      <c r="B104" s="11">
        <v>20</v>
      </c>
      <c r="C104" s="22">
        <v>6000</v>
      </c>
      <c r="D104" s="12">
        <v>0.02</v>
      </c>
      <c r="F104" t="str">
        <f t="shared" si="1"/>
        <v>No</v>
      </c>
    </row>
    <row r="105" spans="1:6" x14ac:dyDescent="0.25">
      <c r="A105" s="2" t="s">
        <v>374</v>
      </c>
      <c r="B105" s="11">
        <v>40</v>
      </c>
      <c r="C105" s="22">
        <v>12194</v>
      </c>
      <c r="D105" s="12">
        <v>0.02</v>
      </c>
      <c r="F105" t="str">
        <f t="shared" si="1"/>
        <v>No</v>
      </c>
    </row>
    <row r="106" spans="1:6" x14ac:dyDescent="0.25">
      <c r="A106" s="2" t="s">
        <v>375</v>
      </c>
      <c r="B106" s="11">
        <v>40</v>
      </c>
      <c r="C106" s="22">
        <v>12015</v>
      </c>
      <c r="D106" s="12">
        <v>0.02</v>
      </c>
      <c r="F106" t="str">
        <f t="shared" si="1"/>
        <v>No</v>
      </c>
    </row>
    <row r="107" spans="1:6" x14ac:dyDescent="0.25">
      <c r="A107" s="2" t="s">
        <v>376</v>
      </c>
      <c r="B107" s="11">
        <v>35</v>
      </c>
      <c r="C107" s="22">
        <v>12031</v>
      </c>
      <c r="D107" s="12">
        <v>0.01</v>
      </c>
      <c r="F107" t="str">
        <f t="shared" si="1"/>
        <v>No</v>
      </c>
    </row>
    <row r="108" spans="1:6" x14ac:dyDescent="0.25">
      <c r="A108" s="2" t="s">
        <v>377</v>
      </c>
      <c r="B108" s="11" t="s">
        <v>488</v>
      </c>
      <c r="C108" s="22" t="s">
        <v>488</v>
      </c>
      <c r="D108" s="12" t="s">
        <v>488</v>
      </c>
      <c r="F108" t="str">
        <f t="shared" si="1"/>
        <v>Yes</v>
      </c>
    </row>
    <row r="109" spans="1:6" x14ac:dyDescent="0.25">
      <c r="A109" s="2" t="s">
        <v>378</v>
      </c>
      <c r="B109" s="11">
        <v>140</v>
      </c>
      <c r="C109" s="22">
        <v>43219</v>
      </c>
      <c r="D109" s="12">
        <v>0.02</v>
      </c>
      <c r="F109" t="str">
        <f t="shared" si="1"/>
        <v>No</v>
      </c>
    </row>
    <row r="110" spans="1:6" x14ac:dyDescent="0.25">
      <c r="A110" s="2" t="s">
        <v>379</v>
      </c>
      <c r="B110" s="11">
        <v>10</v>
      </c>
      <c r="C110" s="22">
        <v>3000</v>
      </c>
      <c r="D110" s="12">
        <v>0.01</v>
      </c>
      <c r="F110" t="str">
        <f t="shared" si="1"/>
        <v>No</v>
      </c>
    </row>
    <row r="111" spans="1:6" x14ac:dyDescent="0.25">
      <c r="A111" s="2" t="s">
        <v>380</v>
      </c>
      <c r="B111" s="11">
        <v>25</v>
      </c>
      <c r="C111" s="22">
        <v>7622</v>
      </c>
      <c r="D111" s="12">
        <v>0.01</v>
      </c>
      <c r="F111" t="str">
        <f t="shared" si="1"/>
        <v>No</v>
      </c>
    </row>
    <row r="112" spans="1:6" x14ac:dyDescent="0.25">
      <c r="A112" s="2" t="s">
        <v>381</v>
      </c>
      <c r="B112" s="11">
        <v>20</v>
      </c>
      <c r="C112" s="22">
        <v>6468</v>
      </c>
      <c r="D112" s="12">
        <v>0.01</v>
      </c>
      <c r="F112" t="str">
        <f t="shared" si="1"/>
        <v>No</v>
      </c>
    </row>
    <row r="113" spans="1:6" x14ac:dyDescent="0.25">
      <c r="A113" s="2" t="s">
        <v>382</v>
      </c>
      <c r="B113" s="11">
        <v>25</v>
      </c>
      <c r="C113" s="22">
        <v>8092</v>
      </c>
      <c r="D113" s="12">
        <v>0.01</v>
      </c>
      <c r="F113" t="str">
        <f t="shared" si="1"/>
        <v>No</v>
      </c>
    </row>
    <row r="114" spans="1:6" x14ac:dyDescent="0.25">
      <c r="A114" s="2" t="s">
        <v>383</v>
      </c>
      <c r="B114" s="11" t="s">
        <v>488</v>
      </c>
      <c r="C114" s="22" t="s">
        <v>488</v>
      </c>
      <c r="D114" s="12" t="s">
        <v>488</v>
      </c>
      <c r="F114" t="str">
        <f t="shared" si="1"/>
        <v>Yes</v>
      </c>
    </row>
    <row r="115" spans="1:6" x14ac:dyDescent="0.25">
      <c r="A115" s="2" t="s">
        <v>384</v>
      </c>
      <c r="B115" s="11">
        <v>85</v>
      </c>
      <c r="C115" s="22">
        <v>25836</v>
      </c>
      <c r="D115" s="12">
        <v>0.01</v>
      </c>
      <c r="F115" t="str">
        <f t="shared" si="1"/>
        <v>No</v>
      </c>
    </row>
    <row r="116" spans="1:6" x14ac:dyDescent="0.25">
      <c r="A116" s="2" t="s">
        <v>385</v>
      </c>
      <c r="B116" s="11">
        <v>5</v>
      </c>
      <c r="C116" s="22">
        <v>1500</v>
      </c>
      <c r="D116" s="12">
        <v>0</v>
      </c>
      <c r="F116" t="str">
        <f t="shared" si="1"/>
        <v>No</v>
      </c>
    </row>
    <row r="117" spans="1:6" x14ac:dyDescent="0.25">
      <c r="A117" s="2" t="s">
        <v>386</v>
      </c>
      <c r="B117" s="11">
        <v>10</v>
      </c>
      <c r="C117" s="22">
        <v>2736</v>
      </c>
      <c r="D117" s="12">
        <v>0</v>
      </c>
      <c r="F117" t="str">
        <f t="shared" si="1"/>
        <v>No</v>
      </c>
    </row>
    <row r="118" spans="1:6" x14ac:dyDescent="0.25">
      <c r="A118" s="2" t="s">
        <v>387</v>
      </c>
      <c r="B118" s="11">
        <v>5</v>
      </c>
      <c r="C118" s="22">
        <v>2154</v>
      </c>
      <c r="D118" s="12">
        <v>0</v>
      </c>
      <c r="F118" t="str">
        <f t="shared" si="1"/>
        <v>No</v>
      </c>
    </row>
    <row r="119" spans="1:6" x14ac:dyDescent="0.25">
      <c r="A119" s="2" t="s">
        <v>388</v>
      </c>
      <c r="B119" s="11">
        <v>5</v>
      </c>
      <c r="C119" s="22">
        <v>2268</v>
      </c>
      <c r="D119" s="12">
        <v>0</v>
      </c>
      <c r="F119" t="str">
        <f t="shared" si="1"/>
        <v>No</v>
      </c>
    </row>
    <row r="120" spans="1:6" x14ac:dyDescent="0.25">
      <c r="A120" s="2" t="s">
        <v>389</v>
      </c>
      <c r="B120" s="11" t="s">
        <v>488</v>
      </c>
      <c r="C120" s="22" t="s">
        <v>488</v>
      </c>
      <c r="D120" s="12" t="s">
        <v>488</v>
      </c>
      <c r="F120" t="str">
        <f t="shared" si="1"/>
        <v>Yes</v>
      </c>
    </row>
    <row r="121" spans="1:6" x14ac:dyDescent="0.25">
      <c r="A121" s="2" t="s">
        <v>390</v>
      </c>
      <c r="B121" s="11">
        <v>30</v>
      </c>
      <c r="C121" s="22">
        <v>8984</v>
      </c>
      <c r="D121" s="12">
        <v>0</v>
      </c>
      <c r="F121" t="str">
        <f t="shared" si="1"/>
        <v>No</v>
      </c>
    </row>
    <row r="122" spans="1:6" x14ac:dyDescent="0.25">
      <c r="A122" s="2" t="s">
        <v>391</v>
      </c>
      <c r="B122" s="11" t="s">
        <v>488</v>
      </c>
      <c r="C122" s="22" t="s">
        <v>488</v>
      </c>
      <c r="D122" s="12" t="s">
        <v>488</v>
      </c>
      <c r="F122" t="str">
        <f t="shared" si="1"/>
        <v>Yes</v>
      </c>
    </row>
    <row r="123" spans="1:6" x14ac:dyDescent="0.25">
      <c r="A123" s="2" t="s">
        <v>392</v>
      </c>
      <c r="B123" s="11">
        <v>0</v>
      </c>
      <c r="C123" s="22">
        <v>0</v>
      </c>
      <c r="D123" s="12">
        <v>0</v>
      </c>
      <c r="F123" t="str">
        <f t="shared" si="1"/>
        <v>No</v>
      </c>
    </row>
    <row r="124" spans="1:6" x14ac:dyDescent="0.25">
      <c r="A124" s="2" t="s">
        <v>393</v>
      </c>
      <c r="B124" s="11">
        <v>0</v>
      </c>
      <c r="C124" s="22">
        <v>0</v>
      </c>
      <c r="D124" s="12">
        <v>0</v>
      </c>
      <c r="F124" t="str">
        <f t="shared" si="1"/>
        <v>No</v>
      </c>
    </row>
    <row r="125" spans="1:6" x14ac:dyDescent="0.25">
      <c r="A125" s="2" t="s">
        <v>394</v>
      </c>
      <c r="B125" s="11" t="s">
        <v>488</v>
      </c>
      <c r="C125" s="22" t="s">
        <v>488</v>
      </c>
      <c r="D125" s="12" t="s">
        <v>488</v>
      </c>
      <c r="F125" t="str">
        <f t="shared" si="1"/>
        <v>Yes</v>
      </c>
    </row>
    <row r="126" spans="1:6" x14ac:dyDescent="0.25">
      <c r="A126" s="2" t="s">
        <v>395</v>
      </c>
      <c r="B126" s="11">
        <v>0</v>
      </c>
      <c r="C126" s="22">
        <v>0</v>
      </c>
      <c r="D126" s="12">
        <v>0</v>
      </c>
      <c r="F126" t="str">
        <f t="shared" si="1"/>
        <v>No</v>
      </c>
    </row>
    <row r="127" spans="1:6" x14ac:dyDescent="0.25">
      <c r="A127" s="2" t="s">
        <v>396</v>
      </c>
      <c r="B127" s="11" t="s">
        <v>488</v>
      </c>
      <c r="C127" s="22" t="s">
        <v>488</v>
      </c>
      <c r="D127" s="12" t="s">
        <v>488</v>
      </c>
      <c r="F127" t="str">
        <f t="shared" si="1"/>
        <v>Yes</v>
      </c>
    </row>
    <row r="128" spans="1:6" x14ac:dyDescent="0.25">
      <c r="A128" s="2" t="s">
        <v>397</v>
      </c>
      <c r="B128" s="11">
        <v>0</v>
      </c>
      <c r="C128" s="22">
        <v>0</v>
      </c>
      <c r="D128" s="12">
        <v>0</v>
      </c>
      <c r="F128" t="str">
        <f t="shared" si="1"/>
        <v>No</v>
      </c>
    </row>
    <row r="129" spans="1:6" x14ac:dyDescent="0.25">
      <c r="A129" s="2" t="s">
        <v>398</v>
      </c>
      <c r="B129" s="11" t="s">
        <v>488</v>
      </c>
      <c r="C129" s="22" t="s">
        <v>488</v>
      </c>
      <c r="D129" s="12" t="s">
        <v>488</v>
      </c>
      <c r="F129" t="str">
        <f t="shared" si="1"/>
        <v>Yes</v>
      </c>
    </row>
    <row r="130" spans="1:6" x14ac:dyDescent="0.25">
      <c r="A130" s="2" t="s">
        <v>399</v>
      </c>
      <c r="B130" s="11">
        <v>0</v>
      </c>
      <c r="C130" s="22">
        <v>0</v>
      </c>
      <c r="D130" s="12">
        <v>0</v>
      </c>
      <c r="F130" t="str">
        <f t="shared" si="1"/>
        <v>No</v>
      </c>
    </row>
    <row r="131" spans="1:6" x14ac:dyDescent="0.25">
      <c r="A131" s="2" t="s">
        <v>400</v>
      </c>
      <c r="B131" s="11">
        <v>0</v>
      </c>
      <c r="C131" s="22">
        <v>0</v>
      </c>
      <c r="D131" s="12">
        <v>0</v>
      </c>
      <c r="F131" t="str">
        <f t="shared" ref="F131:F194" si="2">IF(OR(B131 = "[c]",C131 = "[c]",D131 = "[c]"), "Yes", "No")</f>
        <v>No</v>
      </c>
    </row>
    <row r="132" spans="1:6" x14ac:dyDescent="0.25">
      <c r="A132" s="2" t="s">
        <v>401</v>
      </c>
      <c r="B132" s="11">
        <v>0</v>
      </c>
      <c r="C132" s="22">
        <v>0</v>
      </c>
      <c r="D132" s="12">
        <v>0</v>
      </c>
      <c r="F132" t="str">
        <f t="shared" si="2"/>
        <v>No</v>
      </c>
    </row>
    <row r="133" spans="1:6" x14ac:dyDescent="0.25">
      <c r="A133" s="2" t="s">
        <v>402</v>
      </c>
      <c r="B133" s="11" t="s">
        <v>488</v>
      </c>
      <c r="C133" s="22" t="s">
        <v>488</v>
      </c>
      <c r="D133" s="12" t="s">
        <v>488</v>
      </c>
      <c r="F133" t="str">
        <f t="shared" si="2"/>
        <v>Yes</v>
      </c>
    </row>
    <row r="134" spans="1:6" x14ac:dyDescent="0.25">
      <c r="A134" s="2" t="s">
        <v>403</v>
      </c>
      <c r="B134" s="11">
        <v>45</v>
      </c>
      <c r="C134" s="22">
        <v>14100</v>
      </c>
      <c r="D134" s="12">
        <v>0.04</v>
      </c>
      <c r="F134" t="str">
        <f t="shared" si="2"/>
        <v>No</v>
      </c>
    </row>
    <row r="135" spans="1:6" x14ac:dyDescent="0.25">
      <c r="A135" s="2" t="s">
        <v>404</v>
      </c>
      <c r="B135" s="11">
        <v>90</v>
      </c>
      <c r="C135" s="22">
        <v>27423</v>
      </c>
      <c r="D135" s="12">
        <v>0.04</v>
      </c>
      <c r="F135" t="str">
        <f t="shared" si="2"/>
        <v>No</v>
      </c>
    </row>
    <row r="136" spans="1:6" x14ac:dyDescent="0.25">
      <c r="A136" s="2" t="s">
        <v>405</v>
      </c>
      <c r="B136" s="11">
        <v>90</v>
      </c>
      <c r="C136" s="22">
        <v>27096</v>
      </c>
      <c r="D136" s="12">
        <v>0.04</v>
      </c>
      <c r="F136" t="str">
        <f t="shared" si="2"/>
        <v>No</v>
      </c>
    </row>
    <row r="137" spans="1:6" x14ac:dyDescent="0.25">
      <c r="A137" s="2" t="s">
        <v>406</v>
      </c>
      <c r="B137" s="11">
        <v>100</v>
      </c>
      <c r="C137" s="22">
        <v>32714</v>
      </c>
      <c r="D137" s="12">
        <v>0.04</v>
      </c>
      <c r="F137" t="str">
        <f t="shared" si="2"/>
        <v>No</v>
      </c>
    </row>
    <row r="138" spans="1:6" x14ac:dyDescent="0.25">
      <c r="A138" s="2" t="s">
        <v>407</v>
      </c>
      <c r="B138" s="11">
        <v>5</v>
      </c>
      <c r="C138" s="22">
        <v>1960</v>
      </c>
      <c r="D138" s="12">
        <v>0</v>
      </c>
      <c r="F138" t="str">
        <f t="shared" si="2"/>
        <v>No</v>
      </c>
    </row>
    <row r="139" spans="1:6" x14ac:dyDescent="0.25">
      <c r="A139" s="2" t="s">
        <v>408</v>
      </c>
      <c r="B139" s="11">
        <v>330</v>
      </c>
      <c r="C139" s="22">
        <v>103293</v>
      </c>
      <c r="D139" s="12">
        <v>0.04</v>
      </c>
      <c r="F139" t="str">
        <f t="shared" si="2"/>
        <v>No</v>
      </c>
    </row>
    <row r="140" spans="1:6" x14ac:dyDescent="0.25">
      <c r="A140" s="2" t="s">
        <v>409</v>
      </c>
      <c r="B140" s="11">
        <v>90</v>
      </c>
      <c r="C140" s="22">
        <v>27000</v>
      </c>
      <c r="D140" s="12">
        <v>0.08</v>
      </c>
      <c r="F140" t="str">
        <f t="shared" si="2"/>
        <v>No</v>
      </c>
    </row>
    <row r="141" spans="1:6" x14ac:dyDescent="0.25">
      <c r="A141" s="2" t="s">
        <v>410</v>
      </c>
      <c r="B141" s="11">
        <v>185</v>
      </c>
      <c r="C141" s="22">
        <v>55762</v>
      </c>
      <c r="D141" s="12">
        <v>0.08</v>
      </c>
      <c r="F141" t="str">
        <f t="shared" si="2"/>
        <v>No</v>
      </c>
    </row>
    <row r="142" spans="1:6" x14ac:dyDescent="0.25">
      <c r="A142" s="2" t="s">
        <v>411</v>
      </c>
      <c r="B142" s="11">
        <v>195</v>
      </c>
      <c r="C142" s="22">
        <v>60019</v>
      </c>
      <c r="D142" s="12">
        <v>0.08</v>
      </c>
      <c r="F142" t="str">
        <f t="shared" si="2"/>
        <v>No</v>
      </c>
    </row>
    <row r="143" spans="1:6" x14ac:dyDescent="0.25">
      <c r="A143" s="2" t="s">
        <v>412</v>
      </c>
      <c r="B143" s="11">
        <v>205</v>
      </c>
      <c r="C143" s="22">
        <v>66914</v>
      </c>
      <c r="D143" s="12">
        <v>0.08</v>
      </c>
      <c r="F143" t="str">
        <f t="shared" si="2"/>
        <v>No</v>
      </c>
    </row>
    <row r="144" spans="1:6" x14ac:dyDescent="0.25">
      <c r="A144" s="2" t="s">
        <v>413</v>
      </c>
      <c r="B144" s="11">
        <v>10</v>
      </c>
      <c r="C144" s="22">
        <v>3920</v>
      </c>
      <c r="D144" s="12">
        <v>0</v>
      </c>
      <c r="F144" t="str">
        <f t="shared" si="2"/>
        <v>No</v>
      </c>
    </row>
    <row r="145" spans="1:6" x14ac:dyDescent="0.25">
      <c r="A145" s="2" t="s">
        <v>414</v>
      </c>
      <c r="B145" s="11">
        <v>685</v>
      </c>
      <c r="C145" s="22">
        <v>213614</v>
      </c>
      <c r="D145" s="12">
        <v>0.08</v>
      </c>
      <c r="F145" t="str">
        <f t="shared" si="2"/>
        <v>No</v>
      </c>
    </row>
    <row r="146" spans="1:6" x14ac:dyDescent="0.25">
      <c r="A146" s="2" t="s">
        <v>415</v>
      </c>
      <c r="B146" s="11">
        <v>0</v>
      </c>
      <c r="C146" s="22">
        <v>0</v>
      </c>
      <c r="D146" s="12">
        <v>0</v>
      </c>
      <c r="F146" t="str">
        <f t="shared" si="2"/>
        <v>No</v>
      </c>
    </row>
    <row r="147" spans="1:6" x14ac:dyDescent="0.25">
      <c r="A147" s="2" t="s">
        <v>416</v>
      </c>
      <c r="B147" s="11">
        <v>5</v>
      </c>
      <c r="C147" s="22">
        <v>1520</v>
      </c>
      <c r="D147" s="12">
        <v>0</v>
      </c>
      <c r="F147" t="str">
        <f t="shared" si="2"/>
        <v>No</v>
      </c>
    </row>
    <row r="148" spans="1:6" x14ac:dyDescent="0.25">
      <c r="A148" s="2" t="s">
        <v>417</v>
      </c>
      <c r="B148" s="11" t="s">
        <v>488</v>
      </c>
      <c r="C148" s="22" t="s">
        <v>488</v>
      </c>
      <c r="D148" s="12" t="s">
        <v>488</v>
      </c>
      <c r="F148" t="str">
        <f t="shared" si="2"/>
        <v>Yes</v>
      </c>
    </row>
    <row r="149" spans="1:6" x14ac:dyDescent="0.25">
      <c r="A149" s="2" t="s">
        <v>418</v>
      </c>
      <c r="B149" s="11" t="s">
        <v>488</v>
      </c>
      <c r="C149" s="22" t="s">
        <v>488</v>
      </c>
      <c r="D149" s="12" t="s">
        <v>488</v>
      </c>
      <c r="F149" t="str">
        <f t="shared" si="2"/>
        <v>Yes</v>
      </c>
    </row>
    <row r="150" spans="1:6" x14ac:dyDescent="0.25">
      <c r="A150" s="2" t="s">
        <v>419</v>
      </c>
      <c r="B150" s="11">
        <v>0</v>
      </c>
      <c r="C150" s="22">
        <v>0</v>
      </c>
      <c r="D150" s="12">
        <v>0</v>
      </c>
      <c r="F150" t="str">
        <f t="shared" si="2"/>
        <v>No</v>
      </c>
    </row>
    <row r="151" spans="1:6" x14ac:dyDescent="0.25">
      <c r="A151" s="2" t="s">
        <v>420</v>
      </c>
      <c r="B151" s="11">
        <v>10</v>
      </c>
      <c r="C151" s="22">
        <v>3714</v>
      </c>
      <c r="D151" s="12">
        <v>0</v>
      </c>
      <c r="F151" t="str">
        <f t="shared" si="2"/>
        <v>No</v>
      </c>
    </row>
    <row r="152" spans="1:6" x14ac:dyDescent="0.25">
      <c r="A152" s="2" t="s">
        <v>421</v>
      </c>
      <c r="B152" s="11">
        <v>30</v>
      </c>
      <c r="C152" s="22">
        <v>9300</v>
      </c>
      <c r="D152" s="12">
        <v>0.03</v>
      </c>
      <c r="F152" t="str">
        <f t="shared" si="2"/>
        <v>No</v>
      </c>
    </row>
    <row r="153" spans="1:6" x14ac:dyDescent="0.25">
      <c r="A153" s="2" t="s">
        <v>422</v>
      </c>
      <c r="B153" s="11">
        <v>75</v>
      </c>
      <c r="C153" s="22">
        <v>22552</v>
      </c>
      <c r="D153" s="12">
        <v>0.03</v>
      </c>
      <c r="F153" t="str">
        <f t="shared" si="2"/>
        <v>No</v>
      </c>
    </row>
    <row r="154" spans="1:6" x14ac:dyDescent="0.25">
      <c r="A154" s="2" t="s">
        <v>423</v>
      </c>
      <c r="B154" s="11">
        <v>70</v>
      </c>
      <c r="C154" s="22">
        <v>22169</v>
      </c>
      <c r="D154" s="12">
        <v>0.03</v>
      </c>
      <c r="F154" t="str">
        <f t="shared" si="2"/>
        <v>No</v>
      </c>
    </row>
    <row r="155" spans="1:6" x14ac:dyDescent="0.25">
      <c r="A155" s="2" t="s">
        <v>424</v>
      </c>
      <c r="B155" s="11">
        <v>70</v>
      </c>
      <c r="C155" s="22">
        <v>23408</v>
      </c>
      <c r="D155" s="12">
        <v>0.03</v>
      </c>
      <c r="F155" t="str">
        <f t="shared" si="2"/>
        <v>No</v>
      </c>
    </row>
    <row r="156" spans="1:6" x14ac:dyDescent="0.25">
      <c r="A156" s="2" t="s">
        <v>425</v>
      </c>
      <c r="B156" s="11" t="s">
        <v>488</v>
      </c>
      <c r="C156" s="22" t="s">
        <v>488</v>
      </c>
      <c r="D156" s="12" t="s">
        <v>488</v>
      </c>
      <c r="F156" t="str">
        <f t="shared" si="2"/>
        <v>Yes</v>
      </c>
    </row>
    <row r="157" spans="1:6" x14ac:dyDescent="0.25">
      <c r="A157" s="2" t="s">
        <v>426</v>
      </c>
      <c r="B157" s="11">
        <v>250</v>
      </c>
      <c r="C157" s="22">
        <v>78082</v>
      </c>
      <c r="D157" s="12">
        <v>0.03</v>
      </c>
      <c r="F157" t="str">
        <f t="shared" si="2"/>
        <v>No</v>
      </c>
    </row>
    <row r="158" spans="1:6" x14ac:dyDescent="0.25">
      <c r="A158" s="2" t="s">
        <v>427</v>
      </c>
      <c r="B158" s="11">
        <v>60</v>
      </c>
      <c r="C158" s="22">
        <v>17400</v>
      </c>
      <c r="D158" s="12">
        <v>0.05</v>
      </c>
      <c r="F158" t="str">
        <f t="shared" si="2"/>
        <v>No</v>
      </c>
    </row>
    <row r="159" spans="1:6" x14ac:dyDescent="0.25">
      <c r="A159" s="2" t="s">
        <v>428</v>
      </c>
      <c r="B159" s="11">
        <v>80</v>
      </c>
      <c r="C159" s="22">
        <v>24977</v>
      </c>
      <c r="D159" s="12">
        <v>0.04</v>
      </c>
      <c r="F159" t="str">
        <f t="shared" si="2"/>
        <v>No</v>
      </c>
    </row>
    <row r="160" spans="1:6" x14ac:dyDescent="0.25">
      <c r="A160" s="2" t="s">
        <v>429</v>
      </c>
      <c r="B160" s="11">
        <v>90</v>
      </c>
      <c r="C160" s="22">
        <v>27093</v>
      </c>
      <c r="D160" s="12">
        <v>0.04</v>
      </c>
      <c r="F160" t="str">
        <f t="shared" si="2"/>
        <v>No</v>
      </c>
    </row>
    <row r="161" spans="1:6" x14ac:dyDescent="0.25">
      <c r="A161" s="2" t="s">
        <v>430</v>
      </c>
      <c r="B161" s="11">
        <v>95</v>
      </c>
      <c r="C161" s="22">
        <v>30773</v>
      </c>
      <c r="D161" s="12">
        <v>0.04</v>
      </c>
      <c r="F161" t="str">
        <f t="shared" si="2"/>
        <v>No</v>
      </c>
    </row>
    <row r="162" spans="1:6" x14ac:dyDescent="0.25">
      <c r="A162" s="2" t="s">
        <v>431</v>
      </c>
      <c r="B162" s="11">
        <v>5</v>
      </c>
      <c r="C162" s="22">
        <v>1960</v>
      </c>
      <c r="D162" s="12">
        <v>0</v>
      </c>
      <c r="F162" t="str">
        <f t="shared" si="2"/>
        <v>No</v>
      </c>
    </row>
    <row r="163" spans="1:6" x14ac:dyDescent="0.25">
      <c r="A163" s="2" t="s">
        <v>432</v>
      </c>
      <c r="B163" s="11">
        <v>330</v>
      </c>
      <c r="C163" s="22">
        <v>102203</v>
      </c>
      <c r="D163" s="12">
        <v>0.04</v>
      </c>
      <c r="F163" t="str">
        <f t="shared" si="2"/>
        <v>No</v>
      </c>
    </row>
    <row r="164" spans="1:6" x14ac:dyDescent="0.25">
      <c r="A164" s="2" t="s">
        <v>433</v>
      </c>
      <c r="B164" s="11">
        <v>20</v>
      </c>
      <c r="C164" s="22">
        <v>5400</v>
      </c>
      <c r="D164" s="12">
        <v>0.02</v>
      </c>
      <c r="F164" t="str">
        <f t="shared" si="2"/>
        <v>No</v>
      </c>
    </row>
    <row r="165" spans="1:6" x14ac:dyDescent="0.25">
      <c r="A165" s="2" t="s">
        <v>434</v>
      </c>
      <c r="B165" s="11">
        <v>25</v>
      </c>
      <c r="C165" s="22">
        <v>7933</v>
      </c>
      <c r="D165" s="12">
        <v>0.01</v>
      </c>
      <c r="F165" t="str">
        <f t="shared" si="2"/>
        <v>No</v>
      </c>
    </row>
    <row r="166" spans="1:6" x14ac:dyDescent="0.25">
      <c r="A166" s="2" t="s">
        <v>435</v>
      </c>
      <c r="B166" s="11">
        <v>20</v>
      </c>
      <c r="C166" s="22">
        <v>6770</v>
      </c>
      <c r="D166" s="12">
        <v>0.01</v>
      </c>
      <c r="F166" t="str">
        <f t="shared" si="2"/>
        <v>No</v>
      </c>
    </row>
    <row r="167" spans="1:6" x14ac:dyDescent="0.25">
      <c r="A167" s="2" t="s">
        <v>436</v>
      </c>
      <c r="B167" s="11">
        <v>25</v>
      </c>
      <c r="C167" s="22">
        <v>8129</v>
      </c>
      <c r="D167" s="12">
        <v>0.01</v>
      </c>
      <c r="F167" t="str">
        <f t="shared" si="2"/>
        <v>No</v>
      </c>
    </row>
    <row r="168" spans="1:6" x14ac:dyDescent="0.25">
      <c r="A168" s="2" t="s">
        <v>437</v>
      </c>
      <c r="B168" s="11" t="s">
        <v>488</v>
      </c>
      <c r="C168" s="22" t="s">
        <v>488</v>
      </c>
      <c r="D168" s="12" t="s">
        <v>488</v>
      </c>
      <c r="F168" t="str">
        <f t="shared" si="2"/>
        <v>Yes</v>
      </c>
    </row>
    <row r="169" spans="1:6" x14ac:dyDescent="0.25">
      <c r="A169" s="2" t="s">
        <v>438</v>
      </c>
      <c r="B169" s="11">
        <v>95</v>
      </c>
      <c r="C169" s="22">
        <v>29539</v>
      </c>
      <c r="D169" s="12">
        <v>0.01</v>
      </c>
      <c r="F169" t="str">
        <f t="shared" si="2"/>
        <v>No</v>
      </c>
    </row>
    <row r="170" spans="1:6" x14ac:dyDescent="0.25">
      <c r="A170" s="2" t="s">
        <v>439</v>
      </c>
      <c r="B170" s="11" t="s">
        <v>488</v>
      </c>
      <c r="C170" s="22" t="s">
        <v>488</v>
      </c>
      <c r="D170" s="12" t="s">
        <v>488</v>
      </c>
      <c r="F170" t="str">
        <f t="shared" si="2"/>
        <v>Yes</v>
      </c>
    </row>
    <row r="171" spans="1:6" x14ac:dyDescent="0.25">
      <c r="A171" s="2" t="s">
        <v>440</v>
      </c>
      <c r="B171" s="11">
        <v>10</v>
      </c>
      <c r="C171" s="22">
        <v>2441</v>
      </c>
      <c r="D171" s="12">
        <v>0</v>
      </c>
      <c r="F171" t="str">
        <f t="shared" si="2"/>
        <v>No</v>
      </c>
    </row>
    <row r="172" spans="1:6" x14ac:dyDescent="0.25">
      <c r="A172" s="2" t="s">
        <v>441</v>
      </c>
      <c r="B172" s="11">
        <v>5</v>
      </c>
      <c r="C172" s="22">
        <v>1849</v>
      </c>
      <c r="D172" s="12">
        <v>0</v>
      </c>
      <c r="F172" t="str">
        <f t="shared" si="2"/>
        <v>No</v>
      </c>
    </row>
    <row r="173" spans="1:6" x14ac:dyDescent="0.25">
      <c r="A173" s="2" t="s">
        <v>442</v>
      </c>
      <c r="B173" s="11">
        <v>5</v>
      </c>
      <c r="C173" s="22">
        <v>1923</v>
      </c>
      <c r="D173" s="12">
        <v>0</v>
      </c>
      <c r="F173" t="str">
        <f t="shared" si="2"/>
        <v>No</v>
      </c>
    </row>
    <row r="174" spans="1:6" x14ac:dyDescent="0.25">
      <c r="A174" s="2" t="s">
        <v>443</v>
      </c>
      <c r="B174" s="11">
        <v>0</v>
      </c>
      <c r="C174" s="22">
        <v>0</v>
      </c>
      <c r="D174" s="12">
        <v>0</v>
      </c>
      <c r="F174" t="str">
        <f t="shared" si="2"/>
        <v>No</v>
      </c>
    </row>
    <row r="175" spans="1:6" x14ac:dyDescent="0.25">
      <c r="A175" s="2" t="s">
        <v>444</v>
      </c>
      <c r="B175" s="11">
        <v>25</v>
      </c>
      <c r="C175" s="22">
        <v>7113</v>
      </c>
      <c r="D175" s="12">
        <v>0</v>
      </c>
      <c r="F175" t="str">
        <f t="shared" si="2"/>
        <v>No</v>
      </c>
    </row>
    <row r="176" spans="1:6" x14ac:dyDescent="0.25">
      <c r="A176" s="2" t="s">
        <v>445</v>
      </c>
      <c r="B176" s="11">
        <v>20</v>
      </c>
      <c r="C176" s="22">
        <v>6300</v>
      </c>
      <c r="D176" s="12">
        <v>0.02</v>
      </c>
      <c r="F176" t="str">
        <f t="shared" si="2"/>
        <v>No</v>
      </c>
    </row>
    <row r="177" spans="1:6" x14ac:dyDescent="0.25">
      <c r="A177" s="2" t="s">
        <v>446</v>
      </c>
      <c r="B177" s="11">
        <v>45</v>
      </c>
      <c r="C177" s="22">
        <v>13699</v>
      </c>
      <c r="D177" s="12">
        <v>0.02</v>
      </c>
      <c r="F177" t="str">
        <f t="shared" si="2"/>
        <v>No</v>
      </c>
    </row>
    <row r="178" spans="1:6" x14ac:dyDescent="0.25">
      <c r="A178" s="2" t="s">
        <v>447</v>
      </c>
      <c r="B178" s="11">
        <v>45</v>
      </c>
      <c r="C178" s="22">
        <v>13543</v>
      </c>
      <c r="D178" s="12">
        <v>0.02</v>
      </c>
      <c r="F178" t="str">
        <f t="shared" si="2"/>
        <v>No</v>
      </c>
    </row>
    <row r="179" spans="1:6" x14ac:dyDescent="0.25">
      <c r="A179" s="2" t="s">
        <v>448</v>
      </c>
      <c r="B179" s="11">
        <v>60</v>
      </c>
      <c r="C179" s="22">
        <v>18687</v>
      </c>
      <c r="D179" s="12">
        <v>0.02</v>
      </c>
      <c r="F179" t="str">
        <f t="shared" si="2"/>
        <v>No</v>
      </c>
    </row>
    <row r="180" spans="1:6" x14ac:dyDescent="0.25">
      <c r="A180" s="2" t="s">
        <v>449</v>
      </c>
      <c r="B180" s="11" t="s">
        <v>488</v>
      </c>
      <c r="C180" s="22" t="s">
        <v>488</v>
      </c>
      <c r="D180" s="12" t="s">
        <v>488</v>
      </c>
      <c r="F180" t="str">
        <f t="shared" si="2"/>
        <v>Yes</v>
      </c>
    </row>
    <row r="181" spans="1:6" x14ac:dyDescent="0.25">
      <c r="A181" s="2" t="s">
        <v>450</v>
      </c>
      <c r="B181" s="11">
        <v>170</v>
      </c>
      <c r="C181" s="22">
        <v>53209</v>
      </c>
      <c r="D181" s="12">
        <v>0.02</v>
      </c>
      <c r="F181" t="str">
        <f t="shared" si="2"/>
        <v>No</v>
      </c>
    </row>
    <row r="182" spans="1:6" x14ac:dyDescent="0.25">
      <c r="A182" s="2" t="s">
        <v>451</v>
      </c>
      <c r="B182" s="11">
        <v>65</v>
      </c>
      <c r="C182" s="22">
        <v>20100</v>
      </c>
      <c r="D182" s="12">
        <v>0.06</v>
      </c>
      <c r="F182" t="str">
        <f t="shared" si="2"/>
        <v>No</v>
      </c>
    </row>
    <row r="183" spans="1:6" x14ac:dyDescent="0.25">
      <c r="A183" s="2" t="s">
        <v>452</v>
      </c>
      <c r="B183" s="11">
        <v>125</v>
      </c>
      <c r="C183" s="22">
        <v>37461</v>
      </c>
      <c r="D183" s="12">
        <v>0.05</v>
      </c>
      <c r="F183" t="str">
        <f t="shared" si="2"/>
        <v>No</v>
      </c>
    </row>
    <row r="184" spans="1:6" x14ac:dyDescent="0.25">
      <c r="A184" s="2" t="s">
        <v>453</v>
      </c>
      <c r="B184" s="11">
        <v>130</v>
      </c>
      <c r="C184" s="22">
        <v>39401</v>
      </c>
      <c r="D184" s="12">
        <v>0.05</v>
      </c>
      <c r="F184" t="str">
        <f t="shared" si="2"/>
        <v>No</v>
      </c>
    </row>
    <row r="185" spans="1:6" x14ac:dyDescent="0.25">
      <c r="A185" s="2" t="s">
        <v>454</v>
      </c>
      <c r="B185" s="11">
        <v>155</v>
      </c>
      <c r="C185" s="22">
        <v>50951</v>
      </c>
      <c r="D185" s="12">
        <v>0.06</v>
      </c>
      <c r="F185" t="str">
        <f t="shared" si="2"/>
        <v>No</v>
      </c>
    </row>
    <row r="186" spans="1:6" x14ac:dyDescent="0.25">
      <c r="A186" s="2" t="s">
        <v>455</v>
      </c>
      <c r="B186" s="11">
        <v>5</v>
      </c>
      <c r="C186" s="22">
        <v>2287</v>
      </c>
      <c r="D186" s="12">
        <v>0</v>
      </c>
      <c r="F186" t="str">
        <f t="shared" si="2"/>
        <v>No</v>
      </c>
    </row>
    <row r="187" spans="1:6" x14ac:dyDescent="0.25">
      <c r="A187" s="2" t="s">
        <v>456</v>
      </c>
      <c r="B187" s="11">
        <v>480</v>
      </c>
      <c r="C187" s="22">
        <v>150199</v>
      </c>
      <c r="D187" s="12">
        <v>0.06</v>
      </c>
      <c r="F187" t="str">
        <f t="shared" si="2"/>
        <v>No</v>
      </c>
    </row>
    <row r="188" spans="1:6" x14ac:dyDescent="0.25">
      <c r="A188" s="2" t="s">
        <v>457</v>
      </c>
      <c r="B188" s="11">
        <v>15</v>
      </c>
      <c r="C188" s="22">
        <v>5100</v>
      </c>
      <c r="D188" s="12">
        <v>0.02</v>
      </c>
      <c r="F188" t="str">
        <f t="shared" si="2"/>
        <v>No</v>
      </c>
    </row>
    <row r="189" spans="1:6" x14ac:dyDescent="0.25">
      <c r="A189" s="2" t="s">
        <v>458</v>
      </c>
      <c r="B189" s="11">
        <v>40</v>
      </c>
      <c r="C189" s="22">
        <v>11884</v>
      </c>
      <c r="D189" s="12">
        <v>0.02</v>
      </c>
      <c r="F189" t="str">
        <f t="shared" si="2"/>
        <v>No</v>
      </c>
    </row>
    <row r="190" spans="1:6" x14ac:dyDescent="0.25">
      <c r="A190" s="2" t="s">
        <v>459</v>
      </c>
      <c r="B190" s="11">
        <v>40</v>
      </c>
      <c r="C190" s="22">
        <v>12320</v>
      </c>
      <c r="D190" s="12">
        <v>0.02</v>
      </c>
      <c r="F190" t="str">
        <f t="shared" si="2"/>
        <v>No</v>
      </c>
    </row>
    <row r="191" spans="1:6" x14ac:dyDescent="0.25">
      <c r="A191" s="2" t="s">
        <v>460</v>
      </c>
      <c r="B191" s="11">
        <v>40</v>
      </c>
      <c r="C191" s="22">
        <v>12647</v>
      </c>
      <c r="D191" s="12">
        <v>0.01</v>
      </c>
      <c r="F191" t="str">
        <f t="shared" si="2"/>
        <v>No</v>
      </c>
    </row>
    <row r="192" spans="1:6" x14ac:dyDescent="0.25">
      <c r="A192" s="2" t="s">
        <v>461</v>
      </c>
      <c r="B192" s="11" t="s">
        <v>488</v>
      </c>
      <c r="C192" s="22" t="s">
        <v>488</v>
      </c>
      <c r="D192" s="12" t="s">
        <v>488</v>
      </c>
      <c r="F192" t="str">
        <f t="shared" si="2"/>
        <v>Yes</v>
      </c>
    </row>
    <row r="193" spans="1:6" x14ac:dyDescent="0.25">
      <c r="A193" s="2" t="s">
        <v>462</v>
      </c>
      <c r="B193" s="11">
        <v>140</v>
      </c>
      <c r="C193" s="22">
        <v>43257</v>
      </c>
      <c r="D193" s="12">
        <v>0.02</v>
      </c>
      <c r="F193" t="str">
        <f t="shared" si="2"/>
        <v>No</v>
      </c>
    </row>
    <row r="194" spans="1:6" x14ac:dyDescent="0.25">
      <c r="A194" s="2" t="s">
        <v>264</v>
      </c>
      <c r="B194" s="11">
        <v>1135</v>
      </c>
      <c r="C194" s="22">
        <v>339900</v>
      </c>
      <c r="D194" s="12">
        <v>1</v>
      </c>
      <c r="F194" t="str">
        <f t="shared" si="2"/>
        <v>No</v>
      </c>
    </row>
    <row r="195" spans="1:6" x14ac:dyDescent="0.25">
      <c r="A195" s="2" t="s">
        <v>265</v>
      </c>
      <c r="B195" s="11">
        <v>2280</v>
      </c>
      <c r="C195" s="22">
        <v>694725</v>
      </c>
      <c r="D195" s="12">
        <v>1</v>
      </c>
      <c r="F195" t="str">
        <f t="shared" ref="F195:F217" si="3">IF(OR(B195 = "[c]",C195 = "[c]",D195 = "[c]"), "Yes", "No")</f>
        <v>No</v>
      </c>
    </row>
    <row r="196" spans="1:6" x14ac:dyDescent="0.25">
      <c r="A196" s="2" t="s">
        <v>266</v>
      </c>
      <c r="B196" s="11">
        <v>2380</v>
      </c>
      <c r="C196" s="22">
        <v>732787</v>
      </c>
      <c r="D196" s="12">
        <v>1</v>
      </c>
      <c r="F196" t="str">
        <f t="shared" si="3"/>
        <v>No</v>
      </c>
    </row>
    <row r="197" spans="1:6" x14ac:dyDescent="0.25">
      <c r="A197" s="2" t="s">
        <v>267</v>
      </c>
      <c r="B197" s="11">
        <v>2645</v>
      </c>
      <c r="C197" s="22">
        <v>856341</v>
      </c>
      <c r="D197" s="12">
        <v>1</v>
      </c>
      <c r="F197" t="str">
        <f t="shared" si="3"/>
        <v>No</v>
      </c>
    </row>
    <row r="198" spans="1:6" x14ac:dyDescent="0.25">
      <c r="A198" s="2" t="s">
        <v>268</v>
      </c>
      <c r="B198" s="11">
        <v>130</v>
      </c>
      <c r="C198" s="22">
        <v>41811</v>
      </c>
      <c r="D198" s="12">
        <v>0.05</v>
      </c>
      <c r="F198" t="str">
        <f t="shared" si="3"/>
        <v>No</v>
      </c>
    </row>
    <row r="199" spans="1:6" x14ac:dyDescent="0.25">
      <c r="A199" s="2" t="s">
        <v>269</v>
      </c>
      <c r="B199" s="11">
        <v>8565</v>
      </c>
      <c r="C199" s="22">
        <v>2665564</v>
      </c>
      <c r="D199" s="12">
        <v>1</v>
      </c>
      <c r="F199" t="str">
        <f t="shared" si="3"/>
        <v>No</v>
      </c>
    </row>
    <row r="200" spans="1:6" x14ac:dyDescent="0.25">
      <c r="A200" s="2" t="s">
        <v>463</v>
      </c>
      <c r="B200" s="11">
        <v>0</v>
      </c>
      <c r="C200" s="22">
        <v>0</v>
      </c>
      <c r="D200" s="12">
        <v>0</v>
      </c>
      <c r="F200" t="str">
        <f t="shared" si="3"/>
        <v>No</v>
      </c>
    </row>
    <row r="201" spans="1:6" x14ac:dyDescent="0.25">
      <c r="A201" s="2" t="s">
        <v>464</v>
      </c>
      <c r="B201" s="11" t="s">
        <v>488</v>
      </c>
      <c r="C201" s="22" t="s">
        <v>488</v>
      </c>
      <c r="D201" s="12" t="s">
        <v>488</v>
      </c>
      <c r="F201" t="str">
        <f t="shared" si="3"/>
        <v>Yes</v>
      </c>
    </row>
    <row r="202" spans="1:6" x14ac:dyDescent="0.25">
      <c r="A202" s="2" t="s">
        <v>465</v>
      </c>
      <c r="B202" s="11">
        <v>0</v>
      </c>
      <c r="C202" s="22">
        <v>0</v>
      </c>
      <c r="D202" s="12">
        <v>0</v>
      </c>
      <c r="F202" t="str">
        <f t="shared" si="3"/>
        <v>No</v>
      </c>
    </row>
    <row r="203" spans="1:6" x14ac:dyDescent="0.25">
      <c r="A203" s="2" t="s">
        <v>466</v>
      </c>
      <c r="B203" s="11" t="s">
        <v>488</v>
      </c>
      <c r="C203" s="22" t="s">
        <v>488</v>
      </c>
      <c r="D203" s="12" t="s">
        <v>488</v>
      </c>
      <c r="F203" t="str">
        <f t="shared" si="3"/>
        <v>Yes</v>
      </c>
    </row>
    <row r="204" spans="1:6" x14ac:dyDescent="0.25">
      <c r="A204" s="2" t="s">
        <v>467</v>
      </c>
      <c r="B204" s="11">
        <v>0</v>
      </c>
      <c r="C204" s="22">
        <v>0</v>
      </c>
      <c r="D204" s="12">
        <v>0</v>
      </c>
      <c r="F204" t="str">
        <f t="shared" si="3"/>
        <v>No</v>
      </c>
    </row>
    <row r="205" spans="1:6" x14ac:dyDescent="0.25">
      <c r="A205" s="2" t="s">
        <v>468</v>
      </c>
      <c r="B205" s="11" t="s">
        <v>488</v>
      </c>
      <c r="C205" s="22" t="s">
        <v>488</v>
      </c>
      <c r="D205" s="12" t="s">
        <v>488</v>
      </c>
      <c r="F205" t="str">
        <f t="shared" si="3"/>
        <v>Yes</v>
      </c>
    </row>
    <row r="206" spans="1:6" x14ac:dyDescent="0.25">
      <c r="A206" s="2" t="s">
        <v>469</v>
      </c>
      <c r="B206" s="11">
        <v>15</v>
      </c>
      <c r="C206" s="22">
        <v>4800</v>
      </c>
      <c r="D206" s="12">
        <v>0.01</v>
      </c>
      <c r="F206" t="str">
        <f t="shared" si="3"/>
        <v>No</v>
      </c>
    </row>
    <row r="207" spans="1:6" x14ac:dyDescent="0.25">
      <c r="A207" s="2" t="s">
        <v>470</v>
      </c>
      <c r="B207" s="11">
        <v>40</v>
      </c>
      <c r="C207" s="22">
        <v>12179</v>
      </c>
      <c r="D207" s="12">
        <v>0.02</v>
      </c>
      <c r="F207" t="str">
        <f t="shared" si="3"/>
        <v>No</v>
      </c>
    </row>
    <row r="208" spans="1:6" x14ac:dyDescent="0.25">
      <c r="A208" s="2" t="s">
        <v>471</v>
      </c>
      <c r="B208" s="11">
        <v>50</v>
      </c>
      <c r="C208" s="22">
        <v>16012</v>
      </c>
      <c r="D208" s="12">
        <v>0.02</v>
      </c>
      <c r="F208" t="str">
        <f t="shared" si="3"/>
        <v>No</v>
      </c>
    </row>
    <row r="209" spans="1:6" x14ac:dyDescent="0.25">
      <c r="A209" s="2" t="s">
        <v>472</v>
      </c>
      <c r="B209" s="11">
        <v>50</v>
      </c>
      <c r="C209" s="22">
        <v>16567</v>
      </c>
      <c r="D209" s="12">
        <v>0.02</v>
      </c>
      <c r="F209" t="str">
        <f t="shared" si="3"/>
        <v>No</v>
      </c>
    </row>
    <row r="210" spans="1:6" x14ac:dyDescent="0.25">
      <c r="A210" s="2" t="s">
        <v>473</v>
      </c>
      <c r="B210" s="11" t="s">
        <v>488</v>
      </c>
      <c r="C210" s="22" t="s">
        <v>488</v>
      </c>
      <c r="D210" s="12" t="s">
        <v>488</v>
      </c>
      <c r="F210" t="str">
        <f t="shared" si="3"/>
        <v>Yes</v>
      </c>
    </row>
    <row r="211" spans="1:6" x14ac:dyDescent="0.25">
      <c r="A211" s="2" t="s">
        <v>474</v>
      </c>
      <c r="B211" s="11">
        <v>160</v>
      </c>
      <c r="C211" s="22">
        <v>50537</v>
      </c>
      <c r="D211" s="12">
        <v>0.02</v>
      </c>
      <c r="F211" t="str">
        <f t="shared" si="3"/>
        <v>No</v>
      </c>
    </row>
    <row r="212" spans="1:6" x14ac:dyDescent="0.25">
      <c r="A212" s="2" t="s">
        <v>475</v>
      </c>
      <c r="B212" s="11">
        <v>50</v>
      </c>
      <c r="C212" s="22">
        <v>15300</v>
      </c>
      <c r="D212" s="12">
        <v>0.05</v>
      </c>
      <c r="F212" t="str">
        <f t="shared" si="3"/>
        <v>No</v>
      </c>
    </row>
    <row r="213" spans="1:6" x14ac:dyDescent="0.25">
      <c r="A213" s="2" t="s">
        <v>476</v>
      </c>
      <c r="B213" s="11">
        <v>95</v>
      </c>
      <c r="C213" s="22">
        <v>28654</v>
      </c>
      <c r="D213" s="12">
        <v>0.04</v>
      </c>
      <c r="F213" t="str">
        <f t="shared" si="3"/>
        <v>No</v>
      </c>
    </row>
    <row r="214" spans="1:6" x14ac:dyDescent="0.25">
      <c r="A214" s="2" t="s">
        <v>477</v>
      </c>
      <c r="B214" s="11">
        <v>90</v>
      </c>
      <c r="C214" s="22">
        <v>27715</v>
      </c>
      <c r="D214" s="12">
        <v>0.04</v>
      </c>
      <c r="F214" t="str">
        <f t="shared" si="3"/>
        <v>No</v>
      </c>
    </row>
    <row r="215" spans="1:6" x14ac:dyDescent="0.25">
      <c r="A215" s="2" t="s">
        <v>478</v>
      </c>
      <c r="B215" s="11">
        <v>105</v>
      </c>
      <c r="C215" s="22">
        <v>34674</v>
      </c>
      <c r="D215" s="12">
        <v>0.04</v>
      </c>
      <c r="F215" t="str">
        <f t="shared" si="3"/>
        <v>No</v>
      </c>
    </row>
    <row r="216" spans="1:6" x14ac:dyDescent="0.25">
      <c r="A216" s="2" t="s">
        <v>479</v>
      </c>
      <c r="B216" s="11" t="s">
        <v>488</v>
      </c>
      <c r="C216" s="22" t="s">
        <v>488</v>
      </c>
      <c r="D216" s="12" t="s">
        <v>488</v>
      </c>
      <c r="F216" t="str">
        <f t="shared" si="3"/>
        <v>Yes</v>
      </c>
    </row>
    <row r="217" spans="1:6" x14ac:dyDescent="0.25">
      <c r="A217" s="2" t="s">
        <v>480</v>
      </c>
      <c r="B217" s="11">
        <v>345</v>
      </c>
      <c r="C217" s="22">
        <v>107323</v>
      </c>
      <c r="D217" s="12">
        <v>0.04</v>
      </c>
      <c r="F217" t="str">
        <f t="shared" si="3"/>
        <v>No</v>
      </c>
    </row>
  </sheetData>
  <autoFilter ref="F1:F217" xr:uid="{00000000-0001-0000-0F00-000000000000}"/>
  <conditionalFormatting sqref="A1">
    <cfRule type="dataBar" priority="1">
      <dataBar>
        <cfvo type="num" val="0"/>
        <cfvo type="num" val="1"/>
        <color rgb="FFB4A9D4"/>
      </dataBar>
      <extLst>
        <ext xmlns:x14="http://schemas.microsoft.com/office/spreadsheetml/2009/9/main" uri="{B025F937-C7B1-47D3-B67F-A62EFF666E3E}">
          <x14:id>{D122A374-4555-4258-BBEA-E043A2B55057}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122A374-4555-4258-BBEA-E043A2B5505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A8"/>
  <sheetViews>
    <sheetView workbookViewId="0"/>
  </sheetViews>
  <sheetFormatPr defaultColWidth="10.625" defaultRowHeight="15.75" x14ac:dyDescent="0.25"/>
  <sheetData>
    <row r="1" spans="1:1" ht="21" x14ac:dyDescent="0.35">
      <c r="A1" s="1" t="s">
        <v>12</v>
      </c>
    </row>
    <row r="2" spans="1:1" ht="31.5" x14ac:dyDescent="0.25">
      <c r="A2" s="4" t="s">
        <v>482</v>
      </c>
    </row>
    <row r="3" spans="1:1" x14ac:dyDescent="0.25">
      <c r="A3" s="2" t="s">
        <v>483</v>
      </c>
    </row>
    <row r="4" spans="1:1" x14ac:dyDescent="0.25">
      <c r="A4" s="2" t="s">
        <v>484</v>
      </c>
    </row>
    <row r="5" spans="1:1" x14ac:dyDescent="0.25">
      <c r="A5" s="2" t="s">
        <v>485</v>
      </c>
    </row>
    <row r="6" spans="1:1" x14ac:dyDescent="0.25">
      <c r="A6" s="2" t="s">
        <v>486</v>
      </c>
    </row>
    <row r="7" spans="1:1" x14ac:dyDescent="0.25">
      <c r="A7" s="2" t="s">
        <v>487</v>
      </c>
    </row>
    <row r="8" spans="1:1" x14ac:dyDescent="0.25">
      <c r="A8" s="2" t="s">
        <v>231</v>
      </c>
    </row>
  </sheetData>
  <conditionalFormatting sqref="A1">
    <cfRule type="dataBar" priority="1">
      <dataBar>
        <cfvo type="num" val="0"/>
        <cfvo type="num" val="1"/>
        <color rgb="FFB4A9D4"/>
      </dataBar>
      <extLst>
        <ext xmlns:x14="http://schemas.microsoft.com/office/spreadsheetml/2009/9/main" uri="{B025F937-C7B1-47D3-B67F-A62EFF666E3E}">
          <x14:id>{4F8C0CD6-EB47-4A59-A6DE-078F90EE4ED9}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F8C0CD6-EB47-4A59-A6DE-078F90EE4ED9}">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60"/>
  <sheetViews>
    <sheetView workbookViewId="0"/>
  </sheetViews>
  <sheetFormatPr defaultColWidth="10.625" defaultRowHeight="15.75" x14ac:dyDescent="0.25"/>
  <cols>
    <col min="1" max="1" width="35.625" customWidth="1"/>
    <col min="2" max="10" width="16.625" customWidth="1"/>
  </cols>
  <sheetData>
    <row r="1" spans="1:10" ht="21" x14ac:dyDescent="0.35">
      <c r="A1" s="7" t="s">
        <v>0</v>
      </c>
      <c r="B1" s="2"/>
      <c r="C1" s="2"/>
      <c r="D1" s="2"/>
      <c r="E1" s="2"/>
      <c r="F1" s="2"/>
      <c r="G1" s="2"/>
      <c r="H1" s="2"/>
      <c r="I1" s="2"/>
      <c r="J1" s="2"/>
    </row>
    <row r="2" spans="1:10" x14ac:dyDescent="0.25">
      <c r="A2" s="2" t="s">
        <v>14</v>
      </c>
      <c r="B2" s="2"/>
      <c r="C2" s="2"/>
      <c r="D2" s="2"/>
      <c r="E2" s="2"/>
      <c r="F2" s="2"/>
      <c r="G2" s="2"/>
      <c r="H2" s="2"/>
      <c r="I2" s="2"/>
      <c r="J2" s="2"/>
    </row>
    <row r="3" spans="1:10" x14ac:dyDescent="0.25">
      <c r="A3" s="2" t="s">
        <v>15</v>
      </c>
      <c r="B3" s="2"/>
      <c r="C3" s="2"/>
      <c r="D3" s="2"/>
      <c r="E3" s="2"/>
      <c r="F3" s="2"/>
      <c r="G3" s="2"/>
      <c r="H3" s="2"/>
      <c r="I3" s="2"/>
      <c r="J3" s="2"/>
    </row>
    <row r="4" spans="1:10" x14ac:dyDescent="0.25">
      <c r="A4" s="2" t="s">
        <v>16</v>
      </c>
      <c r="B4" s="2"/>
      <c r="C4" s="2"/>
      <c r="D4" s="2"/>
      <c r="E4" s="2"/>
      <c r="F4" s="2"/>
      <c r="G4" s="2"/>
      <c r="H4" s="2"/>
      <c r="I4" s="2"/>
      <c r="J4" s="2"/>
    </row>
    <row r="5" spans="1:10" x14ac:dyDescent="0.25">
      <c r="A5" s="2" t="s">
        <v>17</v>
      </c>
      <c r="B5" s="2"/>
      <c r="C5" s="2"/>
      <c r="D5" s="2"/>
      <c r="E5" s="2"/>
      <c r="F5" s="2"/>
      <c r="G5" s="2"/>
      <c r="H5" s="2"/>
      <c r="I5" s="2"/>
      <c r="J5" s="2"/>
    </row>
    <row r="6" spans="1:10" ht="80.099999999999994" customHeight="1" x14ac:dyDescent="0.25">
      <c r="A6" s="4" t="s">
        <v>489</v>
      </c>
      <c r="B6" s="4" t="s">
        <v>105</v>
      </c>
      <c r="C6" s="4" t="s">
        <v>106</v>
      </c>
      <c r="D6" s="4" t="s">
        <v>490</v>
      </c>
      <c r="E6" s="4" t="s">
        <v>107</v>
      </c>
      <c r="F6" s="4" t="s">
        <v>108</v>
      </c>
      <c r="G6" s="4" t="s">
        <v>109</v>
      </c>
      <c r="H6" s="4" t="s">
        <v>110</v>
      </c>
      <c r="I6" s="4" t="s">
        <v>111</v>
      </c>
      <c r="J6" s="4" t="s">
        <v>112</v>
      </c>
    </row>
    <row r="7" spans="1:10" x14ac:dyDescent="0.25">
      <c r="A7" s="8" t="s">
        <v>113</v>
      </c>
      <c r="B7" s="9">
        <v>13955</v>
      </c>
      <c r="C7" s="10">
        <v>1</v>
      </c>
      <c r="D7" s="9">
        <v>12795</v>
      </c>
      <c r="E7" s="9">
        <v>8845</v>
      </c>
      <c r="F7" s="9">
        <v>3670</v>
      </c>
      <c r="G7" s="9">
        <v>280</v>
      </c>
      <c r="H7" s="10">
        <v>0.69</v>
      </c>
      <c r="I7" s="10">
        <v>0.28999999999999998</v>
      </c>
      <c r="J7" s="10">
        <v>0.02</v>
      </c>
    </row>
    <row r="8" spans="1:10" x14ac:dyDescent="0.25">
      <c r="A8" s="2" t="s">
        <v>114</v>
      </c>
      <c r="B8" s="11">
        <v>370</v>
      </c>
      <c r="C8" s="12">
        <v>0.03</v>
      </c>
      <c r="D8" s="11">
        <v>25</v>
      </c>
      <c r="E8" s="11">
        <v>20</v>
      </c>
      <c r="F8" s="11">
        <v>5</v>
      </c>
      <c r="G8" s="11" t="s">
        <v>488</v>
      </c>
      <c r="H8" s="12">
        <v>0.67</v>
      </c>
      <c r="I8" s="12" t="s">
        <v>488</v>
      </c>
      <c r="J8" s="12" t="s">
        <v>488</v>
      </c>
    </row>
    <row r="9" spans="1:10" x14ac:dyDescent="0.25">
      <c r="A9" s="2" t="s">
        <v>115</v>
      </c>
      <c r="B9" s="11">
        <v>385</v>
      </c>
      <c r="C9" s="12">
        <v>0.03</v>
      </c>
      <c r="D9" s="11">
        <v>345</v>
      </c>
      <c r="E9" s="11">
        <v>320</v>
      </c>
      <c r="F9" s="11">
        <v>20</v>
      </c>
      <c r="G9" s="11">
        <v>5</v>
      </c>
      <c r="H9" s="12">
        <v>0.92</v>
      </c>
      <c r="I9" s="12">
        <v>0.06</v>
      </c>
      <c r="J9" s="12">
        <v>0.02</v>
      </c>
    </row>
    <row r="10" spans="1:10" x14ac:dyDescent="0.25">
      <c r="A10" s="2" t="s">
        <v>116</v>
      </c>
      <c r="B10" s="11">
        <v>355</v>
      </c>
      <c r="C10" s="12">
        <v>0.03</v>
      </c>
      <c r="D10" s="11">
        <v>310</v>
      </c>
      <c r="E10" s="11">
        <v>265</v>
      </c>
      <c r="F10" s="11">
        <v>30</v>
      </c>
      <c r="G10" s="11">
        <v>10</v>
      </c>
      <c r="H10" s="12">
        <v>0.86</v>
      </c>
      <c r="I10" s="12">
        <v>0.1</v>
      </c>
      <c r="J10" s="12">
        <v>0.04</v>
      </c>
    </row>
    <row r="11" spans="1:10" x14ac:dyDescent="0.25">
      <c r="A11" s="2" t="s">
        <v>117</v>
      </c>
      <c r="B11" s="11">
        <v>270</v>
      </c>
      <c r="C11" s="12">
        <v>0.02</v>
      </c>
      <c r="D11" s="11">
        <v>290</v>
      </c>
      <c r="E11" s="11">
        <v>240</v>
      </c>
      <c r="F11" s="11">
        <v>35</v>
      </c>
      <c r="G11" s="11">
        <v>15</v>
      </c>
      <c r="H11" s="12">
        <v>0.83</v>
      </c>
      <c r="I11" s="12">
        <v>0.13</v>
      </c>
      <c r="J11" s="12">
        <v>0.04</v>
      </c>
    </row>
    <row r="12" spans="1:10" x14ac:dyDescent="0.25">
      <c r="A12" s="2" t="s">
        <v>118</v>
      </c>
      <c r="B12" s="11">
        <v>225</v>
      </c>
      <c r="C12" s="12">
        <v>0.02</v>
      </c>
      <c r="D12" s="11">
        <v>230</v>
      </c>
      <c r="E12" s="11">
        <v>195</v>
      </c>
      <c r="F12" s="11">
        <v>30</v>
      </c>
      <c r="G12" s="11">
        <v>5</v>
      </c>
      <c r="H12" s="12">
        <v>0.85</v>
      </c>
      <c r="I12" s="12">
        <v>0.13</v>
      </c>
      <c r="J12" s="12">
        <v>0.02</v>
      </c>
    </row>
    <row r="13" spans="1:10" x14ac:dyDescent="0.25">
      <c r="A13" s="2" t="s">
        <v>119</v>
      </c>
      <c r="B13" s="11">
        <v>150</v>
      </c>
      <c r="C13" s="12">
        <v>0.01</v>
      </c>
      <c r="D13" s="11">
        <v>205</v>
      </c>
      <c r="E13" s="11">
        <v>150</v>
      </c>
      <c r="F13" s="11">
        <v>50</v>
      </c>
      <c r="G13" s="11">
        <v>10</v>
      </c>
      <c r="H13" s="12">
        <v>0.72</v>
      </c>
      <c r="I13" s="12">
        <v>0.24</v>
      </c>
      <c r="J13" s="12">
        <v>0.04</v>
      </c>
    </row>
    <row r="14" spans="1:10" x14ac:dyDescent="0.25">
      <c r="A14" s="2" t="s">
        <v>120</v>
      </c>
      <c r="B14" s="11">
        <v>170</v>
      </c>
      <c r="C14" s="12">
        <v>0.01</v>
      </c>
      <c r="D14" s="11">
        <v>150</v>
      </c>
      <c r="E14" s="11">
        <v>105</v>
      </c>
      <c r="F14" s="11">
        <v>40</v>
      </c>
      <c r="G14" s="11">
        <v>5</v>
      </c>
      <c r="H14" s="12">
        <v>0.72</v>
      </c>
      <c r="I14" s="12">
        <v>0.26</v>
      </c>
      <c r="J14" s="12">
        <v>0.02</v>
      </c>
    </row>
    <row r="15" spans="1:10" x14ac:dyDescent="0.25">
      <c r="A15" s="2" t="s">
        <v>121</v>
      </c>
      <c r="B15" s="11">
        <v>165</v>
      </c>
      <c r="C15" s="12">
        <v>0.01</v>
      </c>
      <c r="D15" s="11">
        <v>240</v>
      </c>
      <c r="E15" s="11">
        <v>125</v>
      </c>
      <c r="F15" s="11">
        <v>115</v>
      </c>
      <c r="G15" s="11">
        <v>5</v>
      </c>
      <c r="H15" s="12">
        <v>0.51</v>
      </c>
      <c r="I15" s="12">
        <v>0.47</v>
      </c>
      <c r="J15" s="12">
        <v>0.02</v>
      </c>
    </row>
    <row r="16" spans="1:10" x14ac:dyDescent="0.25">
      <c r="A16" s="2" t="s">
        <v>122</v>
      </c>
      <c r="B16" s="11">
        <v>225</v>
      </c>
      <c r="C16" s="12">
        <v>0.02</v>
      </c>
      <c r="D16" s="11">
        <v>310</v>
      </c>
      <c r="E16" s="11">
        <v>145</v>
      </c>
      <c r="F16" s="11">
        <v>155</v>
      </c>
      <c r="G16" s="11">
        <v>10</v>
      </c>
      <c r="H16" s="12">
        <v>0.47</v>
      </c>
      <c r="I16" s="12">
        <v>0.5</v>
      </c>
      <c r="J16" s="12">
        <v>0.03</v>
      </c>
    </row>
    <row r="17" spans="1:10" x14ac:dyDescent="0.25">
      <c r="A17" s="2" t="s">
        <v>123</v>
      </c>
      <c r="B17" s="11">
        <v>135</v>
      </c>
      <c r="C17" s="12">
        <v>0.01</v>
      </c>
      <c r="D17" s="11">
        <v>190</v>
      </c>
      <c r="E17" s="11">
        <v>145</v>
      </c>
      <c r="F17" s="11">
        <v>45</v>
      </c>
      <c r="G17" s="11" t="s">
        <v>488</v>
      </c>
      <c r="H17" s="12">
        <v>0.76</v>
      </c>
      <c r="I17" s="12" t="s">
        <v>488</v>
      </c>
      <c r="J17" s="12" t="s">
        <v>488</v>
      </c>
    </row>
    <row r="18" spans="1:10" x14ac:dyDescent="0.25">
      <c r="A18" s="2" t="s">
        <v>124</v>
      </c>
      <c r="B18" s="11">
        <v>180</v>
      </c>
      <c r="C18" s="12">
        <v>0.01</v>
      </c>
      <c r="D18" s="11">
        <v>120</v>
      </c>
      <c r="E18" s="11">
        <v>100</v>
      </c>
      <c r="F18" s="11">
        <v>20</v>
      </c>
      <c r="G18" s="11" t="s">
        <v>488</v>
      </c>
      <c r="H18" s="12">
        <v>0.82</v>
      </c>
      <c r="I18" s="12" t="s">
        <v>488</v>
      </c>
      <c r="J18" s="12" t="s">
        <v>488</v>
      </c>
    </row>
    <row r="19" spans="1:10" x14ac:dyDescent="0.25">
      <c r="A19" s="2" t="s">
        <v>125</v>
      </c>
      <c r="B19" s="11">
        <v>205</v>
      </c>
      <c r="C19" s="12">
        <v>0.01</v>
      </c>
      <c r="D19" s="11">
        <v>230</v>
      </c>
      <c r="E19" s="11">
        <v>130</v>
      </c>
      <c r="F19" s="11">
        <v>100</v>
      </c>
      <c r="G19" s="11" t="s">
        <v>488</v>
      </c>
      <c r="H19" s="12">
        <v>0.56000000000000005</v>
      </c>
      <c r="I19" s="12" t="s">
        <v>488</v>
      </c>
      <c r="J19" s="12" t="s">
        <v>488</v>
      </c>
    </row>
    <row r="20" spans="1:10" x14ac:dyDescent="0.25">
      <c r="A20" s="2" t="s">
        <v>126</v>
      </c>
      <c r="B20" s="11">
        <v>295</v>
      </c>
      <c r="C20" s="12">
        <v>0.02</v>
      </c>
      <c r="D20" s="11">
        <v>225</v>
      </c>
      <c r="E20" s="11">
        <v>105</v>
      </c>
      <c r="F20" s="11">
        <v>115</v>
      </c>
      <c r="G20" s="11" t="s">
        <v>488</v>
      </c>
      <c r="H20" s="11" t="s">
        <v>488</v>
      </c>
      <c r="I20" s="12">
        <v>0.52</v>
      </c>
      <c r="J20" s="12" t="s">
        <v>488</v>
      </c>
    </row>
    <row r="21" spans="1:10" x14ac:dyDescent="0.25">
      <c r="A21" s="2" t="s">
        <v>127</v>
      </c>
      <c r="B21" s="11">
        <v>575</v>
      </c>
      <c r="C21" s="12">
        <v>0.04</v>
      </c>
      <c r="D21" s="11">
        <v>340</v>
      </c>
      <c r="E21" s="11">
        <v>210</v>
      </c>
      <c r="F21" s="11">
        <v>105</v>
      </c>
      <c r="G21" s="11">
        <v>30</v>
      </c>
      <c r="H21" s="12">
        <v>0.61</v>
      </c>
      <c r="I21" s="12">
        <v>0.31</v>
      </c>
      <c r="J21" s="12">
        <v>0.08</v>
      </c>
    </row>
    <row r="22" spans="1:10" x14ac:dyDescent="0.25">
      <c r="A22" s="2" t="s">
        <v>128</v>
      </c>
      <c r="B22" s="11">
        <v>380</v>
      </c>
      <c r="C22" s="12">
        <v>0.03</v>
      </c>
      <c r="D22" s="11">
        <v>460</v>
      </c>
      <c r="E22" s="11">
        <v>335</v>
      </c>
      <c r="F22" s="11">
        <v>120</v>
      </c>
      <c r="G22" s="11">
        <v>5</v>
      </c>
      <c r="H22" s="12">
        <v>0.73</v>
      </c>
      <c r="I22" s="12">
        <v>0.26</v>
      </c>
      <c r="J22" s="12">
        <v>0.01</v>
      </c>
    </row>
    <row r="23" spans="1:10" x14ac:dyDescent="0.25">
      <c r="A23" s="2" t="s">
        <v>129</v>
      </c>
      <c r="B23" s="11">
        <v>385</v>
      </c>
      <c r="C23" s="12">
        <v>0.03</v>
      </c>
      <c r="D23" s="11">
        <v>450</v>
      </c>
      <c r="E23" s="11">
        <v>325</v>
      </c>
      <c r="F23" s="11">
        <v>120</v>
      </c>
      <c r="G23" s="11">
        <v>5</v>
      </c>
      <c r="H23" s="12">
        <v>0.73</v>
      </c>
      <c r="I23" s="12">
        <v>0.27</v>
      </c>
      <c r="J23" s="12">
        <v>0.01</v>
      </c>
    </row>
    <row r="24" spans="1:10" x14ac:dyDescent="0.25">
      <c r="A24" s="2" t="s">
        <v>130</v>
      </c>
      <c r="B24" s="11">
        <v>335</v>
      </c>
      <c r="C24" s="12">
        <v>0.02</v>
      </c>
      <c r="D24" s="11">
        <v>370</v>
      </c>
      <c r="E24" s="11">
        <v>270</v>
      </c>
      <c r="F24" s="11">
        <v>95</v>
      </c>
      <c r="G24" s="11">
        <v>5</v>
      </c>
      <c r="H24" s="12">
        <v>0.73</v>
      </c>
      <c r="I24" s="12">
        <v>0.26</v>
      </c>
      <c r="J24" s="12">
        <v>0.01</v>
      </c>
    </row>
    <row r="25" spans="1:10" x14ac:dyDescent="0.25">
      <c r="A25" s="2" t="s">
        <v>131</v>
      </c>
      <c r="B25" s="11">
        <v>330</v>
      </c>
      <c r="C25" s="12">
        <v>0.02</v>
      </c>
      <c r="D25" s="11">
        <v>390</v>
      </c>
      <c r="E25" s="11">
        <v>295</v>
      </c>
      <c r="F25" s="11">
        <v>90</v>
      </c>
      <c r="G25" s="11">
        <v>5</v>
      </c>
      <c r="H25" s="12">
        <v>0.75</v>
      </c>
      <c r="I25" s="12">
        <v>0.23</v>
      </c>
      <c r="J25" s="12">
        <v>0.02</v>
      </c>
    </row>
    <row r="26" spans="1:10" x14ac:dyDescent="0.25">
      <c r="A26" s="2" t="s">
        <v>132</v>
      </c>
      <c r="B26" s="11">
        <v>270</v>
      </c>
      <c r="C26" s="12">
        <v>0.02</v>
      </c>
      <c r="D26" s="11">
        <v>275</v>
      </c>
      <c r="E26" s="11">
        <v>205</v>
      </c>
      <c r="F26" s="11">
        <v>70</v>
      </c>
      <c r="G26" s="11" t="s">
        <v>488</v>
      </c>
      <c r="H26" s="12">
        <v>0.74</v>
      </c>
      <c r="I26" s="12" t="s">
        <v>488</v>
      </c>
      <c r="J26" s="12" t="s">
        <v>488</v>
      </c>
    </row>
    <row r="27" spans="1:10" x14ac:dyDescent="0.25">
      <c r="A27" s="2" t="s">
        <v>133</v>
      </c>
      <c r="B27" s="11">
        <v>270</v>
      </c>
      <c r="C27" s="12">
        <v>0.02</v>
      </c>
      <c r="D27" s="11">
        <v>215</v>
      </c>
      <c r="E27" s="11">
        <v>140</v>
      </c>
      <c r="F27" s="11">
        <v>70</v>
      </c>
      <c r="G27" s="11" t="s">
        <v>488</v>
      </c>
      <c r="H27" s="12">
        <v>0.67</v>
      </c>
      <c r="I27" s="12" t="s">
        <v>488</v>
      </c>
      <c r="J27" s="12" t="s">
        <v>488</v>
      </c>
    </row>
    <row r="28" spans="1:10" x14ac:dyDescent="0.25">
      <c r="A28" s="2" t="s">
        <v>134</v>
      </c>
      <c r="B28" s="11">
        <v>265</v>
      </c>
      <c r="C28" s="12">
        <v>0.02</v>
      </c>
      <c r="D28" s="11">
        <v>265</v>
      </c>
      <c r="E28" s="11">
        <v>170</v>
      </c>
      <c r="F28" s="11">
        <v>95</v>
      </c>
      <c r="G28" s="11">
        <v>0</v>
      </c>
      <c r="H28" s="12">
        <v>0.64</v>
      </c>
      <c r="I28" s="12">
        <v>0.36</v>
      </c>
      <c r="J28" s="12">
        <v>0</v>
      </c>
    </row>
    <row r="29" spans="1:10" x14ac:dyDescent="0.25">
      <c r="A29" s="2" t="s">
        <v>135</v>
      </c>
      <c r="B29" s="11">
        <v>285</v>
      </c>
      <c r="C29" s="12">
        <v>0.02</v>
      </c>
      <c r="D29" s="11">
        <v>260</v>
      </c>
      <c r="E29" s="11">
        <v>195</v>
      </c>
      <c r="F29" s="11">
        <v>60</v>
      </c>
      <c r="G29" s="11">
        <v>5</v>
      </c>
      <c r="H29" s="12">
        <v>0.76</v>
      </c>
      <c r="I29" s="12">
        <v>0.22</v>
      </c>
      <c r="J29" s="12">
        <v>0.01</v>
      </c>
    </row>
    <row r="30" spans="1:10" x14ac:dyDescent="0.25">
      <c r="A30" s="2" t="s">
        <v>136</v>
      </c>
      <c r="B30" s="11">
        <v>295</v>
      </c>
      <c r="C30" s="12">
        <v>0.02</v>
      </c>
      <c r="D30" s="11">
        <v>345</v>
      </c>
      <c r="E30" s="11">
        <v>245</v>
      </c>
      <c r="F30" s="11">
        <v>95</v>
      </c>
      <c r="G30" s="11">
        <v>5</v>
      </c>
      <c r="H30" s="12">
        <v>0.71</v>
      </c>
      <c r="I30" s="12">
        <v>0.27</v>
      </c>
      <c r="J30" s="12">
        <v>0.01</v>
      </c>
    </row>
    <row r="31" spans="1:10" x14ac:dyDescent="0.25">
      <c r="A31" s="2" t="s">
        <v>137</v>
      </c>
      <c r="B31" s="11">
        <v>300</v>
      </c>
      <c r="C31" s="12">
        <v>0.02</v>
      </c>
      <c r="D31" s="11">
        <v>270</v>
      </c>
      <c r="E31" s="11">
        <v>175</v>
      </c>
      <c r="F31" s="11">
        <v>85</v>
      </c>
      <c r="G31" s="11">
        <v>15</v>
      </c>
      <c r="H31" s="12">
        <v>0.64</v>
      </c>
      <c r="I31" s="12">
        <v>0.31</v>
      </c>
      <c r="J31" s="12">
        <v>0.05</v>
      </c>
    </row>
    <row r="32" spans="1:10" x14ac:dyDescent="0.25">
      <c r="A32" s="2" t="s">
        <v>138</v>
      </c>
      <c r="B32" s="11">
        <v>275</v>
      </c>
      <c r="C32" s="12">
        <v>0.02</v>
      </c>
      <c r="D32" s="11">
        <v>240</v>
      </c>
      <c r="E32" s="11">
        <v>135</v>
      </c>
      <c r="F32" s="11">
        <v>95</v>
      </c>
      <c r="G32" s="11">
        <v>10</v>
      </c>
      <c r="H32" s="12">
        <v>0.56999999999999995</v>
      </c>
      <c r="I32" s="12">
        <v>0.39</v>
      </c>
      <c r="J32" s="12">
        <v>0.04</v>
      </c>
    </row>
    <row r="33" spans="1:10" x14ac:dyDescent="0.25">
      <c r="A33" s="2" t="s">
        <v>139</v>
      </c>
      <c r="B33" s="11">
        <v>440</v>
      </c>
      <c r="C33" s="12">
        <v>0.03</v>
      </c>
      <c r="D33" s="11">
        <v>270</v>
      </c>
      <c r="E33" s="11">
        <v>155</v>
      </c>
      <c r="F33" s="11">
        <v>100</v>
      </c>
      <c r="G33" s="11">
        <v>15</v>
      </c>
      <c r="H33" s="12">
        <v>0.56999999999999995</v>
      </c>
      <c r="I33" s="12">
        <v>0.37</v>
      </c>
      <c r="J33" s="12">
        <v>0.06</v>
      </c>
    </row>
    <row r="34" spans="1:10" x14ac:dyDescent="0.25">
      <c r="A34" s="2" t="s">
        <v>140</v>
      </c>
      <c r="B34" s="11">
        <v>365</v>
      </c>
      <c r="C34" s="12">
        <v>0.03</v>
      </c>
      <c r="D34" s="11">
        <v>285</v>
      </c>
      <c r="E34" s="11">
        <v>185</v>
      </c>
      <c r="F34" s="11">
        <v>85</v>
      </c>
      <c r="G34" s="11">
        <v>15</v>
      </c>
      <c r="H34" s="12">
        <v>0.65</v>
      </c>
      <c r="I34" s="12">
        <v>0.3</v>
      </c>
      <c r="J34" s="12">
        <v>0.05</v>
      </c>
    </row>
    <row r="35" spans="1:10" x14ac:dyDescent="0.25">
      <c r="A35" s="2" t="s">
        <v>141</v>
      </c>
      <c r="B35" s="11">
        <v>445</v>
      </c>
      <c r="C35" s="12">
        <v>0.03</v>
      </c>
      <c r="D35" s="11">
        <v>475</v>
      </c>
      <c r="E35" s="11">
        <v>305</v>
      </c>
      <c r="F35" s="11">
        <v>155</v>
      </c>
      <c r="G35" s="11">
        <v>15</v>
      </c>
      <c r="H35" s="12">
        <v>0.65</v>
      </c>
      <c r="I35" s="12">
        <v>0.32</v>
      </c>
      <c r="J35" s="12">
        <v>0.03</v>
      </c>
    </row>
    <row r="36" spans="1:10" x14ac:dyDescent="0.25">
      <c r="A36" s="2" t="s">
        <v>142</v>
      </c>
      <c r="B36" s="11">
        <v>360</v>
      </c>
      <c r="C36" s="12">
        <v>0.03</v>
      </c>
      <c r="D36" s="11">
        <v>420</v>
      </c>
      <c r="E36" s="11">
        <v>300</v>
      </c>
      <c r="F36" s="11">
        <v>115</v>
      </c>
      <c r="G36" s="11">
        <v>5</v>
      </c>
      <c r="H36" s="12">
        <v>0.72</v>
      </c>
      <c r="I36" s="12">
        <v>0.27</v>
      </c>
      <c r="J36" s="12">
        <v>0.01</v>
      </c>
    </row>
    <row r="37" spans="1:10" x14ac:dyDescent="0.25">
      <c r="A37" s="2" t="s">
        <v>143</v>
      </c>
      <c r="B37" s="11">
        <v>370</v>
      </c>
      <c r="C37" s="12">
        <v>0.03</v>
      </c>
      <c r="D37" s="11">
        <v>410</v>
      </c>
      <c r="E37" s="11">
        <v>280</v>
      </c>
      <c r="F37" s="11">
        <v>130</v>
      </c>
      <c r="G37" s="11">
        <v>5</v>
      </c>
      <c r="H37" s="12">
        <v>0.67</v>
      </c>
      <c r="I37" s="12">
        <v>0.31</v>
      </c>
      <c r="J37" s="12">
        <v>0.01</v>
      </c>
    </row>
    <row r="38" spans="1:10" x14ac:dyDescent="0.25">
      <c r="A38" s="2" t="s">
        <v>144</v>
      </c>
      <c r="B38" s="11">
        <v>405</v>
      </c>
      <c r="C38" s="12">
        <v>0.03</v>
      </c>
      <c r="D38" s="11">
        <v>275</v>
      </c>
      <c r="E38" s="11">
        <v>180</v>
      </c>
      <c r="F38" s="11">
        <v>85</v>
      </c>
      <c r="G38" s="11">
        <v>10</v>
      </c>
      <c r="H38" s="12">
        <v>0.66</v>
      </c>
      <c r="I38" s="12">
        <v>0.31</v>
      </c>
      <c r="J38" s="12">
        <v>0.03</v>
      </c>
    </row>
    <row r="39" spans="1:10" x14ac:dyDescent="0.25">
      <c r="A39" s="2" t="s">
        <v>145</v>
      </c>
      <c r="B39" s="11">
        <v>340</v>
      </c>
      <c r="C39" s="12">
        <v>0.02</v>
      </c>
      <c r="D39" s="11">
        <v>305</v>
      </c>
      <c r="E39" s="11">
        <v>215</v>
      </c>
      <c r="F39" s="11">
        <v>80</v>
      </c>
      <c r="G39" s="11">
        <v>10</v>
      </c>
      <c r="H39" s="12">
        <v>0.7</v>
      </c>
      <c r="I39" s="12">
        <v>0.26</v>
      </c>
      <c r="J39" s="12">
        <v>0.04</v>
      </c>
    </row>
    <row r="40" spans="1:10" x14ac:dyDescent="0.25">
      <c r="A40" s="2" t="s">
        <v>146</v>
      </c>
      <c r="B40" s="11">
        <v>305</v>
      </c>
      <c r="C40" s="12">
        <v>0.02</v>
      </c>
      <c r="D40" s="11">
        <v>410</v>
      </c>
      <c r="E40" s="11">
        <v>285</v>
      </c>
      <c r="F40" s="11">
        <v>125</v>
      </c>
      <c r="G40" s="11">
        <v>0</v>
      </c>
      <c r="H40" s="12">
        <v>0.69</v>
      </c>
      <c r="I40" s="12">
        <v>0.31</v>
      </c>
      <c r="J40" s="12">
        <v>0</v>
      </c>
    </row>
    <row r="41" spans="1:10" x14ac:dyDescent="0.25">
      <c r="A41" s="2" t="s">
        <v>147</v>
      </c>
      <c r="B41" s="11">
        <v>340</v>
      </c>
      <c r="C41" s="12">
        <v>0.02</v>
      </c>
      <c r="D41" s="11">
        <v>375</v>
      </c>
      <c r="E41" s="11">
        <v>260</v>
      </c>
      <c r="F41" s="11">
        <v>110</v>
      </c>
      <c r="G41" s="11">
        <v>5</v>
      </c>
      <c r="H41" s="12">
        <v>0.7</v>
      </c>
      <c r="I41" s="12">
        <v>0.28999999999999998</v>
      </c>
      <c r="J41" s="12">
        <v>0.01</v>
      </c>
    </row>
    <row r="42" spans="1:10" x14ac:dyDescent="0.25">
      <c r="A42" s="2" t="s">
        <v>148</v>
      </c>
      <c r="B42" s="11">
        <v>335</v>
      </c>
      <c r="C42" s="12">
        <v>0.02</v>
      </c>
      <c r="D42" s="11">
        <v>310</v>
      </c>
      <c r="E42" s="11">
        <v>230</v>
      </c>
      <c r="F42" s="11">
        <v>75</v>
      </c>
      <c r="G42" s="11">
        <v>5</v>
      </c>
      <c r="H42" s="12">
        <v>0.74</v>
      </c>
      <c r="I42" s="12">
        <v>0.25</v>
      </c>
      <c r="J42" s="12">
        <v>0.02</v>
      </c>
    </row>
    <row r="43" spans="1:10" x14ac:dyDescent="0.25">
      <c r="A43" s="2" t="s">
        <v>149</v>
      </c>
      <c r="B43" s="11">
        <v>370</v>
      </c>
      <c r="C43" s="12">
        <v>0.03</v>
      </c>
      <c r="D43" s="11">
        <v>395</v>
      </c>
      <c r="E43" s="11">
        <v>285</v>
      </c>
      <c r="F43" s="11">
        <v>100</v>
      </c>
      <c r="G43" s="11">
        <v>10</v>
      </c>
      <c r="H43" s="12">
        <v>0.72</v>
      </c>
      <c r="I43" s="12">
        <v>0.26</v>
      </c>
      <c r="J43" s="12">
        <v>0.02</v>
      </c>
    </row>
    <row r="44" spans="1:10" x14ac:dyDescent="0.25">
      <c r="A44" s="2" t="s">
        <v>150</v>
      </c>
      <c r="B44" s="11">
        <v>335</v>
      </c>
      <c r="C44" s="12">
        <v>0.02</v>
      </c>
      <c r="D44" s="11">
        <v>255</v>
      </c>
      <c r="E44" s="11">
        <v>175</v>
      </c>
      <c r="F44" s="11">
        <v>75</v>
      </c>
      <c r="G44" s="11">
        <v>5</v>
      </c>
      <c r="H44" s="12">
        <v>0.69</v>
      </c>
      <c r="I44" s="12">
        <v>0.3</v>
      </c>
      <c r="J44" s="12">
        <v>0.01</v>
      </c>
    </row>
    <row r="45" spans="1:10" x14ac:dyDescent="0.25">
      <c r="A45" s="2" t="s">
        <v>151</v>
      </c>
      <c r="B45" s="11">
        <v>430</v>
      </c>
      <c r="C45" s="12">
        <v>0.03</v>
      </c>
      <c r="D45" s="11">
        <v>255</v>
      </c>
      <c r="E45" s="11">
        <v>185</v>
      </c>
      <c r="F45" s="11">
        <v>55</v>
      </c>
      <c r="G45" s="11">
        <v>10</v>
      </c>
      <c r="H45" s="12">
        <v>0.73</v>
      </c>
      <c r="I45" s="12">
        <v>0.22</v>
      </c>
      <c r="J45" s="12">
        <v>0.05</v>
      </c>
    </row>
    <row r="46" spans="1:10" x14ac:dyDescent="0.25">
      <c r="A46" s="2" t="s">
        <v>152</v>
      </c>
      <c r="B46" s="11">
        <v>290</v>
      </c>
      <c r="C46" s="12">
        <v>0.02</v>
      </c>
      <c r="D46" s="11">
        <v>230</v>
      </c>
      <c r="E46" s="11">
        <v>130</v>
      </c>
      <c r="F46" s="11">
        <v>90</v>
      </c>
      <c r="G46" s="11">
        <v>10</v>
      </c>
      <c r="H46" s="12">
        <v>0.56000000000000005</v>
      </c>
      <c r="I46" s="12">
        <v>0.38</v>
      </c>
      <c r="J46" s="12">
        <v>0.05</v>
      </c>
    </row>
    <row r="47" spans="1:10" x14ac:dyDescent="0.25">
      <c r="A47" s="2" t="s">
        <v>153</v>
      </c>
      <c r="B47" s="11">
        <v>400</v>
      </c>
      <c r="C47" s="12">
        <v>0.03</v>
      </c>
      <c r="D47" s="11">
        <v>280</v>
      </c>
      <c r="E47" s="11">
        <v>160</v>
      </c>
      <c r="F47" s="11">
        <v>115</v>
      </c>
      <c r="G47" s="11" t="s">
        <v>488</v>
      </c>
      <c r="H47" s="12">
        <v>0.57999999999999996</v>
      </c>
      <c r="I47" s="12" t="s">
        <v>488</v>
      </c>
      <c r="J47" s="12" t="s">
        <v>488</v>
      </c>
    </row>
    <row r="48" spans="1:10" x14ac:dyDescent="0.25">
      <c r="A48" s="2" t="s">
        <v>154</v>
      </c>
      <c r="B48" s="11">
        <v>380</v>
      </c>
      <c r="C48" s="12">
        <v>0.03</v>
      </c>
      <c r="D48" s="11">
        <v>340</v>
      </c>
      <c r="E48" s="11">
        <v>240</v>
      </c>
      <c r="F48" s="11">
        <v>95</v>
      </c>
      <c r="G48" s="11">
        <v>10</v>
      </c>
      <c r="H48" s="12">
        <v>0.7</v>
      </c>
      <c r="I48" s="12">
        <v>0.27</v>
      </c>
      <c r="J48" s="12">
        <v>0.02</v>
      </c>
    </row>
    <row r="49" spans="1:10" x14ac:dyDescent="0.25">
      <c r="A49" s="2" t="s">
        <v>155</v>
      </c>
      <c r="B49" s="11">
        <v>540</v>
      </c>
      <c r="C49" s="12">
        <v>0.04</v>
      </c>
      <c r="D49" s="11">
        <v>380</v>
      </c>
      <c r="E49" s="11">
        <v>265</v>
      </c>
      <c r="F49" s="11">
        <v>110</v>
      </c>
      <c r="G49" s="11">
        <v>10</v>
      </c>
      <c r="H49" s="12">
        <v>0.69</v>
      </c>
      <c r="I49" s="12">
        <v>0.28999999999999998</v>
      </c>
      <c r="J49" s="12">
        <v>0.02</v>
      </c>
    </row>
    <row r="50" spans="1:10" x14ac:dyDescent="0.25">
      <c r="A50" s="2" t="s">
        <v>156</v>
      </c>
      <c r="B50" s="11">
        <v>425</v>
      </c>
      <c r="C50" s="12">
        <v>0.03</v>
      </c>
      <c r="D50" s="11">
        <v>380</v>
      </c>
      <c r="E50" s="11">
        <v>265</v>
      </c>
      <c r="F50" s="11">
        <v>110</v>
      </c>
      <c r="G50" s="11">
        <v>5</v>
      </c>
      <c r="H50" s="12">
        <v>0.7</v>
      </c>
      <c r="I50" s="12">
        <v>0.28000000000000003</v>
      </c>
      <c r="J50" s="12">
        <v>0.01</v>
      </c>
    </row>
    <row r="51" spans="1:10" x14ac:dyDescent="0.25">
      <c r="A51" s="13" t="s">
        <v>157</v>
      </c>
      <c r="B51" s="14">
        <v>1750</v>
      </c>
      <c r="C51" s="15">
        <v>0.13</v>
      </c>
      <c r="D51" s="14">
        <v>1405</v>
      </c>
      <c r="E51" s="14">
        <v>1185</v>
      </c>
      <c r="F51" s="14">
        <v>175</v>
      </c>
      <c r="G51" s="14">
        <v>45</v>
      </c>
      <c r="H51" s="15">
        <v>0.84</v>
      </c>
      <c r="I51" s="15">
        <v>0.12</v>
      </c>
      <c r="J51" s="15">
        <v>0.03</v>
      </c>
    </row>
    <row r="52" spans="1:10" x14ac:dyDescent="0.25">
      <c r="A52" s="16" t="s">
        <v>158</v>
      </c>
      <c r="B52" s="17">
        <v>3375</v>
      </c>
      <c r="C52" s="18">
        <v>0.24</v>
      </c>
      <c r="D52" s="17">
        <v>3470</v>
      </c>
      <c r="E52" s="17">
        <v>2290</v>
      </c>
      <c r="F52" s="17">
        <v>1115</v>
      </c>
      <c r="G52" s="17">
        <v>70</v>
      </c>
      <c r="H52" s="18">
        <v>0.66</v>
      </c>
      <c r="I52" s="18">
        <v>0.32</v>
      </c>
      <c r="J52" s="18">
        <v>0.02</v>
      </c>
    </row>
    <row r="53" spans="1:10" x14ac:dyDescent="0.25">
      <c r="A53" s="16" t="s">
        <v>159</v>
      </c>
      <c r="B53" s="17">
        <v>3935</v>
      </c>
      <c r="C53" s="18">
        <v>0.28000000000000003</v>
      </c>
      <c r="D53" s="17">
        <v>3725</v>
      </c>
      <c r="E53" s="17">
        <v>2490</v>
      </c>
      <c r="F53" s="17">
        <v>1155</v>
      </c>
      <c r="G53" s="17">
        <v>85</v>
      </c>
      <c r="H53" s="18">
        <v>0.67</v>
      </c>
      <c r="I53" s="18">
        <v>0.31</v>
      </c>
      <c r="J53" s="18">
        <v>0.02</v>
      </c>
    </row>
    <row r="54" spans="1:10" x14ac:dyDescent="0.25">
      <c r="A54" s="16" t="s">
        <v>160</v>
      </c>
      <c r="B54" s="17">
        <v>4470</v>
      </c>
      <c r="C54" s="18">
        <v>0.32</v>
      </c>
      <c r="D54" s="17">
        <v>3810</v>
      </c>
      <c r="E54" s="17">
        <v>2615</v>
      </c>
      <c r="F54" s="17">
        <v>1120</v>
      </c>
      <c r="G54" s="17">
        <v>80</v>
      </c>
      <c r="H54" s="18">
        <v>0.69</v>
      </c>
      <c r="I54" s="18">
        <v>0.28999999999999998</v>
      </c>
      <c r="J54" s="18">
        <v>0.02</v>
      </c>
    </row>
    <row r="55" spans="1:10" x14ac:dyDescent="0.25">
      <c r="A55" s="16" t="s">
        <v>161</v>
      </c>
      <c r="B55" s="17">
        <v>425</v>
      </c>
      <c r="C55" s="18">
        <v>0.03</v>
      </c>
      <c r="D55" s="17">
        <v>380</v>
      </c>
      <c r="E55" s="17">
        <v>265</v>
      </c>
      <c r="F55" s="17">
        <v>110</v>
      </c>
      <c r="G55" s="17">
        <v>5</v>
      </c>
      <c r="H55" s="18">
        <v>0.7</v>
      </c>
      <c r="I55" s="18">
        <v>0.28000000000000003</v>
      </c>
      <c r="J55" s="18">
        <v>0.01</v>
      </c>
    </row>
    <row r="56" spans="1:10" x14ac:dyDescent="0.25">
      <c r="A56" s="2" t="s">
        <v>41</v>
      </c>
      <c r="B56" s="2"/>
      <c r="C56" s="2"/>
      <c r="D56" s="2"/>
      <c r="E56" s="2"/>
      <c r="F56" s="2"/>
      <c r="G56" s="2"/>
      <c r="H56" s="2"/>
      <c r="I56" s="2"/>
      <c r="J56" s="2"/>
    </row>
    <row r="57" spans="1:10" x14ac:dyDescent="0.25">
      <c r="A57" s="2" t="s">
        <v>42</v>
      </c>
      <c r="B57" s="2"/>
      <c r="C57" s="2"/>
      <c r="D57" s="2"/>
      <c r="E57" s="2"/>
      <c r="F57" s="2"/>
      <c r="G57" s="2"/>
      <c r="H57" s="2"/>
      <c r="I57" s="2"/>
      <c r="J57" s="2"/>
    </row>
    <row r="58" spans="1:10" x14ac:dyDescent="0.25">
      <c r="A58" s="2" t="s">
        <v>43</v>
      </c>
      <c r="B58" s="2"/>
      <c r="C58" s="2"/>
      <c r="D58" s="2"/>
      <c r="E58" s="2"/>
      <c r="F58" s="2"/>
      <c r="G58" s="2"/>
      <c r="H58" s="2"/>
      <c r="I58" s="2"/>
      <c r="J58" s="2"/>
    </row>
    <row r="59" spans="1:10" ht="157.5" x14ac:dyDescent="0.25">
      <c r="A59" s="19" t="s">
        <v>44</v>
      </c>
      <c r="B59" s="2"/>
      <c r="C59" s="2"/>
      <c r="D59" s="2"/>
      <c r="E59" s="2"/>
      <c r="F59" s="2"/>
      <c r="G59" s="2"/>
      <c r="H59" s="2"/>
      <c r="I59" s="2"/>
      <c r="J59" s="2"/>
    </row>
    <row r="60" spans="1:10" x14ac:dyDescent="0.25">
      <c r="A60" s="2" t="s">
        <v>45</v>
      </c>
      <c r="B60" s="2"/>
      <c r="C60" s="2"/>
      <c r="D60" s="2"/>
      <c r="E60" s="2"/>
      <c r="F60" s="2"/>
      <c r="G60" s="2"/>
      <c r="H60" s="2"/>
      <c r="I60" s="2"/>
      <c r="J60" s="2"/>
    </row>
  </sheetData>
  <conditionalFormatting sqref="C1:C1048576 H1:J19 I20:J20 H21:J1048576">
    <cfRule type="dataBar" priority="1">
      <dataBar>
        <cfvo type="num" val="0"/>
        <cfvo type="num" val="1"/>
        <color rgb="FFB4A9D4"/>
      </dataBar>
      <extLst>
        <ext xmlns:x14="http://schemas.microsoft.com/office/spreadsheetml/2009/9/main" uri="{B025F937-C7B1-47D3-B67F-A62EFF666E3E}">
          <x14:id>{5FD660BA-097D-4C1D-A5D6-B78343C8148B}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FD660BA-097D-4C1D-A5D6-B78343C8148B}">
            <x14:dataBar minLength="0" maxLength="100" gradient="0">
              <x14:cfvo type="num">
                <xm:f>0</xm:f>
              </x14:cfvo>
              <x14:cfvo type="num">
                <xm:f>1</xm:f>
              </x14:cfvo>
              <x14:negativeFillColor rgb="FFB4A9D4"/>
              <x14:axisColor rgb="FF000000"/>
            </x14:dataBar>
          </x14:cfRule>
          <xm:sqref>C1:C1048576 H1:J19 I20:J20 H21:J1048576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54"/>
  <sheetViews>
    <sheetView topLeftCell="A28" workbookViewId="0">
      <selection activeCell="F7" sqref="F7:F50"/>
    </sheetView>
  </sheetViews>
  <sheetFormatPr defaultColWidth="10.625" defaultRowHeight="15.75" x14ac:dyDescent="0.25"/>
  <cols>
    <col min="1" max="1" width="35.625" customWidth="1"/>
    <col min="2" max="8" width="16.625" customWidth="1"/>
  </cols>
  <sheetData>
    <row r="1" spans="1:8" ht="21" x14ac:dyDescent="0.35">
      <c r="A1" s="7" t="s">
        <v>1</v>
      </c>
      <c r="B1" s="2"/>
      <c r="C1" s="2"/>
      <c r="D1" s="2"/>
      <c r="E1" s="2"/>
      <c r="F1" s="2"/>
      <c r="G1" s="2"/>
      <c r="H1" s="2"/>
    </row>
    <row r="2" spans="1:8" x14ac:dyDescent="0.25">
      <c r="A2" s="2" t="s">
        <v>18</v>
      </c>
      <c r="B2" s="2"/>
      <c r="C2" s="2"/>
      <c r="D2" s="2"/>
      <c r="E2" s="2"/>
      <c r="F2" s="2"/>
      <c r="G2" s="2"/>
      <c r="H2" s="2"/>
    </row>
    <row r="3" spans="1:8" x14ac:dyDescent="0.25">
      <c r="A3" s="2" t="s">
        <v>15</v>
      </c>
      <c r="B3" s="2"/>
      <c r="C3" s="2"/>
      <c r="D3" s="2"/>
      <c r="E3" s="2"/>
      <c r="F3" s="2"/>
      <c r="G3" s="2"/>
      <c r="H3" s="2"/>
    </row>
    <row r="4" spans="1:8" x14ac:dyDescent="0.25">
      <c r="A4" s="2" t="s">
        <v>16</v>
      </c>
      <c r="B4" s="2"/>
      <c r="C4" s="2"/>
      <c r="D4" s="2"/>
      <c r="E4" s="2"/>
      <c r="F4" s="2"/>
      <c r="G4" s="2"/>
      <c r="H4" s="2"/>
    </row>
    <row r="5" spans="1:8" x14ac:dyDescent="0.25">
      <c r="A5" s="2" t="s">
        <v>19</v>
      </c>
      <c r="B5" s="2"/>
      <c r="C5" s="2"/>
      <c r="D5" s="2"/>
      <c r="E5" s="2"/>
      <c r="F5" s="2"/>
      <c r="G5" s="2"/>
      <c r="H5" s="2"/>
    </row>
    <row r="6" spans="1:8" ht="80.099999999999994" customHeight="1" x14ac:dyDescent="0.25">
      <c r="A6" s="4" t="s">
        <v>491</v>
      </c>
      <c r="B6" s="4" t="s">
        <v>113</v>
      </c>
      <c r="C6" s="4" t="s">
        <v>162</v>
      </c>
      <c r="D6" s="4" t="s">
        <v>163</v>
      </c>
      <c r="E6" s="4" t="s">
        <v>492</v>
      </c>
      <c r="F6" s="4" t="s">
        <v>164</v>
      </c>
      <c r="G6" s="4" t="s">
        <v>165</v>
      </c>
      <c r="H6" s="4" t="s">
        <v>166</v>
      </c>
    </row>
    <row r="7" spans="1:8" x14ac:dyDescent="0.25">
      <c r="A7" s="8" t="s">
        <v>113</v>
      </c>
      <c r="B7" s="9">
        <v>13955</v>
      </c>
      <c r="C7" s="9">
        <v>13250</v>
      </c>
      <c r="D7" s="9">
        <v>155</v>
      </c>
      <c r="E7" s="9">
        <v>550</v>
      </c>
      <c r="F7" s="10">
        <v>0.95</v>
      </c>
      <c r="G7" s="10">
        <v>0.01</v>
      </c>
      <c r="H7" s="10">
        <v>0.04</v>
      </c>
    </row>
    <row r="8" spans="1:8" x14ac:dyDescent="0.25">
      <c r="A8" s="2" t="s">
        <v>114</v>
      </c>
      <c r="B8" s="11">
        <v>370</v>
      </c>
      <c r="C8" s="11">
        <v>330</v>
      </c>
      <c r="D8" s="11">
        <v>15</v>
      </c>
      <c r="E8" s="11">
        <v>25</v>
      </c>
      <c r="F8" s="12">
        <v>0.89</v>
      </c>
      <c r="G8" s="12">
        <v>0.05</v>
      </c>
      <c r="H8" s="12">
        <v>0.06</v>
      </c>
    </row>
    <row r="9" spans="1:8" x14ac:dyDescent="0.25">
      <c r="A9" s="2" t="s">
        <v>115</v>
      </c>
      <c r="B9" s="11">
        <v>385</v>
      </c>
      <c r="C9" s="11">
        <v>340</v>
      </c>
      <c r="D9" s="11">
        <v>30</v>
      </c>
      <c r="E9" s="11">
        <v>15</v>
      </c>
      <c r="F9" s="12">
        <v>0.88</v>
      </c>
      <c r="G9" s="12">
        <v>7.0000000000000007E-2</v>
      </c>
      <c r="H9" s="12">
        <v>0.04</v>
      </c>
    </row>
    <row r="10" spans="1:8" x14ac:dyDescent="0.25">
      <c r="A10" s="2" t="s">
        <v>116</v>
      </c>
      <c r="B10" s="11">
        <v>355</v>
      </c>
      <c r="C10" s="11">
        <v>335</v>
      </c>
      <c r="D10" s="11">
        <v>5</v>
      </c>
      <c r="E10" s="11">
        <v>15</v>
      </c>
      <c r="F10" s="12">
        <v>0.94</v>
      </c>
      <c r="G10" s="12">
        <v>0.02</v>
      </c>
      <c r="H10" s="12">
        <v>0.04</v>
      </c>
    </row>
    <row r="11" spans="1:8" x14ac:dyDescent="0.25">
      <c r="A11" s="2" t="s">
        <v>117</v>
      </c>
      <c r="B11" s="11">
        <v>270</v>
      </c>
      <c r="C11" s="11">
        <v>245</v>
      </c>
      <c r="D11" s="11">
        <v>10</v>
      </c>
      <c r="E11" s="11">
        <v>15</v>
      </c>
      <c r="F11" s="12">
        <v>0.91</v>
      </c>
      <c r="G11" s="12">
        <v>0.04</v>
      </c>
      <c r="H11" s="12">
        <v>0.05</v>
      </c>
    </row>
    <row r="12" spans="1:8" x14ac:dyDescent="0.25">
      <c r="A12" s="2" t="s">
        <v>118</v>
      </c>
      <c r="B12" s="11">
        <v>225</v>
      </c>
      <c r="C12" s="11">
        <v>210</v>
      </c>
      <c r="D12" s="11">
        <v>10</v>
      </c>
      <c r="E12" s="11">
        <v>5</v>
      </c>
      <c r="F12" s="12">
        <v>0.93</v>
      </c>
      <c r="G12" s="12">
        <v>0.04</v>
      </c>
      <c r="H12" s="12">
        <v>0.03</v>
      </c>
    </row>
    <row r="13" spans="1:8" x14ac:dyDescent="0.25">
      <c r="A13" s="2" t="s">
        <v>119</v>
      </c>
      <c r="B13" s="11">
        <v>150</v>
      </c>
      <c r="C13" s="11">
        <v>125</v>
      </c>
      <c r="D13" s="11">
        <v>10</v>
      </c>
      <c r="E13" s="11">
        <v>15</v>
      </c>
      <c r="F13" s="12">
        <v>0.85</v>
      </c>
      <c r="G13" s="12">
        <v>0.06</v>
      </c>
      <c r="H13" s="12">
        <v>0.09</v>
      </c>
    </row>
    <row r="14" spans="1:8" x14ac:dyDescent="0.25">
      <c r="A14" s="2" t="s">
        <v>120</v>
      </c>
      <c r="B14" s="11">
        <v>170</v>
      </c>
      <c r="C14" s="11">
        <v>165</v>
      </c>
      <c r="D14" s="11">
        <v>5</v>
      </c>
      <c r="E14" s="11">
        <v>0</v>
      </c>
      <c r="F14" s="12">
        <v>0.97</v>
      </c>
      <c r="G14" s="12">
        <v>0.02</v>
      </c>
      <c r="H14" s="12">
        <v>0</v>
      </c>
    </row>
    <row r="15" spans="1:8" x14ac:dyDescent="0.25">
      <c r="A15" s="2" t="s">
        <v>121</v>
      </c>
      <c r="B15" s="11">
        <v>165</v>
      </c>
      <c r="C15" s="11">
        <v>160</v>
      </c>
      <c r="D15" s="11" t="s">
        <v>488</v>
      </c>
      <c r="E15" s="11" t="s">
        <v>488</v>
      </c>
      <c r="F15" s="12">
        <v>0.98</v>
      </c>
      <c r="G15" s="12" t="s">
        <v>488</v>
      </c>
      <c r="H15" s="12" t="s">
        <v>488</v>
      </c>
    </row>
    <row r="16" spans="1:8" x14ac:dyDescent="0.25">
      <c r="A16" s="2" t="s">
        <v>122</v>
      </c>
      <c r="B16" s="11">
        <v>225</v>
      </c>
      <c r="C16" s="11">
        <v>220</v>
      </c>
      <c r="D16" s="11" t="s">
        <v>488</v>
      </c>
      <c r="E16" s="11">
        <v>5</v>
      </c>
      <c r="F16" s="12">
        <v>0.98</v>
      </c>
      <c r="G16" s="12" t="s">
        <v>488</v>
      </c>
      <c r="H16" s="12" t="s">
        <v>488</v>
      </c>
    </row>
    <row r="17" spans="1:8" x14ac:dyDescent="0.25">
      <c r="A17" s="2" t="s">
        <v>123</v>
      </c>
      <c r="B17" s="11">
        <v>135</v>
      </c>
      <c r="C17" s="11">
        <v>130</v>
      </c>
      <c r="D17" s="11" t="s">
        <v>488</v>
      </c>
      <c r="E17" s="11">
        <v>5</v>
      </c>
      <c r="F17" s="12">
        <v>0.96</v>
      </c>
      <c r="G17" s="12" t="s">
        <v>488</v>
      </c>
      <c r="H17" s="12" t="s">
        <v>488</v>
      </c>
    </row>
    <row r="18" spans="1:8" x14ac:dyDescent="0.25">
      <c r="A18" s="2" t="s">
        <v>124</v>
      </c>
      <c r="B18" s="11">
        <v>180</v>
      </c>
      <c r="C18" s="11">
        <v>170</v>
      </c>
      <c r="D18" s="11" t="s">
        <v>488</v>
      </c>
      <c r="E18" s="11">
        <v>5</v>
      </c>
      <c r="F18" s="12">
        <v>0.96</v>
      </c>
      <c r="G18" s="12" t="s">
        <v>488</v>
      </c>
      <c r="H18" s="12" t="s">
        <v>488</v>
      </c>
    </row>
    <row r="19" spans="1:8" x14ac:dyDescent="0.25">
      <c r="A19" s="2" t="s">
        <v>125</v>
      </c>
      <c r="B19" s="11">
        <v>205</v>
      </c>
      <c r="C19" s="11">
        <v>200</v>
      </c>
      <c r="D19" s="11">
        <v>5</v>
      </c>
      <c r="E19" s="11" t="s">
        <v>488</v>
      </c>
      <c r="F19" s="12">
        <v>0.98</v>
      </c>
      <c r="G19" s="12" t="s">
        <v>488</v>
      </c>
      <c r="H19" s="12" t="s">
        <v>488</v>
      </c>
    </row>
    <row r="20" spans="1:8" x14ac:dyDescent="0.25">
      <c r="A20" s="2" t="s">
        <v>126</v>
      </c>
      <c r="B20" s="11">
        <v>295</v>
      </c>
      <c r="C20" s="11">
        <v>285</v>
      </c>
      <c r="D20" s="11">
        <v>5</v>
      </c>
      <c r="E20" s="11">
        <v>5</v>
      </c>
      <c r="F20" s="12">
        <v>0.98</v>
      </c>
      <c r="G20" s="12">
        <v>0.01</v>
      </c>
      <c r="H20" s="12">
        <v>0.01</v>
      </c>
    </row>
    <row r="21" spans="1:8" x14ac:dyDescent="0.25">
      <c r="A21" s="2" t="s">
        <v>127</v>
      </c>
      <c r="B21" s="11">
        <v>575</v>
      </c>
      <c r="C21" s="11">
        <v>550</v>
      </c>
      <c r="D21" s="11">
        <v>5</v>
      </c>
      <c r="E21" s="11">
        <v>15</v>
      </c>
      <c r="F21" s="12">
        <v>0.96</v>
      </c>
      <c r="G21" s="12">
        <v>0.01</v>
      </c>
      <c r="H21" s="12">
        <v>0.03</v>
      </c>
    </row>
    <row r="22" spans="1:8" x14ac:dyDescent="0.25">
      <c r="A22" s="2" t="s">
        <v>128</v>
      </c>
      <c r="B22" s="11">
        <v>380</v>
      </c>
      <c r="C22" s="11">
        <v>360</v>
      </c>
      <c r="D22" s="11">
        <v>5</v>
      </c>
      <c r="E22" s="11">
        <v>15</v>
      </c>
      <c r="F22" s="12">
        <v>0.95</v>
      </c>
      <c r="G22" s="12">
        <v>0.01</v>
      </c>
      <c r="H22" s="12">
        <v>0.04</v>
      </c>
    </row>
    <row r="23" spans="1:8" x14ac:dyDescent="0.25">
      <c r="A23" s="2" t="s">
        <v>129</v>
      </c>
      <c r="B23" s="11">
        <v>385</v>
      </c>
      <c r="C23" s="11">
        <v>370</v>
      </c>
      <c r="D23" s="11">
        <v>5</v>
      </c>
      <c r="E23" s="11">
        <v>10</v>
      </c>
      <c r="F23" s="12">
        <v>0.96</v>
      </c>
      <c r="G23" s="12">
        <v>0.02</v>
      </c>
      <c r="H23" s="12">
        <v>0.02</v>
      </c>
    </row>
    <row r="24" spans="1:8" x14ac:dyDescent="0.25">
      <c r="A24" s="2" t="s">
        <v>130</v>
      </c>
      <c r="B24" s="11">
        <v>335</v>
      </c>
      <c r="C24" s="11">
        <v>320</v>
      </c>
      <c r="D24" s="11" t="s">
        <v>488</v>
      </c>
      <c r="E24" s="11">
        <v>15</v>
      </c>
      <c r="F24" s="12">
        <v>0.96</v>
      </c>
      <c r="G24" s="12" t="s">
        <v>488</v>
      </c>
      <c r="H24" s="12" t="s">
        <v>488</v>
      </c>
    </row>
    <row r="25" spans="1:8" x14ac:dyDescent="0.25">
      <c r="A25" s="2" t="s">
        <v>131</v>
      </c>
      <c r="B25" s="11">
        <v>330</v>
      </c>
      <c r="C25" s="11">
        <v>315</v>
      </c>
      <c r="D25" s="11" t="s">
        <v>488</v>
      </c>
      <c r="E25" s="11">
        <v>15</v>
      </c>
      <c r="F25" s="12">
        <v>0.95</v>
      </c>
      <c r="G25" s="12" t="s">
        <v>488</v>
      </c>
      <c r="H25" s="12" t="s">
        <v>488</v>
      </c>
    </row>
    <row r="26" spans="1:8" x14ac:dyDescent="0.25">
      <c r="A26" s="2" t="s">
        <v>132</v>
      </c>
      <c r="B26" s="11">
        <v>270</v>
      </c>
      <c r="C26" s="11">
        <v>260</v>
      </c>
      <c r="D26" s="11">
        <v>0</v>
      </c>
      <c r="E26" s="11">
        <v>10</v>
      </c>
      <c r="F26" s="12">
        <v>0.96</v>
      </c>
      <c r="G26" s="12">
        <v>0</v>
      </c>
      <c r="H26" s="12">
        <v>0.04</v>
      </c>
    </row>
    <row r="27" spans="1:8" x14ac:dyDescent="0.25">
      <c r="A27" s="2" t="s">
        <v>133</v>
      </c>
      <c r="B27" s="11">
        <v>270</v>
      </c>
      <c r="C27" s="11">
        <v>255</v>
      </c>
      <c r="D27" s="11" t="s">
        <v>488</v>
      </c>
      <c r="E27" s="11">
        <v>10</v>
      </c>
      <c r="F27" s="12">
        <v>0.95</v>
      </c>
      <c r="G27" s="12" t="s">
        <v>488</v>
      </c>
      <c r="H27" s="12" t="s">
        <v>488</v>
      </c>
    </row>
    <row r="28" spans="1:8" x14ac:dyDescent="0.25">
      <c r="A28" s="2" t="s">
        <v>134</v>
      </c>
      <c r="B28" s="11">
        <v>265</v>
      </c>
      <c r="C28" s="11">
        <v>250</v>
      </c>
      <c r="D28" s="11" t="s">
        <v>488</v>
      </c>
      <c r="E28" s="11">
        <v>10</v>
      </c>
      <c r="F28" s="12">
        <v>0.95</v>
      </c>
      <c r="G28" s="12" t="s">
        <v>488</v>
      </c>
      <c r="H28" s="12" t="s">
        <v>488</v>
      </c>
    </row>
    <row r="29" spans="1:8" x14ac:dyDescent="0.25">
      <c r="A29" s="2" t="s">
        <v>135</v>
      </c>
      <c r="B29" s="11">
        <v>285</v>
      </c>
      <c r="C29" s="11">
        <v>270</v>
      </c>
      <c r="D29" s="11" t="s">
        <v>488</v>
      </c>
      <c r="E29" s="11">
        <v>10</v>
      </c>
      <c r="F29" s="12">
        <v>0.95</v>
      </c>
      <c r="G29" s="12" t="s">
        <v>488</v>
      </c>
      <c r="H29" s="12" t="s">
        <v>488</v>
      </c>
    </row>
    <row r="30" spans="1:8" x14ac:dyDescent="0.25">
      <c r="A30" s="2" t="s">
        <v>136</v>
      </c>
      <c r="B30" s="11">
        <v>295</v>
      </c>
      <c r="C30" s="11">
        <v>270</v>
      </c>
      <c r="D30" s="11">
        <v>5</v>
      </c>
      <c r="E30" s="11">
        <v>20</v>
      </c>
      <c r="F30" s="12">
        <v>0.92</v>
      </c>
      <c r="G30" s="12">
        <v>0.01</v>
      </c>
      <c r="H30" s="12">
        <v>7.0000000000000007E-2</v>
      </c>
    </row>
    <row r="31" spans="1:8" x14ac:dyDescent="0.25">
      <c r="A31" s="2" t="s">
        <v>137</v>
      </c>
      <c r="B31" s="11">
        <v>300</v>
      </c>
      <c r="C31" s="11">
        <v>285</v>
      </c>
      <c r="D31" s="11" t="s">
        <v>488</v>
      </c>
      <c r="E31" s="11">
        <v>10</v>
      </c>
      <c r="F31" s="12">
        <v>0.95</v>
      </c>
      <c r="G31" s="12" t="s">
        <v>488</v>
      </c>
      <c r="H31" s="12" t="s">
        <v>488</v>
      </c>
    </row>
    <row r="32" spans="1:8" x14ac:dyDescent="0.25">
      <c r="A32" s="2" t="s">
        <v>138</v>
      </c>
      <c r="B32" s="11">
        <v>275</v>
      </c>
      <c r="C32" s="11">
        <v>260</v>
      </c>
      <c r="D32" s="11" t="s">
        <v>488</v>
      </c>
      <c r="E32" s="11">
        <v>10</v>
      </c>
      <c r="F32" s="12">
        <v>0.95</v>
      </c>
      <c r="G32" s="12" t="s">
        <v>488</v>
      </c>
      <c r="H32" s="12" t="s">
        <v>488</v>
      </c>
    </row>
    <row r="33" spans="1:8" x14ac:dyDescent="0.25">
      <c r="A33" s="2" t="s">
        <v>139</v>
      </c>
      <c r="B33" s="11">
        <v>440</v>
      </c>
      <c r="C33" s="11">
        <v>410</v>
      </c>
      <c r="D33" s="11">
        <v>5</v>
      </c>
      <c r="E33" s="11">
        <v>30</v>
      </c>
      <c r="F33" s="12">
        <v>0.93</v>
      </c>
      <c r="G33" s="12">
        <v>0.01</v>
      </c>
      <c r="H33" s="12">
        <v>7.0000000000000007E-2</v>
      </c>
    </row>
    <row r="34" spans="1:8" x14ac:dyDescent="0.25">
      <c r="A34" s="2" t="s">
        <v>140</v>
      </c>
      <c r="B34" s="11">
        <v>365</v>
      </c>
      <c r="C34" s="11">
        <v>340</v>
      </c>
      <c r="D34" s="11">
        <v>5</v>
      </c>
      <c r="E34" s="11">
        <v>25</v>
      </c>
      <c r="F34" s="12">
        <v>0.93</v>
      </c>
      <c r="G34" s="12">
        <v>0.01</v>
      </c>
      <c r="H34" s="12">
        <v>0.06</v>
      </c>
    </row>
    <row r="35" spans="1:8" x14ac:dyDescent="0.25">
      <c r="A35" s="2" t="s">
        <v>141</v>
      </c>
      <c r="B35" s="11">
        <v>445</v>
      </c>
      <c r="C35" s="11">
        <v>415</v>
      </c>
      <c r="D35" s="11">
        <v>0</v>
      </c>
      <c r="E35" s="11">
        <v>30</v>
      </c>
      <c r="F35" s="12">
        <v>0.93</v>
      </c>
      <c r="G35" s="12">
        <v>0</v>
      </c>
      <c r="H35" s="12">
        <v>7.0000000000000007E-2</v>
      </c>
    </row>
    <row r="36" spans="1:8" x14ac:dyDescent="0.25">
      <c r="A36" s="2" t="s">
        <v>142</v>
      </c>
      <c r="B36" s="11">
        <v>360</v>
      </c>
      <c r="C36" s="11">
        <v>350</v>
      </c>
      <c r="D36" s="11">
        <v>0</v>
      </c>
      <c r="E36" s="11">
        <v>10</v>
      </c>
      <c r="F36" s="12">
        <v>0.97</v>
      </c>
      <c r="G36" s="12">
        <v>0</v>
      </c>
      <c r="H36" s="12">
        <v>0.03</v>
      </c>
    </row>
    <row r="37" spans="1:8" x14ac:dyDescent="0.25">
      <c r="A37" s="2" t="s">
        <v>143</v>
      </c>
      <c r="B37" s="11">
        <v>370</v>
      </c>
      <c r="C37" s="11">
        <v>335</v>
      </c>
      <c r="D37" s="11">
        <v>5</v>
      </c>
      <c r="E37" s="11">
        <v>30</v>
      </c>
      <c r="F37" s="12">
        <v>0.91</v>
      </c>
      <c r="G37" s="12">
        <v>0.01</v>
      </c>
      <c r="H37" s="12">
        <v>0.08</v>
      </c>
    </row>
    <row r="38" spans="1:8" x14ac:dyDescent="0.25">
      <c r="A38" s="2" t="s">
        <v>144</v>
      </c>
      <c r="B38" s="11">
        <v>405</v>
      </c>
      <c r="C38" s="11">
        <v>390</v>
      </c>
      <c r="D38" s="11" t="s">
        <v>488</v>
      </c>
      <c r="E38" s="11">
        <v>15</v>
      </c>
      <c r="F38" s="12">
        <v>0.96</v>
      </c>
      <c r="G38" s="12" t="s">
        <v>488</v>
      </c>
      <c r="H38" s="12" t="s">
        <v>488</v>
      </c>
    </row>
    <row r="39" spans="1:8" x14ac:dyDescent="0.25">
      <c r="A39" s="2" t="s">
        <v>145</v>
      </c>
      <c r="B39" s="11">
        <v>340</v>
      </c>
      <c r="C39" s="11">
        <v>325</v>
      </c>
      <c r="D39" s="11">
        <v>5</v>
      </c>
      <c r="E39" s="11">
        <v>10</v>
      </c>
      <c r="F39" s="12">
        <v>0.96</v>
      </c>
      <c r="G39" s="12">
        <v>0.01</v>
      </c>
      <c r="H39" s="12">
        <v>0.02</v>
      </c>
    </row>
    <row r="40" spans="1:8" x14ac:dyDescent="0.25">
      <c r="A40" s="2" t="s">
        <v>146</v>
      </c>
      <c r="B40" s="11">
        <v>305</v>
      </c>
      <c r="C40" s="11">
        <v>300</v>
      </c>
      <c r="D40" s="11" t="s">
        <v>488</v>
      </c>
      <c r="E40" s="11">
        <v>5</v>
      </c>
      <c r="F40" s="12">
        <v>0.98</v>
      </c>
      <c r="G40" s="12" t="s">
        <v>488</v>
      </c>
      <c r="H40" s="12" t="s">
        <v>488</v>
      </c>
    </row>
    <row r="41" spans="1:8" x14ac:dyDescent="0.25">
      <c r="A41" s="2" t="s">
        <v>147</v>
      </c>
      <c r="B41" s="11">
        <v>340</v>
      </c>
      <c r="C41" s="11">
        <v>325</v>
      </c>
      <c r="D41" s="11" t="s">
        <v>488</v>
      </c>
      <c r="E41" s="11">
        <v>15</v>
      </c>
      <c r="F41" s="12">
        <v>0.96</v>
      </c>
      <c r="G41" s="12" t="s">
        <v>488</v>
      </c>
      <c r="H41" s="12" t="s">
        <v>488</v>
      </c>
    </row>
    <row r="42" spans="1:8" x14ac:dyDescent="0.25">
      <c r="A42" s="2" t="s">
        <v>148</v>
      </c>
      <c r="B42" s="11">
        <v>335</v>
      </c>
      <c r="C42" s="11">
        <v>320</v>
      </c>
      <c r="D42" s="11">
        <v>0</v>
      </c>
      <c r="E42" s="11">
        <v>15</v>
      </c>
      <c r="F42" s="12">
        <v>0.96</v>
      </c>
      <c r="G42" s="12">
        <v>0</v>
      </c>
      <c r="H42" s="12">
        <v>0.04</v>
      </c>
    </row>
    <row r="43" spans="1:8" x14ac:dyDescent="0.25">
      <c r="A43" s="2" t="s">
        <v>149</v>
      </c>
      <c r="B43" s="11">
        <v>370</v>
      </c>
      <c r="C43" s="11">
        <v>350</v>
      </c>
      <c r="D43" s="11">
        <v>5</v>
      </c>
      <c r="E43" s="11">
        <v>15</v>
      </c>
      <c r="F43" s="12">
        <v>0.95</v>
      </c>
      <c r="G43" s="12">
        <v>0.01</v>
      </c>
      <c r="H43" s="12">
        <v>0.04</v>
      </c>
    </row>
    <row r="44" spans="1:8" x14ac:dyDescent="0.25">
      <c r="A44" s="2" t="s">
        <v>150</v>
      </c>
      <c r="B44" s="11">
        <v>335</v>
      </c>
      <c r="C44" s="11">
        <v>320</v>
      </c>
      <c r="D44" s="11" t="s">
        <v>488</v>
      </c>
      <c r="E44" s="11">
        <v>15</v>
      </c>
      <c r="F44" s="12">
        <v>0.96</v>
      </c>
      <c r="G44" s="12" t="s">
        <v>488</v>
      </c>
      <c r="H44" s="12" t="s">
        <v>488</v>
      </c>
    </row>
    <row r="45" spans="1:8" x14ac:dyDescent="0.25">
      <c r="A45" s="2" t="s">
        <v>151</v>
      </c>
      <c r="B45" s="11">
        <v>430</v>
      </c>
      <c r="C45" s="11">
        <v>405</v>
      </c>
      <c r="D45" s="11">
        <v>5</v>
      </c>
      <c r="E45" s="11">
        <v>20</v>
      </c>
      <c r="F45" s="12">
        <v>0.95</v>
      </c>
      <c r="G45" s="12">
        <v>0.01</v>
      </c>
      <c r="H45" s="12">
        <v>0.04</v>
      </c>
    </row>
    <row r="46" spans="1:8" x14ac:dyDescent="0.25">
      <c r="A46" s="2" t="s">
        <v>152</v>
      </c>
      <c r="B46" s="11">
        <v>290</v>
      </c>
      <c r="C46" s="11">
        <v>275</v>
      </c>
      <c r="D46" s="11">
        <v>0</v>
      </c>
      <c r="E46" s="11">
        <v>15</v>
      </c>
      <c r="F46" s="12">
        <v>0.95</v>
      </c>
      <c r="G46" s="12">
        <v>0</v>
      </c>
      <c r="H46" s="12">
        <v>0.05</v>
      </c>
    </row>
    <row r="47" spans="1:8" x14ac:dyDescent="0.25">
      <c r="A47" s="2" t="s">
        <v>153</v>
      </c>
      <c r="B47" s="11">
        <v>400</v>
      </c>
      <c r="C47" s="11">
        <v>385</v>
      </c>
      <c r="D47" s="11" t="s">
        <v>488</v>
      </c>
      <c r="E47" s="11">
        <v>15</v>
      </c>
      <c r="F47" s="12">
        <v>0.96</v>
      </c>
      <c r="G47" s="12" t="s">
        <v>488</v>
      </c>
      <c r="H47" s="12" t="s">
        <v>488</v>
      </c>
    </row>
    <row r="48" spans="1:8" x14ac:dyDescent="0.25">
      <c r="A48" s="2" t="s">
        <v>154</v>
      </c>
      <c r="B48" s="11">
        <v>380</v>
      </c>
      <c r="C48" s="11">
        <v>365</v>
      </c>
      <c r="D48" s="11">
        <v>0</v>
      </c>
      <c r="E48" s="11">
        <v>15</v>
      </c>
      <c r="F48" s="12">
        <v>0.97</v>
      </c>
      <c r="G48" s="12">
        <v>0</v>
      </c>
      <c r="H48" s="12">
        <v>0.03</v>
      </c>
    </row>
    <row r="49" spans="1:8" x14ac:dyDescent="0.25">
      <c r="A49" s="2" t="s">
        <v>155</v>
      </c>
      <c r="B49" s="11">
        <v>540</v>
      </c>
      <c r="C49" s="11">
        <v>530</v>
      </c>
      <c r="D49" s="11">
        <v>0</v>
      </c>
      <c r="E49" s="11">
        <v>10</v>
      </c>
      <c r="F49" s="12">
        <v>0.99</v>
      </c>
      <c r="G49" s="12">
        <v>0</v>
      </c>
      <c r="H49" s="12">
        <v>0.01</v>
      </c>
    </row>
    <row r="50" spans="1:8" x14ac:dyDescent="0.25">
      <c r="A50" s="2" t="s">
        <v>156</v>
      </c>
      <c r="B50" s="11">
        <v>425</v>
      </c>
      <c r="C50" s="11">
        <v>420</v>
      </c>
      <c r="D50" s="11">
        <v>0</v>
      </c>
      <c r="E50" s="11">
        <v>5</v>
      </c>
      <c r="F50" s="12">
        <v>0.98</v>
      </c>
      <c r="G50" s="12">
        <v>0</v>
      </c>
      <c r="H50" s="12">
        <v>0.02</v>
      </c>
    </row>
    <row r="51" spans="1:8" x14ac:dyDescent="0.25">
      <c r="A51" s="2" t="s">
        <v>41</v>
      </c>
      <c r="B51" s="2"/>
      <c r="C51" s="2"/>
      <c r="D51" s="2"/>
      <c r="E51" s="2"/>
      <c r="F51" s="2"/>
      <c r="G51" s="2"/>
      <c r="H51" s="2"/>
    </row>
    <row r="52" spans="1:8" x14ac:dyDescent="0.25">
      <c r="A52" s="2" t="s">
        <v>42</v>
      </c>
      <c r="B52" s="2"/>
      <c r="C52" s="2"/>
      <c r="D52" s="2"/>
      <c r="E52" s="2"/>
      <c r="F52" s="2"/>
      <c r="G52" s="2"/>
      <c r="H52" s="2"/>
    </row>
    <row r="53" spans="1:8" x14ac:dyDescent="0.25">
      <c r="A53" s="2" t="s">
        <v>43</v>
      </c>
      <c r="B53" s="2"/>
      <c r="C53" s="2"/>
      <c r="D53" s="2"/>
      <c r="E53" s="2"/>
      <c r="F53" s="2"/>
      <c r="G53" s="2"/>
      <c r="H53" s="2"/>
    </row>
    <row r="54" spans="1:8" ht="126" x14ac:dyDescent="0.25">
      <c r="A54" s="19" t="s">
        <v>46</v>
      </c>
      <c r="B54" s="2"/>
      <c r="C54" s="2"/>
      <c r="D54" s="2"/>
      <c r="E54" s="2"/>
      <c r="F54" s="2"/>
      <c r="G54" s="2"/>
      <c r="H54" s="2"/>
    </row>
  </sheetData>
  <conditionalFormatting sqref="F1:H1048576">
    <cfRule type="dataBar" priority="1">
      <dataBar>
        <cfvo type="num" val="0"/>
        <cfvo type="num" val="1"/>
        <color rgb="FFB4A9D4"/>
      </dataBar>
      <extLst>
        <ext xmlns:x14="http://schemas.microsoft.com/office/spreadsheetml/2009/9/main" uri="{B025F937-C7B1-47D3-B67F-A62EFF666E3E}">
          <x14:id>{3AE951DC-E547-42E3-8824-EEA6F2781D96}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AE951DC-E547-42E3-8824-EEA6F2781D96}">
            <x14:dataBar minLength="0" maxLength="100" gradient="0">
              <x14:cfvo type="num">
                <xm:f>0</xm:f>
              </x14:cfvo>
              <x14:cfvo type="num">
                <xm:f>1</xm:f>
              </x14:cfvo>
              <x14:negativeFillColor rgb="FFB4A9D4"/>
              <x14:axisColor rgb="FF000000"/>
            </x14:dataBar>
          </x14:cfRule>
          <xm:sqref>F1:H1048576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18"/>
  <sheetViews>
    <sheetView workbookViewId="0">
      <selection activeCell="A5" sqref="A5"/>
    </sheetView>
  </sheetViews>
  <sheetFormatPr defaultColWidth="10.625" defaultRowHeight="15.75" x14ac:dyDescent="0.25"/>
  <cols>
    <col min="1" max="1" width="35.625" customWidth="1"/>
    <col min="2" max="10" width="16.625" customWidth="1"/>
  </cols>
  <sheetData>
    <row r="1" spans="1:10" ht="21" x14ac:dyDescent="0.35">
      <c r="A1" s="7" t="s">
        <v>2</v>
      </c>
      <c r="B1" s="2"/>
      <c r="C1" s="2"/>
      <c r="D1" s="2"/>
      <c r="E1" s="2"/>
      <c r="F1" s="2"/>
      <c r="G1" s="2"/>
      <c r="H1" s="2"/>
      <c r="I1" s="2"/>
      <c r="J1" s="2"/>
    </row>
    <row r="2" spans="1:10" ht="95.1" customHeight="1" x14ac:dyDescent="0.25">
      <c r="A2" s="37" t="s">
        <v>20</v>
      </c>
      <c r="B2" s="37"/>
      <c r="C2" s="2"/>
      <c r="D2" s="2"/>
      <c r="E2" s="2"/>
      <c r="F2" s="2"/>
      <c r="G2" s="2"/>
      <c r="H2" s="2"/>
      <c r="I2" s="2"/>
      <c r="J2" s="2"/>
    </row>
    <row r="3" spans="1:10" x14ac:dyDescent="0.25">
      <c r="A3" s="2" t="s">
        <v>21</v>
      </c>
      <c r="B3" s="2"/>
      <c r="C3" s="2"/>
      <c r="D3" s="2"/>
      <c r="E3" s="2"/>
      <c r="F3" s="2"/>
      <c r="G3" s="2"/>
      <c r="H3" s="2"/>
      <c r="I3" s="2"/>
      <c r="J3" s="2"/>
    </row>
    <row r="4" spans="1:10" x14ac:dyDescent="0.25">
      <c r="A4" s="2" t="s">
        <v>15</v>
      </c>
      <c r="B4" s="2"/>
      <c r="C4" s="2"/>
      <c r="D4" s="2"/>
      <c r="E4" s="2"/>
      <c r="F4" s="2"/>
      <c r="G4" s="2"/>
      <c r="H4" s="2"/>
      <c r="I4" s="2"/>
      <c r="J4" s="2"/>
    </row>
    <row r="5" spans="1:10" x14ac:dyDescent="0.25">
      <c r="A5" s="2" t="s">
        <v>16</v>
      </c>
      <c r="B5" s="2"/>
      <c r="C5" s="2"/>
      <c r="D5" s="2"/>
      <c r="E5" s="2"/>
      <c r="F5" s="2"/>
      <c r="G5" s="2"/>
      <c r="H5" s="2"/>
      <c r="I5" s="2"/>
      <c r="J5" s="2"/>
    </row>
    <row r="6" spans="1:10" x14ac:dyDescent="0.25">
      <c r="A6" s="2" t="s">
        <v>22</v>
      </c>
      <c r="B6" s="2"/>
      <c r="C6" s="2"/>
      <c r="D6" s="2"/>
      <c r="E6" s="2"/>
      <c r="F6" s="2"/>
      <c r="G6" s="2"/>
      <c r="H6" s="2"/>
      <c r="I6" s="2"/>
      <c r="J6" s="2"/>
    </row>
    <row r="7" spans="1:10" x14ac:dyDescent="0.25">
      <c r="A7" s="20" t="s">
        <v>23</v>
      </c>
      <c r="B7" s="20" t="s">
        <v>231</v>
      </c>
      <c r="C7" s="2"/>
      <c r="D7" s="2"/>
      <c r="E7" s="2"/>
      <c r="F7" s="2"/>
      <c r="G7" s="2"/>
      <c r="H7" s="2"/>
      <c r="I7" s="2"/>
      <c r="J7" s="2"/>
    </row>
    <row r="8" spans="1:10" ht="80.099999999999994" customHeight="1" x14ac:dyDescent="0.25">
      <c r="A8" s="4" t="s">
        <v>493</v>
      </c>
      <c r="B8" s="4" t="s">
        <v>105</v>
      </c>
      <c r="C8" s="4" t="s">
        <v>106</v>
      </c>
      <c r="D8" s="4" t="s">
        <v>490</v>
      </c>
      <c r="E8" s="4" t="s">
        <v>107</v>
      </c>
      <c r="F8" s="4" t="s">
        <v>108</v>
      </c>
      <c r="G8" s="4" t="s">
        <v>109</v>
      </c>
      <c r="H8" s="4" t="s">
        <v>110</v>
      </c>
      <c r="I8" s="4" t="s">
        <v>111</v>
      </c>
      <c r="J8" s="4" t="s">
        <v>112</v>
      </c>
    </row>
    <row r="9" spans="1:10" x14ac:dyDescent="0.25">
      <c r="A9" s="8" t="s">
        <v>113</v>
      </c>
      <c r="B9" s="9">
        <f>VLOOKUP(CONCATENATE($A9, " ", $B$7), 'Table 3 - Full data'!$A$2:$J$31, 2, FALSE)</f>
        <v>13955</v>
      </c>
      <c r="C9" s="10">
        <f>VLOOKUP(CONCATENATE($A9, " ", $B$7), 'Table 3 - Full data'!$A$2:$J$31, 3, FALSE)</f>
        <v>1</v>
      </c>
      <c r="D9" s="9">
        <f>VLOOKUP(CONCATENATE($A9, " ", $B$7), 'Table 3 - Full data'!$A$2:$J$31, 4, FALSE)</f>
        <v>12795</v>
      </c>
      <c r="E9" s="9">
        <f>VLOOKUP(CONCATENATE($A9, " ", $B$7), 'Table 3 - Full data'!$A$2:$J$31, 5, FALSE)</f>
        <v>8845</v>
      </c>
      <c r="F9" s="9">
        <f>VLOOKUP(CONCATENATE($A9, " ", $B$7), 'Table 3 - Full data'!$A$2:$J$31, 6, FALSE)</f>
        <v>3670</v>
      </c>
      <c r="G9" s="9">
        <f>VLOOKUP(CONCATENATE($A9, " ", $B$7), 'Table 3 - Full data'!$A$2:$J$31, 7, FALSE)</f>
        <v>280</v>
      </c>
      <c r="H9" s="10">
        <f>VLOOKUP(CONCATENATE($A9, " ", $B$7), 'Table 3 - Full data'!$A$2:$J$31, 8, FALSE)</f>
        <v>0.69</v>
      </c>
      <c r="I9" s="10">
        <f>VLOOKUP(CONCATENATE($A9, " ", $B$7), 'Table 3 - Full data'!$A$2:$J$31, 9, FALSE)</f>
        <v>0.28999999999999998</v>
      </c>
      <c r="J9" s="10">
        <f>VLOOKUP(CONCATENATE($A9, " ", $B$7), 'Table 3 - Full data'!$A$2:$J$31, 10, FALSE)</f>
        <v>0.02</v>
      </c>
    </row>
    <row r="10" spans="1:10" x14ac:dyDescent="0.25">
      <c r="A10" s="2" t="s">
        <v>167</v>
      </c>
      <c r="B10" s="11">
        <f>VLOOKUP(CONCATENATE($A10, " ", $B$7), 'Table 3 - Full data'!$A$2:$J$31, 2, FALSE)</f>
        <v>4860</v>
      </c>
      <c r="C10" s="12">
        <f>VLOOKUP(CONCATENATE($A10, " ", $B$7), 'Table 3 - Full data'!$A$2:$J$31, 3, FALSE)</f>
        <v>0.35</v>
      </c>
      <c r="D10" s="11">
        <f>VLOOKUP(CONCATENATE($A10, " ", $B$7), 'Table 3 - Full data'!$A$2:$J$31, 4, FALSE)</f>
        <v>4440</v>
      </c>
      <c r="E10" s="11">
        <f>VLOOKUP(CONCATENATE($A10, " ", $B$7), 'Table 3 - Full data'!$A$2:$J$31, 5, FALSE)</f>
        <v>3360</v>
      </c>
      <c r="F10" s="11">
        <f>VLOOKUP(CONCATENATE($A10, " ", $B$7), 'Table 3 - Full data'!$A$2:$J$31, 6, FALSE)</f>
        <v>1035</v>
      </c>
      <c r="G10" s="11">
        <f>VLOOKUP(CONCATENATE($A10, " ", $B$7), 'Table 3 - Full data'!$A$2:$J$31, 7, FALSE)</f>
        <v>45</v>
      </c>
      <c r="H10" s="12">
        <f>VLOOKUP(CONCATENATE($A10, " ", $B$7), 'Table 3 - Full data'!$A$2:$J$31, 8, FALSE)</f>
        <v>0.76</v>
      </c>
      <c r="I10" s="12">
        <f>VLOOKUP(CONCATENATE($A10, " ", $B$7), 'Table 3 - Full data'!$A$2:$J$31, 9, FALSE)</f>
        <v>0.23</v>
      </c>
      <c r="J10" s="12">
        <f>VLOOKUP(CONCATENATE($A10, " ", $B$7), 'Table 3 - Full data'!$A$2:$J$31, 10, FALSE)</f>
        <v>0.01</v>
      </c>
    </row>
    <row r="11" spans="1:10" x14ac:dyDescent="0.25">
      <c r="A11" s="2" t="s">
        <v>168</v>
      </c>
      <c r="B11" s="11">
        <f>VLOOKUP(CONCATENATE($A11, " ", $B$7), 'Table 3 - Full data'!$A$2:$J$31, 2, FALSE)</f>
        <v>5155</v>
      </c>
      <c r="C11" s="12">
        <f>VLOOKUP(CONCATENATE($A11, " ", $B$7), 'Table 3 - Full data'!$A$2:$J$31, 3, FALSE)</f>
        <v>0.37</v>
      </c>
      <c r="D11" s="11">
        <f>VLOOKUP(CONCATENATE($A11, " ", $B$7), 'Table 3 - Full data'!$A$2:$J$31, 4, FALSE)</f>
        <v>4775</v>
      </c>
      <c r="E11" s="11">
        <f>VLOOKUP(CONCATENATE($A11, " ", $B$7), 'Table 3 - Full data'!$A$2:$J$31, 5, FALSE)</f>
        <v>3275</v>
      </c>
      <c r="F11" s="11">
        <f>VLOOKUP(CONCATENATE($A11, " ", $B$7), 'Table 3 - Full data'!$A$2:$J$31, 6, FALSE)</f>
        <v>1410</v>
      </c>
      <c r="G11" s="11">
        <f>VLOOKUP(CONCATENATE($A11, " ", $B$7), 'Table 3 - Full data'!$A$2:$J$31, 7, FALSE)</f>
        <v>95</v>
      </c>
      <c r="H11" s="12">
        <f>VLOOKUP(CONCATENATE($A11, " ", $B$7), 'Table 3 - Full data'!$A$2:$J$31, 8, FALSE)</f>
        <v>0.69</v>
      </c>
      <c r="I11" s="12">
        <f>VLOOKUP(CONCATENATE($A11, " ", $B$7), 'Table 3 - Full data'!$A$2:$J$31, 9, FALSE)</f>
        <v>0.28999999999999998</v>
      </c>
      <c r="J11" s="12">
        <f>VLOOKUP(CONCATENATE($A11, " ", $B$7), 'Table 3 - Full data'!$A$2:$J$31, 10, FALSE)</f>
        <v>0.02</v>
      </c>
    </row>
    <row r="12" spans="1:10" x14ac:dyDescent="0.25">
      <c r="A12" s="2" t="s">
        <v>169</v>
      </c>
      <c r="B12" s="11">
        <f>VLOOKUP(CONCATENATE($A12, " ", $B$7), 'Table 3 - Full data'!$A$2:$J$31, 2, FALSE)</f>
        <v>3535</v>
      </c>
      <c r="C12" s="12">
        <f>VLOOKUP(CONCATENATE($A12, " ", $B$7), 'Table 3 - Full data'!$A$2:$J$31, 3, FALSE)</f>
        <v>0.25</v>
      </c>
      <c r="D12" s="11">
        <f>VLOOKUP(CONCATENATE($A12, " ", $B$7), 'Table 3 - Full data'!$A$2:$J$31, 4, FALSE)</f>
        <v>3265</v>
      </c>
      <c r="E12" s="11">
        <f>VLOOKUP(CONCATENATE($A12, " ", $B$7), 'Table 3 - Full data'!$A$2:$J$31, 5, FALSE)</f>
        <v>2205</v>
      </c>
      <c r="F12" s="11">
        <f>VLOOKUP(CONCATENATE($A12, " ", $B$7), 'Table 3 - Full data'!$A$2:$J$31, 6, FALSE)</f>
        <v>955</v>
      </c>
      <c r="G12" s="11">
        <f>VLOOKUP(CONCATENATE($A12, " ", $B$7), 'Table 3 - Full data'!$A$2:$J$31, 7, FALSE)</f>
        <v>105</v>
      </c>
      <c r="H12" s="12">
        <f>VLOOKUP(CONCATENATE($A12, " ", $B$7), 'Table 3 - Full data'!$A$2:$J$31, 8, FALSE)</f>
        <v>0.68</v>
      </c>
      <c r="I12" s="12">
        <f>VLOOKUP(CONCATENATE($A12, " ", $B$7), 'Table 3 - Full data'!$A$2:$J$31, 9, FALSE)</f>
        <v>0.28999999999999998</v>
      </c>
      <c r="J12" s="12">
        <f>VLOOKUP(CONCATENATE($A12, " ", $B$7), 'Table 3 - Full data'!$A$2:$J$31, 10, FALSE)</f>
        <v>0.03</v>
      </c>
    </row>
    <row r="13" spans="1:10" x14ac:dyDescent="0.25">
      <c r="A13" s="2" t="s">
        <v>170</v>
      </c>
      <c r="B13" s="11">
        <f>VLOOKUP(CONCATENATE($A13, " ", $B$7), 'Table 3 - Full data'!$A$2:$J$31, 2, FALSE)</f>
        <v>405</v>
      </c>
      <c r="C13" s="12">
        <f>VLOOKUP(CONCATENATE($A13, " ", $B$7), 'Table 3 - Full data'!$A$2:$J$31, 3, FALSE)</f>
        <v>0.03</v>
      </c>
      <c r="D13" s="11">
        <f>VLOOKUP(CONCATENATE($A13, " ", $B$7), 'Table 3 - Full data'!$A$2:$J$31, 4, FALSE)</f>
        <v>315</v>
      </c>
      <c r="E13" s="11" t="str">
        <f>VLOOKUP(CONCATENATE($A13, " ", $B$7), 'Table 3 - Full data'!$A$2:$J$31, 5, FALSE)</f>
        <v>[c]</v>
      </c>
      <c r="F13" s="11">
        <f>VLOOKUP(CONCATENATE($A13, " ", $B$7), 'Table 3 - Full data'!$A$2:$J$31, 6, FALSE)</f>
        <v>275</v>
      </c>
      <c r="G13" s="11">
        <f>VLOOKUP(CONCATENATE($A13, " ", $B$7), 'Table 3 - Full data'!$A$2:$J$31, 7, FALSE)</f>
        <v>35</v>
      </c>
      <c r="H13" s="12" t="str">
        <f>VLOOKUP(CONCATENATE($A13, " ", $B$7), 'Table 3 - Full data'!$A$2:$J$31, 8, FALSE)</f>
        <v>[c]</v>
      </c>
      <c r="I13" s="12">
        <f>VLOOKUP(CONCATENATE($A13, " ", $B$7), 'Table 3 - Full data'!$A$2:$J$31, 9, FALSE)</f>
        <v>0.88</v>
      </c>
      <c r="J13" s="12" t="str">
        <f>VLOOKUP(CONCATENATE($A13, " ", $B$7), 'Table 3 - Full data'!$A$2:$J$31, 10, FALSE)</f>
        <v>[c]</v>
      </c>
    </row>
    <row r="14" spans="1:10" x14ac:dyDescent="0.25">
      <c r="A14" s="2" t="s">
        <v>41</v>
      </c>
      <c r="B14" s="2"/>
      <c r="C14" s="2"/>
      <c r="D14" s="2"/>
      <c r="E14" s="2"/>
      <c r="F14" s="2"/>
      <c r="G14" s="2"/>
      <c r="H14" s="2"/>
      <c r="I14" s="2"/>
      <c r="J14" s="2"/>
    </row>
    <row r="15" spans="1:10" x14ac:dyDescent="0.25">
      <c r="A15" s="2" t="s">
        <v>42</v>
      </c>
      <c r="B15" s="2"/>
      <c r="C15" s="2"/>
      <c r="D15" s="2"/>
      <c r="E15" s="2"/>
      <c r="F15" s="2"/>
      <c r="G15" s="2"/>
      <c r="H15" s="2"/>
      <c r="I15" s="2"/>
      <c r="J15" s="2"/>
    </row>
    <row r="16" spans="1:10" x14ac:dyDescent="0.25">
      <c r="A16" s="2" t="s">
        <v>47</v>
      </c>
      <c r="B16" s="2"/>
      <c r="C16" s="2"/>
      <c r="D16" s="2"/>
      <c r="E16" s="2"/>
      <c r="F16" s="2"/>
      <c r="G16" s="2"/>
      <c r="H16" s="2"/>
      <c r="I16" s="2"/>
      <c r="J16" s="2"/>
    </row>
    <row r="17" spans="1:10" ht="157.5" x14ac:dyDescent="0.25">
      <c r="A17" s="19" t="s">
        <v>44</v>
      </c>
      <c r="B17" s="2"/>
      <c r="C17" s="2"/>
      <c r="D17" s="2"/>
      <c r="E17" s="2"/>
      <c r="F17" s="2"/>
      <c r="G17" s="2"/>
      <c r="H17" s="2"/>
      <c r="I17" s="2"/>
      <c r="J17" s="2"/>
    </row>
    <row r="18" spans="1:10" x14ac:dyDescent="0.25">
      <c r="A18" s="2" t="s">
        <v>48</v>
      </c>
      <c r="B18" s="2"/>
      <c r="C18" s="2"/>
      <c r="D18" s="2"/>
      <c r="E18" s="2"/>
      <c r="F18" s="2"/>
      <c r="G18" s="2"/>
      <c r="H18" s="2"/>
      <c r="I18" s="2"/>
      <c r="J18" s="2"/>
    </row>
  </sheetData>
  <mergeCells count="1">
    <mergeCell ref="A2:B2"/>
  </mergeCells>
  <conditionalFormatting sqref="C1:C1048576 H1:J1048576">
    <cfRule type="dataBar" priority="1">
      <dataBar>
        <cfvo type="num" val="0"/>
        <cfvo type="num" val="1"/>
        <color rgb="FFB4A9D4"/>
      </dataBar>
      <extLst>
        <ext xmlns:x14="http://schemas.microsoft.com/office/spreadsheetml/2009/9/main" uri="{B025F937-C7B1-47D3-B67F-A62EFF666E3E}">
          <x14:id>{D3EEE49A-D2A8-4727-AE02-C48626B32985}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3EEE49A-D2A8-4727-AE02-C48626B32985}">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lookup'!A3:A8</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51"/>
  <sheetViews>
    <sheetView topLeftCell="A7" workbookViewId="0"/>
  </sheetViews>
  <sheetFormatPr defaultColWidth="10.625" defaultRowHeight="15.75" x14ac:dyDescent="0.25"/>
  <cols>
    <col min="1" max="1" width="50.625" customWidth="1"/>
    <col min="2" max="10" width="16.625" customWidth="1"/>
  </cols>
  <sheetData>
    <row r="1" spans="1:10" ht="21" x14ac:dyDescent="0.35">
      <c r="A1" s="7" t="s">
        <v>3</v>
      </c>
      <c r="B1" s="2"/>
      <c r="C1" s="2"/>
      <c r="D1" s="2"/>
      <c r="E1" s="2"/>
      <c r="F1" s="2"/>
      <c r="G1" s="2"/>
      <c r="H1" s="2"/>
      <c r="I1" s="2"/>
      <c r="J1" s="2"/>
    </row>
    <row r="2" spans="1:10" ht="94.5" x14ac:dyDescent="0.25">
      <c r="A2" s="19" t="s">
        <v>24</v>
      </c>
      <c r="B2" s="2"/>
      <c r="C2" s="2"/>
      <c r="D2" s="2"/>
      <c r="E2" s="2"/>
      <c r="F2" s="2"/>
      <c r="G2" s="2"/>
      <c r="H2" s="2"/>
      <c r="I2" s="2"/>
      <c r="J2" s="2"/>
    </row>
    <row r="3" spans="1:10" x14ac:dyDescent="0.25">
      <c r="A3" s="2" t="s">
        <v>25</v>
      </c>
      <c r="B3" s="2"/>
      <c r="C3" s="2"/>
      <c r="D3" s="2"/>
      <c r="E3" s="2"/>
      <c r="F3" s="2"/>
      <c r="G3" s="2"/>
      <c r="H3" s="2"/>
      <c r="I3" s="2"/>
      <c r="J3" s="2"/>
    </row>
    <row r="4" spans="1:10" x14ac:dyDescent="0.25">
      <c r="A4" s="2" t="s">
        <v>15</v>
      </c>
      <c r="B4" s="2"/>
      <c r="C4" s="2"/>
      <c r="D4" s="2"/>
      <c r="E4" s="2"/>
      <c r="F4" s="2"/>
      <c r="G4" s="2"/>
      <c r="H4" s="2"/>
      <c r="I4" s="2"/>
      <c r="J4" s="2"/>
    </row>
    <row r="5" spans="1:10" x14ac:dyDescent="0.25">
      <c r="A5" s="2" t="s">
        <v>16</v>
      </c>
      <c r="B5" s="2"/>
      <c r="C5" s="2"/>
      <c r="D5" s="2"/>
      <c r="E5" s="2"/>
      <c r="F5" s="2"/>
      <c r="G5" s="2"/>
      <c r="H5" s="2"/>
      <c r="I5" s="2"/>
      <c r="J5" s="2"/>
    </row>
    <row r="6" spans="1:10" x14ac:dyDescent="0.25">
      <c r="A6" s="2" t="s">
        <v>26</v>
      </c>
      <c r="B6" s="2"/>
      <c r="C6" s="2"/>
      <c r="D6" s="2"/>
      <c r="E6" s="2"/>
      <c r="F6" s="2"/>
      <c r="G6" s="2"/>
      <c r="H6" s="2"/>
      <c r="I6" s="2"/>
      <c r="J6" s="2"/>
    </row>
    <row r="7" spans="1:10" x14ac:dyDescent="0.25">
      <c r="A7" s="20" t="s">
        <v>23</v>
      </c>
      <c r="B7" s="20" t="s">
        <v>231</v>
      </c>
      <c r="C7" s="2"/>
      <c r="D7" s="2"/>
      <c r="E7" s="2"/>
      <c r="F7" s="2"/>
      <c r="G7" s="2"/>
      <c r="H7" s="2"/>
      <c r="I7" s="2"/>
      <c r="J7" s="2"/>
    </row>
    <row r="8" spans="1:10" ht="80.099999999999994" customHeight="1" x14ac:dyDescent="0.25">
      <c r="A8" s="4" t="s">
        <v>494</v>
      </c>
      <c r="B8" s="4" t="s">
        <v>105</v>
      </c>
      <c r="C8" s="4" t="s">
        <v>171</v>
      </c>
      <c r="D8" s="4" t="s">
        <v>495</v>
      </c>
      <c r="E8" s="4" t="s">
        <v>107</v>
      </c>
      <c r="F8" s="4" t="s">
        <v>108</v>
      </c>
      <c r="G8" s="4" t="s">
        <v>109</v>
      </c>
      <c r="H8" s="4" t="s">
        <v>110</v>
      </c>
      <c r="I8" s="4" t="s">
        <v>111</v>
      </c>
      <c r="J8" s="4" t="s">
        <v>112</v>
      </c>
    </row>
    <row r="9" spans="1:10" x14ac:dyDescent="0.25">
      <c r="A9" s="8" t="s">
        <v>113</v>
      </c>
      <c r="B9" s="9">
        <f>VLOOKUP(CONCATENATE($A9, " ", $B$7), 'Table 4 - Full data'!$A$2:$J$217, 2, FALSE)</f>
        <v>13955</v>
      </c>
      <c r="C9" s="10">
        <f>VLOOKUP(CONCATENATE($A9, " ", $B$7), 'Table 4 - Full data'!$A$2:$J$217, 3, FALSE)</f>
        <v>1</v>
      </c>
      <c r="D9" s="9">
        <f>VLOOKUP(CONCATENATE($A9, " ", $B$7), 'Table 4 - Full data'!$A$2:$J$217, 4, FALSE)</f>
        <v>12795</v>
      </c>
      <c r="E9" s="9">
        <f>VLOOKUP(CONCATENATE($A9, " ", $B$7), 'Table 4 - Full data'!$A$2:$J$217, 5, FALSE)</f>
        <v>8845</v>
      </c>
      <c r="F9" s="9">
        <f>VLOOKUP(CONCATENATE($A9, " ", $B$7), 'Table 4 - Full data'!$A$2:$J$217, 6, FALSE)</f>
        <v>3670</v>
      </c>
      <c r="G9" s="9">
        <f>VLOOKUP(CONCATENATE($A9, " ", $B$7), 'Table 4 - Full data'!$A$2:$J$217, 7, FALSE)</f>
        <v>280</v>
      </c>
      <c r="H9" s="10">
        <f>VLOOKUP(CONCATENATE($A9, " ", $B$7), 'Table 4 - Full data'!$A$2:$J$217, 8, FALSE)</f>
        <v>0.69</v>
      </c>
      <c r="I9" s="10">
        <f>VLOOKUP(CONCATENATE($A9, " ", $B$7), 'Table 4 - Full data'!$A$2:$J$217, 9, FALSE)</f>
        <v>0.28999999999999998</v>
      </c>
      <c r="J9" s="10">
        <f>VLOOKUP(CONCATENATE($A9, " ", $B$7), 'Table 4 - Full data'!$A$2:$J$217, 10, FALSE)</f>
        <v>0.02</v>
      </c>
    </row>
    <row r="10" spans="1:10" x14ac:dyDescent="0.25">
      <c r="A10" s="2" t="s">
        <v>172</v>
      </c>
      <c r="B10" s="11">
        <f>VLOOKUP(CONCATENATE($A10, " ", $B$7), 'Table 4 - Full data'!$A$2:$J$217, 2, FALSE)</f>
        <v>180</v>
      </c>
      <c r="C10" s="12">
        <f>VLOOKUP(CONCATENATE($A10, " ", $B$7), 'Table 4 - Full data'!$A$2:$J$217, 3, FALSE)</f>
        <v>0.01</v>
      </c>
      <c r="D10" s="11">
        <f>VLOOKUP(CONCATENATE($A10, " ", $B$7), 'Table 4 - Full data'!$A$2:$J$217, 4, FALSE)</f>
        <v>170</v>
      </c>
      <c r="E10" s="11">
        <f>VLOOKUP(CONCATENATE($A10, " ", $B$7), 'Table 4 - Full data'!$A$2:$J$217, 5, FALSE)</f>
        <v>120</v>
      </c>
      <c r="F10" s="11">
        <f>VLOOKUP(CONCATENATE($A10, " ", $B$7), 'Table 4 - Full data'!$A$2:$J$217, 6, FALSE)</f>
        <v>45</v>
      </c>
      <c r="G10" s="11" t="str">
        <f>VLOOKUP(CONCATENATE($A10, " ", $B$7), 'Table 4 - Full data'!$A$2:$J$217, 7, FALSE)</f>
        <v>[c]</v>
      </c>
      <c r="H10" s="12">
        <f>VLOOKUP(CONCATENATE($A10, " ", $B$7), 'Table 4 - Full data'!$A$2:$J$217, 8, FALSE)</f>
        <v>0.73</v>
      </c>
      <c r="I10" s="12" t="str">
        <f>VLOOKUP(CONCATENATE($A10, " ", $B$7), 'Table 4 - Full data'!$A$2:$J$217, 9, FALSE)</f>
        <v>[c]</v>
      </c>
      <c r="J10" s="12" t="str">
        <f>VLOOKUP(CONCATENATE($A10, " ", $B$7), 'Table 4 - Full data'!$A$2:$J$217, 10, FALSE)</f>
        <v>[c]</v>
      </c>
    </row>
    <row r="11" spans="1:10" x14ac:dyDescent="0.25">
      <c r="A11" s="2" t="s">
        <v>173</v>
      </c>
      <c r="B11" s="11">
        <f>VLOOKUP(CONCATENATE($A11, " ", $B$7), 'Table 4 - Full data'!$A$2:$J$217, 2, FALSE)</f>
        <v>235</v>
      </c>
      <c r="C11" s="12">
        <f>VLOOKUP(CONCATENATE($A11, " ", $B$7), 'Table 4 - Full data'!$A$2:$J$217, 3, FALSE)</f>
        <v>0.02</v>
      </c>
      <c r="D11" s="11">
        <f>VLOOKUP(CONCATENATE($A11, " ", $B$7), 'Table 4 - Full data'!$A$2:$J$217, 4, FALSE)</f>
        <v>215</v>
      </c>
      <c r="E11" s="11">
        <f>VLOOKUP(CONCATENATE($A11, " ", $B$7), 'Table 4 - Full data'!$A$2:$J$217, 5, FALSE)</f>
        <v>150</v>
      </c>
      <c r="F11" s="11">
        <f>VLOOKUP(CONCATENATE($A11, " ", $B$7), 'Table 4 - Full data'!$A$2:$J$217, 6, FALSE)</f>
        <v>60</v>
      </c>
      <c r="G11" s="11">
        <f>VLOOKUP(CONCATENATE($A11, " ", $B$7), 'Table 4 - Full data'!$A$2:$J$217, 7, FALSE)</f>
        <v>5</v>
      </c>
      <c r="H11" s="12">
        <f>VLOOKUP(CONCATENATE($A11, " ", $B$7), 'Table 4 - Full data'!$A$2:$J$217, 8, FALSE)</f>
        <v>0.7</v>
      </c>
      <c r="I11" s="12">
        <f>VLOOKUP(CONCATENATE($A11, " ", $B$7), 'Table 4 - Full data'!$A$2:$J$217, 9, FALSE)</f>
        <v>0.28000000000000003</v>
      </c>
      <c r="J11" s="12">
        <f>VLOOKUP(CONCATENATE($A11, " ", $B$7), 'Table 4 - Full data'!$A$2:$J$217, 10, FALSE)</f>
        <v>0.02</v>
      </c>
    </row>
    <row r="12" spans="1:10" x14ac:dyDescent="0.25">
      <c r="A12" s="2" t="s">
        <v>174</v>
      </c>
      <c r="B12" s="11">
        <f>VLOOKUP(CONCATENATE($A12, " ", $B$7), 'Table 4 - Full data'!$A$2:$J$217, 2, FALSE)</f>
        <v>350</v>
      </c>
      <c r="C12" s="12">
        <f>VLOOKUP(CONCATENATE($A12, " ", $B$7), 'Table 4 - Full data'!$A$2:$J$217, 3, FALSE)</f>
        <v>0.03</v>
      </c>
      <c r="D12" s="11">
        <f>VLOOKUP(CONCATENATE($A12, " ", $B$7), 'Table 4 - Full data'!$A$2:$J$217, 4, FALSE)</f>
        <v>330</v>
      </c>
      <c r="E12" s="11">
        <f>VLOOKUP(CONCATENATE($A12, " ", $B$7), 'Table 4 - Full data'!$A$2:$J$217, 5, FALSE)</f>
        <v>235</v>
      </c>
      <c r="F12" s="11">
        <f>VLOOKUP(CONCATENATE($A12, " ", $B$7), 'Table 4 - Full data'!$A$2:$J$217, 6, FALSE)</f>
        <v>85</v>
      </c>
      <c r="G12" s="11">
        <f>VLOOKUP(CONCATENATE($A12, " ", $B$7), 'Table 4 - Full data'!$A$2:$J$217, 7, FALSE)</f>
        <v>10</v>
      </c>
      <c r="H12" s="12">
        <f>VLOOKUP(CONCATENATE($A12, " ", $B$7), 'Table 4 - Full data'!$A$2:$J$217, 8, FALSE)</f>
        <v>0.72</v>
      </c>
      <c r="I12" s="12">
        <f>VLOOKUP(CONCATENATE($A12, " ", $B$7), 'Table 4 - Full data'!$A$2:$J$217, 9, FALSE)</f>
        <v>0.25</v>
      </c>
      <c r="J12" s="12">
        <f>VLOOKUP(CONCATENATE($A12, " ", $B$7), 'Table 4 - Full data'!$A$2:$J$217, 10, FALSE)</f>
        <v>0.03</v>
      </c>
    </row>
    <row r="13" spans="1:10" x14ac:dyDescent="0.25">
      <c r="A13" s="2" t="s">
        <v>175</v>
      </c>
      <c r="B13" s="11">
        <f>VLOOKUP(CONCATENATE($A13, " ", $B$7), 'Table 4 - Full data'!$A$2:$J$217, 2, FALSE)</f>
        <v>315</v>
      </c>
      <c r="C13" s="12">
        <f>VLOOKUP(CONCATENATE($A13, " ", $B$7), 'Table 4 - Full data'!$A$2:$J$217, 3, FALSE)</f>
        <v>0.02</v>
      </c>
      <c r="D13" s="11">
        <f>VLOOKUP(CONCATENATE($A13, " ", $B$7), 'Table 4 - Full data'!$A$2:$J$217, 4, FALSE)</f>
        <v>290</v>
      </c>
      <c r="E13" s="11">
        <f>VLOOKUP(CONCATENATE($A13, " ", $B$7), 'Table 4 - Full data'!$A$2:$J$217, 5, FALSE)</f>
        <v>200</v>
      </c>
      <c r="F13" s="11">
        <f>VLOOKUP(CONCATENATE($A13, " ", $B$7), 'Table 4 - Full data'!$A$2:$J$217, 6, FALSE)</f>
        <v>80</v>
      </c>
      <c r="G13" s="11">
        <f>VLOOKUP(CONCATENATE($A13, " ", $B$7), 'Table 4 - Full data'!$A$2:$J$217, 7, FALSE)</f>
        <v>10</v>
      </c>
      <c r="H13" s="12">
        <f>VLOOKUP(CONCATENATE($A13, " ", $B$7), 'Table 4 - Full data'!$A$2:$J$217, 8, FALSE)</f>
        <v>0.69</v>
      </c>
      <c r="I13" s="12">
        <f>VLOOKUP(CONCATENATE($A13, " ", $B$7), 'Table 4 - Full data'!$A$2:$J$217, 9, FALSE)</f>
        <v>0.28000000000000003</v>
      </c>
      <c r="J13" s="12">
        <f>VLOOKUP(CONCATENATE($A13, " ", $B$7), 'Table 4 - Full data'!$A$2:$J$217, 10, FALSE)</f>
        <v>0.03</v>
      </c>
    </row>
    <row r="14" spans="1:10" x14ac:dyDescent="0.25">
      <c r="A14" s="2" t="s">
        <v>176</v>
      </c>
      <c r="B14" s="11">
        <f>VLOOKUP(CONCATENATE($A14, " ", $B$7), 'Table 4 - Full data'!$A$2:$J$217, 2, FALSE)</f>
        <v>155</v>
      </c>
      <c r="C14" s="12">
        <f>VLOOKUP(CONCATENATE($A14, " ", $B$7), 'Table 4 - Full data'!$A$2:$J$217, 3, FALSE)</f>
        <v>0.01</v>
      </c>
      <c r="D14" s="11">
        <f>VLOOKUP(CONCATENATE($A14, " ", $B$7), 'Table 4 - Full data'!$A$2:$J$217, 4, FALSE)</f>
        <v>140</v>
      </c>
      <c r="E14" s="11">
        <f>VLOOKUP(CONCATENATE($A14, " ", $B$7), 'Table 4 - Full data'!$A$2:$J$217, 5, FALSE)</f>
        <v>105</v>
      </c>
      <c r="F14" s="11">
        <f>VLOOKUP(CONCATENATE($A14, " ", $B$7), 'Table 4 - Full data'!$A$2:$J$217, 6, FALSE)</f>
        <v>35</v>
      </c>
      <c r="G14" s="11">
        <f>VLOOKUP(CONCATENATE($A14, " ", $B$7), 'Table 4 - Full data'!$A$2:$J$217, 7, FALSE)</f>
        <v>5</v>
      </c>
      <c r="H14" s="12">
        <f>VLOOKUP(CONCATENATE($A14, " ", $B$7), 'Table 4 - Full data'!$A$2:$J$217, 8, FALSE)</f>
        <v>0.74</v>
      </c>
      <c r="I14" s="12">
        <f>VLOOKUP(CONCATENATE($A14, " ", $B$7), 'Table 4 - Full data'!$A$2:$J$217, 9, FALSE)</f>
        <v>0.24</v>
      </c>
      <c r="J14" s="12">
        <f>VLOOKUP(CONCATENATE($A14, " ", $B$7), 'Table 4 - Full data'!$A$2:$J$217, 10, FALSE)</f>
        <v>0.02</v>
      </c>
    </row>
    <row r="15" spans="1:10" x14ac:dyDescent="0.25">
      <c r="A15" s="2" t="s">
        <v>177</v>
      </c>
      <c r="B15" s="11">
        <f>VLOOKUP(CONCATENATE($A15, " ", $B$7), 'Table 4 - Full data'!$A$2:$J$217, 2, FALSE)</f>
        <v>525</v>
      </c>
      <c r="C15" s="12">
        <f>VLOOKUP(CONCATENATE($A15, " ", $B$7), 'Table 4 - Full data'!$A$2:$J$217, 3, FALSE)</f>
        <v>0.04</v>
      </c>
      <c r="D15" s="11">
        <f>VLOOKUP(CONCATENATE($A15, " ", $B$7), 'Table 4 - Full data'!$A$2:$J$217, 4, FALSE)</f>
        <v>480</v>
      </c>
      <c r="E15" s="11">
        <f>VLOOKUP(CONCATENATE($A15, " ", $B$7), 'Table 4 - Full data'!$A$2:$J$217, 5, FALSE)</f>
        <v>305</v>
      </c>
      <c r="F15" s="11">
        <f>VLOOKUP(CONCATENATE($A15, " ", $B$7), 'Table 4 - Full data'!$A$2:$J$217, 6, FALSE)</f>
        <v>165</v>
      </c>
      <c r="G15" s="11">
        <f>VLOOKUP(CONCATENATE($A15, " ", $B$7), 'Table 4 - Full data'!$A$2:$J$217, 7, FALSE)</f>
        <v>5</v>
      </c>
      <c r="H15" s="12">
        <f>VLOOKUP(CONCATENATE($A15, " ", $B$7), 'Table 4 - Full data'!$A$2:$J$217, 8, FALSE)</f>
        <v>0.64</v>
      </c>
      <c r="I15" s="12">
        <f>VLOOKUP(CONCATENATE($A15, " ", $B$7), 'Table 4 - Full data'!$A$2:$J$217, 9, FALSE)</f>
        <v>0.35</v>
      </c>
      <c r="J15" s="12">
        <f>VLOOKUP(CONCATENATE($A15, " ", $B$7), 'Table 4 - Full data'!$A$2:$J$217, 10, FALSE)</f>
        <v>0.01</v>
      </c>
    </row>
    <row r="16" spans="1:10" x14ac:dyDescent="0.25">
      <c r="A16" s="2" t="s">
        <v>178</v>
      </c>
      <c r="B16" s="11">
        <f>VLOOKUP(CONCATENATE($A16, " ", $B$7), 'Table 4 - Full data'!$A$2:$J$217, 2, FALSE)</f>
        <v>545</v>
      </c>
      <c r="C16" s="12">
        <f>VLOOKUP(CONCATENATE($A16, " ", $B$7), 'Table 4 - Full data'!$A$2:$J$217, 3, FALSE)</f>
        <v>0.04</v>
      </c>
      <c r="D16" s="11">
        <f>VLOOKUP(CONCATENATE($A16, " ", $B$7), 'Table 4 - Full data'!$A$2:$J$217, 4, FALSE)</f>
        <v>490</v>
      </c>
      <c r="E16" s="11">
        <f>VLOOKUP(CONCATENATE($A16, " ", $B$7), 'Table 4 - Full data'!$A$2:$J$217, 5, FALSE)</f>
        <v>335</v>
      </c>
      <c r="F16" s="11">
        <f>VLOOKUP(CONCATENATE($A16, " ", $B$7), 'Table 4 - Full data'!$A$2:$J$217, 6, FALSE)</f>
        <v>140</v>
      </c>
      <c r="G16" s="11">
        <f>VLOOKUP(CONCATENATE($A16, " ", $B$7), 'Table 4 - Full data'!$A$2:$J$217, 7, FALSE)</f>
        <v>15</v>
      </c>
      <c r="H16" s="12">
        <f>VLOOKUP(CONCATENATE($A16, " ", $B$7), 'Table 4 - Full data'!$A$2:$J$217, 8, FALSE)</f>
        <v>0.68</v>
      </c>
      <c r="I16" s="12">
        <f>VLOOKUP(CONCATENATE($A16, " ", $B$7), 'Table 4 - Full data'!$A$2:$J$217, 9, FALSE)</f>
        <v>0.28999999999999998</v>
      </c>
      <c r="J16" s="12">
        <f>VLOOKUP(CONCATENATE($A16, " ", $B$7), 'Table 4 - Full data'!$A$2:$J$217, 10, FALSE)</f>
        <v>0.03</v>
      </c>
    </row>
    <row r="17" spans="1:10" x14ac:dyDescent="0.25">
      <c r="A17" s="2" t="s">
        <v>179</v>
      </c>
      <c r="B17" s="11">
        <f>VLOOKUP(CONCATENATE($A17, " ", $B$7), 'Table 4 - Full data'!$A$2:$J$217, 2, FALSE)</f>
        <v>450</v>
      </c>
      <c r="C17" s="12">
        <f>VLOOKUP(CONCATENATE($A17, " ", $B$7), 'Table 4 - Full data'!$A$2:$J$217, 3, FALSE)</f>
        <v>0.03</v>
      </c>
      <c r="D17" s="11">
        <f>VLOOKUP(CONCATENATE($A17, " ", $B$7), 'Table 4 - Full data'!$A$2:$J$217, 4, FALSE)</f>
        <v>410</v>
      </c>
      <c r="E17" s="11">
        <f>VLOOKUP(CONCATENATE($A17, " ", $B$7), 'Table 4 - Full data'!$A$2:$J$217, 5, FALSE)</f>
        <v>290</v>
      </c>
      <c r="F17" s="11">
        <f>VLOOKUP(CONCATENATE($A17, " ", $B$7), 'Table 4 - Full data'!$A$2:$J$217, 6, FALSE)</f>
        <v>110</v>
      </c>
      <c r="G17" s="11">
        <f>VLOOKUP(CONCATENATE($A17, " ", $B$7), 'Table 4 - Full data'!$A$2:$J$217, 7, FALSE)</f>
        <v>10</v>
      </c>
      <c r="H17" s="12">
        <f>VLOOKUP(CONCATENATE($A17, " ", $B$7), 'Table 4 - Full data'!$A$2:$J$217, 8, FALSE)</f>
        <v>0.71</v>
      </c>
      <c r="I17" s="12">
        <f>VLOOKUP(CONCATENATE($A17, " ", $B$7), 'Table 4 - Full data'!$A$2:$J$217, 9, FALSE)</f>
        <v>0.27</v>
      </c>
      <c r="J17" s="12">
        <f>VLOOKUP(CONCATENATE($A17, " ", $B$7), 'Table 4 - Full data'!$A$2:$J$217, 10, FALSE)</f>
        <v>0.02</v>
      </c>
    </row>
    <row r="18" spans="1:10" x14ac:dyDescent="0.25">
      <c r="A18" s="2" t="s">
        <v>180</v>
      </c>
      <c r="B18" s="11">
        <f>VLOOKUP(CONCATENATE($A18, " ", $B$7), 'Table 4 - Full data'!$A$2:$J$217, 2, FALSE)</f>
        <v>320</v>
      </c>
      <c r="C18" s="12">
        <f>VLOOKUP(CONCATENATE($A18, " ", $B$7), 'Table 4 - Full data'!$A$2:$J$217, 3, FALSE)</f>
        <v>0.02</v>
      </c>
      <c r="D18" s="11">
        <f>VLOOKUP(CONCATENATE($A18, " ", $B$7), 'Table 4 - Full data'!$A$2:$J$217, 4, FALSE)</f>
        <v>290</v>
      </c>
      <c r="E18" s="11">
        <f>VLOOKUP(CONCATENATE($A18, " ", $B$7), 'Table 4 - Full data'!$A$2:$J$217, 5, FALSE)</f>
        <v>200</v>
      </c>
      <c r="F18" s="11">
        <f>VLOOKUP(CONCATENATE($A18, " ", $B$7), 'Table 4 - Full data'!$A$2:$J$217, 6, FALSE)</f>
        <v>85</v>
      </c>
      <c r="G18" s="11">
        <f>VLOOKUP(CONCATENATE($A18, " ", $B$7), 'Table 4 - Full data'!$A$2:$J$217, 7, FALSE)</f>
        <v>5</v>
      </c>
      <c r="H18" s="12">
        <f>VLOOKUP(CONCATENATE($A18, " ", $B$7), 'Table 4 - Full data'!$A$2:$J$217, 8, FALSE)</f>
        <v>0.69</v>
      </c>
      <c r="I18" s="12">
        <f>VLOOKUP(CONCATENATE($A18, " ", $B$7), 'Table 4 - Full data'!$A$2:$J$217, 9, FALSE)</f>
        <v>0.28999999999999998</v>
      </c>
      <c r="J18" s="12">
        <f>VLOOKUP(CONCATENATE($A18, " ", $B$7), 'Table 4 - Full data'!$A$2:$J$217, 10, FALSE)</f>
        <v>0.02</v>
      </c>
    </row>
    <row r="19" spans="1:10" x14ac:dyDescent="0.25">
      <c r="A19" s="2" t="s">
        <v>181</v>
      </c>
      <c r="B19" s="11">
        <f>VLOOKUP(CONCATENATE($A19, " ", $B$7), 'Table 4 - Full data'!$A$2:$J$217, 2, FALSE)</f>
        <v>190</v>
      </c>
      <c r="C19" s="12">
        <f>VLOOKUP(CONCATENATE($A19, " ", $B$7), 'Table 4 - Full data'!$A$2:$J$217, 3, FALSE)</f>
        <v>0.01</v>
      </c>
      <c r="D19" s="11">
        <f>VLOOKUP(CONCATENATE($A19, " ", $B$7), 'Table 4 - Full data'!$A$2:$J$217, 4, FALSE)</f>
        <v>170</v>
      </c>
      <c r="E19" s="11">
        <f>VLOOKUP(CONCATENATE($A19, " ", $B$7), 'Table 4 - Full data'!$A$2:$J$217, 5, FALSE)</f>
        <v>125</v>
      </c>
      <c r="F19" s="11">
        <f>VLOOKUP(CONCATENATE($A19, " ", $B$7), 'Table 4 - Full data'!$A$2:$J$217, 6, FALSE)</f>
        <v>40</v>
      </c>
      <c r="G19" s="11">
        <f>VLOOKUP(CONCATENATE($A19, " ", $B$7), 'Table 4 - Full data'!$A$2:$J$217, 7, FALSE)</f>
        <v>5</v>
      </c>
      <c r="H19" s="12">
        <f>VLOOKUP(CONCATENATE($A19, " ", $B$7), 'Table 4 - Full data'!$A$2:$J$217, 8, FALSE)</f>
        <v>0.74</v>
      </c>
      <c r="I19" s="12">
        <f>VLOOKUP(CONCATENATE($A19, " ", $B$7), 'Table 4 - Full data'!$A$2:$J$217, 9, FALSE)</f>
        <v>0.23</v>
      </c>
      <c r="J19" s="12">
        <f>VLOOKUP(CONCATENATE($A19, " ", $B$7), 'Table 4 - Full data'!$A$2:$J$217, 10, FALSE)</f>
        <v>0.02</v>
      </c>
    </row>
    <row r="20" spans="1:10" x14ac:dyDescent="0.25">
      <c r="A20" s="2" t="s">
        <v>182</v>
      </c>
      <c r="B20" s="11">
        <f>VLOOKUP(CONCATENATE($A20, " ", $B$7), 'Table 4 - Full data'!$A$2:$J$217, 2, FALSE)</f>
        <v>305</v>
      </c>
      <c r="C20" s="12">
        <f>VLOOKUP(CONCATENATE($A20, " ", $B$7), 'Table 4 - Full data'!$A$2:$J$217, 3, FALSE)</f>
        <v>0.02</v>
      </c>
      <c r="D20" s="11">
        <f>VLOOKUP(CONCATENATE($A20, " ", $B$7), 'Table 4 - Full data'!$A$2:$J$217, 4, FALSE)</f>
        <v>280</v>
      </c>
      <c r="E20" s="11">
        <f>VLOOKUP(CONCATENATE($A20, " ", $B$7), 'Table 4 - Full data'!$A$2:$J$217, 5, FALSE)</f>
        <v>195</v>
      </c>
      <c r="F20" s="11">
        <f>VLOOKUP(CONCATENATE($A20, " ", $B$7), 'Table 4 - Full data'!$A$2:$J$217, 6, FALSE)</f>
        <v>75</v>
      </c>
      <c r="G20" s="11">
        <f>VLOOKUP(CONCATENATE($A20, " ", $B$7), 'Table 4 - Full data'!$A$2:$J$217, 7, FALSE)</f>
        <v>5</v>
      </c>
      <c r="H20" s="12">
        <f>VLOOKUP(CONCATENATE($A20, " ", $B$7), 'Table 4 - Full data'!$A$2:$J$217, 8, FALSE)</f>
        <v>0.71</v>
      </c>
      <c r="I20" s="12">
        <f>VLOOKUP(CONCATENATE($A20, " ", $B$7), 'Table 4 - Full data'!$A$2:$J$217, 9, FALSE)</f>
        <v>0.28000000000000003</v>
      </c>
      <c r="J20" s="12">
        <f>VLOOKUP(CONCATENATE($A20, " ", $B$7), 'Table 4 - Full data'!$A$2:$J$217, 10, FALSE)</f>
        <v>0.02</v>
      </c>
    </row>
    <row r="21" spans="1:10" x14ac:dyDescent="0.25">
      <c r="A21" s="2" t="s">
        <v>183</v>
      </c>
      <c r="B21" s="11">
        <f>VLOOKUP(CONCATENATE($A21, " ", $B$7), 'Table 4 - Full data'!$A$2:$J$217, 2, FALSE)</f>
        <v>545</v>
      </c>
      <c r="C21" s="12">
        <f>VLOOKUP(CONCATENATE($A21, " ", $B$7), 'Table 4 - Full data'!$A$2:$J$217, 3, FALSE)</f>
        <v>0.04</v>
      </c>
      <c r="D21" s="11">
        <f>VLOOKUP(CONCATENATE($A21, " ", $B$7), 'Table 4 - Full data'!$A$2:$J$217, 4, FALSE)</f>
        <v>495</v>
      </c>
      <c r="E21" s="11">
        <f>VLOOKUP(CONCATENATE($A21, " ", $B$7), 'Table 4 - Full data'!$A$2:$J$217, 5, FALSE)</f>
        <v>330</v>
      </c>
      <c r="F21" s="11">
        <f>VLOOKUP(CONCATENATE($A21, " ", $B$7), 'Table 4 - Full data'!$A$2:$J$217, 6, FALSE)</f>
        <v>145</v>
      </c>
      <c r="G21" s="11">
        <f>VLOOKUP(CONCATENATE($A21, " ", $B$7), 'Table 4 - Full data'!$A$2:$J$217, 7, FALSE)</f>
        <v>15</v>
      </c>
      <c r="H21" s="12">
        <f>VLOOKUP(CONCATENATE($A21, " ", $B$7), 'Table 4 - Full data'!$A$2:$J$217, 8, FALSE)</f>
        <v>0.67</v>
      </c>
      <c r="I21" s="12">
        <f>VLOOKUP(CONCATENATE($A21, " ", $B$7), 'Table 4 - Full data'!$A$2:$J$217, 9, FALSE)</f>
        <v>0.28999999999999998</v>
      </c>
      <c r="J21" s="12">
        <f>VLOOKUP(CONCATENATE($A21, " ", $B$7), 'Table 4 - Full data'!$A$2:$J$217, 10, FALSE)</f>
        <v>0.03</v>
      </c>
    </row>
    <row r="22" spans="1:10" x14ac:dyDescent="0.25">
      <c r="A22" s="2" t="s">
        <v>184</v>
      </c>
      <c r="B22" s="11">
        <f>VLOOKUP(CONCATENATE($A22, " ", $B$7), 'Table 4 - Full data'!$A$2:$J$217, 2, FALSE)</f>
        <v>415</v>
      </c>
      <c r="C22" s="12">
        <f>VLOOKUP(CONCATENATE($A22, " ", $B$7), 'Table 4 - Full data'!$A$2:$J$217, 3, FALSE)</f>
        <v>0.03</v>
      </c>
      <c r="D22" s="11">
        <f>VLOOKUP(CONCATENATE($A22, " ", $B$7), 'Table 4 - Full data'!$A$2:$J$217, 4, FALSE)</f>
        <v>385</v>
      </c>
      <c r="E22" s="11">
        <f>VLOOKUP(CONCATENATE($A22, " ", $B$7), 'Table 4 - Full data'!$A$2:$J$217, 5, FALSE)</f>
        <v>280</v>
      </c>
      <c r="F22" s="11">
        <f>VLOOKUP(CONCATENATE($A22, " ", $B$7), 'Table 4 - Full data'!$A$2:$J$217, 6, FALSE)</f>
        <v>100</v>
      </c>
      <c r="G22" s="11">
        <f>VLOOKUP(CONCATENATE($A22, " ", $B$7), 'Table 4 - Full data'!$A$2:$J$217, 7, FALSE)</f>
        <v>5</v>
      </c>
      <c r="H22" s="12">
        <f>VLOOKUP(CONCATENATE($A22, " ", $B$7), 'Table 4 - Full data'!$A$2:$J$217, 8, FALSE)</f>
        <v>0.72</v>
      </c>
      <c r="I22" s="12">
        <f>VLOOKUP(CONCATENATE($A22, " ", $B$7), 'Table 4 - Full data'!$A$2:$J$217, 9, FALSE)</f>
        <v>0.26</v>
      </c>
      <c r="J22" s="12">
        <f>VLOOKUP(CONCATENATE($A22, " ", $B$7), 'Table 4 - Full data'!$A$2:$J$217, 10, FALSE)</f>
        <v>0.02</v>
      </c>
    </row>
    <row r="23" spans="1:10" x14ac:dyDescent="0.25">
      <c r="A23" s="2" t="s">
        <v>185</v>
      </c>
      <c r="B23" s="11">
        <f>VLOOKUP(CONCATENATE($A23, " ", $B$7), 'Table 4 - Full data'!$A$2:$J$217, 2, FALSE)</f>
        <v>1000</v>
      </c>
      <c r="C23" s="12">
        <f>VLOOKUP(CONCATENATE($A23, " ", $B$7), 'Table 4 - Full data'!$A$2:$J$217, 3, FALSE)</f>
        <v>7.0000000000000007E-2</v>
      </c>
      <c r="D23" s="11">
        <f>VLOOKUP(CONCATENATE($A23, " ", $B$7), 'Table 4 - Full data'!$A$2:$J$217, 4, FALSE)</f>
        <v>925</v>
      </c>
      <c r="E23" s="11">
        <f>VLOOKUP(CONCATENATE($A23, " ", $B$7), 'Table 4 - Full data'!$A$2:$J$217, 5, FALSE)</f>
        <v>630</v>
      </c>
      <c r="F23" s="11">
        <f>VLOOKUP(CONCATENATE($A23, " ", $B$7), 'Table 4 - Full data'!$A$2:$J$217, 6, FALSE)</f>
        <v>275</v>
      </c>
      <c r="G23" s="11">
        <f>VLOOKUP(CONCATENATE($A23, " ", $B$7), 'Table 4 - Full data'!$A$2:$J$217, 7, FALSE)</f>
        <v>20</v>
      </c>
      <c r="H23" s="12">
        <f>VLOOKUP(CONCATENATE($A23, " ", $B$7), 'Table 4 - Full data'!$A$2:$J$217, 8, FALSE)</f>
        <v>0.68</v>
      </c>
      <c r="I23" s="12">
        <f>VLOOKUP(CONCATENATE($A23, " ", $B$7), 'Table 4 - Full data'!$A$2:$J$217, 9, FALSE)</f>
        <v>0.3</v>
      </c>
      <c r="J23" s="12">
        <f>VLOOKUP(CONCATENATE($A23, " ", $B$7), 'Table 4 - Full data'!$A$2:$J$217, 10, FALSE)</f>
        <v>0.02</v>
      </c>
    </row>
    <row r="24" spans="1:10" x14ac:dyDescent="0.25">
      <c r="A24" s="2" t="s">
        <v>186</v>
      </c>
      <c r="B24" s="11">
        <f>VLOOKUP(CONCATENATE($A24, " ", $B$7), 'Table 4 - Full data'!$A$2:$J$217, 2, FALSE)</f>
        <v>2095</v>
      </c>
      <c r="C24" s="12">
        <f>VLOOKUP(CONCATENATE($A24, " ", $B$7), 'Table 4 - Full data'!$A$2:$J$217, 3, FALSE)</f>
        <v>0.15</v>
      </c>
      <c r="D24" s="11">
        <f>VLOOKUP(CONCATENATE($A24, " ", $B$7), 'Table 4 - Full data'!$A$2:$J$217, 4, FALSE)</f>
        <v>1920</v>
      </c>
      <c r="E24" s="11">
        <f>VLOOKUP(CONCATENATE($A24, " ", $B$7), 'Table 4 - Full data'!$A$2:$J$217, 5, FALSE)</f>
        <v>1320</v>
      </c>
      <c r="F24" s="11">
        <f>VLOOKUP(CONCATENATE($A24, " ", $B$7), 'Table 4 - Full data'!$A$2:$J$217, 6, FALSE)</f>
        <v>545</v>
      </c>
      <c r="G24" s="11">
        <f>VLOOKUP(CONCATENATE($A24, " ", $B$7), 'Table 4 - Full data'!$A$2:$J$217, 7, FALSE)</f>
        <v>55</v>
      </c>
      <c r="H24" s="12">
        <f>VLOOKUP(CONCATENATE($A24, " ", $B$7), 'Table 4 - Full data'!$A$2:$J$217, 8, FALSE)</f>
        <v>0.69</v>
      </c>
      <c r="I24" s="12">
        <f>VLOOKUP(CONCATENATE($A24, " ", $B$7), 'Table 4 - Full data'!$A$2:$J$217, 9, FALSE)</f>
        <v>0.28000000000000003</v>
      </c>
      <c r="J24" s="12">
        <f>VLOOKUP(CONCATENATE($A24, " ", $B$7), 'Table 4 - Full data'!$A$2:$J$217, 10, FALSE)</f>
        <v>0.03</v>
      </c>
    </row>
    <row r="25" spans="1:10" x14ac:dyDescent="0.25">
      <c r="A25" s="2" t="s">
        <v>187</v>
      </c>
      <c r="B25" s="11">
        <f>VLOOKUP(CONCATENATE($A25, " ", $B$7), 'Table 4 - Full data'!$A$2:$J$217, 2, FALSE)</f>
        <v>510</v>
      </c>
      <c r="C25" s="12">
        <f>VLOOKUP(CONCATENATE($A25, " ", $B$7), 'Table 4 - Full data'!$A$2:$J$217, 3, FALSE)</f>
        <v>0.04</v>
      </c>
      <c r="D25" s="11">
        <f>VLOOKUP(CONCATENATE($A25, " ", $B$7), 'Table 4 - Full data'!$A$2:$J$217, 4, FALSE)</f>
        <v>470</v>
      </c>
      <c r="E25" s="11">
        <f>VLOOKUP(CONCATENATE($A25, " ", $B$7), 'Table 4 - Full data'!$A$2:$J$217, 5, FALSE)</f>
        <v>330</v>
      </c>
      <c r="F25" s="11">
        <f>VLOOKUP(CONCATENATE($A25, " ", $B$7), 'Table 4 - Full data'!$A$2:$J$217, 6, FALSE)</f>
        <v>130</v>
      </c>
      <c r="G25" s="11">
        <f>VLOOKUP(CONCATENATE($A25, " ", $B$7), 'Table 4 - Full data'!$A$2:$J$217, 7, FALSE)</f>
        <v>10</v>
      </c>
      <c r="H25" s="12">
        <f>VLOOKUP(CONCATENATE($A25, " ", $B$7), 'Table 4 - Full data'!$A$2:$J$217, 8, FALSE)</f>
        <v>0.71</v>
      </c>
      <c r="I25" s="12">
        <f>VLOOKUP(CONCATENATE($A25, " ", $B$7), 'Table 4 - Full data'!$A$2:$J$217, 9, FALSE)</f>
        <v>0.28000000000000003</v>
      </c>
      <c r="J25" s="12">
        <f>VLOOKUP(CONCATENATE($A25, " ", $B$7), 'Table 4 - Full data'!$A$2:$J$217, 10, FALSE)</f>
        <v>0.02</v>
      </c>
    </row>
    <row r="26" spans="1:10" x14ac:dyDescent="0.25">
      <c r="A26" s="2" t="s">
        <v>188</v>
      </c>
      <c r="B26" s="11">
        <f>VLOOKUP(CONCATENATE($A26, " ", $B$7), 'Table 4 - Full data'!$A$2:$J$217, 2, FALSE)</f>
        <v>440</v>
      </c>
      <c r="C26" s="12">
        <f>VLOOKUP(CONCATENATE($A26, " ", $B$7), 'Table 4 - Full data'!$A$2:$J$217, 3, FALSE)</f>
        <v>0.03</v>
      </c>
      <c r="D26" s="11">
        <f>VLOOKUP(CONCATENATE($A26, " ", $B$7), 'Table 4 - Full data'!$A$2:$J$217, 4, FALSE)</f>
        <v>410</v>
      </c>
      <c r="E26" s="11">
        <f>VLOOKUP(CONCATENATE($A26, " ", $B$7), 'Table 4 - Full data'!$A$2:$J$217, 5, FALSE)</f>
        <v>280</v>
      </c>
      <c r="F26" s="11">
        <f>VLOOKUP(CONCATENATE($A26, " ", $B$7), 'Table 4 - Full data'!$A$2:$J$217, 6, FALSE)</f>
        <v>120</v>
      </c>
      <c r="G26" s="11">
        <f>VLOOKUP(CONCATENATE($A26, " ", $B$7), 'Table 4 - Full data'!$A$2:$J$217, 7, FALSE)</f>
        <v>10</v>
      </c>
      <c r="H26" s="12">
        <f>VLOOKUP(CONCATENATE($A26, " ", $B$7), 'Table 4 - Full data'!$A$2:$J$217, 8, FALSE)</f>
        <v>0.69</v>
      </c>
      <c r="I26" s="12">
        <f>VLOOKUP(CONCATENATE($A26, " ", $B$7), 'Table 4 - Full data'!$A$2:$J$217, 9, FALSE)</f>
        <v>0.28999999999999998</v>
      </c>
      <c r="J26" s="12">
        <f>VLOOKUP(CONCATENATE($A26, " ", $B$7), 'Table 4 - Full data'!$A$2:$J$217, 10, FALSE)</f>
        <v>0.03</v>
      </c>
    </row>
    <row r="27" spans="1:10" x14ac:dyDescent="0.25">
      <c r="A27" s="2" t="s">
        <v>189</v>
      </c>
      <c r="B27" s="11">
        <f>VLOOKUP(CONCATENATE($A27, " ", $B$7), 'Table 4 - Full data'!$A$2:$J$217, 2, FALSE)</f>
        <v>255</v>
      </c>
      <c r="C27" s="12">
        <f>VLOOKUP(CONCATENATE($A27, " ", $B$7), 'Table 4 - Full data'!$A$2:$J$217, 3, FALSE)</f>
        <v>0.02</v>
      </c>
      <c r="D27" s="11">
        <f>VLOOKUP(CONCATENATE($A27, " ", $B$7), 'Table 4 - Full data'!$A$2:$J$217, 4, FALSE)</f>
        <v>245</v>
      </c>
      <c r="E27" s="11">
        <f>VLOOKUP(CONCATENATE($A27, " ", $B$7), 'Table 4 - Full data'!$A$2:$J$217, 5, FALSE)</f>
        <v>145</v>
      </c>
      <c r="F27" s="11">
        <f>VLOOKUP(CONCATENATE($A27, " ", $B$7), 'Table 4 - Full data'!$A$2:$J$217, 6, FALSE)</f>
        <v>90</v>
      </c>
      <c r="G27" s="11">
        <f>VLOOKUP(CONCATENATE($A27, " ", $B$7), 'Table 4 - Full data'!$A$2:$J$217, 7, FALSE)</f>
        <v>5</v>
      </c>
      <c r="H27" s="12">
        <f>VLOOKUP(CONCATENATE($A27, " ", $B$7), 'Table 4 - Full data'!$A$2:$J$217, 8, FALSE)</f>
        <v>0.6</v>
      </c>
      <c r="I27" s="12">
        <f>VLOOKUP(CONCATENATE($A27, " ", $B$7), 'Table 4 - Full data'!$A$2:$J$217, 9, FALSE)</f>
        <v>0.38</v>
      </c>
      <c r="J27" s="12">
        <f>VLOOKUP(CONCATENATE($A27, " ", $B$7), 'Table 4 - Full data'!$A$2:$J$217, 10, FALSE)</f>
        <v>0.02</v>
      </c>
    </row>
    <row r="28" spans="1:10" x14ac:dyDescent="0.25">
      <c r="A28" s="2" t="s">
        <v>190</v>
      </c>
      <c r="B28" s="11">
        <f>VLOOKUP(CONCATENATE($A28, " ", $B$7), 'Table 4 - Full data'!$A$2:$J$217, 2, FALSE)</f>
        <v>135</v>
      </c>
      <c r="C28" s="12">
        <f>VLOOKUP(CONCATENATE($A28, " ", $B$7), 'Table 4 - Full data'!$A$2:$J$217, 3, FALSE)</f>
        <v>0.01</v>
      </c>
      <c r="D28" s="11">
        <f>VLOOKUP(CONCATENATE($A28, " ", $B$7), 'Table 4 - Full data'!$A$2:$J$217, 4, FALSE)</f>
        <v>125</v>
      </c>
      <c r="E28" s="11">
        <f>VLOOKUP(CONCATENATE($A28, " ", $B$7), 'Table 4 - Full data'!$A$2:$J$217, 5, FALSE)</f>
        <v>85</v>
      </c>
      <c r="F28" s="11">
        <f>VLOOKUP(CONCATENATE($A28, " ", $B$7), 'Table 4 - Full data'!$A$2:$J$217, 6, FALSE)</f>
        <v>35</v>
      </c>
      <c r="G28" s="11" t="str">
        <f>VLOOKUP(CONCATENATE($A28, " ", $B$7), 'Table 4 - Full data'!$A$2:$J$217, 7, FALSE)</f>
        <v>[c]</v>
      </c>
      <c r="H28" s="12">
        <f>VLOOKUP(CONCATENATE($A28, " ", $B$7), 'Table 4 - Full data'!$A$2:$J$217, 8, FALSE)</f>
        <v>0.71</v>
      </c>
      <c r="I28" s="12" t="str">
        <f>VLOOKUP(CONCATENATE($A28, " ", $B$7), 'Table 4 - Full data'!$A$2:$J$217, 9, FALSE)</f>
        <v>[c]</v>
      </c>
      <c r="J28" s="12" t="str">
        <f>VLOOKUP(CONCATENATE($A28, " ", $B$7), 'Table 4 - Full data'!$A$2:$J$217, 10, FALSE)</f>
        <v>[c]</v>
      </c>
    </row>
    <row r="29" spans="1:10" x14ac:dyDescent="0.25">
      <c r="A29" s="2" t="s">
        <v>191</v>
      </c>
      <c r="B29" s="11">
        <f>VLOOKUP(CONCATENATE($A29, " ", $B$7), 'Table 4 - Full data'!$A$2:$J$217, 2, FALSE)</f>
        <v>50</v>
      </c>
      <c r="C29" s="12">
        <f>VLOOKUP(CONCATENATE($A29, " ", $B$7), 'Table 4 - Full data'!$A$2:$J$217, 3, FALSE)</f>
        <v>0</v>
      </c>
      <c r="D29" s="11">
        <f>VLOOKUP(CONCATENATE($A29, " ", $B$7), 'Table 4 - Full data'!$A$2:$J$217, 4, FALSE)</f>
        <v>45</v>
      </c>
      <c r="E29" s="11">
        <f>VLOOKUP(CONCATENATE($A29, " ", $B$7), 'Table 4 - Full data'!$A$2:$J$217, 5, FALSE)</f>
        <v>30</v>
      </c>
      <c r="F29" s="11">
        <f>VLOOKUP(CONCATENATE($A29, " ", $B$7), 'Table 4 - Full data'!$A$2:$J$217, 6, FALSE)</f>
        <v>15</v>
      </c>
      <c r="G29" s="11" t="str">
        <f>VLOOKUP(CONCATENATE($A29, " ", $B$7), 'Table 4 - Full data'!$A$2:$J$217, 7, FALSE)</f>
        <v>[c]</v>
      </c>
      <c r="H29" s="12">
        <f>VLOOKUP(CONCATENATE($A29, " ", $B$7), 'Table 4 - Full data'!$A$2:$J$217, 8, FALSE)</f>
        <v>0.67</v>
      </c>
      <c r="I29" s="12" t="str">
        <f>VLOOKUP(CONCATENATE($A29, " ", $B$7), 'Table 4 - Full data'!$A$2:$J$217, 9, FALSE)</f>
        <v>[c]</v>
      </c>
      <c r="J29" s="12" t="str">
        <f>VLOOKUP(CONCATENATE($A29, " ", $B$7), 'Table 4 - Full data'!$A$2:$J$217, 10, FALSE)</f>
        <v>[c]</v>
      </c>
    </row>
    <row r="30" spans="1:10" x14ac:dyDescent="0.25">
      <c r="A30" s="2" t="s">
        <v>192</v>
      </c>
      <c r="B30" s="11">
        <f>VLOOKUP(CONCATENATE($A30, " ", $B$7), 'Table 4 - Full data'!$A$2:$J$217, 2, FALSE)</f>
        <v>540</v>
      </c>
      <c r="C30" s="12">
        <f>VLOOKUP(CONCATENATE($A30, " ", $B$7), 'Table 4 - Full data'!$A$2:$J$217, 3, FALSE)</f>
        <v>0.04</v>
      </c>
      <c r="D30" s="11">
        <f>VLOOKUP(CONCATENATE($A30, " ", $B$7), 'Table 4 - Full data'!$A$2:$J$217, 4, FALSE)</f>
        <v>495</v>
      </c>
      <c r="E30" s="11">
        <f>VLOOKUP(CONCATENATE($A30, " ", $B$7), 'Table 4 - Full data'!$A$2:$J$217, 5, FALSE)</f>
        <v>340</v>
      </c>
      <c r="F30" s="11">
        <f>VLOOKUP(CONCATENATE($A30, " ", $B$7), 'Table 4 - Full data'!$A$2:$J$217, 6, FALSE)</f>
        <v>140</v>
      </c>
      <c r="G30" s="11">
        <f>VLOOKUP(CONCATENATE($A30, " ", $B$7), 'Table 4 - Full data'!$A$2:$J$217, 7, FALSE)</f>
        <v>10</v>
      </c>
      <c r="H30" s="12">
        <f>VLOOKUP(CONCATENATE($A30, " ", $B$7), 'Table 4 - Full data'!$A$2:$J$217, 8, FALSE)</f>
        <v>0.69</v>
      </c>
      <c r="I30" s="12">
        <f>VLOOKUP(CONCATENATE($A30, " ", $B$7), 'Table 4 - Full data'!$A$2:$J$217, 9, FALSE)</f>
        <v>0.28000000000000003</v>
      </c>
      <c r="J30" s="12">
        <f>VLOOKUP(CONCATENATE($A30, " ", $B$7), 'Table 4 - Full data'!$A$2:$J$217, 10, FALSE)</f>
        <v>0.02</v>
      </c>
    </row>
    <row r="31" spans="1:10" x14ac:dyDescent="0.25">
      <c r="A31" s="2" t="s">
        <v>193</v>
      </c>
      <c r="B31" s="11">
        <f>VLOOKUP(CONCATENATE($A31, " ", $B$7), 'Table 4 - Full data'!$A$2:$J$217, 2, FALSE)</f>
        <v>1080</v>
      </c>
      <c r="C31" s="12">
        <f>VLOOKUP(CONCATENATE($A31, " ", $B$7), 'Table 4 - Full data'!$A$2:$J$217, 3, FALSE)</f>
        <v>0.08</v>
      </c>
      <c r="D31" s="11">
        <f>VLOOKUP(CONCATENATE($A31, " ", $B$7), 'Table 4 - Full data'!$A$2:$J$217, 4, FALSE)</f>
        <v>995</v>
      </c>
      <c r="E31" s="11">
        <f>VLOOKUP(CONCATENATE($A31, " ", $B$7), 'Table 4 - Full data'!$A$2:$J$217, 5, FALSE)</f>
        <v>710</v>
      </c>
      <c r="F31" s="11">
        <f>VLOOKUP(CONCATENATE($A31, " ", $B$7), 'Table 4 - Full data'!$A$2:$J$217, 6, FALSE)</f>
        <v>270</v>
      </c>
      <c r="G31" s="11">
        <f>VLOOKUP(CONCATENATE($A31, " ", $B$7), 'Table 4 - Full data'!$A$2:$J$217, 7, FALSE)</f>
        <v>15</v>
      </c>
      <c r="H31" s="12">
        <f>VLOOKUP(CONCATENATE($A31, " ", $B$7), 'Table 4 - Full data'!$A$2:$J$217, 8, FALSE)</f>
        <v>0.71</v>
      </c>
      <c r="I31" s="12">
        <f>VLOOKUP(CONCATENATE($A31, " ", $B$7), 'Table 4 - Full data'!$A$2:$J$217, 9, FALSE)</f>
        <v>0.27</v>
      </c>
      <c r="J31" s="12">
        <f>VLOOKUP(CONCATENATE($A31, " ", $B$7), 'Table 4 - Full data'!$A$2:$J$217, 10, FALSE)</f>
        <v>0.02</v>
      </c>
    </row>
    <row r="32" spans="1:10" x14ac:dyDescent="0.25">
      <c r="A32" s="2" t="s">
        <v>194</v>
      </c>
      <c r="B32" s="11">
        <f>VLOOKUP(CONCATENATE($A32, " ", $B$7), 'Table 4 - Full data'!$A$2:$J$217, 2, FALSE)</f>
        <v>20</v>
      </c>
      <c r="C32" s="12">
        <f>VLOOKUP(CONCATENATE($A32, " ", $B$7), 'Table 4 - Full data'!$A$2:$J$217, 3, FALSE)</f>
        <v>0</v>
      </c>
      <c r="D32" s="11">
        <f>VLOOKUP(CONCATENATE($A32, " ", $B$7), 'Table 4 - Full data'!$A$2:$J$217, 4, FALSE)</f>
        <v>15</v>
      </c>
      <c r="E32" s="11">
        <f>VLOOKUP(CONCATENATE($A32, " ", $B$7), 'Table 4 - Full data'!$A$2:$J$217, 5, FALSE)</f>
        <v>10</v>
      </c>
      <c r="F32" s="11">
        <f>VLOOKUP(CONCATENATE($A32, " ", $B$7), 'Table 4 - Full data'!$A$2:$J$217, 6, FALSE)</f>
        <v>5</v>
      </c>
      <c r="G32" s="11">
        <f>VLOOKUP(CONCATENATE($A32, " ", $B$7), 'Table 4 - Full data'!$A$2:$J$217, 7, FALSE)</f>
        <v>0</v>
      </c>
      <c r="H32" s="12">
        <f>VLOOKUP(CONCATENATE($A32, " ", $B$7), 'Table 4 - Full data'!$A$2:$J$217, 8, FALSE)</f>
        <v>0.75</v>
      </c>
      <c r="I32" s="12">
        <f>VLOOKUP(CONCATENATE($A32, " ", $B$7), 'Table 4 - Full data'!$A$2:$J$217, 9, FALSE)</f>
        <v>0.25</v>
      </c>
      <c r="J32" s="12">
        <f>VLOOKUP(CONCATENATE($A32, " ", $B$7), 'Table 4 - Full data'!$A$2:$J$217, 10, FALSE)</f>
        <v>0</v>
      </c>
    </row>
    <row r="33" spans="1:10" x14ac:dyDescent="0.25">
      <c r="A33" s="2" t="s">
        <v>195</v>
      </c>
      <c r="B33" s="11">
        <f>VLOOKUP(CONCATENATE($A33, " ", $B$7), 'Table 4 - Full data'!$A$2:$J$217, 2, FALSE)</f>
        <v>390</v>
      </c>
      <c r="C33" s="12">
        <f>VLOOKUP(CONCATENATE($A33, " ", $B$7), 'Table 4 - Full data'!$A$2:$J$217, 3, FALSE)</f>
        <v>0.03</v>
      </c>
      <c r="D33" s="11">
        <f>VLOOKUP(CONCATENATE($A33, " ", $B$7), 'Table 4 - Full data'!$A$2:$J$217, 4, FALSE)</f>
        <v>370</v>
      </c>
      <c r="E33" s="11">
        <f>VLOOKUP(CONCATENATE($A33, " ", $B$7), 'Table 4 - Full data'!$A$2:$J$217, 5, FALSE)</f>
        <v>260</v>
      </c>
      <c r="F33" s="11">
        <f>VLOOKUP(CONCATENATE($A33, " ", $B$7), 'Table 4 - Full data'!$A$2:$J$217, 6, FALSE)</f>
        <v>105</v>
      </c>
      <c r="G33" s="11">
        <f>VLOOKUP(CONCATENATE($A33, " ", $B$7), 'Table 4 - Full data'!$A$2:$J$217, 7, FALSE)</f>
        <v>5</v>
      </c>
      <c r="H33" s="12">
        <f>VLOOKUP(CONCATENATE($A33, " ", $B$7), 'Table 4 - Full data'!$A$2:$J$217, 8, FALSE)</f>
        <v>0.7</v>
      </c>
      <c r="I33" s="12">
        <f>VLOOKUP(CONCATENATE($A33, " ", $B$7), 'Table 4 - Full data'!$A$2:$J$217, 9, FALSE)</f>
        <v>0.28000000000000003</v>
      </c>
      <c r="J33" s="12">
        <f>VLOOKUP(CONCATENATE($A33, " ", $B$7), 'Table 4 - Full data'!$A$2:$J$217, 10, FALSE)</f>
        <v>0.02</v>
      </c>
    </row>
    <row r="34" spans="1:10" x14ac:dyDescent="0.25">
      <c r="A34" s="2" t="s">
        <v>196</v>
      </c>
      <c r="B34" s="11">
        <f>VLOOKUP(CONCATENATE($A34, " ", $B$7), 'Table 4 - Full data'!$A$2:$J$217, 2, FALSE)</f>
        <v>515</v>
      </c>
      <c r="C34" s="12">
        <f>VLOOKUP(CONCATENATE($A34, " ", $B$7), 'Table 4 - Full data'!$A$2:$J$217, 3, FALSE)</f>
        <v>0.04</v>
      </c>
      <c r="D34" s="11">
        <f>VLOOKUP(CONCATENATE($A34, " ", $B$7), 'Table 4 - Full data'!$A$2:$J$217, 4, FALSE)</f>
        <v>470</v>
      </c>
      <c r="E34" s="11">
        <f>VLOOKUP(CONCATENATE($A34, " ", $B$7), 'Table 4 - Full data'!$A$2:$J$217, 5, FALSE)</f>
        <v>340</v>
      </c>
      <c r="F34" s="11">
        <f>VLOOKUP(CONCATENATE($A34, " ", $B$7), 'Table 4 - Full data'!$A$2:$J$217, 6, FALSE)</f>
        <v>130</v>
      </c>
      <c r="G34" s="11">
        <f>VLOOKUP(CONCATENATE($A34, " ", $B$7), 'Table 4 - Full data'!$A$2:$J$217, 7, FALSE)</f>
        <v>5</v>
      </c>
      <c r="H34" s="12">
        <f>VLOOKUP(CONCATENATE($A34, " ", $B$7), 'Table 4 - Full data'!$A$2:$J$217, 8, FALSE)</f>
        <v>0.72</v>
      </c>
      <c r="I34" s="12">
        <f>VLOOKUP(CONCATENATE($A34, " ", $B$7), 'Table 4 - Full data'!$A$2:$J$217, 9, FALSE)</f>
        <v>0.28000000000000003</v>
      </c>
      <c r="J34" s="12">
        <f>VLOOKUP(CONCATENATE($A34, " ", $B$7), 'Table 4 - Full data'!$A$2:$J$217, 10, FALSE)</f>
        <v>0.01</v>
      </c>
    </row>
    <row r="35" spans="1:10" x14ac:dyDescent="0.25">
      <c r="A35" s="2" t="s">
        <v>197</v>
      </c>
      <c r="B35" s="11">
        <f>VLOOKUP(CONCATENATE($A35, " ", $B$7), 'Table 4 - Full data'!$A$2:$J$217, 2, FALSE)</f>
        <v>155</v>
      </c>
      <c r="C35" s="12">
        <f>VLOOKUP(CONCATENATE($A35, " ", $B$7), 'Table 4 - Full data'!$A$2:$J$217, 3, FALSE)</f>
        <v>0.01</v>
      </c>
      <c r="D35" s="11">
        <f>VLOOKUP(CONCATENATE($A35, " ", $B$7), 'Table 4 - Full data'!$A$2:$J$217, 4, FALSE)</f>
        <v>145</v>
      </c>
      <c r="E35" s="11">
        <f>VLOOKUP(CONCATENATE($A35, " ", $B$7), 'Table 4 - Full data'!$A$2:$J$217, 5, FALSE)</f>
        <v>100</v>
      </c>
      <c r="F35" s="11">
        <f>VLOOKUP(CONCATENATE($A35, " ", $B$7), 'Table 4 - Full data'!$A$2:$J$217, 6, FALSE)</f>
        <v>45</v>
      </c>
      <c r="G35" s="11">
        <f>VLOOKUP(CONCATENATE($A35, " ", $B$7), 'Table 4 - Full data'!$A$2:$J$217, 7, FALSE)</f>
        <v>5</v>
      </c>
      <c r="H35" s="12">
        <f>VLOOKUP(CONCATENATE($A35, " ", $B$7), 'Table 4 - Full data'!$A$2:$J$217, 8, FALSE)</f>
        <v>0.67</v>
      </c>
      <c r="I35" s="12">
        <f>VLOOKUP(CONCATENATE($A35, " ", $B$7), 'Table 4 - Full data'!$A$2:$J$217, 9, FALSE)</f>
        <v>0.3</v>
      </c>
      <c r="J35" s="12">
        <f>VLOOKUP(CONCATENATE($A35, " ", $B$7), 'Table 4 - Full data'!$A$2:$J$217, 10, FALSE)</f>
        <v>0.03</v>
      </c>
    </row>
    <row r="36" spans="1:10" x14ac:dyDescent="0.25">
      <c r="A36" s="2" t="s">
        <v>198</v>
      </c>
      <c r="B36" s="11">
        <f>VLOOKUP(CONCATENATE($A36, " ", $B$7), 'Table 4 - Full data'!$A$2:$J$217, 2, FALSE)</f>
        <v>30</v>
      </c>
      <c r="C36" s="12">
        <f>VLOOKUP(CONCATENATE($A36, " ", $B$7), 'Table 4 - Full data'!$A$2:$J$217, 3, FALSE)</f>
        <v>0</v>
      </c>
      <c r="D36" s="11">
        <f>VLOOKUP(CONCATENATE($A36, " ", $B$7), 'Table 4 - Full data'!$A$2:$J$217, 4, FALSE)</f>
        <v>30</v>
      </c>
      <c r="E36" s="11">
        <f>VLOOKUP(CONCATENATE($A36, " ", $B$7), 'Table 4 - Full data'!$A$2:$J$217, 5, FALSE)</f>
        <v>25</v>
      </c>
      <c r="F36" s="11">
        <f>VLOOKUP(CONCATENATE($A36, " ", $B$7), 'Table 4 - Full data'!$A$2:$J$217, 6, FALSE)</f>
        <v>5</v>
      </c>
      <c r="G36" s="11">
        <f>VLOOKUP(CONCATENATE($A36, " ", $B$7), 'Table 4 - Full data'!$A$2:$J$217, 7, FALSE)</f>
        <v>0</v>
      </c>
      <c r="H36" s="12">
        <f>VLOOKUP(CONCATENATE($A36, " ", $B$7), 'Table 4 - Full data'!$A$2:$J$217, 8, FALSE)</f>
        <v>0.79</v>
      </c>
      <c r="I36" s="12">
        <f>VLOOKUP(CONCATENATE($A36, " ", $B$7), 'Table 4 - Full data'!$A$2:$J$217, 9, FALSE)</f>
        <v>0.21</v>
      </c>
      <c r="J36" s="12">
        <f>VLOOKUP(CONCATENATE($A36, " ", $B$7), 'Table 4 - Full data'!$A$2:$J$217, 10, FALSE)</f>
        <v>0</v>
      </c>
    </row>
    <row r="37" spans="1:10" x14ac:dyDescent="0.25">
      <c r="A37" s="2" t="s">
        <v>199</v>
      </c>
      <c r="B37" s="11">
        <f>VLOOKUP(CONCATENATE($A37, " ", $B$7), 'Table 4 - Full data'!$A$2:$J$217, 2, FALSE)</f>
        <v>275</v>
      </c>
      <c r="C37" s="12">
        <f>VLOOKUP(CONCATENATE($A37, " ", $B$7), 'Table 4 - Full data'!$A$2:$J$217, 3, FALSE)</f>
        <v>0.02</v>
      </c>
      <c r="D37" s="11">
        <f>VLOOKUP(CONCATENATE($A37, " ", $B$7), 'Table 4 - Full data'!$A$2:$J$217, 4, FALSE)</f>
        <v>245</v>
      </c>
      <c r="E37" s="11">
        <f>VLOOKUP(CONCATENATE($A37, " ", $B$7), 'Table 4 - Full data'!$A$2:$J$217, 5, FALSE)</f>
        <v>185</v>
      </c>
      <c r="F37" s="11">
        <f>VLOOKUP(CONCATENATE($A37, " ", $B$7), 'Table 4 - Full data'!$A$2:$J$217, 6, FALSE)</f>
        <v>60</v>
      </c>
      <c r="G37" s="11">
        <f>VLOOKUP(CONCATENATE($A37, " ", $B$7), 'Table 4 - Full data'!$A$2:$J$217, 7, FALSE)</f>
        <v>5</v>
      </c>
      <c r="H37" s="12">
        <f>VLOOKUP(CONCATENATE($A37, " ", $B$7), 'Table 4 - Full data'!$A$2:$J$217, 8, FALSE)</f>
        <v>0.75</v>
      </c>
      <c r="I37" s="12">
        <f>VLOOKUP(CONCATENATE($A37, " ", $B$7), 'Table 4 - Full data'!$A$2:$J$217, 9, FALSE)</f>
        <v>0.24</v>
      </c>
      <c r="J37" s="12">
        <f>VLOOKUP(CONCATENATE($A37, " ", $B$7), 'Table 4 - Full data'!$A$2:$J$217, 10, FALSE)</f>
        <v>0.01</v>
      </c>
    </row>
    <row r="38" spans="1:10" x14ac:dyDescent="0.25">
      <c r="A38" s="2" t="s">
        <v>200</v>
      </c>
      <c r="B38" s="11">
        <f>VLOOKUP(CONCATENATE($A38, " ", $B$7), 'Table 4 - Full data'!$A$2:$J$217, 2, FALSE)</f>
        <v>795</v>
      </c>
      <c r="C38" s="12">
        <f>VLOOKUP(CONCATENATE($A38, " ", $B$7), 'Table 4 - Full data'!$A$2:$J$217, 3, FALSE)</f>
        <v>0.06</v>
      </c>
      <c r="D38" s="11">
        <f>VLOOKUP(CONCATENATE($A38, " ", $B$7), 'Table 4 - Full data'!$A$2:$J$217, 4, FALSE)</f>
        <v>730</v>
      </c>
      <c r="E38" s="11">
        <f>VLOOKUP(CONCATENATE($A38, " ", $B$7), 'Table 4 - Full data'!$A$2:$J$217, 5, FALSE)</f>
        <v>495</v>
      </c>
      <c r="F38" s="11">
        <f>VLOOKUP(CONCATENATE($A38, " ", $B$7), 'Table 4 - Full data'!$A$2:$J$217, 6, FALSE)</f>
        <v>220</v>
      </c>
      <c r="G38" s="11">
        <f>VLOOKUP(CONCATENATE($A38, " ", $B$7), 'Table 4 - Full data'!$A$2:$J$217, 7, FALSE)</f>
        <v>10</v>
      </c>
      <c r="H38" s="12">
        <f>VLOOKUP(CONCATENATE($A38, " ", $B$7), 'Table 4 - Full data'!$A$2:$J$217, 8, FALSE)</f>
        <v>0.68</v>
      </c>
      <c r="I38" s="12">
        <f>VLOOKUP(CONCATENATE($A38, " ", $B$7), 'Table 4 - Full data'!$A$2:$J$217, 9, FALSE)</f>
        <v>0.3</v>
      </c>
      <c r="J38" s="12">
        <f>VLOOKUP(CONCATENATE($A38, " ", $B$7), 'Table 4 - Full data'!$A$2:$J$217, 10, FALSE)</f>
        <v>0.02</v>
      </c>
    </row>
    <row r="39" spans="1:10" x14ac:dyDescent="0.25">
      <c r="A39" s="2" t="s">
        <v>201</v>
      </c>
      <c r="B39" s="11">
        <f>VLOOKUP(CONCATENATE($A39, " ", $B$7), 'Table 4 - Full data'!$A$2:$J$217, 2, FALSE)</f>
        <v>225</v>
      </c>
      <c r="C39" s="12">
        <f>VLOOKUP(CONCATENATE($A39, " ", $B$7), 'Table 4 - Full data'!$A$2:$J$217, 3, FALSE)</f>
        <v>0.02</v>
      </c>
      <c r="D39" s="11">
        <f>VLOOKUP(CONCATENATE($A39, " ", $B$7), 'Table 4 - Full data'!$A$2:$J$217, 4, FALSE)</f>
        <v>215</v>
      </c>
      <c r="E39" s="11">
        <f>VLOOKUP(CONCATENATE($A39, " ", $B$7), 'Table 4 - Full data'!$A$2:$J$217, 5, FALSE)</f>
        <v>145</v>
      </c>
      <c r="F39" s="11">
        <f>VLOOKUP(CONCATENATE($A39, " ", $B$7), 'Table 4 - Full data'!$A$2:$J$217, 6, FALSE)</f>
        <v>65</v>
      </c>
      <c r="G39" s="11">
        <f>VLOOKUP(CONCATENATE($A39, " ", $B$7), 'Table 4 - Full data'!$A$2:$J$217, 7, FALSE)</f>
        <v>5</v>
      </c>
      <c r="H39" s="12">
        <f>VLOOKUP(CONCATENATE($A39, " ", $B$7), 'Table 4 - Full data'!$A$2:$J$217, 8, FALSE)</f>
        <v>0.68</v>
      </c>
      <c r="I39" s="12">
        <f>VLOOKUP(CONCATENATE($A39, " ", $B$7), 'Table 4 - Full data'!$A$2:$J$217, 9, FALSE)</f>
        <v>0.3</v>
      </c>
      <c r="J39" s="12">
        <f>VLOOKUP(CONCATENATE($A39, " ", $B$7), 'Table 4 - Full data'!$A$2:$J$217, 10, FALSE)</f>
        <v>0.02</v>
      </c>
    </row>
    <row r="40" spans="1:10" x14ac:dyDescent="0.25">
      <c r="A40" s="2" t="s">
        <v>202</v>
      </c>
      <c r="B40" s="11">
        <f>VLOOKUP(CONCATENATE($A40, " ", $B$7), 'Table 4 - Full data'!$A$2:$J$217, 2, FALSE)</f>
        <v>290</v>
      </c>
      <c r="C40" s="12">
        <f>VLOOKUP(CONCATENATE($A40, " ", $B$7), 'Table 4 - Full data'!$A$2:$J$217, 3, FALSE)</f>
        <v>0.02</v>
      </c>
      <c r="D40" s="11">
        <f>VLOOKUP(CONCATENATE($A40, " ", $B$7), 'Table 4 - Full data'!$A$2:$J$217, 4, FALSE)</f>
        <v>265</v>
      </c>
      <c r="E40" s="11">
        <f>VLOOKUP(CONCATENATE($A40, " ", $B$7), 'Table 4 - Full data'!$A$2:$J$217, 5, FALSE)</f>
        <v>170</v>
      </c>
      <c r="F40" s="11">
        <f>VLOOKUP(CONCATENATE($A40, " ", $B$7), 'Table 4 - Full data'!$A$2:$J$217, 6, FALSE)</f>
        <v>90</v>
      </c>
      <c r="G40" s="11" t="str">
        <f>VLOOKUP(CONCATENATE($A40, " ", $B$7), 'Table 4 - Full data'!$A$2:$J$217, 7, FALSE)</f>
        <v>[c]</v>
      </c>
      <c r="H40" s="12">
        <f>VLOOKUP(CONCATENATE($A40, " ", $B$7), 'Table 4 - Full data'!$A$2:$J$217, 8, FALSE)</f>
        <v>0.64</v>
      </c>
      <c r="I40" s="12" t="str">
        <f>VLOOKUP(CONCATENATE($A40, " ", $B$7), 'Table 4 - Full data'!$A$2:$J$217, 9, FALSE)</f>
        <v>[c]</v>
      </c>
      <c r="J40" s="12" t="str">
        <f>VLOOKUP(CONCATENATE($A40, " ", $B$7), 'Table 4 - Full data'!$A$2:$J$217, 10, FALSE)</f>
        <v>[c]</v>
      </c>
    </row>
    <row r="41" spans="1:10" x14ac:dyDescent="0.25">
      <c r="A41" s="2" t="s">
        <v>203</v>
      </c>
      <c r="B41" s="11">
        <f>VLOOKUP(CONCATENATE($A41, " ", $B$7), 'Table 4 - Full data'!$A$2:$J$217, 2, FALSE)</f>
        <v>545</v>
      </c>
      <c r="C41" s="12">
        <f>VLOOKUP(CONCATENATE($A41, " ", $B$7), 'Table 4 - Full data'!$A$2:$J$217, 3, FALSE)</f>
        <v>0.04</v>
      </c>
      <c r="D41" s="11">
        <f>VLOOKUP(CONCATENATE($A41, " ", $B$7), 'Table 4 - Full data'!$A$2:$J$217, 4, FALSE)</f>
        <v>510</v>
      </c>
      <c r="E41" s="11">
        <f>VLOOKUP(CONCATENATE($A41, " ", $B$7), 'Table 4 - Full data'!$A$2:$J$217, 5, FALSE)</f>
        <v>355</v>
      </c>
      <c r="F41" s="11">
        <f>VLOOKUP(CONCATENATE($A41, " ", $B$7), 'Table 4 - Full data'!$A$2:$J$217, 6, FALSE)</f>
        <v>145</v>
      </c>
      <c r="G41" s="11">
        <f>VLOOKUP(CONCATENATE($A41, " ", $B$7), 'Table 4 - Full data'!$A$2:$J$217, 7, FALSE)</f>
        <v>10</v>
      </c>
      <c r="H41" s="12">
        <f>VLOOKUP(CONCATENATE($A41, " ", $B$7), 'Table 4 - Full data'!$A$2:$J$217, 8, FALSE)</f>
        <v>0.7</v>
      </c>
      <c r="I41" s="12">
        <f>VLOOKUP(CONCATENATE($A41, " ", $B$7), 'Table 4 - Full data'!$A$2:$J$217, 9, FALSE)</f>
        <v>0.28999999999999998</v>
      </c>
      <c r="J41" s="12">
        <f>VLOOKUP(CONCATENATE($A41, " ", $B$7), 'Table 4 - Full data'!$A$2:$J$217, 10, FALSE)</f>
        <v>0.02</v>
      </c>
    </row>
    <row r="42" spans="1:10" x14ac:dyDescent="0.25">
      <c r="A42" s="2" t="s">
        <v>204</v>
      </c>
      <c r="B42" s="11">
        <f>VLOOKUP(CONCATENATE($A42, " ", $B$7), 'Table 4 - Full data'!$A$2:$J$217, 2, FALSE)</f>
        <v>5</v>
      </c>
      <c r="C42" s="12">
        <f>VLOOKUP(CONCATENATE($A42, " ", $B$7), 'Table 4 - Full data'!$A$2:$J$217, 3, FALSE)</f>
        <v>0</v>
      </c>
      <c r="D42" s="11">
        <f>VLOOKUP(CONCATENATE($A42, " ", $B$7), 'Table 4 - Full data'!$A$2:$J$217, 4, FALSE)</f>
        <v>5</v>
      </c>
      <c r="E42" s="11">
        <f>VLOOKUP(CONCATENATE($A42, " ", $B$7), 'Table 4 - Full data'!$A$2:$J$217, 5, FALSE)</f>
        <v>5</v>
      </c>
      <c r="F42" s="11">
        <f>VLOOKUP(CONCATENATE($A42, " ", $B$7), 'Table 4 - Full data'!$A$2:$J$217, 6, FALSE)</f>
        <v>0</v>
      </c>
      <c r="G42" s="11">
        <f>VLOOKUP(CONCATENATE($A42, " ", $B$7), 'Table 4 - Full data'!$A$2:$J$217, 7, FALSE)</f>
        <v>0</v>
      </c>
      <c r="H42" s="12">
        <f>VLOOKUP(CONCATENATE($A42, " ", $B$7), 'Table 4 - Full data'!$A$2:$J$217, 8, FALSE)</f>
        <v>1</v>
      </c>
      <c r="I42" s="12">
        <f>VLOOKUP(CONCATENATE($A42, " ", $B$7), 'Table 4 - Full data'!$A$2:$J$217, 9, FALSE)</f>
        <v>0</v>
      </c>
      <c r="J42" s="12">
        <f>VLOOKUP(CONCATENATE($A42, " ", $B$7), 'Table 4 - Full data'!$A$2:$J$217, 10, FALSE)</f>
        <v>0</v>
      </c>
    </row>
    <row r="43" spans="1:10" x14ac:dyDescent="0.25">
      <c r="A43" s="2" t="s">
        <v>205</v>
      </c>
      <c r="B43" s="11">
        <f>VLOOKUP(CONCATENATE($A43, " ", $B$7), 'Table 4 - Full data'!$A$2:$J$217, 2, FALSE)</f>
        <v>10</v>
      </c>
      <c r="C43" s="12">
        <f>VLOOKUP(CONCATENATE($A43, " ", $B$7), 'Table 4 - Full data'!$A$2:$J$217, 3, FALSE)</f>
        <v>0</v>
      </c>
      <c r="D43" s="11">
        <f>VLOOKUP(CONCATENATE($A43, " ", $B$7), 'Table 4 - Full data'!$A$2:$J$217, 4, FALSE)</f>
        <v>10</v>
      </c>
      <c r="E43" s="11" t="str">
        <f>VLOOKUP(CONCATENATE($A43, " ", $B$7), 'Table 4 - Full data'!$A$2:$J$217, 5, FALSE)</f>
        <v>[c]</v>
      </c>
      <c r="F43" s="11">
        <f>VLOOKUP(CONCATENATE($A43, " ", $B$7), 'Table 4 - Full data'!$A$2:$J$217, 6, FALSE)</f>
        <v>10</v>
      </c>
      <c r="G43" s="11">
        <f>VLOOKUP(CONCATENATE($A43, " ", $B$7), 'Table 4 - Full data'!$A$2:$J$217, 7, FALSE)</f>
        <v>0</v>
      </c>
      <c r="H43" s="12" t="str">
        <f>VLOOKUP(CONCATENATE($A43, " ", $B$7), 'Table 4 - Full data'!$A$2:$J$217, 8, FALSE)</f>
        <v>[c]</v>
      </c>
      <c r="I43" s="12" t="str">
        <f>VLOOKUP(CONCATENATE($A43, " ", $B$7), 'Table 4 - Full data'!$A$2:$J$217, 9, FALSE)</f>
        <v>[c]</v>
      </c>
      <c r="J43" s="12">
        <f>VLOOKUP(CONCATENATE($A43, " ", $B$7), 'Table 4 - Full data'!$A$2:$J$217, 10, FALSE)</f>
        <v>0</v>
      </c>
    </row>
    <row r="44" spans="1:10" x14ac:dyDescent="0.25">
      <c r="A44" s="2" t="s">
        <v>206</v>
      </c>
      <c r="B44" s="11">
        <f>VLOOKUP(CONCATENATE($A44, " ", $B$7), 'Table 4 - Full data'!$A$2:$J$217, 2, FALSE)</f>
        <v>60</v>
      </c>
      <c r="C44" s="12">
        <f>VLOOKUP(CONCATENATE($A44, " ", $B$7), 'Table 4 - Full data'!$A$2:$J$217, 3, FALSE)</f>
        <v>0</v>
      </c>
      <c r="D44" s="11">
        <f>VLOOKUP(CONCATENATE($A44, " ", $B$7), 'Table 4 - Full data'!$A$2:$J$217, 4, FALSE)</f>
        <v>15</v>
      </c>
      <c r="E44" s="11" t="str">
        <f>VLOOKUP(CONCATENATE($A44, " ", $B$7), 'Table 4 - Full data'!$A$2:$J$217, 5, FALSE)</f>
        <v>[c]</v>
      </c>
      <c r="F44" s="11">
        <f>VLOOKUP(CONCATENATE($A44, " ", $B$7), 'Table 4 - Full data'!$A$2:$J$217, 6, FALSE)</f>
        <v>0</v>
      </c>
      <c r="G44" s="11">
        <f>VLOOKUP(CONCATENATE($A44, " ", $B$7), 'Table 4 - Full data'!$A$2:$J$217, 7, FALSE)</f>
        <v>15</v>
      </c>
      <c r="H44" s="12" t="str">
        <f>VLOOKUP(CONCATENATE($A44, " ", $B$7), 'Table 4 - Full data'!$A$2:$J$217, 8, FALSE)</f>
        <v>[c]</v>
      </c>
      <c r="I44" s="12">
        <f>VLOOKUP(CONCATENATE($A44, " ", $B$7), 'Table 4 - Full data'!$A$2:$J$217, 9, FALSE)</f>
        <v>0</v>
      </c>
      <c r="J44" s="12" t="str">
        <f>VLOOKUP(CONCATENATE($A44, " ", $B$7), 'Table 4 - Full data'!$A$2:$J$217, 10, FALSE)</f>
        <v>[c]</v>
      </c>
    </row>
    <row r="45" spans="1:10" x14ac:dyDescent="0.25">
      <c r="A45" s="2" t="s">
        <v>41</v>
      </c>
      <c r="B45" s="2"/>
      <c r="C45" s="2"/>
      <c r="D45" s="2"/>
      <c r="E45" s="2"/>
      <c r="F45" s="2"/>
      <c r="G45" s="2"/>
      <c r="H45" s="2"/>
      <c r="I45" s="2"/>
      <c r="J45" s="2"/>
    </row>
    <row r="46" spans="1:10" x14ac:dyDescent="0.25">
      <c r="A46" s="2" t="s">
        <v>49</v>
      </c>
      <c r="B46" s="2"/>
      <c r="C46" s="2"/>
      <c r="D46" s="2"/>
      <c r="E46" s="2"/>
      <c r="F46" s="2"/>
      <c r="G46" s="2"/>
      <c r="H46" s="2"/>
      <c r="I46" s="2"/>
      <c r="J46" s="2"/>
    </row>
    <row r="47" spans="1:10" ht="110.25" x14ac:dyDescent="0.25">
      <c r="A47" s="19" t="s">
        <v>50</v>
      </c>
      <c r="B47" s="2"/>
      <c r="C47" s="2"/>
      <c r="D47" s="2"/>
      <c r="E47" s="2"/>
      <c r="F47" s="2"/>
      <c r="G47" s="2"/>
      <c r="H47" s="2"/>
      <c r="I47" s="2"/>
      <c r="J47" s="2"/>
    </row>
    <row r="48" spans="1:10" x14ac:dyDescent="0.25">
      <c r="A48" s="2" t="s">
        <v>51</v>
      </c>
      <c r="B48" s="2"/>
      <c r="C48" s="2"/>
      <c r="D48" s="2"/>
      <c r="E48" s="2"/>
      <c r="F48" s="2"/>
      <c r="G48" s="2"/>
      <c r="H48" s="2"/>
      <c r="I48" s="2"/>
      <c r="J48" s="2"/>
    </row>
    <row r="49" spans="1:10" x14ac:dyDescent="0.25">
      <c r="A49" s="2" t="s">
        <v>52</v>
      </c>
      <c r="B49" s="2"/>
      <c r="C49" s="2"/>
      <c r="D49" s="2"/>
      <c r="E49" s="2"/>
      <c r="F49" s="2"/>
      <c r="G49" s="2"/>
      <c r="H49" s="2"/>
      <c r="I49" s="2"/>
      <c r="J49" s="2"/>
    </row>
    <row r="50" spans="1:10" x14ac:dyDescent="0.25">
      <c r="A50" s="2" t="s">
        <v>53</v>
      </c>
      <c r="B50" s="2"/>
      <c r="C50" s="2"/>
      <c r="D50" s="2"/>
      <c r="E50" s="2"/>
      <c r="F50" s="2"/>
      <c r="G50" s="2"/>
      <c r="H50" s="2"/>
      <c r="I50" s="2"/>
      <c r="J50" s="2"/>
    </row>
    <row r="51" spans="1:10" x14ac:dyDescent="0.25">
      <c r="A51" s="2" t="s">
        <v>54</v>
      </c>
      <c r="B51" s="2"/>
      <c r="C51" s="2"/>
      <c r="D51" s="2"/>
      <c r="E51" s="2"/>
      <c r="F51" s="2"/>
      <c r="G51" s="2"/>
      <c r="H51" s="2"/>
      <c r="I51" s="2"/>
      <c r="J51" s="2"/>
    </row>
  </sheetData>
  <conditionalFormatting sqref="C1:C1048576 H1:J1048576">
    <cfRule type="dataBar" priority="1">
      <dataBar>
        <cfvo type="num" val="0"/>
        <cfvo type="num" val="1"/>
        <color rgb="FFB4A9D4"/>
      </dataBar>
      <extLst>
        <ext xmlns:x14="http://schemas.microsoft.com/office/spreadsheetml/2009/9/main" uri="{B025F937-C7B1-47D3-B67F-A62EFF666E3E}">
          <x14:id>{6E8998B3-E69F-40F6-A3DB-70FC37FF1103}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E8998B3-E69F-40F6-A3DB-70FC37FF1103}">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lookup'!A3:A8</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15"/>
  <sheetViews>
    <sheetView workbookViewId="0"/>
  </sheetViews>
  <sheetFormatPr defaultColWidth="10.625" defaultRowHeight="15.75" x14ac:dyDescent="0.25"/>
  <cols>
    <col min="1" max="1" width="35.625" customWidth="1"/>
    <col min="2" max="10" width="16.625" customWidth="1"/>
  </cols>
  <sheetData>
    <row r="1" spans="1:10" ht="21" x14ac:dyDescent="0.35">
      <c r="A1" s="7" t="s">
        <v>4</v>
      </c>
      <c r="B1" s="2"/>
      <c r="C1" s="2"/>
      <c r="D1" s="2"/>
      <c r="E1" s="2"/>
      <c r="F1" s="2"/>
      <c r="G1" s="2"/>
      <c r="H1" s="2"/>
      <c r="I1" s="2"/>
      <c r="J1" s="2"/>
    </row>
    <row r="2" spans="1:10" x14ac:dyDescent="0.25">
      <c r="A2" s="2" t="s">
        <v>27</v>
      </c>
      <c r="B2" s="2"/>
      <c r="C2" s="2"/>
      <c r="D2" s="2"/>
      <c r="E2" s="2"/>
      <c r="F2" s="2"/>
      <c r="G2" s="2"/>
      <c r="H2" s="2"/>
      <c r="I2" s="2"/>
      <c r="J2" s="2"/>
    </row>
    <row r="3" spans="1:10" x14ac:dyDescent="0.25">
      <c r="A3" s="2" t="s">
        <v>15</v>
      </c>
      <c r="B3" s="2"/>
      <c r="C3" s="2"/>
      <c r="D3" s="2"/>
      <c r="E3" s="2"/>
      <c r="F3" s="2"/>
      <c r="G3" s="2"/>
      <c r="H3" s="2"/>
      <c r="I3" s="2"/>
      <c r="J3" s="2"/>
    </row>
    <row r="4" spans="1:10" x14ac:dyDescent="0.25">
      <c r="A4" s="2" t="s">
        <v>16</v>
      </c>
      <c r="B4" s="2"/>
      <c r="C4" s="2"/>
      <c r="D4" s="2"/>
      <c r="E4" s="2"/>
      <c r="F4" s="2"/>
      <c r="G4" s="2"/>
      <c r="H4" s="2"/>
      <c r="I4" s="2"/>
      <c r="J4" s="2"/>
    </row>
    <row r="5" spans="1:10" x14ac:dyDescent="0.25">
      <c r="A5" s="2" t="s">
        <v>28</v>
      </c>
      <c r="B5" s="2"/>
      <c r="C5" s="2"/>
      <c r="D5" s="2"/>
      <c r="E5" s="2"/>
      <c r="F5" s="2"/>
      <c r="G5" s="2"/>
      <c r="H5" s="2"/>
      <c r="I5" s="2"/>
      <c r="J5" s="2"/>
    </row>
    <row r="6" spans="1:10" ht="80.099999999999994" customHeight="1" x14ac:dyDescent="0.25">
      <c r="A6" s="4" t="s">
        <v>496</v>
      </c>
      <c r="B6" s="4" t="s">
        <v>105</v>
      </c>
      <c r="C6" s="4" t="s">
        <v>106</v>
      </c>
      <c r="D6" s="4" t="s">
        <v>497</v>
      </c>
      <c r="E6" s="4" t="s">
        <v>107</v>
      </c>
      <c r="F6" s="4" t="s">
        <v>108</v>
      </c>
      <c r="G6" s="4" t="s">
        <v>109</v>
      </c>
      <c r="H6" s="4" t="s">
        <v>110</v>
      </c>
      <c r="I6" s="4" t="s">
        <v>111</v>
      </c>
      <c r="J6" s="4" t="s">
        <v>112</v>
      </c>
    </row>
    <row r="7" spans="1:10" x14ac:dyDescent="0.25">
      <c r="A7" s="8" t="s">
        <v>113</v>
      </c>
      <c r="B7" s="9">
        <v>13955</v>
      </c>
      <c r="C7" s="10">
        <v>1</v>
      </c>
      <c r="D7" s="9">
        <v>12795</v>
      </c>
      <c r="E7" s="9">
        <v>8845</v>
      </c>
      <c r="F7" s="9">
        <v>3670</v>
      </c>
      <c r="G7" s="9">
        <v>280</v>
      </c>
      <c r="H7" s="10">
        <v>0.69</v>
      </c>
      <c r="I7" s="10">
        <v>0.28999999999999998</v>
      </c>
      <c r="J7" s="10">
        <v>0.02</v>
      </c>
    </row>
    <row r="8" spans="1:10" x14ac:dyDescent="0.25">
      <c r="A8" s="2" t="s">
        <v>207</v>
      </c>
      <c r="B8" s="11">
        <v>13705</v>
      </c>
      <c r="C8" s="12">
        <v>0.98</v>
      </c>
      <c r="D8" s="11">
        <v>12590</v>
      </c>
      <c r="E8" s="11">
        <v>8795</v>
      </c>
      <c r="F8" s="11">
        <v>3660</v>
      </c>
      <c r="G8" s="11">
        <v>140</v>
      </c>
      <c r="H8" s="12">
        <v>0.7</v>
      </c>
      <c r="I8" s="12">
        <v>0.28999999999999998</v>
      </c>
      <c r="J8" s="12">
        <v>0.01</v>
      </c>
    </row>
    <row r="9" spans="1:10" x14ac:dyDescent="0.25">
      <c r="A9" s="2" t="s">
        <v>208</v>
      </c>
      <c r="B9" s="11">
        <v>60</v>
      </c>
      <c r="C9" s="12">
        <v>0</v>
      </c>
      <c r="D9" s="11">
        <v>55</v>
      </c>
      <c r="E9" s="11">
        <v>45</v>
      </c>
      <c r="F9" s="11">
        <v>10</v>
      </c>
      <c r="G9" s="11" t="s">
        <v>488</v>
      </c>
      <c r="H9" s="12">
        <v>0.81</v>
      </c>
      <c r="I9" s="12" t="s">
        <v>488</v>
      </c>
      <c r="J9" s="12" t="s">
        <v>488</v>
      </c>
    </row>
    <row r="10" spans="1:10" x14ac:dyDescent="0.25">
      <c r="A10" s="2" t="s">
        <v>209</v>
      </c>
      <c r="B10" s="11">
        <v>5</v>
      </c>
      <c r="C10" s="12">
        <v>0</v>
      </c>
      <c r="D10" s="11">
        <v>5</v>
      </c>
      <c r="E10" s="11">
        <v>5</v>
      </c>
      <c r="F10" s="11" t="s">
        <v>488</v>
      </c>
      <c r="G10" s="11">
        <v>0</v>
      </c>
      <c r="H10" s="12" t="s">
        <v>488</v>
      </c>
      <c r="I10" s="12" t="s">
        <v>488</v>
      </c>
      <c r="J10" s="12">
        <v>0</v>
      </c>
    </row>
    <row r="11" spans="1:10" x14ac:dyDescent="0.25">
      <c r="A11" s="2" t="s">
        <v>204</v>
      </c>
      <c r="B11" s="11">
        <v>185</v>
      </c>
      <c r="C11" s="12">
        <v>0.01</v>
      </c>
      <c r="D11" s="11">
        <v>140</v>
      </c>
      <c r="E11" s="11">
        <v>0</v>
      </c>
      <c r="F11" s="11" t="s">
        <v>488</v>
      </c>
      <c r="G11" s="11">
        <v>140</v>
      </c>
      <c r="H11" s="12">
        <v>0</v>
      </c>
      <c r="I11" s="12" t="s">
        <v>488</v>
      </c>
      <c r="J11" s="12" t="s">
        <v>488</v>
      </c>
    </row>
    <row r="12" spans="1:10" x14ac:dyDescent="0.25">
      <c r="A12" s="2" t="s">
        <v>41</v>
      </c>
      <c r="B12" s="2"/>
      <c r="C12" s="2"/>
      <c r="D12" s="2"/>
      <c r="E12" s="2"/>
      <c r="F12" s="2"/>
      <c r="G12" s="2"/>
      <c r="H12" s="2"/>
      <c r="I12" s="2"/>
      <c r="J12" s="2"/>
    </row>
    <row r="13" spans="1:10" x14ac:dyDescent="0.25">
      <c r="A13" s="2" t="s">
        <v>42</v>
      </c>
      <c r="B13" s="2"/>
      <c r="C13" s="2"/>
      <c r="D13" s="2"/>
      <c r="E13" s="2"/>
      <c r="F13" s="2"/>
      <c r="G13" s="2"/>
      <c r="H13" s="2"/>
      <c r="I13" s="2"/>
      <c r="J13" s="2"/>
    </row>
    <row r="14" spans="1:10" x14ac:dyDescent="0.25">
      <c r="A14" s="2" t="s">
        <v>55</v>
      </c>
      <c r="B14" s="2"/>
      <c r="C14" s="2"/>
      <c r="D14" s="2"/>
      <c r="E14" s="2"/>
      <c r="F14" s="2"/>
      <c r="G14" s="2"/>
      <c r="H14" s="2"/>
      <c r="I14" s="2"/>
      <c r="J14" s="2"/>
    </row>
    <row r="15" spans="1:10" x14ac:dyDescent="0.25">
      <c r="A15" s="2" t="s">
        <v>56</v>
      </c>
      <c r="B15" s="2"/>
      <c r="C15" s="2"/>
      <c r="D15" s="2"/>
      <c r="E15" s="2"/>
      <c r="F15" s="2"/>
      <c r="G15" s="2"/>
      <c r="H15" s="2"/>
      <c r="I15" s="2"/>
      <c r="J15" s="2"/>
    </row>
  </sheetData>
  <conditionalFormatting sqref="C1:C1048576 H1:J1048576">
    <cfRule type="dataBar" priority="1">
      <dataBar>
        <cfvo type="num" val="0"/>
        <cfvo type="num" val="1"/>
        <color rgb="FFB4A9D4"/>
      </dataBar>
      <extLst>
        <ext xmlns:x14="http://schemas.microsoft.com/office/spreadsheetml/2009/9/main" uri="{B025F937-C7B1-47D3-B67F-A62EFF666E3E}">
          <x14:id>{6C316206-A257-4AAD-A83D-5FB0FF2A20C8}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C316206-A257-4AAD-A83D-5FB0FF2A20C8}">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64"/>
  <sheetViews>
    <sheetView workbookViewId="0"/>
  </sheetViews>
  <sheetFormatPr defaultColWidth="10.625" defaultRowHeight="15.75" x14ac:dyDescent="0.25"/>
  <cols>
    <col min="1" max="1" width="40.625" customWidth="1"/>
    <col min="2" max="13" width="16.625" customWidth="1"/>
  </cols>
  <sheetData>
    <row r="1" spans="1:13" ht="21" x14ac:dyDescent="0.35">
      <c r="A1" s="7" t="s">
        <v>5</v>
      </c>
      <c r="B1" s="2"/>
      <c r="C1" s="2"/>
      <c r="D1" s="2"/>
      <c r="E1" s="2"/>
      <c r="F1" s="2"/>
      <c r="G1" s="2"/>
      <c r="H1" s="2"/>
      <c r="I1" s="2"/>
      <c r="J1" s="2"/>
      <c r="K1" s="2"/>
      <c r="L1" s="2"/>
      <c r="M1" s="2"/>
    </row>
    <row r="2" spans="1:13" x14ac:dyDescent="0.25">
      <c r="A2" s="2" t="s">
        <v>29</v>
      </c>
      <c r="B2" s="2"/>
      <c r="C2" s="2"/>
      <c r="D2" s="2"/>
      <c r="E2" s="2"/>
      <c r="F2" s="2"/>
      <c r="G2" s="2"/>
      <c r="H2" s="2"/>
      <c r="I2" s="2"/>
      <c r="J2" s="2"/>
      <c r="K2" s="2"/>
      <c r="L2" s="2"/>
      <c r="M2" s="2"/>
    </row>
    <row r="3" spans="1:13" x14ac:dyDescent="0.25">
      <c r="A3" s="2" t="s">
        <v>15</v>
      </c>
      <c r="B3" s="2"/>
      <c r="C3" s="2"/>
      <c r="D3" s="2"/>
      <c r="E3" s="2"/>
      <c r="F3" s="2"/>
      <c r="G3" s="2"/>
      <c r="H3" s="2"/>
      <c r="I3" s="2"/>
      <c r="J3" s="2"/>
      <c r="K3" s="2"/>
      <c r="L3" s="2"/>
      <c r="M3" s="2"/>
    </row>
    <row r="4" spans="1:13" x14ac:dyDescent="0.25">
      <c r="A4" s="2" t="s">
        <v>16</v>
      </c>
      <c r="B4" s="2"/>
      <c r="C4" s="2"/>
      <c r="D4" s="2"/>
      <c r="E4" s="2"/>
      <c r="F4" s="2"/>
      <c r="G4" s="2"/>
      <c r="H4" s="2"/>
      <c r="I4" s="2"/>
      <c r="J4" s="2"/>
      <c r="K4" s="2"/>
      <c r="L4" s="2"/>
      <c r="M4" s="2"/>
    </row>
    <row r="5" spans="1:13" x14ac:dyDescent="0.25">
      <c r="A5" s="2" t="s">
        <v>30</v>
      </c>
      <c r="B5" s="2"/>
      <c r="C5" s="2"/>
      <c r="D5" s="2"/>
      <c r="E5" s="2"/>
      <c r="F5" s="2"/>
      <c r="G5" s="2"/>
      <c r="H5" s="2"/>
      <c r="I5" s="2"/>
      <c r="J5" s="2"/>
      <c r="K5" s="2"/>
      <c r="L5" s="2"/>
      <c r="M5" s="2"/>
    </row>
    <row r="6" spans="1:13" ht="80.099999999999994" customHeight="1" x14ac:dyDescent="0.25">
      <c r="A6" s="4" t="s">
        <v>499</v>
      </c>
      <c r="B6" s="4" t="s">
        <v>210</v>
      </c>
      <c r="C6" s="4" t="s">
        <v>211</v>
      </c>
      <c r="D6" s="4" t="s">
        <v>212</v>
      </c>
      <c r="E6" s="4" t="s">
        <v>213</v>
      </c>
      <c r="F6" s="4" t="s">
        <v>214</v>
      </c>
      <c r="G6" s="4" t="s">
        <v>215</v>
      </c>
      <c r="H6" s="4" t="s">
        <v>216</v>
      </c>
      <c r="I6" s="4" t="s">
        <v>217</v>
      </c>
      <c r="J6" s="4" t="s">
        <v>218</v>
      </c>
      <c r="K6" s="4" t="s">
        <v>219</v>
      </c>
      <c r="L6" s="4" t="s">
        <v>220</v>
      </c>
      <c r="M6" s="4" t="s">
        <v>500</v>
      </c>
    </row>
    <row r="7" spans="1:13" x14ac:dyDescent="0.25">
      <c r="A7" s="8" t="s">
        <v>113</v>
      </c>
      <c r="B7" s="9">
        <v>12745</v>
      </c>
      <c r="C7" s="9">
        <v>80</v>
      </c>
      <c r="D7" s="9">
        <v>1010</v>
      </c>
      <c r="E7" s="9">
        <v>1625</v>
      </c>
      <c r="F7" s="9">
        <v>2035</v>
      </c>
      <c r="G7" s="9">
        <v>1810</v>
      </c>
      <c r="H7" s="9">
        <v>1615</v>
      </c>
      <c r="I7" s="9">
        <v>1195</v>
      </c>
      <c r="J7" s="9">
        <v>770</v>
      </c>
      <c r="K7" s="9">
        <v>580</v>
      </c>
      <c r="L7" s="9">
        <v>2030</v>
      </c>
      <c r="M7" s="9">
        <v>20</v>
      </c>
    </row>
    <row r="8" spans="1:13" x14ac:dyDescent="0.25">
      <c r="A8" s="2" t="s">
        <v>114</v>
      </c>
      <c r="B8" s="11">
        <v>25</v>
      </c>
      <c r="C8" s="11">
        <v>5</v>
      </c>
      <c r="D8" s="11">
        <v>10</v>
      </c>
      <c r="E8" s="11">
        <v>10</v>
      </c>
      <c r="F8" s="11">
        <v>0</v>
      </c>
      <c r="G8" s="11">
        <v>0</v>
      </c>
      <c r="H8" s="11">
        <v>0</v>
      </c>
      <c r="I8" s="11">
        <v>0</v>
      </c>
      <c r="J8" s="11">
        <v>0</v>
      </c>
      <c r="K8" s="11">
        <v>0</v>
      </c>
      <c r="L8" s="11">
        <v>0</v>
      </c>
      <c r="M8" s="11">
        <v>4</v>
      </c>
    </row>
    <row r="9" spans="1:13" x14ac:dyDescent="0.25">
      <c r="A9" s="2" t="s">
        <v>115</v>
      </c>
      <c r="B9" s="11">
        <v>345</v>
      </c>
      <c r="C9" s="11">
        <v>5</v>
      </c>
      <c r="D9" s="11">
        <v>15</v>
      </c>
      <c r="E9" s="11">
        <v>110</v>
      </c>
      <c r="F9" s="11">
        <v>120</v>
      </c>
      <c r="G9" s="11">
        <v>60</v>
      </c>
      <c r="H9" s="11">
        <v>30</v>
      </c>
      <c r="I9" s="11">
        <v>10</v>
      </c>
      <c r="J9" s="11">
        <v>0</v>
      </c>
      <c r="K9" s="11">
        <v>0</v>
      </c>
      <c r="L9" s="11">
        <v>0</v>
      </c>
      <c r="M9" s="11">
        <v>12</v>
      </c>
    </row>
    <row r="10" spans="1:13" x14ac:dyDescent="0.25">
      <c r="A10" s="2" t="s">
        <v>116</v>
      </c>
      <c r="B10" s="11">
        <v>305</v>
      </c>
      <c r="C10" s="11">
        <v>5</v>
      </c>
      <c r="D10" s="11">
        <v>30</v>
      </c>
      <c r="E10" s="11">
        <v>45</v>
      </c>
      <c r="F10" s="11">
        <v>80</v>
      </c>
      <c r="G10" s="11">
        <v>45</v>
      </c>
      <c r="H10" s="11">
        <v>45</v>
      </c>
      <c r="I10" s="11">
        <v>20</v>
      </c>
      <c r="J10" s="11">
        <v>15</v>
      </c>
      <c r="K10" s="11">
        <v>10</v>
      </c>
      <c r="L10" s="11">
        <v>10</v>
      </c>
      <c r="M10" s="11">
        <v>15</v>
      </c>
    </row>
    <row r="11" spans="1:13" x14ac:dyDescent="0.25">
      <c r="A11" s="2" t="s">
        <v>117</v>
      </c>
      <c r="B11" s="11">
        <v>285</v>
      </c>
      <c r="C11" s="11">
        <v>5</v>
      </c>
      <c r="D11" s="11">
        <v>30</v>
      </c>
      <c r="E11" s="11">
        <v>35</v>
      </c>
      <c r="F11" s="11">
        <v>60</v>
      </c>
      <c r="G11" s="11">
        <v>50</v>
      </c>
      <c r="H11" s="11">
        <v>30</v>
      </c>
      <c r="I11" s="11">
        <v>20</v>
      </c>
      <c r="J11" s="11">
        <v>15</v>
      </c>
      <c r="K11" s="11">
        <v>10</v>
      </c>
      <c r="L11" s="11">
        <v>25</v>
      </c>
      <c r="M11" s="11">
        <v>17</v>
      </c>
    </row>
    <row r="12" spans="1:13" x14ac:dyDescent="0.25">
      <c r="A12" s="2" t="s">
        <v>118</v>
      </c>
      <c r="B12" s="11">
        <v>225</v>
      </c>
      <c r="C12" s="11">
        <v>10</v>
      </c>
      <c r="D12" s="11">
        <v>15</v>
      </c>
      <c r="E12" s="11">
        <v>40</v>
      </c>
      <c r="F12" s="11">
        <v>40</v>
      </c>
      <c r="G12" s="11">
        <v>45</v>
      </c>
      <c r="H12" s="11">
        <v>15</v>
      </c>
      <c r="I12" s="11">
        <v>10</v>
      </c>
      <c r="J12" s="11">
        <v>10</v>
      </c>
      <c r="K12" s="11">
        <v>5</v>
      </c>
      <c r="L12" s="11">
        <v>40</v>
      </c>
      <c r="M12" s="11">
        <v>16</v>
      </c>
    </row>
    <row r="13" spans="1:13" x14ac:dyDescent="0.25">
      <c r="A13" s="2" t="s">
        <v>119</v>
      </c>
      <c r="B13" s="11">
        <v>205</v>
      </c>
      <c r="C13" s="11">
        <v>5</v>
      </c>
      <c r="D13" s="11">
        <v>10</v>
      </c>
      <c r="E13" s="11">
        <v>20</v>
      </c>
      <c r="F13" s="11">
        <v>30</v>
      </c>
      <c r="G13" s="11">
        <v>30</v>
      </c>
      <c r="H13" s="11">
        <v>20</v>
      </c>
      <c r="I13" s="11">
        <v>10</v>
      </c>
      <c r="J13" s="11">
        <v>10</v>
      </c>
      <c r="K13" s="11">
        <v>5</v>
      </c>
      <c r="L13" s="11">
        <v>60</v>
      </c>
      <c r="M13" s="11">
        <v>21</v>
      </c>
    </row>
    <row r="14" spans="1:13" x14ac:dyDescent="0.25">
      <c r="A14" s="2" t="s">
        <v>120</v>
      </c>
      <c r="B14" s="11">
        <v>145</v>
      </c>
      <c r="C14" s="11">
        <v>5</v>
      </c>
      <c r="D14" s="11">
        <v>35</v>
      </c>
      <c r="E14" s="11">
        <v>25</v>
      </c>
      <c r="F14" s="11">
        <v>20</v>
      </c>
      <c r="G14" s="11">
        <v>10</v>
      </c>
      <c r="H14" s="11">
        <v>15</v>
      </c>
      <c r="I14" s="11">
        <v>10</v>
      </c>
      <c r="J14" s="11">
        <v>5</v>
      </c>
      <c r="K14" s="11" t="s">
        <v>488</v>
      </c>
      <c r="L14" s="11">
        <v>15</v>
      </c>
      <c r="M14" s="11">
        <v>11</v>
      </c>
    </row>
    <row r="15" spans="1:13" x14ac:dyDescent="0.25">
      <c r="A15" s="2" t="s">
        <v>121</v>
      </c>
      <c r="B15" s="11">
        <v>235</v>
      </c>
      <c r="C15" s="11">
        <v>5</v>
      </c>
      <c r="D15" s="11">
        <v>30</v>
      </c>
      <c r="E15" s="11">
        <v>35</v>
      </c>
      <c r="F15" s="11">
        <v>20</v>
      </c>
      <c r="G15" s="11">
        <v>15</v>
      </c>
      <c r="H15" s="11">
        <v>10</v>
      </c>
      <c r="I15" s="11">
        <v>5</v>
      </c>
      <c r="J15" s="11" t="s">
        <v>488</v>
      </c>
      <c r="K15" s="11" t="s">
        <v>488</v>
      </c>
      <c r="L15" s="11">
        <v>120</v>
      </c>
      <c r="M15" s="11">
        <v>40</v>
      </c>
    </row>
    <row r="16" spans="1:13" x14ac:dyDescent="0.25">
      <c r="A16" s="2" t="s">
        <v>122</v>
      </c>
      <c r="B16" s="11">
        <v>295</v>
      </c>
      <c r="C16" s="11" t="s">
        <v>488</v>
      </c>
      <c r="D16" s="11">
        <v>50</v>
      </c>
      <c r="E16" s="11">
        <v>50</v>
      </c>
      <c r="F16" s="11">
        <v>35</v>
      </c>
      <c r="G16" s="11">
        <v>10</v>
      </c>
      <c r="H16" s="11">
        <v>10</v>
      </c>
      <c r="I16" s="11">
        <v>5</v>
      </c>
      <c r="J16" s="11">
        <v>5</v>
      </c>
      <c r="K16" s="11">
        <v>5</v>
      </c>
      <c r="L16" s="11">
        <v>130</v>
      </c>
      <c r="M16" s="11">
        <v>23</v>
      </c>
    </row>
    <row r="17" spans="1:13" x14ac:dyDescent="0.25">
      <c r="A17" s="2" t="s">
        <v>123</v>
      </c>
      <c r="B17" s="11">
        <v>185</v>
      </c>
      <c r="C17" s="11" t="s">
        <v>488</v>
      </c>
      <c r="D17" s="11">
        <v>20</v>
      </c>
      <c r="E17" s="11">
        <v>35</v>
      </c>
      <c r="F17" s="11">
        <v>30</v>
      </c>
      <c r="G17" s="11">
        <v>20</v>
      </c>
      <c r="H17" s="11">
        <v>15</v>
      </c>
      <c r="I17" s="11">
        <v>5</v>
      </c>
      <c r="J17" s="11">
        <v>5</v>
      </c>
      <c r="K17" s="11">
        <v>10</v>
      </c>
      <c r="L17" s="11">
        <v>40</v>
      </c>
      <c r="M17" s="11">
        <v>16</v>
      </c>
    </row>
    <row r="18" spans="1:13" x14ac:dyDescent="0.25">
      <c r="A18" s="2" t="s">
        <v>124</v>
      </c>
      <c r="B18" s="11">
        <v>120</v>
      </c>
      <c r="C18" s="11">
        <v>0</v>
      </c>
      <c r="D18" s="11">
        <v>15</v>
      </c>
      <c r="E18" s="11">
        <v>35</v>
      </c>
      <c r="F18" s="11">
        <v>20</v>
      </c>
      <c r="G18" s="11">
        <v>15</v>
      </c>
      <c r="H18" s="11">
        <v>5</v>
      </c>
      <c r="I18" s="11">
        <v>5</v>
      </c>
      <c r="J18" s="11">
        <v>5</v>
      </c>
      <c r="K18" s="11" t="s">
        <v>488</v>
      </c>
      <c r="L18" s="11">
        <v>20</v>
      </c>
      <c r="M18" s="11">
        <v>11</v>
      </c>
    </row>
    <row r="19" spans="1:13" x14ac:dyDescent="0.25">
      <c r="A19" s="2" t="s">
        <v>125</v>
      </c>
      <c r="B19" s="11">
        <v>230</v>
      </c>
      <c r="C19" s="11">
        <v>0</v>
      </c>
      <c r="D19" s="11">
        <v>40</v>
      </c>
      <c r="E19" s="11">
        <v>50</v>
      </c>
      <c r="F19" s="11">
        <v>35</v>
      </c>
      <c r="G19" s="11">
        <v>25</v>
      </c>
      <c r="H19" s="11">
        <v>20</v>
      </c>
      <c r="I19" s="11">
        <v>5</v>
      </c>
      <c r="J19" s="11">
        <v>10</v>
      </c>
      <c r="K19" s="11">
        <v>10</v>
      </c>
      <c r="L19" s="11">
        <v>35</v>
      </c>
      <c r="M19" s="11">
        <v>14</v>
      </c>
    </row>
    <row r="20" spans="1:13" x14ac:dyDescent="0.25">
      <c r="A20" s="2" t="s">
        <v>126</v>
      </c>
      <c r="B20" s="11">
        <v>225</v>
      </c>
      <c r="C20" s="11" t="s">
        <v>488</v>
      </c>
      <c r="D20" s="11">
        <v>40</v>
      </c>
      <c r="E20" s="11">
        <v>60</v>
      </c>
      <c r="F20" s="11">
        <v>40</v>
      </c>
      <c r="G20" s="11">
        <v>20</v>
      </c>
      <c r="H20" s="11">
        <v>15</v>
      </c>
      <c r="I20" s="11">
        <v>10</v>
      </c>
      <c r="J20" s="11">
        <v>5</v>
      </c>
      <c r="K20" s="11">
        <v>5</v>
      </c>
      <c r="L20" s="11">
        <v>35</v>
      </c>
      <c r="M20" s="11">
        <v>12</v>
      </c>
    </row>
    <row r="21" spans="1:13" x14ac:dyDescent="0.25">
      <c r="A21" s="2" t="s">
        <v>127</v>
      </c>
      <c r="B21" s="11">
        <v>340</v>
      </c>
      <c r="C21" s="11">
        <v>0</v>
      </c>
      <c r="D21" s="11">
        <v>15</v>
      </c>
      <c r="E21" s="11">
        <v>145</v>
      </c>
      <c r="F21" s="11">
        <v>90</v>
      </c>
      <c r="G21" s="11">
        <v>30</v>
      </c>
      <c r="H21" s="11">
        <v>15</v>
      </c>
      <c r="I21" s="11">
        <v>15</v>
      </c>
      <c r="J21" s="11">
        <v>10</v>
      </c>
      <c r="K21" s="11">
        <v>5</v>
      </c>
      <c r="L21" s="11">
        <v>20</v>
      </c>
      <c r="M21" s="11">
        <v>11</v>
      </c>
    </row>
    <row r="22" spans="1:13" x14ac:dyDescent="0.25">
      <c r="A22" s="2" t="s">
        <v>128</v>
      </c>
      <c r="B22" s="11">
        <v>460</v>
      </c>
      <c r="C22" s="11" t="s">
        <v>488</v>
      </c>
      <c r="D22" s="11">
        <v>80</v>
      </c>
      <c r="E22" s="11">
        <v>120</v>
      </c>
      <c r="F22" s="11">
        <v>100</v>
      </c>
      <c r="G22" s="11">
        <v>75</v>
      </c>
      <c r="H22" s="11">
        <v>30</v>
      </c>
      <c r="I22" s="11">
        <v>25</v>
      </c>
      <c r="J22" s="11">
        <v>10</v>
      </c>
      <c r="K22" s="11">
        <v>5</v>
      </c>
      <c r="L22" s="11">
        <v>10</v>
      </c>
      <c r="M22" s="11">
        <v>12</v>
      </c>
    </row>
    <row r="23" spans="1:13" x14ac:dyDescent="0.25">
      <c r="A23" s="2" t="s">
        <v>129</v>
      </c>
      <c r="B23" s="11">
        <v>445</v>
      </c>
      <c r="C23" s="11" t="s">
        <v>488</v>
      </c>
      <c r="D23" s="11">
        <v>90</v>
      </c>
      <c r="E23" s="11">
        <v>90</v>
      </c>
      <c r="F23" s="11">
        <v>70</v>
      </c>
      <c r="G23" s="11">
        <v>40</v>
      </c>
      <c r="H23" s="11">
        <v>35</v>
      </c>
      <c r="I23" s="11">
        <v>50</v>
      </c>
      <c r="J23" s="11">
        <v>20</v>
      </c>
      <c r="K23" s="11">
        <v>25</v>
      </c>
      <c r="L23" s="11">
        <v>25</v>
      </c>
      <c r="M23" s="11">
        <v>13</v>
      </c>
    </row>
    <row r="24" spans="1:13" x14ac:dyDescent="0.25">
      <c r="A24" s="2" t="s">
        <v>130</v>
      </c>
      <c r="B24" s="11">
        <v>370</v>
      </c>
      <c r="C24" s="11" t="s">
        <v>488</v>
      </c>
      <c r="D24" s="11">
        <v>70</v>
      </c>
      <c r="E24" s="11">
        <v>80</v>
      </c>
      <c r="F24" s="11">
        <v>70</v>
      </c>
      <c r="G24" s="11">
        <v>50</v>
      </c>
      <c r="H24" s="11">
        <v>20</v>
      </c>
      <c r="I24" s="11">
        <v>10</v>
      </c>
      <c r="J24" s="11">
        <v>10</v>
      </c>
      <c r="K24" s="11">
        <v>15</v>
      </c>
      <c r="L24" s="11">
        <v>45</v>
      </c>
      <c r="M24" s="11">
        <v>13</v>
      </c>
    </row>
    <row r="25" spans="1:13" x14ac:dyDescent="0.25">
      <c r="A25" s="2" t="s">
        <v>131</v>
      </c>
      <c r="B25" s="11">
        <v>390</v>
      </c>
      <c r="C25" s="11">
        <v>10</v>
      </c>
      <c r="D25" s="11">
        <v>95</v>
      </c>
      <c r="E25" s="11">
        <v>85</v>
      </c>
      <c r="F25" s="11">
        <v>60</v>
      </c>
      <c r="G25" s="11">
        <v>30</v>
      </c>
      <c r="H25" s="11">
        <v>35</v>
      </c>
      <c r="I25" s="11">
        <v>20</v>
      </c>
      <c r="J25" s="11">
        <v>20</v>
      </c>
      <c r="K25" s="11">
        <v>10</v>
      </c>
      <c r="L25" s="11">
        <v>25</v>
      </c>
      <c r="M25" s="11">
        <v>11</v>
      </c>
    </row>
    <row r="26" spans="1:13" x14ac:dyDescent="0.25">
      <c r="A26" s="2" t="s">
        <v>132</v>
      </c>
      <c r="B26" s="11">
        <v>275</v>
      </c>
      <c r="C26" s="11">
        <v>0</v>
      </c>
      <c r="D26" s="11">
        <v>80</v>
      </c>
      <c r="E26" s="11">
        <v>70</v>
      </c>
      <c r="F26" s="11">
        <v>45</v>
      </c>
      <c r="G26" s="11">
        <v>30</v>
      </c>
      <c r="H26" s="11">
        <v>20</v>
      </c>
      <c r="I26" s="11">
        <v>10</v>
      </c>
      <c r="J26" s="11">
        <v>5</v>
      </c>
      <c r="K26" s="11" t="s">
        <v>488</v>
      </c>
      <c r="L26" s="11">
        <v>20</v>
      </c>
      <c r="M26" s="11">
        <v>10</v>
      </c>
    </row>
    <row r="27" spans="1:13" x14ac:dyDescent="0.25">
      <c r="A27" s="2" t="s">
        <v>133</v>
      </c>
      <c r="B27" s="11">
        <v>210</v>
      </c>
      <c r="C27" s="11" t="s">
        <v>488</v>
      </c>
      <c r="D27" s="11">
        <v>30</v>
      </c>
      <c r="E27" s="11">
        <v>40</v>
      </c>
      <c r="F27" s="11">
        <v>35</v>
      </c>
      <c r="G27" s="11">
        <v>25</v>
      </c>
      <c r="H27" s="11">
        <v>20</v>
      </c>
      <c r="I27" s="11">
        <v>15</v>
      </c>
      <c r="J27" s="11">
        <v>5</v>
      </c>
      <c r="K27" s="11">
        <v>5</v>
      </c>
      <c r="L27" s="11">
        <v>35</v>
      </c>
      <c r="M27" s="11">
        <v>15</v>
      </c>
    </row>
    <row r="28" spans="1:13" x14ac:dyDescent="0.25">
      <c r="A28" s="2" t="s">
        <v>134</v>
      </c>
      <c r="B28" s="11">
        <v>265</v>
      </c>
      <c r="C28" s="11" t="s">
        <v>488</v>
      </c>
      <c r="D28" s="11">
        <v>20</v>
      </c>
      <c r="E28" s="11">
        <v>35</v>
      </c>
      <c r="F28" s="11">
        <v>90</v>
      </c>
      <c r="G28" s="11">
        <v>55</v>
      </c>
      <c r="H28" s="11">
        <v>30</v>
      </c>
      <c r="I28" s="11">
        <v>5</v>
      </c>
      <c r="J28" s="11">
        <v>10</v>
      </c>
      <c r="K28" s="11">
        <v>5</v>
      </c>
      <c r="L28" s="11">
        <v>20</v>
      </c>
      <c r="M28" s="11">
        <v>15</v>
      </c>
    </row>
    <row r="29" spans="1:13" x14ac:dyDescent="0.25">
      <c r="A29" s="2" t="s">
        <v>135</v>
      </c>
      <c r="B29" s="11">
        <v>260</v>
      </c>
      <c r="C29" s="11" t="s">
        <v>488</v>
      </c>
      <c r="D29" s="11">
        <v>15</v>
      </c>
      <c r="E29" s="11">
        <v>65</v>
      </c>
      <c r="F29" s="11">
        <v>65</v>
      </c>
      <c r="G29" s="11">
        <v>25</v>
      </c>
      <c r="H29" s="11">
        <v>25</v>
      </c>
      <c r="I29" s="11">
        <v>20</v>
      </c>
      <c r="J29" s="11">
        <v>10</v>
      </c>
      <c r="K29" s="11">
        <v>5</v>
      </c>
      <c r="L29" s="11">
        <v>25</v>
      </c>
      <c r="M29" s="11">
        <v>13</v>
      </c>
    </row>
    <row r="30" spans="1:13" x14ac:dyDescent="0.25">
      <c r="A30" s="2" t="s">
        <v>136</v>
      </c>
      <c r="B30" s="11">
        <v>345</v>
      </c>
      <c r="C30" s="11">
        <v>5</v>
      </c>
      <c r="D30" s="11">
        <v>70</v>
      </c>
      <c r="E30" s="11">
        <v>60</v>
      </c>
      <c r="F30" s="11">
        <v>50</v>
      </c>
      <c r="G30" s="11">
        <v>40</v>
      </c>
      <c r="H30" s="11">
        <v>50</v>
      </c>
      <c r="I30" s="11">
        <v>15</v>
      </c>
      <c r="J30" s="11">
        <v>5</v>
      </c>
      <c r="K30" s="11">
        <v>5</v>
      </c>
      <c r="L30" s="11">
        <v>40</v>
      </c>
      <c r="M30" s="11">
        <v>14</v>
      </c>
    </row>
    <row r="31" spans="1:13" x14ac:dyDescent="0.25">
      <c r="A31" s="2" t="s">
        <v>137</v>
      </c>
      <c r="B31" s="11">
        <v>270</v>
      </c>
      <c r="C31" s="11">
        <v>0</v>
      </c>
      <c r="D31" s="11">
        <v>45</v>
      </c>
      <c r="E31" s="11">
        <v>60</v>
      </c>
      <c r="F31" s="11">
        <v>30</v>
      </c>
      <c r="G31" s="11">
        <v>40</v>
      </c>
      <c r="H31" s="11">
        <v>25</v>
      </c>
      <c r="I31" s="11">
        <v>15</v>
      </c>
      <c r="J31" s="11">
        <v>5</v>
      </c>
      <c r="K31" s="11">
        <v>10</v>
      </c>
      <c r="L31" s="11">
        <v>40</v>
      </c>
      <c r="M31" s="11">
        <v>15</v>
      </c>
    </row>
    <row r="32" spans="1:13" x14ac:dyDescent="0.25">
      <c r="A32" s="2" t="s">
        <v>138</v>
      </c>
      <c r="B32" s="11">
        <v>240</v>
      </c>
      <c r="C32" s="11" t="s">
        <v>488</v>
      </c>
      <c r="D32" s="11" t="s">
        <v>488</v>
      </c>
      <c r="E32" s="11" t="s">
        <v>488</v>
      </c>
      <c r="F32" s="11">
        <v>95</v>
      </c>
      <c r="G32" s="11">
        <v>35</v>
      </c>
      <c r="H32" s="11">
        <v>35</v>
      </c>
      <c r="I32" s="11">
        <v>20</v>
      </c>
      <c r="J32" s="11">
        <v>10</v>
      </c>
      <c r="K32" s="11">
        <v>5</v>
      </c>
      <c r="L32" s="11">
        <v>35</v>
      </c>
      <c r="M32" s="11">
        <v>19</v>
      </c>
    </row>
    <row r="33" spans="1:13" x14ac:dyDescent="0.25">
      <c r="A33" s="2" t="s">
        <v>139</v>
      </c>
      <c r="B33" s="11">
        <v>270</v>
      </c>
      <c r="C33" s="11">
        <v>5</v>
      </c>
      <c r="D33" s="11">
        <v>5</v>
      </c>
      <c r="E33" s="11">
        <v>5</v>
      </c>
      <c r="F33" s="11">
        <v>60</v>
      </c>
      <c r="G33" s="11">
        <v>80</v>
      </c>
      <c r="H33" s="11">
        <v>25</v>
      </c>
      <c r="I33" s="11">
        <v>25</v>
      </c>
      <c r="J33" s="11">
        <v>20</v>
      </c>
      <c r="K33" s="11">
        <v>15</v>
      </c>
      <c r="L33" s="11">
        <v>35</v>
      </c>
      <c r="M33" s="11">
        <v>19</v>
      </c>
    </row>
    <row r="34" spans="1:13" x14ac:dyDescent="0.25">
      <c r="A34" s="2" t="s">
        <v>140</v>
      </c>
      <c r="B34" s="11">
        <v>285</v>
      </c>
      <c r="C34" s="11">
        <v>0</v>
      </c>
      <c r="D34" s="11">
        <v>5</v>
      </c>
      <c r="E34" s="11">
        <v>5</v>
      </c>
      <c r="F34" s="11" t="s">
        <v>488</v>
      </c>
      <c r="G34" s="11">
        <v>125</v>
      </c>
      <c r="H34" s="11">
        <v>60</v>
      </c>
      <c r="I34" s="11">
        <v>40</v>
      </c>
      <c r="J34" s="11">
        <v>20</v>
      </c>
      <c r="K34" s="11">
        <v>10</v>
      </c>
      <c r="L34" s="11">
        <v>20</v>
      </c>
      <c r="M34" s="11">
        <v>21</v>
      </c>
    </row>
    <row r="35" spans="1:13" x14ac:dyDescent="0.25">
      <c r="A35" s="2" t="s">
        <v>141</v>
      </c>
      <c r="B35" s="11">
        <v>475</v>
      </c>
      <c r="C35" s="11" t="s">
        <v>488</v>
      </c>
      <c r="D35" s="11">
        <v>5</v>
      </c>
      <c r="E35" s="11">
        <v>40</v>
      </c>
      <c r="F35" s="11">
        <v>65</v>
      </c>
      <c r="G35" s="11">
        <v>50</v>
      </c>
      <c r="H35" s="11">
        <v>110</v>
      </c>
      <c r="I35" s="11">
        <v>75</v>
      </c>
      <c r="J35" s="11">
        <v>55</v>
      </c>
      <c r="K35" s="11">
        <v>30</v>
      </c>
      <c r="L35" s="11">
        <v>45</v>
      </c>
      <c r="M35" s="11">
        <v>23</v>
      </c>
    </row>
    <row r="36" spans="1:13" x14ac:dyDescent="0.25">
      <c r="A36" s="2" t="s">
        <v>142</v>
      </c>
      <c r="B36" s="11">
        <v>420</v>
      </c>
      <c r="C36" s="11" t="s">
        <v>488</v>
      </c>
      <c r="D36" s="11" t="s">
        <v>488</v>
      </c>
      <c r="E36" s="11">
        <v>30</v>
      </c>
      <c r="F36" s="11">
        <v>125</v>
      </c>
      <c r="G36" s="11">
        <v>55</v>
      </c>
      <c r="H36" s="11">
        <v>50</v>
      </c>
      <c r="I36" s="11">
        <v>35</v>
      </c>
      <c r="J36" s="11">
        <v>30</v>
      </c>
      <c r="K36" s="11">
        <v>25</v>
      </c>
      <c r="L36" s="11">
        <v>65</v>
      </c>
      <c r="M36" s="11">
        <v>20</v>
      </c>
    </row>
    <row r="37" spans="1:13" x14ac:dyDescent="0.25">
      <c r="A37" s="2" t="s">
        <v>143</v>
      </c>
      <c r="B37" s="11">
        <v>410</v>
      </c>
      <c r="C37" s="11" t="s">
        <v>488</v>
      </c>
      <c r="D37" s="11">
        <v>5</v>
      </c>
      <c r="E37" s="11">
        <v>40</v>
      </c>
      <c r="F37" s="11">
        <v>85</v>
      </c>
      <c r="G37" s="11">
        <v>60</v>
      </c>
      <c r="H37" s="11">
        <v>60</v>
      </c>
      <c r="I37" s="11">
        <v>40</v>
      </c>
      <c r="J37" s="11">
        <v>25</v>
      </c>
      <c r="K37" s="11">
        <v>25</v>
      </c>
      <c r="L37" s="11">
        <v>70</v>
      </c>
      <c r="M37" s="11">
        <v>21</v>
      </c>
    </row>
    <row r="38" spans="1:13" x14ac:dyDescent="0.25">
      <c r="A38" s="2" t="s">
        <v>144</v>
      </c>
      <c r="B38" s="11">
        <v>275</v>
      </c>
      <c r="C38" s="11">
        <v>0</v>
      </c>
      <c r="D38" s="11">
        <v>5</v>
      </c>
      <c r="E38" s="11" t="s">
        <v>488</v>
      </c>
      <c r="F38" s="11">
        <v>30</v>
      </c>
      <c r="G38" s="11">
        <v>90</v>
      </c>
      <c r="H38" s="11">
        <v>45</v>
      </c>
      <c r="I38" s="11">
        <v>30</v>
      </c>
      <c r="J38" s="11">
        <v>15</v>
      </c>
      <c r="K38" s="11">
        <v>25</v>
      </c>
      <c r="L38" s="11">
        <v>35</v>
      </c>
      <c r="M38" s="11">
        <v>22</v>
      </c>
    </row>
    <row r="39" spans="1:13" x14ac:dyDescent="0.25">
      <c r="A39" s="2" t="s">
        <v>145</v>
      </c>
      <c r="B39" s="11">
        <v>305</v>
      </c>
      <c r="C39" s="11">
        <v>0</v>
      </c>
      <c r="D39" s="11">
        <v>5</v>
      </c>
      <c r="E39" s="11">
        <v>5</v>
      </c>
      <c r="F39" s="11" t="s">
        <v>488</v>
      </c>
      <c r="G39" s="11">
        <v>75</v>
      </c>
      <c r="H39" s="11">
        <v>75</v>
      </c>
      <c r="I39" s="11">
        <v>50</v>
      </c>
      <c r="J39" s="11">
        <v>30</v>
      </c>
      <c r="K39" s="11">
        <v>15</v>
      </c>
      <c r="L39" s="11">
        <v>50</v>
      </c>
      <c r="M39" s="11">
        <v>25</v>
      </c>
    </row>
    <row r="40" spans="1:13" x14ac:dyDescent="0.25">
      <c r="A40" s="2" t="s">
        <v>146</v>
      </c>
      <c r="B40" s="11">
        <v>405</v>
      </c>
      <c r="C40" s="11" t="s">
        <v>488</v>
      </c>
      <c r="D40" s="11" t="s">
        <v>488</v>
      </c>
      <c r="E40" s="11">
        <v>0</v>
      </c>
      <c r="F40" s="11" t="s">
        <v>488</v>
      </c>
      <c r="G40" s="11">
        <v>95</v>
      </c>
      <c r="H40" s="11">
        <v>80</v>
      </c>
      <c r="I40" s="11">
        <v>55</v>
      </c>
      <c r="J40" s="11">
        <v>70</v>
      </c>
      <c r="K40" s="11">
        <v>40</v>
      </c>
      <c r="L40" s="11">
        <v>60</v>
      </c>
      <c r="M40" s="11">
        <v>28</v>
      </c>
    </row>
    <row r="41" spans="1:13" x14ac:dyDescent="0.25">
      <c r="A41" s="2" t="s">
        <v>147</v>
      </c>
      <c r="B41" s="11">
        <v>375</v>
      </c>
      <c r="C41" s="11">
        <v>0</v>
      </c>
      <c r="D41" s="11" t="s">
        <v>488</v>
      </c>
      <c r="E41" s="11" t="s">
        <v>488</v>
      </c>
      <c r="F41" s="11">
        <v>70</v>
      </c>
      <c r="G41" s="11">
        <v>110</v>
      </c>
      <c r="H41" s="11">
        <v>30</v>
      </c>
      <c r="I41" s="11">
        <v>40</v>
      </c>
      <c r="J41" s="11">
        <v>30</v>
      </c>
      <c r="K41" s="11">
        <v>20</v>
      </c>
      <c r="L41" s="11">
        <v>75</v>
      </c>
      <c r="M41" s="11">
        <v>21</v>
      </c>
    </row>
    <row r="42" spans="1:13" x14ac:dyDescent="0.25">
      <c r="A42" s="2" t="s">
        <v>148</v>
      </c>
      <c r="B42" s="11">
        <v>310</v>
      </c>
      <c r="C42" s="11">
        <v>0</v>
      </c>
      <c r="D42" s="11" t="s">
        <v>488</v>
      </c>
      <c r="E42" s="11">
        <v>5</v>
      </c>
      <c r="F42" s="11" t="s">
        <v>488</v>
      </c>
      <c r="G42" s="11">
        <v>95</v>
      </c>
      <c r="H42" s="11">
        <v>85</v>
      </c>
      <c r="I42" s="11">
        <v>30</v>
      </c>
      <c r="J42" s="11">
        <v>25</v>
      </c>
      <c r="K42" s="11">
        <v>20</v>
      </c>
      <c r="L42" s="11">
        <v>55</v>
      </c>
      <c r="M42" s="11">
        <v>22</v>
      </c>
    </row>
    <row r="43" spans="1:13" x14ac:dyDescent="0.25">
      <c r="A43" s="2" t="s">
        <v>149</v>
      </c>
      <c r="B43" s="11">
        <v>395</v>
      </c>
      <c r="C43" s="11">
        <v>0</v>
      </c>
      <c r="D43" s="11">
        <v>5</v>
      </c>
      <c r="E43" s="11">
        <v>80</v>
      </c>
      <c r="F43" s="11">
        <v>115</v>
      </c>
      <c r="G43" s="11">
        <v>50</v>
      </c>
      <c r="H43" s="11">
        <v>30</v>
      </c>
      <c r="I43" s="11">
        <v>25</v>
      </c>
      <c r="J43" s="11">
        <v>20</v>
      </c>
      <c r="K43" s="11">
        <v>15</v>
      </c>
      <c r="L43" s="11">
        <v>55</v>
      </c>
      <c r="M43" s="11">
        <v>15</v>
      </c>
    </row>
    <row r="44" spans="1:13" x14ac:dyDescent="0.25">
      <c r="A44" s="2" t="s">
        <v>150</v>
      </c>
      <c r="B44" s="11">
        <v>255</v>
      </c>
      <c r="C44" s="11">
        <v>0</v>
      </c>
      <c r="D44" s="11" t="s">
        <v>488</v>
      </c>
      <c r="E44" s="11">
        <v>5</v>
      </c>
      <c r="F44" s="11">
        <v>100</v>
      </c>
      <c r="G44" s="11">
        <v>35</v>
      </c>
      <c r="H44" s="11">
        <v>30</v>
      </c>
      <c r="I44" s="11">
        <v>20</v>
      </c>
      <c r="J44" s="11">
        <v>15</v>
      </c>
      <c r="K44" s="11">
        <v>10</v>
      </c>
      <c r="L44" s="11">
        <v>45</v>
      </c>
      <c r="M44" s="11">
        <v>19</v>
      </c>
    </row>
    <row r="45" spans="1:13" x14ac:dyDescent="0.25">
      <c r="A45" s="2" t="s">
        <v>151</v>
      </c>
      <c r="B45" s="11">
        <v>255</v>
      </c>
      <c r="C45" s="11">
        <v>0</v>
      </c>
      <c r="D45" s="11">
        <v>5</v>
      </c>
      <c r="E45" s="11">
        <v>5</v>
      </c>
      <c r="F45" s="11">
        <v>40</v>
      </c>
      <c r="G45" s="11">
        <v>45</v>
      </c>
      <c r="H45" s="11">
        <v>30</v>
      </c>
      <c r="I45" s="11">
        <v>30</v>
      </c>
      <c r="J45" s="11">
        <v>30</v>
      </c>
      <c r="K45" s="11">
        <v>10</v>
      </c>
      <c r="L45" s="11">
        <v>55</v>
      </c>
      <c r="M45" s="11">
        <v>25</v>
      </c>
    </row>
    <row r="46" spans="1:13" x14ac:dyDescent="0.25">
      <c r="A46" s="2" t="s">
        <v>152</v>
      </c>
      <c r="B46" s="11">
        <v>230</v>
      </c>
      <c r="C46" s="11" t="s">
        <v>488</v>
      </c>
      <c r="D46" s="11">
        <v>5</v>
      </c>
      <c r="E46" s="11">
        <v>0</v>
      </c>
      <c r="F46" s="11">
        <v>0</v>
      </c>
      <c r="G46" s="11">
        <v>20</v>
      </c>
      <c r="H46" s="11">
        <v>75</v>
      </c>
      <c r="I46" s="11">
        <v>30</v>
      </c>
      <c r="J46" s="11">
        <v>25</v>
      </c>
      <c r="K46" s="11">
        <v>25</v>
      </c>
      <c r="L46" s="11">
        <v>55</v>
      </c>
      <c r="M46" s="11">
        <v>29</v>
      </c>
    </row>
    <row r="47" spans="1:13" x14ac:dyDescent="0.25">
      <c r="A47" s="2" t="s">
        <v>153</v>
      </c>
      <c r="B47" s="11">
        <v>280</v>
      </c>
      <c r="C47" s="11">
        <v>0</v>
      </c>
      <c r="D47" s="11">
        <v>0</v>
      </c>
      <c r="E47" s="11" t="s">
        <v>488</v>
      </c>
      <c r="F47" s="11" t="s">
        <v>488</v>
      </c>
      <c r="G47" s="11" t="s">
        <v>488</v>
      </c>
      <c r="H47" s="11">
        <v>20</v>
      </c>
      <c r="I47" s="11">
        <v>90</v>
      </c>
      <c r="J47" s="11">
        <v>40</v>
      </c>
      <c r="K47" s="11">
        <v>45</v>
      </c>
      <c r="L47" s="11">
        <v>75</v>
      </c>
      <c r="M47" s="11">
        <v>33</v>
      </c>
    </row>
    <row r="48" spans="1:13" x14ac:dyDescent="0.25">
      <c r="A48" s="2" t="s">
        <v>154</v>
      </c>
      <c r="B48" s="11">
        <v>340</v>
      </c>
      <c r="C48" s="11">
        <v>0</v>
      </c>
      <c r="D48" s="11" t="s">
        <v>488</v>
      </c>
      <c r="E48" s="11" t="s">
        <v>488</v>
      </c>
      <c r="F48" s="11" t="s">
        <v>488</v>
      </c>
      <c r="G48" s="11" t="s">
        <v>488</v>
      </c>
      <c r="H48" s="11">
        <v>85</v>
      </c>
      <c r="I48" s="11">
        <v>65</v>
      </c>
      <c r="J48" s="11">
        <v>30</v>
      </c>
      <c r="K48" s="11">
        <v>25</v>
      </c>
      <c r="L48" s="11">
        <v>130</v>
      </c>
      <c r="M48" s="11">
        <v>32</v>
      </c>
    </row>
    <row r="49" spans="1:13" x14ac:dyDescent="0.25">
      <c r="A49" s="2" t="s">
        <v>155</v>
      </c>
      <c r="B49" s="11">
        <v>380</v>
      </c>
      <c r="C49" s="11">
        <v>0</v>
      </c>
      <c r="D49" s="11">
        <v>5</v>
      </c>
      <c r="E49" s="11" t="s">
        <v>488</v>
      </c>
      <c r="F49" s="11" t="s">
        <v>488</v>
      </c>
      <c r="G49" s="11">
        <v>5</v>
      </c>
      <c r="H49" s="11">
        <v>55</v>
      </c>
      <c r="I49" s="11">
        <v>105</v>
      </c>
      <c r="J49" s="11">
        <v>50</v>
      </c>
      <c r="K49" s="11">
        <v>35</v>
      </c>
      <c r="L49" s="11">
        <v>125</v>
      </c>
      <c r="M49" s="11">
        <v>32</v>
      </c>
    </row>
    <row r="50" spans="1:13" x14ac:dyDescent="0.25">
      <c r="A50" s="2" t="s">
        <v>156</v>
      </c>
      <c r="B50" s="11">
        <v>380</v>
      </c>
      <c r="C50" s="11">
        <v>0</v>
      </c>
      <c r="D50" s="11" t="s">
        <v>488</v>
      </c>
      <c r="E50" s="11">
        <v>0</v>
      </c>
      <c r="F50" s="11" t="s">
        <v>488</v>
      </c>
      <c r="G50" s="11">
        <v>5</v>
      </c>
      <c r="H50" s="11">
        <v>110</v>
      </c>
      <c r="I50" s="11">
        <v>85</v>
      </c>
      <c r="J50" s="11">
        <v>40</v>
      </c>
      <c r="K50" s="11">
        <v>30</v>
      </c>
      <c r="L50" s="11">
        <v>110</v>
      </c>
      <c r="M50" s="11">
        <v>30</v>
      </c>
    </row>
    <row r="51" spans="1:13" x14ac:dyDescent="0.25">
      <c r="A51" s="13" t="s">
        <v>221</v>
      </c>
      <c r="B51" s="14">
        <v>1395</v>
      </c>
      <c r="C51" s="14">
        <v>35</v>
      </c>
      <c r="D51" s="14">
        <v>115</v>
      </c>
      <c r="E51" s="14">
        <v>265</v>
      </c>
      <c r="F51" s="14">
        <v>330</v>
      </c>
      <c r="G51" s="14">
        <v>230</v>
      </c>
      <c r="H51" s="14">
        <v>140</v>
      </c>
      <c r="I51" s="14">
        <v>65</v>
      </c>
      <c r="J51" s="14">
        <v>45</v>
      </c>
      <c r="K51" s="14">
        <v>35</v>
      </c>
      <c r="L51" s="14">
        <v>135</v>
      </c>
      <c r="M51" s="14">
        <v>15</v>
      </c>
    </row>
    <row r="52" spans="1:13" x14ac:dyDescent="0.25">
      <c r="A52" s="16" t="s">
        <v>222</v>
      </c>
      <c r="B52" s="17">
        <v>3435</v>
      </c>
      <c r="C52" s="17">
        <v>25</v>
      </c>
      <c r="D52" s="17">
        <v>570</v>
      </c>
      <c r="E52" s="17">
        <v>810</v>
      </c>
      <c r="F52" s="17">
        <v>585</v>
      </c>
      <c r="G52" s="17">
        <v>340</v>
      </c>
      <c r="H52" s="17">
        <v>225</v>
      </c>
      <c r="I52" s="17">
        <v>165</v>
      </c>
      <c r="J52" s="17">
        <v>105</v>
      </c>
      <c r="K52" s="17">
        <v>90</v>
      </c>
      <c r="L52" s="17">
        <v>525</v>
      </c>
      <c r="M52" s="17">
        <v>13</v>
      </c>
    </row>
    <row r="53" spans="1:13" x14ac:dyDescent="0.25">
      <c r="A53" s="16" t="s">
        <v>223</v>
      </c>
      <c r="B53" s="17">
        <v>3725</v>
      </c>
      <c r="C53" s="17">
        <v>15</v>
      </c>
      <c r="D53" s="17">
        <v>285</v>
      </c>
      <c r="E53" s="17">
        <v>450</v>
      </c>
      <c r="F53" s="17">
        <v>750</v>
      </c>
      <c r="G53" s="17">
        <v>620</v>
      </c>
      <c r="H53" s="17">
        <v>505</v>
      </c>
      <c r="I53" s="17">
        <v>310</v>
      </c>
      <c r="J53" s="17">
        <v>205</v>
      </c>
      <c r="K53" s="17">
        <v>145</v>
      </c>
      <c r="L53" s="17">
        <v>445</v>
      </c>
      <c r="M53" s="17">
        <v>18</v>
      </c>
    </row>
    <row r="54" spans="1:13" x14ac:dyDescent="0.25">
      <c r="A54" s="16" t="s">
        <v>224</v>
      </c>
      <c r="B54" s="17">
        <v>3810</v>
      </c>
      <c r="C54" s="17" t="s">
        <v>488</v>
      </c>
      <c r="D54" s="17">
        <v>35</v>
      </c>
      <c r="E54" s="17">
        <v>105</v>
      </c>
      <c r="F54" s="17">
        <v>370</v>
      </c>
      <c r="G54" s="17">
        <v>615</v>
      </c>
      <c r="H54" s="17">
        <v>635</v>
      </c>
      <c r="I54" s="17">
        <v>565</v>
      </c>
      <c r="J54" s="17">
        <v>380</v>
      </c>
      <c r="K54" s="17">
        <v>285</v>
      </c>
      <c r="L54" s="17">
        <v>815</v>
      </c>
      <c r="M54" s="17">
        <v>26</v>
      </c>
    </row>
    <row r="55" spans="1:13" x14ac:dyDescent="0.25">
      <c r="A55" s="16" t="s">
        <v>225</v>
      </c>
      <c r="B55" s="17">
        <v>380</v>
      </c>
      <c r="C55" s="17">
        <v>0</v>
      </c>
      <c r="D55" s="17" t="s">
        <v>488</v>
      </c>
      <c r="E55" s="17">
        <v>0</v>
      </c>
      <c r="F55" s="17" t="s">
        <v>488</v>
      </c>
      <c r="G55" s="17">
        <v>5</v>
      </c>
      <c r="H55" s="17">
        <v>110</v>
      </c>
      <c r="I55" s="17">
        <v>85</v>
      </c>
      <c r="J55" s="17">
        <v>40</v>
      </c>
      <c r="K55" s="17">
        <v>30</v>
      </c>
      <c r="L55" s="17">
        <v>110</v>
      </c>
      <c r="M55" s="17">
        <v>30</v>
      </c>
    </row>
    <row r="56" spans="1:13" x14ac:dyDescent="0.25">
      <c r="A56" s="8" t="s">
        <v>226</v>
      </c>
      <c r="B56" s="28">
        <v>1</v>
      </c>
      <c r="C56" s="28">
        <v>0.01</v>
      </c>
      <c r="D56" s="28">
        <v>0.08</v>
      </c>
      <c r="E56" s="28">
        <v>0.13</v>
      </c>
      <c r="F56" s="28">
        <v>0.16</v>
      </c>
      <c r="G56" s="28">
        <v>0.14000000000000001</v>
      </c>
      <c r="H56" s="28">
        <v>0.13</v>
      </c>
      <c r="I56" s="28">
        <v>0.09</v>
      </c>
      <c r="J56" s="28">
        <v>0.06</v>
      </c>
      <c r="K56" s="28">
        <v>0.05</v>
      </c>
      <c r="L56" s="28">
        <v>0.16</v>
      </c>
      <c r="M56" s="10" t="s">
        <v>498</v>
      </c>
    </row>
    <row r="57" spans="1:13" x14ac:dyDescent="0.25">
      <c r="A57" s="2" t="s">
        <v>41</v>
      </c>
      <c r="B57" s="2"/>
      <c r="C57" s="2"/>
      <c r="D57" s="2"/>
      <c r="E57" s="2"/>
      <c r="F57" s="2"/>
      <c r="G57" s="2"/>
      <c r="H57" s="2"/>
      <c r="I57" s="2"/>
      <c r="J57" s="2"/>
      <c r="K57" s="2"/>
      <c r="L57" s="2"/>
      <c r="M57" s="2"/>
    </row>
    <row r="58" spans="1:13" x14ac:dyDescent="0.25">
      <c r="A58" s="2" t="s">
        <v>49</v>
      </c>
      <c r="B58" s="2"/>
      <c r="C58" s="2"/>
      <c r="D58" s="2"/>
      <c r="E58" s="2"/>
      <c r="F58" s="2"/>
      <c r="G58" s="2"/>
      <c r="H58" s="2"/>
      <c r="I58" s="2"/>
      <c r="J58" s="2"/>
      <c r="K58" s="2"/>
      <c r="L58" s="2"/>
      <c r="M58" s="2"/>
    </row>
    <row r="59" spans="1:13" ht="173.25" x14ac:dyDescent="0.25">
      <c r="A59" s="19" t="s">
        <v>57</v>
      </c>
      <c r="B59" s="2"/>
      <c r="C59" s="2"/>
      <c r="D59" s="2"/>
      <c r="E59" s="2"/>
      <c r="F59" s="2"/>
      <c r="G59" s="2"/>
      <c r="H59" s="2"/>
      <c r="I59" s="2"/>
      <c r="J59" s="2"/>
      <c r="K59" s="2"/>
      <c r="L59" s="2"/>
      <c r="M59" s="2"/>
    </row>
    <row r="60" spans="1:13" x14ac:dyDescent="0.25">
      <c r="A60" s="2" t="s">
        <v>58</v>
      </c>
      <c r="B60" s="2"/>
      <c r="C60" s="2"/>
      <c r="D60" s="2"/>
      <c r="E60" s="2"/>
      <c r="F60" s="2"/>
      <c r="G60" s="2"/>
      <c r="H60" s="2"/>
      <c r="I60" s="2"/>
      <c r="J60" s="2"/>
      <c r="K60" s="2"/>
      <c r="L60" s="2"/>
      <c r="M60" s="2"/>
    </row>
    <row r="61" spans="1:13" x14ac:dyDescent="0.25">
      <c r="A61" s="2" t="s">
        <v>59</v>
      </c>
      <c r="B61" s="2"/>
      <c r="C61" s="2"/>
      <c r="D61" s="2"/>
      <c r="E61" s="2"/>
      <c r="F61" s="2"/>
      <c r="G61" s="2"/>
      <c r="H61" s="2"/>
      <c r="I61" s="2"/>
      <c r="J61" s="2"/>
      <c r="K61" s="2"/>
      <c r="L61" s="2"/>
      <c r="M61" s="2"/>
    </row>
    <row r="62" spans="1:13" x14ac:dyDescent="0.25">
      <c r="A62" s="2" t="s">
        <v>60</v>
      </c>
      <c r="B62" s="2"/>
      <c r="C62" s="2"/>
      <c r="D62" s="2"/>
      <c r="E62" s="2"/>
      <c r="F62" s="2"/>
      <c r="G62" s="2"/>
      <c r="H62" s="2"/>
      <c r="I62" s="2"/>
      <c r="J62" s="2"/>
      <c r="K62" s="2"/>
      <c r="L62" s="2"/>
      <c r="M62" s="2"/>
    </row>
    <row r="63" spans="1:13" ht="141.75" x14ac:dyDescent="0.25">
      <c r="A63" s="19" t="s">
        <v>61</v>
      </c>
      <c r="B63" s="2"/>
      <c r="C63" s="2"/>
      <c r="D63" s="2"/>
      <c r="E63" s="2"/>
      <c r="F63" s="2"/>
      <c r="G63" s="2"/>
      <c r="H63" s="2"/>
      <c r="I63" s="2"/>
      <c r="J63" s="2"/>
      <c r="K63" s="2"/>
      <c r="L63" s="2"/>
      <c r="M63" s="2"/>
    </row>
    <row r="64" spans="1:13" x14ac:dyDescent="0.25">
      <c r="A64" s="2" t="s">
        <v>62</v>
      </c>
      <c r="B64" s="2"/>
      <c r="C64" s="2"/>
      <c r="D64" s="2"/>
      <c r="E64" s="2"/>
      <c r="F64" s="2"/>
      <c r="G64" s="2"/>
      <c r="H64" s="2"/>
      <c r="I64" s="2"/>
      <c r="J64" s="2"/>
      <c r="K64" s="2"/>
      <c r="L64" s="2"/>
      <c r="M64" s="2"/>
    </row>
  </sheetData>
  <conditionalFormatting sqref="A1">
    <cfRule type="dataBar" priority="2">
      <dataBar>
        <cfvo type="num" val="0"/>
        <cfvo type="num" val="1"/>
        <color rgb="FFB4A9D4"/>
      </dataBar>
      <extLst>
        <ext xmlns:x14="http://schemas.microsoft.com/office/spreadsheetml/2009/9/main" uri="{B025F937-C7B1-47D3-B67F-A62EFF666E3E}">
          <x14:id>{20E90C6B-9A4B-465B-AC85-275A21E0875B}</x14:id>
        </ext>
      </extLst>
    </cfRule>
  </conditionalFormatting>
  <conditionalFormatting sqref="B56:L56">
    <cfRule type="dataBar" priority="1">
      <dataBar>
        <cfvo type="num" val="0"/>
        <cfvo type="num" val="1"/>
        <color rgb="FFB4A9D4"/>
      </dataBar>
      <extLst>
        <ext xmlns:x14="http://schemas.microsoft.com/office/spreadsheetml/2009/9/main" uri="{B025F937-C7B1-47D3-B67F-A62EFF666E3E}">
          <x14:id>{09CED495-219F-4771-954B-CDAC8BB16A07}</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0E90C6B-9A4B-465B-AC85-275A21E0875B}">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09CED495-219F-4771-954B-CDAC8BB16A07}">
            <x14:dataBar minLength="0" maxLength="100" gradient="0">
              <x14:cfvo type="num">
                <xm:f>0</xm:f>
              </x14:cfvo>
              <x14:cfvo type="num">
                <xm:f>1</xm:f>
              </x14:cfvo>
              <x14:negativeFillColor rgb="FFB4A9D4"/>
              <x14:axisColor rgb="FF000000"/>
            </x14:dataBar>
          </x14:cfRule>
          <xm:sqref>B56:L56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D54"/>
  <sheetViews>
    <sheetView topLeftCell="A7" workbookViewId="0">
      <selection activeCell="D12" sqref="D12"/>
    </sheetView>
  </sheetViews>
  <sheetFormatPr defaultColWidth="10.625" defaultRowHeight="15.75" x14ac:dyDescent="0.25"/>
  <cols>
    <col min="1" max="1" width="35.625" customWidth="1"/>
    <col min="2" max="4" width="16.625" customWidth="1"/>
  </cols>
  <sheetData>
    <row r="1" spans="1:4" ht="21" x14ac:dyDescent="0.35">
      <c r="A1" s="7" t="s">
        <v>6</v>
      </c>
      <c r="B1" s="2"/>
      <c r="C1" s="2"/>
      <c r="D1" s="2"/>
    </row>
    <row r="2" spans="1:4" ht="96.6" customHeight="1" x14ac:dyDescent="0.25">
      <c r="A2" s="37" t="s">
        <v>31</v>
      </c>
      <c r="B2" s="37"/>
      <c r="C2" s="2"/>
      <c r="D2" s="2"/>
    </row>
    <row r="3" spans="1:4" x14ac:dyDescent="0.25">
      <c r="A3" s="2" t="s">
        <v>32</v>
      </c>
      <c r="B3" s="2"/>
      <c r="C3" s="2"/>
      <c r="D3" s="2"/>
    </row>
    <row r="4" spans="1:4" x14ac:dyDescent="0.25">
      <c r="A4" s="2" t="s">
        <v>15</v>
      </c>
      <c r="B4" s="2"/>
      <c r="C4" s="2"/>
      <c r="D4" s="2"/>
    </row>
    <row r="5" spans="1:4" x14ac:dyDescent="0.25">
      <c r="A5" s="2" t="s">
        <v>16</v>
      </c>
      <c r="B5" s="2"/>
      <c r="C5" s="2"/>
      <c r="D5" s="2"/>
    </row>
    <row r="6" spans="1:4" x14ac:dyDescent="0.25">
      <c r="A6" s="2" t="s">
        <v>26</v>
      </c>
      <c r="B6" s="2"/>
      <c r="C6" s="2"/>
      <c r="D6" s="2"/>
    </row>
    <row r="7" spans="1:4" x14ac:dyDescent="0.25">
      <c r="A7" s="20" t="s">
        <v>23</v>
      </c>
      <c r="B7" s="20" t="s">
        <v>231</v>
      </c>
      <c r="C7" s="2"/>
      <c r="D7" s="2"/>
    </row>
    <row r="8" spans="1:4" ht="80.099999999999994" customHeight="1" x14ac:dyDescent="0.25">
      <c r="A8" s="4" t="s">
        <v>494</v>
      </c>
      <c r="B8" s="4" t="s">
        <v>227</v>
      </c>
      <c r="C8" s="4" t="s">
        <v>501</v>
      </c>
      <c r="D8" s="4" t="s">
        <v>228</v>
      </c>
    </row>
    <row r="9" spans="1:4" x14ac:dyDescent="0.25">
      <c r="A9" s="8" t="s">
        <v>113</v>
      </c>
      <c r="B9" s="9">
        <f>VLOOKUP(CONCATENATE($A9, " ", $B$7), 'Table 7 - Full data'!$A$2:$D$217, 2, FALSE)</f>
        <v>8565</v>
      </c>
      <c r="C9" s="21">
        <f>VLOOKUP(CONCATENATE($A9, " ", $B$7), 'Table 7 - Full data'!$A$2:$D$217, 3, FALSE)</f>
        <v>2665564</v>
      </c>
      <c r="D9" s="10">
        <f>VLOOKUP(CONCATENATE($A9, " ", $B$7), 'Table 7 - Full data'!$A$2:$D$217, 4, FALSE)</f>
        <v>1</v>
      </c>
    </row>
    <row r="10" spans="1:4" x14ac:dyDescent="0.25">
      <c r="A10" s="2" t="s">
        <v>172</v>
      </c>
      <c r="B10" s="11">
        <f>VLOOKUP(CONCATENATE($A10, " ", $B$7), 'Table 7 - Full data'!$A$2:$D$217, 2, FALSE)</f>
        <v>120</v>
      </c>
      <c r="C10" s="22">
        <f>VLOOKUP(CONCATENATE($A10, " ", $B$7), 'Table 7 - Full data'!$A$2:$D$217, 3, FALSE)</f>
        <v>36915</v>
      </c>
      <c r="D10" s="12">
        <f>VLOOKUP(CONCATENATE($A10, " ", $B$7), 'Table 7 - Full data'!$A$2:$D$217, 4, FALSE)</f>
        <v>0.01</v>
      </c>
    </row>
    <row r="11" spans="1:4" x14ac:dyDescent="0.25">
      <c r="A11" s="2" t="s">
        <v>173</v>
      </c>
      <c r="B11" s="11">
        <f>VLOOKUP(CONCATENATE($A11, " ", $B$7), 'Table 7 - Full data'!$A$2:$D$217, 2, FALSE)</f>
        <v>150</v>
      </c>
      <c r="C11" s="22">
        <f>VLOOKUP(CONCATENATE($A11, " ", $B$7), 'Table 7 - Full data'!$A$2:$D$217, 3, FALSE)</f>
        <v>46119</v>
      </c>
      <c r="D11" s="12">
        <f>VLOOKUP(CONCATENATE($A11, " ", $B$7), 'Table 7 - Full data'!$A$2:$D$217, 4, FALSE)</f>
        <v>0.02</v>
      </c>
    </row>
    <row r="12" spans="1:4" x14ac:dyDescent="0.25">
      <c r="A12" s="2" t="s">
        <v>174</v>
      </c>
      <c r="B12" s="11">
        <f>VLOOKUP(CONCATENATE($A12, " ", $B$7), 'Table 7 - Full data'!$A$2:$D$217, 2, FALSE)</f>
        <v>230</v>
      </c>
      <c r="C12" s="22">
        <f>VLOOKUP(CONCATENATE($A12, " ", $B$7), 'Table 7 - Full data'!$A$2:$D$217, 3, FALSE)</f>
        <v>71494</v>
      </c>
      <c r="D12" s="12">
        <f>VLOOKUP(CONCATENATE($A12, " ", $B$7), 'Table 7 - Full data'!$A$2:$D$217, 4, FALSE)</f>
        <v>0.03</v>
      </c>
    </row>
    <row r="13" spans="1:4" x14ac:dyDescent="0.25">
      <c r="A13" s="2" t="s">
        <v>175</v>
      </c>
      <c r="B13" s="11">
        <f>VLOOKUP(CONCATENATE($A13, " ", $B$7), 'Table 7 - Full data'!$A$2:$D$217, 2, FALSE)</f>
        <v>200</v>
      </c>
      <c r="C13" s="22">
        <f>VLOOKUP(CONCATENATE($A13, " ", $B$7), 'Table 7 - Full data'!$A$2:$D$217, 3, FALSE)</f>
        <v>62171</v>
      </c>
      <c r="D13" s="12">
        <f>VLOOKUP(CONCATENATE($A13, " ", $B$7), 'Table 7 - Full data'!$A$2:$D$217, 4, FALSE)</f>
        <v>0.02</v>
      </c>
    </row>
    <row r="14" spans="1:4" x14ac:dyDescent="0.25">
      <c r="A14" s="2" t="s">
        <v>176</v>
      </c>
      <c r="B14" s="11">
        <f>VLOOKUP(CONCATENATE($A14, " ", $B$7), 'Table 7 - Full data'!$A$2:$D$217, 2, FALSE)</f>
        <v>100</v>
      </c>
      <c r="C14" s="22">
        <f>VLOOKUP(CONCATENATE($A14, " ", $B$7), 'Table 7 - Full data'!$A$2:$D$217, 3, FALSE)</f>
        <v>30537</v>
      </c>
      <c r="D14" s="12">
        <f>VLOOKUP(CONCATENATE($A14, " ", $B$7), 'Table 7 - Full data'!$A$2:$D$217, 4, FALSE)</f>
        <v>0.01</v>
      </c>
    </row>
    <row r="15" spans="1:4" x14ac:dyDescent="0.25">
      <c r="A15" s="2" t="s">
        <v>177</v>
      </c>
      <c r="B15" s="11">
        <f>VLOOKUP(CONCATENATE($A15, " ", $B$7), 'Table 7 - Full data'!$A$2:$D$217, 2, FALSE)</f>
        <v>300</v>
      </c>
      <c r="C15" s="22">
        <f>VLOOKUP(CONCATENATE($A15, " ", $B$7), 'Table 7 - Full data'!$A$2:$D$217, 3, FALSE)</f>
        <v>92820</v>
      </c>
      <c r="D15" s="12">
        <f>VLOOKUP(CONCATENATE($A15, " ", $B$7), 'Table 7 - Full data'!$A$2:$D$217, 4, FALSE)</f>
        <v>0.03</v>
      </c>
    </row>
    <row r="16" spans="1:4" x14ac:dyDescent="0.25">
      <c r="A16" s="2" t="s">
        <v>178</v>
      </c>
      <c r="B16" s="11">
        <f>VLOOKUP(CONCATENATE($A16, " ", $B$7), 'Table 7 - Full data'!$A$2:$D$217, 2, FALSE)</f>
        <v>325</v>
      </c>
      <c r="C16" s="22">
        <f>VLOOKUP(CONCATENATE($A16, " ", $B$7), 'Table 7 - Full data'!$A$2:$D$217, 3, FALSE)</f>
        <v>100574</v>
      </c>
      <c r="D16" s="12">
        <f>VLOOKUP(CONCATENATE($A16, " ", $B$7), 'Table 7 - Full data'!$A$2:$D$217, 4, FALSE)</f>
        <v>0.04</v>
      </c>
    </row>
    <row r="17" spans="1:4" x14ac:dyDescent="0.25">
      <c r="A17" s="2" t="s">
        <v>179</v>
      </c>
      <c r="B17" s="11">
        <f>VLOOKUP(CONCATENATE($A17, " ", $B$7), 'Table 7 - Full data'!$A$2:$D$217, 2, FALSE)</f>
        <v>280</v>
      </c>
      <c r="C17" s="22">
        <f>VLOOKUP(CONCATENATE($A17, " ", $B$7), 'Table 7 - Full data'!$A$2:$D$217, 3, FALSE)</f>
        <v>87017</v>
      </c>
      <c r="D17" s="12">
        <f>VLOOKUP(CONCATENATE($A17, " ", $B$7), 'Table 7 - Full data'!$A$2:$D$217, 4, FALSE)</f>
        <v>0.03</v>
      </c>
    </row>
    <row r="18" spans="1:4" x14ac:dyDescent="0.25">
      <c r="A18" s="2" t="s">
        <v>180</v>
      </c>
      <c r="B18" s="11">
        <f>VLOOKUP(CONCATENATE($A18, " ", $B$7), 'Table 7 - Full data'!$A$2:$D$217, 2, FALSE)</f>
        <v>195</v>
      </c>
      <c r="C18" s="22">
        <f>VLOOKUP(CONCATENATE($A18, " ", $B$7), 'Table 7 - Full data'!$A$2:$D$217, 3, FALSE)</f>
        <v>60453</v>
      </c>
      <c r="D18" s="12">
        <f>VLOOKUP(CONCATENATE($A18, " ", $B$7), 'Table 7 - Full data'!$A$2:$D$217, 4, FALSE)</f>
        <v>0.02</v>
      </c>
    </row>
    <row r="19" spans="1:4" x14ac:dyDescent="0.25">
      <c r="A19" s="2" t="s">
        <v>181</v>
      </c>
      <c r="B19" s="11">
        <f>VLOOKUP(CONCATENATE($A19, " ", $B$7), 'Table 7 - Full data'!$A$2:$D$217, 2, FALSE)</f>
        <v>120</v>
      </c>
      <c r="C19" s="22">
        <f>VLOOKUP(CONCATENATE($A19, " ", $B$7), 'Table 7 - Full data'!$A$2:$D$217, 3, FALSE)</f>
        <v>37778</v>
      </c>
      <c r="D19" s="12">
        <f>VLOOKUP(CONCATENATE($A19, " ", $B$7), 'Table 7 - Full data'!$A$2:$D$217, 4, FALSE)</f>
        <v>0.01</v>
      </c>
    </row>
    <row r="20" spans="1:4" x14ac:dyDescent="0.25">
      <c r="A20" s="2" t="s">
        <v>182</v>
      </c>
      <c r="B20" s="11">
        <f>VLOOKUP(CONCATENATE($A20, " ", $B$7), 'Table 7 - Full data'!$A$2:$D$217, 2, FALSE)</f>
        <v>190</v>
      </c>
      <c r="C20" s="22">
        <f>VLOOKUP(CONCATENATE($A20, " ", $B$7), 'Table 7 - Full data'!$A$2:$D$217, 3, FALSE)</f>
        <v>59571</v>
      </c>
      <c r="D20" s="12">
        <f>VLOOKUP(CONCATENATE($A20, " ", $B$7), 'Table 7 - Full data'!$A$2:$D$217, 4, FALSE)</f>
        <v>0.02</v>
      </c>
    </row>
    <row r="21" spans="1:4" x14ac:dyDescent="0.25">
      <c r="A21" s="2" t="s">
        <v>183</v>
      </c>
      <c r="B21" s="11">
        <f>VLOOKUP(CONCATENATE($A21, " ", $B$7), 'Table 7 - Full data'!$A$2:$D$217, 2, FALSE)</f>
        <v>320</v>
      </c>
      <c r="C21" s="22">
        <f>VLOOKUP(CONCATENATE($A21, " ", $B$7), 'Table 7 - Full data'!$A$2:$D$217, 3, FALSE)</f>
        <v>99583</v>
      </c>
      <c r="D21" s="12">
        <f>VLOOKUP(CONCATENATE($A21, " ", $B$7), 'Table 7 - Full data'!$A$2:$D$217, 4, FALSE)</f>
        <v>0.04</v>
      </c>
    </row>
    <row r="22" spans="1:4" x14ac:dyDescent="0.25">
      <c r="A22" s="2" t="s">
        <v>184</v>
      </c>
      <c r="B22" s="11">
        <f>VLOOKUP(CONCATENATE($A22, " ", $B$7), 'Table 7 - Full data'!$A$2:$D$217, 2, FALSE)</f>
        <v>270</v>
      </c>
      <c r="C22" s="22">
        <f>VLOOKUP(CONCATENATE($A22, " ", $B$7), 'Table 7 - Full data'!$A$2:$D$217, 3, FALSE)</f>
        <v>83815</v>
      </c>
      <c r="D22" s="12">
        <f>VLOOKUP(CONCATENATE($A22, " ", $B$7), 'Table 7 - Full data'!$A$2:$D$217, 4, FALSE)</f>
        <v>0.03</v>
      </c>
    </row>
    <row r="23" spans="1:4" x14ac:dyDescent="0.25">
      <c r="A23" s="2" t="s">
        <v>185</v>
      </c>
      <c r="B23" s="11">
        <f>VLOOKUP(CONCATENATE($A23, " ", $B$7), 'Table 7 - Full data'!$A$2:$D$217, 2, FALSE)</f>
        <v>605</v>
      </c>
      <c r="C23" s="22">
        <f>VLOOKUP(CONCATENATE($A23, " ", $B$7), 'Table 7 - Full data'!$A$2:$D$217, 3, FALSE)</f>
        <v>189166</v>
      </c>
      <c r="D23" s="12">
        <f>VLOOKUP(CONCATENATE($A23, " ", $B$7), 'Table 7 - Full data'!$A$2:$D$217, 4, FALSE)</f>
        <v>7.0000000000000007E-2</v>
      </c>
    </row>
    <row r="24" spans="1:4" x14ac:dyDescent="0.25">
      <c r="A24" s="2" t="s">
        <v>186</v>
      </c>
      <c r="B24" s="11">
        <f>VLOOKUP(CONCATENATE($A24, " ", $B$7), 'Table 7 - Full data'!$A$2:$D$217, 2, FALSE)</f>
        <v>1280</v>
      </c>
      <c r="C24" s="22">
        <f>VLOOKUP(CONCATENATE($A24, " ", $B$7), 'Table 7 - Full data'!$A$2:$D$217, 3, FALSE)</f>
        <v>398712</v>
      </c>
      <c r="D24" s="12">
        <f>VLOOKUP(CONCATENATE($A24, " ", $B$7), 'Table 7 - Full data'!$A$2:$D$217, 4, FALSE)</f>
        <v>0.15</v>
      </c>
    </row>
    <row r="25" spans="1:4" x14ac:dyDescent="0.25">
      <c r="A25" s="2" t="s">
        <v>187</v>
      </c>
      <c r="B25" s="11">
        <f>VLOOKUP(CONCATENATE($A25, " ", $B$7), 'Table 7 - Full data'!$A$2:$D$217, 2, FALSE)</f>
        <v>320</v>
      </c>
      <c r="C25" s="22">
        <f>VLOOKUP(CONCATENATE($A25, " ", $B$7), 'Table 7 - Full data'!$A$2:$D$217, 3, FALSE)</f>
        <v>100082</v>
      </c>
      <c r="D25" s="12">
        <f>VLOOKUP(CONCATENATE($A25, " ", $B$7), 'Table 7 - Full data'!$A$2:$D$217, 4, FALSE)</f>
        <v>0.04</v>
      </c>
    </row>
    <row r="26" spans="1:4" x14ac:dyDescent="0.25">
      <c r="A26" s="2" t="s">
        <v>188</v>
      </c>
      <c r="B26" s="11">
        <f>VLOOKUP(CONCATENATE($A26, " ", $B$7), 'Table 7 - Full data'!$A$2:$D$217, 2, FALSE)</f>
        <v>280</v>
      </c>
      <c r="C26" s="22">
        <f>VLOOKUP(CONCATENATE($A26, " ", $B$7), 'Table 7 - Full data'!$A$2:$D$217, 3, FALSE)</f>
        <v>86438</v>
      </c>
      <c r="D26" s="12">
        <f>VLOOKUP(CONCATENATE($A26, " ", $B$7), 'Table 7 - Full data'!$A$2:$D$217, 4, FALSE)</f>
        <v>0.03</v>
      </c>
    </row>
    <row r="27" spans="1:4" x14ac:dyDescent="0.25">
      <c r="A27" s="2" t="s">
        <v>189</v>
      </c>
      <c r="B27" s="11">
        <f>VLOOKUP(CONCATENATE($A27, " ", $B$7), 'Table 7 - Full data'!$A$2:$D$217, 2, FALSE)</f>
        <v>140</v>
      </c>
      <c r="C27" s="22">
        <f>VLOOKUP(CONCATENATE($A27, " ", $B$7), 'Table 7 - Full data'!$A$2:$D$217, 3, FALSE)</f>
        <v>43219</v>
      </c>
      <c r="D27" s="12">
        <f>VLOOKUP(CONCATENATE($A27, " ", $B$7), 'Table 7 - Full data'!$A$2:$D$217, 4, FALSE)</f>
        <v>0.02</v>
      </c>
    </row>
    <row r="28" spans="1:4" x14ac:dyDescent="0.25">
      <c r="A28" s="2" t="s">
        <v>190</v>
      </c>
      <c r="B28" s="11">
        <f>VLOOKUP(CONCATENATE($A28, " ", $B$7), 'Table 7 - Full data'!$A$2:$D$217, 2, FALSE)</f>
        <v>85</v>
      </c>
      <c r="C28" s="22">
        <f>VLOOKUP(CONCATENATE($A28, " ", $B$7), 'Table 7 - Full data'!$A$2:$D$217, 3, FALSE)</f>
        <v>25836</v>
      </c>
      <c r="D28" s="12">
        <f>VLOOKUP(CONCATENATE($A28, " ", $B$7), 'Table 7 - Full data'!$A$2:$D$217, 4, FALSE)</f>
        <v>0.01</v>
      </c>
    </row>
    <row r="29" spans="1:4" x14ac:dyDescent="0.25">
      <c r="A29" s="2" t="s">
        <v>191</v>
      </c>
      <c r="B29" s="11">
        <f>VLOOKUP(CONCATENATE($A29, " ", $B$7), 'Table 7 - Full data'!$A$2:$D$217, 2, FALSE)</f>
        <v>30</v>
      </c>
      <c r="C29" s="22">
        <f>VLOOKUP(CONCATENATE($A29, " ", $B$7), 'Table 7 - Full data'!$A$2:$D$217, 3, FALSE)</f>
        <v>8984</v>
      </c>
      <c r="D29" s="12">
        <f>VLOOKUP(CONCATENATE($A29, " ", $B$7), 'Table 7 - Full data'!$A$2:$D$217, 4, FALSE)</f>
        <v>0</v>
      </c>
    </row>
    <row r="30" spans="1:4" x14ac:dyDescent="0.25">
      <c r="A30" s="2" t="s">
        <v>192</v>
      </c>
      <c r="B30" s="11">
        <f>VLOOKUP(CONCATENATE($A30, " ", $B$7), 'Table 7 - Full data'!$A$2:$D$217, 2, FALSE)</f>
        <v>330</v>
      </c>
      <c r="C30" s="22">
        <f>VLOOKUP(CONCATENATE($A30, " ", $B$7), 'Table 7 - Full data'!$A$2:$D$217, 3, FALSE)</f>
        <v>103293</v>
      </c>
      <c r="D30" s="12">
        <f>VLOOKUP(CONCATENATE($A30, " ", $B$7), 'Table 7 - Full data'!$A$2:$D$217, 4, FALSE)</f>
        <v>0.04</v>
      </c>
    </row>
    <row r="31" spans="1:4" x14ac:dyDescent="0.25">
      <c r="A31" s="2" t="s">
        <v>193</v>
      </c>
      <c r="B31" s="11">
        <f>VLOOKUP(CONCATENATE($A31, " ", $B$7), 'Table 7 - Full data'!$A$2:$D$217, 2, FALSE)</f>
        <v>685</v>
      </c>
      <c r="C31" s="22">
        <f>VLOOKUP(CONCATENATE($A31, " ", $B$7), 'Table 7 - Full data'!$A$2:$D$217, 3, FALSE)</f>
        <v>213614</v>
      </c>
      <c r="D31" s="12">
        <f>VLOOKUP(CONCATENATE($A31, " ", $B$7), 'Table 7 - Full data'!$A$2:$D$217, 4, FALSE)</f>
        <v>0.08</v>
      </c>
    </row>
    <row r="32" spans="1:4" x14ac:dyDescent="0.25">
      <c r="A32" s="2" t="s">
        <v>194</v>
      </c>
      <c r="B32" s="11">
        <f>VLOOKUP(CONCATENATE($A32, " ", $B$7), 'Table 7 - Full data'!$A$2:$D$217, 2, FALSE)</f>
        <v>10</v>
      </c>
      <c r="C32" s="22">
        <f>VLOOKUP(CONCATENATE($A32, " ", $B$7), 'Table 7 - Full data'!$A$2:$D$217, 3, FALSE)</f>
        <v>3714</v>
      </c>
      <c r="D32" s="12">
        <f>VLOOKUP(CONCATENATE($A32, " ", $B$7), 'Table 7 - Full data'!$A$2:$D$217, 4, FALSE)</f>
        <v>0</v>
      </c>
    </row>
    <row r="33" spans="1:4" x14ac:dyDescent="0.25">
      <c r="A33" s="2" t="s">
        <v>195</v>
      </c>
      <c r="B33" s="11">
        <f>VLOOKUP(CONCATENATE($A33, " ", $B$7), 'Table 7 - Full data'!$A$2:$D$217, 2, FALSE)</f>
        <v>250</v>
      </c>
      <c r="C33" s="22">
        <f>VLOOKUP(CONCATENATE($A33, " ", $B$7), 'Table 7 - Full data'!$A$2:$D$217, 3, FALSE)</f>
        <v>78082</v>
      </c>
      <c r="D33" s="12">
        <f>VLOOKUP(CONCATENATE($A33, " ", $B$7), 'Table 7 - Full data'!$A$2:$D$217, 4, FALSE)</f>
        <v>0.03</v>
      </c>
    </row>
    <row r="34" spans="1:4" x14ac:dyDescent="0.25">
      <c r="A34" s="2" t="s">
        <v>196</v>
      </c>
      <c r="B34" s="11">
        <f>VLOOKUP(CONCATENATE($A34, " ", $B$7), 'Table 7 - Full data'!$A$2:$D$217, 2, FALSE)</f>
        <v>330</v>
      </c>
      <c r="C34" s="22">
        <f>VLOOKUP(CONCATENATE($A34, " ", $B$7), 'Table 7 - Full data'!$A$2:$D$217, 3, FALSE)</f>
        <v>102203</v>
      </c>
      <c r="D34" s="12">
        <f>VLOOKUP(CONCATENATE($A34, " ", $B$7), 'Table 7 - Full data'!$A$2:$D$217, 4, FALSE)</f>
        <v>0.04</v>
      </c>
    </row>
    <row r="35" spans="1:4" x14ac:dyDescent="0.25">
      <c r="A35" s="2" t="s">
        <v>197</v>
      </c>
      <c r="B35" s="11">
        <f>VLOOKUP(CONCATENATE($A35, " ", $B$7), 'Table 7 - Full data'!$A$2:$D$217, 2, FALSE)</f>
        <v>95</v>
      </c>
      <c r="C35" s="22">
        <f>VLOOKUP(CONCATENATE($A35, " ", $B$7), 'Table 7 - Full data'!$A$2:$D$217, 3, FALSE)</f>
        <v>29539</v>
      </c>
      <c r="D35" s="12">
        <f>VLOOKUP(CONCATENATE($A35, " ", $B$7), 'Table 7 - Full data'!$A$2:$D$217, 4, FALSE)</f>
        <v>0.01</v>
      </c>
    </row>
    <row r="36" spans="1:4" x14ac:dyDescent="0.25">
      <c r="A36" s="2" t="s">
        <v>198</v>
      </c>
      <c r="B36" s="11">
        <f>VLOOKUP(CONCATENATE($A36, " ", $B$7), 'Table 7 - Full data'!$A$2:$D$217, 2, FALSE)</f>
        <v>25</v>
      </c>
      <c r="C36" s="22">
        <f>VLOOKUP(CONCATENATE($A36, " ", $B$7), 'Table 7 - Full data'!$A$2:$D$217, 3, FALSE)</f>
        <v>7113</v>
      </c>
      <c r="D36" s="12">
        <f>VLOOKUP(CONCATENATE($A36, " ", $B$7), 'Table 7 - Full data'!$A$2:$D$217, 4, FALSE)</f>
        <v>0</v>
      </c>
    </row>
    <row r="37" spans="1:4" x14ac:dyDescent="0.25">
      <c r="A37" s="2" t="s">
        <v>199</v>
      </c>
      <c r="B37" s="11">
        <f>VLOOKUP(CONCATENATE($A37, " ", $B$7), 'Table 7 - Full data'!$A$2:$D$217, 2, FALSE)</f>
        <v>170</v>
      </c>
      <c r="C37" s="22">
        <f>VLOOKUP(CONCATENATE($A37, " ", $B$7), 'Table 7 - Full data'!$A$2:$D$217, 3, FALSE)</f>
        <v>53209</v>
      </c>
      <c r="D37" s="12">
        <f>VLOOKUP(CONCATENATE($A37, " ", $B$7), 'Table 7 - Full data'!$A$2:$D$217, 4, FALSE)</f>
        <v>0.02</v>
      </c>
    </row>
    <row r="38" spans="1:4" x14ac:dyDescent="0.25">
      <c r="A38" s="2" t="s">
        <v>200</v>
      </c>
      <c r="B38" s="11">
        <f>VLOOKUP(CONCATENATE($A38, " ", $B$7), 'Table 7 - Full data'!$A$2:$D$217, 2, FALSE)</f>
        <v>480</v>
      </c>
      <c r="C38" s="22">
        <f>VLOOKUP(CONCATENATE($A38, " ", $B$7), 'Table 7 - Full data'!$A$2:$D$217, 3, FALSE)</f>
        <v>150199</v>
      </c>
      <c r="D38" s="12">
        <f>VLOOKUP(CONCATENATE($A38, " ", $B$7), 'Table 7 - Full data'!$A$2:$D$217, 4, FALSE)</f>
        <v>0.06</v>
      </c>
    </row>
    <row r="39" spans="1:4" x14ac:dyDescent="0.25">
      <c r="A39" s="2" t="s">
        <v>201</v>
      </c>
      <c r="B39" s="11">
        <f>VLOOKUP(CONCATENATE($A39, " ", $B$7), 'Table 7 - Full data'!$A$2:$D$217, 2, FALSE)</f>
        <v>140</v>
      </c>
      <c r="C39" s="22">
        <f>VLOOKUP(CONCATENATE($A39, " ", $B$7), 'Table 7 - Full data'!$A$2:$D$217, 3, FALSE)</f>
        <v>43257</v>
      </c>
      <c r="D39" s="12">
        <f>VLOOKUP(CONCATENATE($A39, " ", $B$7), 'Table 7 - Full data'!$A$2:$D$217, 4, FALSE)</f>
        <v>0.02</v>
      </c>
    </row>
    <row r="40" spans="1:4" x14ac:dyDescent="0.25">
      <c r="A40" s="2" t="s">
        <v>202</v>
      </c>
      <c r="B40" s="11">
        <f>VLOOKUP(CONCATENATE($A40, " ", $B$7), 'Table 7 - Full data'!$A$2:$D$217, 2, FALSE)</f>
        <v>160</v>
      </c>
      <c r="C40" s="22">
        <f>VLOOKUP(CONCATENATE($A40, " ", $B$7), 'Table 7 - Full data'!$A$2:$D$217, 3, FALSE)</f>
        <v>50537</v>
      </c>
      <c r="D40" s="12">
        <f>VLOOKUP(CONCATENATE($A40, " ", $B$7), 'Table 7 - Full data'!$A$2:$D$217, 4, FALSE)</f>
        <v>0.02</v>
      </c>
    </row>
    <row r="41" spans="1:4" x14ac:dyDescent="0.25">
      <c r="A41" s="2" t="s">
        <v>203</v>
      </c>
      <c r="B41" s="11">
        <f>VLOOKUP(CONCATENATE($A41, " ", $B$7), 'Table 7 - Full data'!$A$2:$D$217, 2, FALSE)</f>
        <v>345</v>
      </c>
      <c r="C41" s="22">
        <f>VLOOKUP(CONCATENATE($A41, " ", $B$7), 'Table 7 - Full data'!$A$2:$D$217, 3, FALSE)</f>
        <v>107323</v>
      </c>
      <c r="D41" s="12">
        <f>VLOOKUP(CONCATENATE($A41, " ", $B$7), 'Table 7 - Full data'!$A$2:$D$217, 4, FALSE)</f>
        <v>0.04</v>
      </c>
    </row>
    <row r="42" spans="1:4" x14ac:dyDescent="0.25">
      <c r="A42" s="2" t="s">
        <v>204</v>
      </c>
      <c r="B42" s="11" t="str">
        <f>VLOOKUP(CONCATENATE($A42, " ", $B$7), 'Table 7 - Full data'!$A$2:$D$217, 2, FALSE)</f>
        <v>[c]</v>
      </c>
      <c r="C42" s="22" t="str">
        <f>VLOOKUP(CONCATENATE($A42, " ", $B$7), 'Table 7 - Full data'!$A$2:$D$217, 3, FALSE)</f>
        <v>[c]</v>
      </c>
      <c r="D42" s="12" t="str">
        <f>VLOOKUP(CONCATENATE($A42, " ", $B$7), 'Table 7 - Full data'!$A$2:$D$217, 4, FALSE)</f>
        <v>[c]</v>
      </c>
    </row>
    <row r="43" spans="1:4" x14ac:dyDescent="0.25">
      <c r="A43" s="2" t="s">
        <v>205</v>
      </c>
      <c r="B43" s="11" t="str">
        <f>VLOOKUP(CONCATENATE($A43, " ", $B$7), 'Table 7 - Full data'!$A$2:$D$217, 2, FALSE)</f>
        <v>[c]</v>
      </c>
      <c r="C43" s="22" t="str">
        <f>VLOOKUP(CONCATENATE($A43, " ", $B$7), 'Table 7 - Full data'!$A$2:$D$217, 3, FALSE)</f>
        <v>[c]</v>
      </c>
      <c r="D43" s="12" t="str">
        <f>VLOOKUP(CONCATENATE($A43, " ", $B$7), 'Table 7 - Full data'!$A$2:$D$217, 4, FALSE)</f>
        <v>[c]</v>
      </c>
    </row>
    <row r="44" spans="1:4" x14ac:dyDescent="0.25">
      <c r="A44" s="2" t="s">
        <v>206</v>
      </c>
      <c r="B44" s="11" t="str">
        <f>VLOOKUP(CONCATENATE($A44, " ", $B$7), 'Table 7 - Full data'!$A$2:$D$217, 2, FALSE)</f>
        <v>[c]</v>
      </c>
      <c r="C44" s="22" t="str">
        <f>VLOOKUP(CONCATENATE($A44, " ", $B$7), 'Table 7 - Full data'!$A$2:$D$217, 3, FALSE)</f>
        <v>[c]</v>
      </c>
      <c r="D44" s="12" t="str">
        <f>VLOOKUP(CONCATENATE($A44, " ", $B$7), 'Table 7 - Full data'!$A$2:$D$217, 4, FALSE)</f>
        <v>[c]</v>
      </c>
    </row>
    <row r="45" spans="1:4" x14ac:dyDescent="0.25">
      <c r="A45" s="2" t="s">
        <v>41</v>
      </c>
      <c r="B45" s="2"/>
      <c r="C45" s="2"/>
      <c r="D45" s="2"/>
    </row>
    <row r="46" spans="1:4" x14ac:dyDescent="0.25">
      <c r="A46" s="2" t="s">
        <v>49</v>
      </c>
      <c r="B46" s="2"/>
      <c r="C46" s="2"/>
      <c r="D46" s="2"/>
    </row>
    <row r="47" spans="1:4" ht="157.5" x14ac:dyDescent="0.25">
      <c r="A47" s="19" t="s">
        <v>50</v>
      </c>
      <c r="B47" s="2"/>
      <c r="C47" s="2"/>
      <c r="D47" s="2"/>
    </row>
    <row r="48" spans="1:4" ht="94.5" x14ac:dyDescent="0.25">
      <c r="A48" s="19" t="s">
        <v>63</v>
      </c>
      <c r="B48" s="2"/>
      <c r="C48" s="2"/>
      <c r="D48" s="2"/>
    </row>
    <row r="49" spans="1:4" x14ac:dyDescent="0.25">
      <c r="A49" s="2" t="s">
        <v>64</v>
      </c>
      <c r="B49" s="2"/>
      <c r="C49" s="2"/>
      <c r="D49" s="2"/>
    </row>
    <row r="50" spans="1:4" ht="94.5" x14ac:dyDescent="0.25">
      <c r="A50" s="19" t="s">
        <v>65</v>
      </c>
      <c r="B50" s="2"/>
      <c r="C50" s="2"/>
      <c r="D50" s="2"/>
    </row>
    <row r="51" spans="1:4" x14ac:dyDescent="0.25">
      <c r="A51" s="2" t="s">
        <v>66</v>
      </c>
      <c r="B51" s="2"/>
      <c r="C51" s="2"/>
      <c r="D51" s="2"/>
    </row>
    <row r="52" spans="1:4" ht="78.75" x14ac:dyDescent="0.25">
      <c r="A52" s="19" t="s">
        <v>67</v>
      </c>
      <c r="B52" s="2"/>
      <c r="C52" s="2"/>
      <c r="D52" s="2"/>
    </row>
    <row r="53" spans="1:4" ht="126" x14ac:dyDescent="0.25">
      <c r="A53" s="19" t="s">
        <v>68</v>
      </c>
      <c r="B53" s="2"/>
      <c r="C53" s="2"/>
      <c r="D53" s="2"/>
    </row>
    <row r="54" spans="1:4" x14ac:dyDescent="0.25">
      <c r="A54" s="2" t="s">
        <v>54</v>
      </c>
      <c r="B54" s="2"/>
      <c r="C54" s="2"/>
      <c r="D54" s="2"/>
    </row>
  </sheetData>
  <mergeCells count="1">
    <mergeCell ref="A2:B2"/>
  </mergeCells>
  <conditionalFormatting sqref="D1:D1048576">
    <cfRule type="dataBar" priority="1">
      <dataBar>
        <cfvo type="num" val="0"/>
        <cfvo type="num" val="1"/>
        <color rgb="FFB4A9D4"/>
      </dataBar>
      <extLst>
        <ext xmlns:x14="http://schemas.microsoft.com/office/spreadsheetml/2009/9/main" uri="{B025F937-C7B1-47D3-B67F-A62EFF666E3E}">
          <x14:id>{7303CB6A-13D7-4296-AE82-C68B6082A1BC}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303CB6A-13D7-4296-AE82-C68B6082A1BC}">
            <x14:dataBar minLength="0" maxLength="100" gradient="0">
              <x14:cfvo type="num">
                <xm:f>0</xm:f>
              </x14:cfvo>
              <x14:cfvo type="num">
                <xm:f>1</xm:f>
              </x14:cfvo>
              <x14:negativeFillColor rgb="FFB4A9D4"/>
              <x14:axisColor rgb="FF000000"/>
            </x14:dataBar>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lookup'!A3:A8</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C60"/>
  <sheetViews>
    <sheetView workbookViewId="0"/>
  </sheetViews>
  <sheetFormatPr defaultColWidth="10.625" defaultRowHeight="15.75" x14ac:dyDescent="0.25"/>
  <cols>
    <col min="1" max="1" width="35.625" customWidth="1"/>
    <col min="2" max="3" width="16.625" customWidth="1"/>
  </cols>
  <sheetData>
    <row r="1" spans="1:3" ht="21" x14ac:dyDescent="0.35">
      <c r="A1" s="7" t="s">
        <v>7</v>
      </c>
      <c r="B1" s="2"/>
      <c r="C1" s="2"/>
    </row>
    <row r="2" spans="1:3" x14ac:dyDescent="0.25">
      <c r="A2" s="2" t="s">
        <v>33</v>
      </c>
      <c r="B2" s="2"/>
      <c r="C2" s="2"/>
    </row>
    <row r="3" spans="1:3" x14ac:dyDescent="0.25">
      <c r="A3" s="2" t="s">
        <v>15</v>
      </c>
      <c r="B3" s="2"/>
      <c r="C3" s="2"/>
    </row>
    <row r="4" spans="1:3" x14ac:dyDescent="0.25">
      <c r="A4" s="2" t="s">
        <v>34</v>
      </c>
      <c r="B4" s="2"/>
      <c r="C4" s="2"/>
    </row>
    <row r="5" spans="1:3" ht="99.95" customHeight="1" x14ac:dyDescent="0.25">
      <c r="A5" s="4" t="s">
        <v>502</v>
      </c>
      <c r="B5" s="4" t="s">
        <v>503</v>
      </c>
      <c r="C5" s="4" t="s">
        <v>504</v>
      </c>
    </row>
    <row r="6" spans="1:3" x14ac:dyDescent="0.25">
      <c r="A6" s="8" t="s">
        <v>113</v>
      </c>
      <c r="B6" s="9">
        <v>8565</v>
      </c>
      <c r="C6" s="21">
        <v>2665564</v>
      </c>
    </row>
    <row r="7" spans="1:3" x14ac:dyDescent="0.25">
      <c r="A7" s="2" t="s">
        <v>229</v>
      </c>
      <c r="B7" s="11">
        <v>225</v>
      </c>
      <c r="C7" s="22">
        <v>66900</v>
      </c>
    </row>
    <row r="8" spans="1:3" x14ac:dyDescent="0.25">
      <c r="A8" s="2" t="s">
        <v>116</v>
      </c>
      <c r="B8" s="11">
        <v>230</v>
      </c>
      <c r="C8" s="22">
        <v>69600</v>
      </c>
    </row>
    <row r="9" spans="1:3" x14ac:dyDescent="0.25">
      <c r="A9" s="2" t="s">
        <v>117</v>
      </c>
      <c r="B9" s="11">
        <v>315</v>
      </c>
      <c r="C9" s="22">
        <v>94800</v>
      </c>
    </row>
    <row r="10" spans="1:3" x14ac:dyDescent="0.25">
      <c r="A10" s="2" t="s">
        <v>118</v>
      </c>
      <c r="B10" s="11">
        <v>185</v>
      </c>
      <c r="C10" s="22">
        <v>55800</v>
      </c>
    </row>
    <row r="11" spans="1:3" x14ac:dyDescent="0.25">
      <c r="A11" s="2" t="s">
        <v>119</v>
      </c>
      <c r="B11" s="11">
        <v>175</v>
      </c>
      <c r="C11" s="22">
        <v>52800</v>
      </c>
    </row>
    <row r="12" spans="1:3" x14ac:dyDescent="0.25">
      <c r="A12" s="2" t="s">
        <v>120</v>
      </c>
      <c r="B12" s="11">
        <v>110</v>
      </c>
      <c r="C12" s="22">
        <v>32777</v>
      </c>
    </row>
    <row r="13" spans="1:3" x14ac:dyDescent="0.25">
      <c r="A13" s="2" t="s">
        <v>121</v>
      </c>
      <c r="B13" s="11">
        <v>120</v>
      </c>
      <c r="C13" s="22">
        <v>35803</v>
      </c>
    </row>
    <row r="14" spans="1:3" x14ac:dyDescent="0.25">
      <c r="A14" s="2" t="s">
        <v>122</v>
      </c>
      <c r="B14" s="11">
        <v>145</v>
      </c>
      <c r="C14" s="22">
        <v>44432</v>
      </c>
    </row>
    <row r="15" spans="1:3" x14ac:dyDescent="0.25">
      <c r="A15" s="2" t="s">
        <v>123</v>
      </c>
      <c r="B15" s="11">
        <v>120</v>
      </c>
      <c r="C15" s="22">
        <v>37141</v>
      </c>
    </row>
    <row r="16" spans="1:3" x14ac:dyDescent="0.25">
      <c r="A16" s="2" t="s">
        <v>124</v>
      </c>
      <c r="B16" s="11">
        <v>130</v>
      </c>
      <c r="C16" s="22">
        <v>40258</v>
      </c>
    </row>
    <row r="17" spans="1:3" x14ac:dyDescent="0.25">
      <c r="A17" s="2" t="s">
        <v>125</v>
      </c>
      <c r="B17" s="11">
        <v>135</v>
      </c>
      <c r="C17" s="22">
        <v>41173</v>
      </c>
    </row>
    <row r="18" spans="1:3" x14ac:dyDescent="0.25">
      <c r="A18" s="2" t="s">
        <v>126</v>
      </c>
      <c r="B18" s="11">
        <v>105</v>
      </c>
      <c r="C18" s="22">
        <v>32036</v>
      </c>
    </row>
    <row r="19" spans="1:3" x14ac:dyDescent="0.25">
      <c r="A19" s="2" t="s">
        <v>127</v>
      </c>
      <c r="B19" s="11">
        <v>195</v>
      </c>
      <c r="C19" s="22">
        <v>60105</v>
      </c>
    </row>
    <row r="20" spans="1:3" x14ac:dyDescent="0.25">
      <c r="A20" s="2" t="s">
        <v>128</v>
      </c>
      <c r="B20" s="11">
        <v>315</v>
      </c>
      <c r="C20" s="22">
        <v>96107</v>
      </c>
    </row>
    <row r="21" spans="1:3" x14ac:dyDescent="0.25">
      <c r="A21" s="2" t="s">
        <v>129</v>
      </c>
      <c r="B21" s="11">
        <v>335</v>
      </c>
      <c r="C21" s="22">
        <v>101903</v>
      </c>
    </row>
    <row r="22" spans="1:3" x14ac:dyDescent="0.25">
      <c r="A22" s="2" t="s">
        <v>130</v>
      </c>
      <c r="B22" s="11">
        <v>225</v>
      </c>
      <c r="C22" s="22">
        <v>68648</v>
      </c>
    </row>
    <row r="23" spans="1:3" x14ac:dyDescent="0.25">
      <c r="A23" s="2" t="s">
        <v>131</v>
      </c>
      <c r="B23" s="11">
        <v>340</v>
      </c>
      <c r="C23" s="22">
        <v>104344</v>
      </c>
    </row>
    <row r="24" spans="1:3" x14ac:dyDescent="0.25">
      <c r="A24" s="2" t="s">
        <v>132</v>
      </c>
      <c r="B24" s="11">
        <v>200</v>
      </c>
      <c r="C24" s="22">
        <v>61810</v>
      </c>
    </row>
    <row r="25" spans="1:3" x14ac:dyDescent="0.25">
      <c r="A25" s="2" t="s">
        <v>133</v>
      </c>
      <c r="B25" s="11">
        <v>155</v>
      </c>
      <c r="C25" s="22">
        <v>47675</v>
      </c>
    </row>
    <row r="26" spans="1:3" x14ac:dyDescent="0.25">
      <c r="A26" s="2" t="s">
        <v>134</v>
      </c>
      <c r="B26" s="11">
        <v>145</v>
      </c>
      <c r="C26" s="22">
        <v>45265</v>
      </c>
    </row>
    <row r="27" spans="1:3" x14ac:dyDescent="0.25">
      <c r="A27" s="2" t="s">
        <v>135</v>
      </c>
      <c r="B27" s="11">
        <v>210</v>
      </c>
      <c r="C27" s="22">
        <v>65007</v>
      </c>
    </row>
    <row r="28" spans="1:3" x14ac:dyDescent="0.25">
      <c r="A28" s="2" t="s">
        <v>136</v>
      </c>
      <c r="B28" s="11">
        <v>200</v>
      </c>
      <c r="C28" s="22">
        <v>62231</v>
      </c>
    </row>
    <row r="29" spans="1:3" x14ac:dyDescent="0.25">
      <c r="A29" s="2" t="s">
        <v>137</v>
      </c>
      <c r="B29" s="11">
        <v>205</v>
      </c>
      <c r="C29" s="22">
        <v>63458</v>
      </c>
    </row>
    <row r="30" spans="1:3" x14ac:dyDescent="0.25">
      <c r="A30" s="2" t="s">
        <v>138</v>
      </c>
      <c r="B30" s="11">
        <v>125</v>
      </c>
      <c r="C30" s="22">
        <v>38516</v>
      </c>
    </row>
    <row r="31" spans="1:3" x14ac:dyDescent="0.25">
      <c r="A31" s="2" t="s">
        <v>139</v>
      </c>
      <c r="B31" s="11">
        <v>175</v>
      </c>
      <c r="C31" s="22">
        <v>53310</v>
      </c>
    </row>
    <row r="32" spans="1:3" x14ac:dyDescent="0.25">
      <c r="A32" s="2" t="s">
        <v>140</v>
      </c>
      <c r="B32" s="11">
        <v>160</v>
      </c>
      <c r="C32" s="22">
        <v>49304</v>
      </c>
    </row>
    <row r="33" spans="1:3" x14ac:dyDescent="0.25">
      <c r="A33" s="2" t="s">
        <v>141</v>
      </c>
      <c r="B33" s="11">
        <v>285</v>
      </c>
      <c r="C33" s="22">
        <v>88131</v>
      </c>
    </row>
    <row r="34" spans="1:3" x14ac:dyDescent="0.25">
      <c r="A34" s="2" t="s">
        <v>142</v>
      </c>
      <c r="B34" s="11">
        <v>305</v>
      </c>
      <c r="C34" s="22">
        <v>93369</v>
      </c>
    </row>
    <row r="35" spans="1:3" x14ac:dyDescent="0.25">
      <c r="A35" s="2" t="s">
        <v>143</v>
      </c>
      <c r="B35" s="11">
        <v>210</v>
      </c>
      <c r="C35" s="22">
        <v>64711</v>
      </c>
    </row>
    <row r="36" spans="1:3" x14ac:dyDescent="0.25">
      <c r="A36" s="2" t="s">
        <v>144</v>
      </c>
      <c r="B36" s="11">
        <v>250</v>
      </c>
      <c r="C36" s="22">
        <v>76729</v>
      </c>
    </row>
    <row r="37" spans="1:3" x14ac:dyDescent="0.25">
      <c r="A37" s="2" t="s">
        <v>145</v>
      </c>
      <c r="B37" s="11">
        <v>245</v>
      </c>
      <c r="C37" s="22">
        <v>76860</v>
      </c>
    </row>
    <row r="38" spans="1:3" x14ac:dyDescent="0.25">
      <c r="A38" s="2" t="s">
        <v>146</v>
      </c>
      <c r="B38" s="11">
        <v>225</v>
      </c>
      <c r="C38" s="22">
        <v>73845</v>
      </c>
    </row>
    <row r="39" spans="1:3" x14ac:dyDescent="0.25">
      <c r="A39" s="2" t="s">
        <v>147</v>
      </c>
      <c r="B39" s="11">
        <v>220</v>
      </c>
      <c r="C39" s="22">
        <v>71789</v>
      </c>
    </row>
    <row r="40" spans="1:3" x14ac:dyDescent="0.25">
      <c r="A40" s="2" t="s">
        <v>148</v>
      </c>
      <c r="B40" s="11">
        <v>220</v>
      </c>
      <c r="C40" s="22">
        <v>71154</v>
      </c>
    </row>
    <row r="41" spans="1:3" x14ac:dyDescent="0.25">
      <c r="A41" s="2" t="s">
        <v>149</v>
      </c>
      <c r="B41" s="11">
        <v>240</v>
      </c>
      <c r="C41" s="22">
        <v>78014</v>
      </c>
    </row>
    <row r="42" spans="1:3" x14ac:dyDescent="0.25">
      <c r="A42" s="2" t="s">
        <v>150</v>
      </c>
      <c r="B42" s="11">
        <v>230</v>
      </c>
      <c r="C42" s="22">
        <v>75783</v>
      </c>
    </row>
    <row r="43" spans="1:3" x14ac:dyDescent="0.25">
      <c r="A43" s="2" t="s">
        <v>151</v>
      </c>
      <c r="B43" s="11">
        <v>210</v>
      </c>
      <c r="C43" s="22">
        <v>67906</v>
      </c>
    </row>
    <row r="44" spans="1:3" x14ac:dyDescent="0.25">
      <c r="A44" s="2" t="s">
        <v>152</v>
      </c>
      <c r="B44" s="11">
        <v>170</v>
      </c>
      <c r="C44" s="22">
        <v>55204</v>
      </c>
    </row>
    <row r="45" spans="1:3" x14ac:dyDescent="0.25">
      <c r="A45" s="2" t="s">
        <v>153</v>
      </c>
      <c r="B45" s="11">
        <v>165</v>
      </c>
      <c r="C45" s="22">
        <v>53897</v>
      </c>
    </row>
    <row r="46" spans="1:3" x14ac:dyDescent="0.25">
      <c r="A46" s="2" t="s">
        <v>154</v>
      </c>
      <c r="B46" s="11">
        <v>190</v>
      </c>
      <c r="C46" s="22">
        <v>61410</v>
      </c>
    </row>
    <row r="47" spans="1:3" x14ac:dyDescent="0.25">
      <c r="A47" s="2" t="s">
        <v>155</v>
      </c>
      <c r="B47" s="11">
        <v>285</v>
      </c>
      <c r="C47" s="22">
        <v>93749</v>
      </c>
    </row>
    <row r="48" spans="1:3" x14ac:dyDescent="0.25">
      <c r="A48" s="2" t="s">
        <v>156</v>
      </c>
      <c r="B48" s="11">
        <v>130</v>
      </c>
      <c r="C48" s="22">
        <v>41811</v>
      </c>
    </row>
    <row r="49" spans="1:3" x14ac:dyDescent="0.25">
      <c r="A49" s="13" t="s">
        <v>157</v>
      </c>
      <c r="B49" s="14">
        <v>1135</v>
      </c>
      <c r="C49" s="23">
        <v>339900</v>
      </c>
    </row>
    <row r="50" spans="1:3" x14ac:dyDescent="0.25">
      <c r="A50" s="16" t="s">
        <v>158</v>
      </c>
      <c r="B50" s="17">
        <v>2280</v>
      </c>
      <c r="C50" s="24">
        <v>694725</v>
      </c>
    </row>
    <row r="51" spans="1:3" x14ac:dyDescent="0.25">
      <c r="A51" s="16" t="s">
        <v>159</v>
      </c>
      <c r="B51" s="17">
        <v>2380</v>
      </c>
      <c r="C51" s="24">
        <v>732787</v>
      </c>
    </row>
    <row r="52" spans="1:3" x14ac:dyDescent="0.25">
      <c r="A52" s="16" t="s">
        <v>160</v>
      </c>
      <c r="B52" s="17">
        <v>2645</v>
      </c>
      <c r="C52" s="24">
        <v>856341</v>
      </c>
    </row>
    <row r="53" spans="1:3" x14ac:dyDescent="0.25">
      <c r="A53" s="16" t="s">
        <v>161</v>
      </c>
      <c r="B53" s="17">
        <v>130</v>
      </c>
      <c r="C53" s="24">
        <v>41811</v>
      </c>
    </row>
    <row r="54" spans="1:3" x14ac:dyDescent="0.25">
      <c r="A54" s="2" t="s">
        <v>69</v>
      </c>
      <c r="B54" s="2"/>
      <c r="C54" s="2"/>
    </row>
    <row r="55" spans="1:3" ht="110.25" x14ac:dyDescent="0.25">
      <c r="A55" s="19" t="s">
        <v>70</v>
      </c>
      <c r="B55" s="2"/>
      <c r="C55" s="2"/>
    </row>
    <row r="56" spans="1:3" ht="94.5" x14ac:dyDescent="0.25">
      <c r="A56" s="19" t="s">
        <v>71</v>
      </c>
      <c r="B56" s="2"/>
      <c r="C56" s="2"/>
    </row>
    <row r="57" spans="1:3" ht="157.5" x14ac:dyDescent="0.25">
      <c r="A57" s="19" t="s">
        <v>72</v>
      </c>
      <c r="B57" s="2"/>
      <c r="C57" s="2"/>
    </row>
    <row r="58" spans="1:3" x14ac:dyDescent="0.25">
      <c r="A58" s="2" t="s">
        <v>73</v>
      </c>
      <c r="B58" s="2"/>
      <c r="C58" s="2"/>
    </row>
    <row r="59" spans="1:3" x14ac:dyDescent="0.25">
      <c r="A59" s="2" t="s">
        <v>74</v>
      </c>
      <c r="B59" s="2"/>
      <c r="C59" s="2"/>
    </row>
    <row r="60" spans="1:3" ht="126" x14ac:dyDescent="0.25">
      <c r="A60" s="19" t="s">
        <v>75</v>
      </c>
      <c r="B60" s="2"/>
      <c r="C60" s="2"/>
    </row>
  </sheetData>
  <conditionalFormatting sqref="A1">
    <cfRule type="dataBar" priority="1">
      <dataBar>
        <cfvo type="num" val="0"/>
        <cfvo type="num" val="1"/>
        <color rgb="FFB4A9D4"/>
      </dataBar>
      <extLst>
        <ext xmlns:x14="http://schemas.microsoft.com/office/spreadsheetml/2009/9/main" uri="{B025F937-C7B1-47D3-B67F-A62EFF666E3E}">
          <x14:id>{88E15A6D-BF11-4154-93A7-711C2ABB6B62}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8E15A6D-BF11-4154-93A7-711C2ABB6B6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of Contents</vt:lpstr>
      <vt:lpstr>Table 1 Applications by month</vt:lpstr>
      <vt:lpstr>Table 2 Applications by channel</vt:lpstr>
      <vt:lpstr>Table 3 Applications by age</vt:lpstr>
      <vt:lpstr>Table 4 Applications by LA</vt:lpstr>
      <vt:lpstr>Table 5 Cared for People</vt:lpstr>
      <vt:lpstr>Table 6 Processing Times</vt:lpstr>
      <vt:lpstr>Table 7 Payments by LA</vt:lpstr>
      <vt:lpstr>Table 8 Payments by month</vt:lpstr>
      <vt:lpstr>Table 9 Clients by payments</vt:lpstr>
      <vt:lpstr>Table 10 Clients paid</vt:lpstr>
      <vt:lpstr>Table 11 Re-determinations</vt:lpstr>
      <vt:lpstr>Chart 1 Applications by month</vt:lpstr>
      <vt:lpstr>Table 3 - Full data</vt:lpstr>
      <vt:lpstr>Table 4 -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U455243</dc:creator>
  <cp:lastModifiedBy>Ian Gardiner</cp:lastModifiedBy>
  <dcterms:created xsi:type="dcterms:W3CDTF">2023-06-05T14:11:39Z</dcterms:created>
  <dcterms:modified xsi:type="dcterms:W3CDTF">2023-08-18T11:40:52Z</dcterms:modified>
</cp:coreProperties>
</file>