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0EA5B06-8F5D-4E52-AED2-272DF699EDAA}" xr6:coauthVersionLast="47" xr6:coauthVersionMax="47" xr10:uidLastSave="{00000000-0000-0000-0000-000000000000}"/>
  <bookViews>
    <workbookView xWindow="28680" yWindow="-120" windowWidth="29040" windowHeight="15720" tabRatio="887" xr2:uid="{00000000-000D-0000-FFFF-FFFF00000000}"/>
  </bookViews>
  <sheets>
    <sheet name="Cover sheet" sheetId="1" r:id="rId1"/>
    <sheet name="Contents" sheetId="2" r:id="rId2"/>
    <sheet name="Notes" sheetId="3" r:id="rId3"/>
    <sheet name="Table 1 Applications by month" sheetId="4" r:id="rId4"/>
    <sheet name="Table 2 Applications by channel" sheetId="5" r:id="rId5"/>
    <sheet name="Table 3 Applications by age" sheetId="6" r:id="rId6"/>
    <sheet name="Table 4 Applications by LA" sheetId="7" r:id="rId7"/>
    <sheet name="Table 5 Cared for people" sheetId="8" r:id="rId8"/>
    <sheet name="Table 6 Processing times" sheetId="9" r:id="rId9"/>
    <sheet name="Table 7 Payments by LA" sheetId="10" r:id="rId10"/>
    <sheet name="Table 8 Payments by month" sheetId="11" r:id="rId11"/>
    <sheet name="Table 9 Clients by payments" sheetId="12" r:id="rId12"/>
    <sheet name="Table 10 Clients paid" sheetId="13" r:id="rId13"/>
    <sheet name="Table 11 Re-determinations" sheetId="14" r:id="rId14"/>
    <sheet name="Chart 1 Applications by month" sheetId="15" r:id="rId15"/>
    <sheet name="Table 3 Full data" sheetId="16" r:id="rId16"/>
    <sheet name="Table 4 Full data" sheetId="17" r:id="rId17"/>
    <sheet name="Table 7 Full data" sheetId="18" r:id="rId18"/>
    <sheet name="Financial year lookup"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 l="1"/>
  <c r="A18" i="2"/>
  <c r="A17" i="2"/>
  <c r="D42" i="10" l="1"/>
  <c r="C42" i="10"/>
  <c r="B42" i="10"/>
  <c r="D41" i="10"/>
  <c r="C41" i="10"/>
  <c r="B41" i="10"/>
  <c r="D40" i="10"/>
  <c r="C40" i="10"/>
  <c r="B40" i="10"/>
  <c r="D39" i="10"/>
  <c r="C39" i="10"/>
  <c r="B39" i="10"/>
  <c r="D38" i="10"/>
  <c r="C38" i="10"/>
  <c r="B38" i="10"/>
  <c r="D37" i="10"/>
  <c r="C37" i="10"/>
  <c r="B37" i="10"/>
  <c r="D36" i="10"/>
  <c r="C36" i="10"/>
  <c r="B36" i="10"/>
  <c r="D35" i="10"/>
  <c r="C35" i="10"/>
  <c r="B35" i="10"/>
  <c r="D34" i="10"/>
  <c r="C34" i="10"/>
  <c r="B34" i="10"/>
  <c r="D33" i="10"/>
  <c r="C33" i="10"/>
  <c r="B33" i="10"/>
  <c r="D32" i="10"/>
  <c r="C32" i="10"/>
  <c r="B32" i="10"/>
  <c r="D31" i="10"/>
  <c r="C31" i="10"/>
  <c r="B31" i="10"/>
  <c r="D30" i="10"/>
  <c r="C30" i="10"/>
  <c r="B30" i="10"/>
  <c r="D29" i="10"/>
  <c r="C29" i="10"/>
  <c r="B29" i="10"/>
  <c r="D28" i="10"/>
  <c r="C28" i="10"/>
  <c r="B28" i="10"/>
  <c r="D27" i="10"/>
  <c r="C27" i="10"/>
  <c r="B27" i="10"/>
  <c r="D26" i="10"/>
  <c r="C26" i="10"/>
  <c r="B26" i="10"/>
  <c r="D25" i="10"/>
  <c r="C25" i="10"/>
  <c r="B25" i="10"/>
  <c r="D24" i="10"/>
  <c r="C24" i="10"/>
  <c r="B24" i="10"/>
  <c r="D23" i="10"/>
  <c r="C23" i="10"/>
  <c r="B23" i="10"/>
  <c r="D22" i="10"/>
  <c r="C22" i="10"/>
  <c r="B22" i="10"/>
  <c r="D21" i="10"/>
  <c r="C21" i="10"/>
  <c r="B21" i="10"/>
  <c r="D20" i="10"/>
  <c r="C20" i="10"/>
  <c r="B20" i="10"/>
  <c r="D19" i="10"/>
  <c r="C19" i="10"/>
  <c r="B19" i="10"/>
  <c r="D18" i="10"/>
  <c r="C18" i="10"/>
  <c r="B18" i="10"/>
  <c r="D17" i="10"/>
  <c r="C17" i="10"/>
  <c r="B17" i="10"/>
  <c r="D16" i="10"/>
  <c r="C16" i="10"/>
  <c r="B16" i="10"/>
  <c r="D15" i="10"/>
  <c r="C15" i="10"/>
  <c r="B15" i="10"/>
  <c r="D14" i="10"/>
  <c r="C14" i="10"/>
  <c r="B14" i="10"/>
  <c r="D13" i="10"/>
  <c r="C13" i="10"/>
  <c r="B13" i="10"/>
  <c r="D12" i="10"/>
  <c r="C12" i="10"/>
  <c r="B12" i="10"/>
  <c r="D11" i="10"/>
  <c r="C11" i="10"/>
  <c r="B11" i="10"/>
  <c r="D10" i="10"/>
  <c r="C10" i="10"/>
  <c r="B10" i="10"/>
  <c r="D9" i="10"/>
  <c r="C9" i="10"/>
  <c r="B9" i="10"/>
  <c r="D8" i="10"/>
  <c r="C8" i="10"/>
  <c r="B8" i="10"/>
  <c r="D7" i="10"/>
  <c r="C7" i="10"/>
  <c r="B7" i="10"/>
  <c r="J42" i="7"/>
  <c r="I42" i="7"/>
  <c r="H42" i="7"/>
  <c r="G42" i="7"/>
  <c r="F42" i="7"/>
  <c r="E42" i="7"/>
  <c r="D42" i="7"/>
  <c r="C42" i="7"/>
  <c r="B42" i="7"/>
  <c r="J41" i="7"/>
  <c r="I41" i="7"/>
  <c r="H41" i="7"/>
  <c r="G41" i="7"/>
  <c r="F41" i="7"/>
  <c r="E41" i="7"/>
  <c r="D41" i="7"/>
  <c r="C41" i="7"/>
  <c r="B41" i="7"/>
  <c r="J40" i="7"/>
  <c r="I40" i="7"/>
  <c r="H40" i="7"/>
  <c r="G40" i="7"/>
  <c r="F40" i="7"/>
  <c r="E40" i="7"/>
  <c r="D40" i="7"/>
  <c r="C40" i="7"/>
  <c r="B40" i="7"/>
  <c r="J39" i="7"/>
  <c r="I39" i="7"/>
  <c r="H39" i="7"/>
  <c r="G39" i="7"/>
  <c r="F39" i="7"/>
  <c r="E39" i="7"/>
  <c r="D39" i="7"/>
  <c r="C39" i="7"/>
  <c r="B39" i="7"/>
  <c r="J38" i="7"/>
  <c r="I38" i="7"/>
  <c r="H38" i="7"/>
  <c r="G38" i="7"/>
  <c r="F38" i="7"/>
  <c r="E38" i="7"/>
  <c r="D38" i="7"/>
  <c r="C38" i="7"/>
  <c r="B38" i="7"/>
  <c r="J37" i="7"/>
  <c r="I37" i="7"/>
  <c r="H37" i="7"/>
  <c r="G37" i="7"/>
  <c r="F37" i="7"/>
  <c r="E37" i="7"/>
  <c r="D37" i="7"/>
  <c r="C37" i="7"/>
  <c r="B37" i="7"/>
  <c r="J36" i="7"/>
  <c r="I36" i="7"/>
  <c r="H36" i="7"/>
  <c r="G36" i="7"/>
  <c r="F36" i="7"/>
  <c r="E36" i="7"/>
  <c r="D36" i="7"/>
  <c r="C36" i="7"/>
  <c r="B36" i="7"/>
  <c r="J35" i="7"/>
  <c r="I35" i="7"/>
  <c r="H35" i="7"/>
  <c r="G35" i="7"/>
  <c r="F35" i="7"/>
  <c r="E35" i="7"/>
  <c r="D35" i="7"/>
  <c r="C35" i="7"/>
  <c r="B35" i="7"/>
  <c r="J34" i="7"/>
  <c r="I34" i="7"/>
  <c r="H34" i="7"/>
  <c r="G34" i="7"/>
  <c r="F34" i="7"/>
  <c r="E34" i="7"/>
  <c r="D34" i="7"/>
  <c r="C34" i="7"/>
  <c r="B34" i="7"/>
  <c r="J33" i="7"/>
  <c r="I33" i="7"/>
  <c r="H33" i="7"/>
  <c r="G33" i="7"/>
  <c r="F33" i="7"/>
  <c r="E33" i="7"/>
  <c r="D33" i="7"/>
  <c r="C33" i="7"/>
  <c r="B33" i="7"/>
  <c r="J32" i="7"/>
  <c r="I32" i="7"/>
  <c r="H32" i="7"/>
  <c r="G32" i="7"/>
  <c r="F32" i="7"/>
  <c r="E32" i="7"/>
  <c r="D32" i="7"/>
  <c r="C32" i="7"/>
  <c r="B32" i="7"/>
  <c r="J31" i="7"/>
  <c r="I31" i="7"/>
  <c r="H31" i="7"/>
  <c r="G31" i="7"/>
  <c r="F31" i="7"/>
  <c r="E31" i="7"/>
  <c r="D31" i="7"/>
  <c r="C31" i="7"/>
  <c r="B31" i="7"/>
  <c r="J30" i="7"/>
  <c r="I30" i="7"/>
  <c r="H30" i="7"/>
  <c r="G30" i="7"/>
  <c r="F30" i="7"/>
  <c r="E30" i="7"/>
  <c r="D30" i="7"/>
  <c r="C30" i="7"/>
  <c r="B30" i="7"/>
  <c r="J29" i="7"/>
  <c r="I29" i="7"/>
  <c r="H29" i="7"/>
  <c r="G29" i="7"/>
  <c r="F29" i="7"/>
  <c r="E29" i="7"/>
  <c r="D29" i="7"/>
  <c r="C29" i="7"/>
  <c r="B29" i="7"/>
  <c r="J28" i="7"/>
  <c r="I28" i="7"/>
  <c r="H28" i="7"/>
  <c r="G28" i="7"/>
  <c r="F28" i="7"/>
  <c r="E28" i="7"/>
  <c r="D28" i="7"/>
  <c r="C28" i="7"/>
  <c r="B28" i="7"/>
  <c r="J27" i="7"/>
  <c r="I27" i="7"/>
  <c r="H27" i="7"/>
  <c r="G27" i="7"/>
  <c r="F27" i="7"/>
  <c r="E27" i="7"/>
  <c r="D27" i="7"/>
  <c r="C27" i="7"/>
  <c r="B27" i="7"/>
  <c r="J26" i="7"/>
  <c r="I26" i="7"/>
  <c r="H26" i="7"/>
  <c r="G26" i="7"/>
  <c r="F26" i="7"/>
  <c r="E26" i="7"/>
  <c r="D26" i="7"/>
  <c r="C26" i="7"/>
  <c r="B26" i="7"/>
  <c r="J25" i="7"/>
  <c r="I25" i="7"/>
  <c r="H25" i="7"/>
  <c r="G25" i="7"/>
  <c r="F25" i="7"/>
  <c r="E25" i="7"/>
  <c r="D25" i="7"/>
  <c r="C25" i="7"/>
  <c r="B25" i="7"/>
  <c r="J24" i="7"/>
  <c r="I24" i="7"/>
  <c r="H24" i="7"/>
  <c r="G24" i="7"/>
  <c r="F24" i="7"/>
  <c r="E24" i="7"/>
  <c r="D24" i="7"/>
  <c r="C24" i="7"/>
  <c r="B24" i="7"/>
  <c r="J23" i="7"/>
  <c r="I23" i="7"/>
  <c r="H23" i="7"/>
  <c r="G23" i="7"/>
  <c r="F23" i="7"/>
  <c r="E23" i="7"/>
  <c r="D23" i="7"/>
  <c r="C23" i="7"/>
  <c r="B23" i="7"/>
  <c r="J22" i="7"/>
  <c r="I22" i="7"/>
  <c r="H22" i="7"/>
  <c r="G22" i="7"/>
  <c r="F22" i="7"/>
  <c r="E22" i="7"/>
  <c r="D22" i="7"/>
  <c r="C22" i="7"/>
  <c r="B22" i="7"/>
  <c r="J21" i="7"/>
  <c r="I21" i="7"/>
  <c r="H21" i="7"/>
  <c r="G21" i="7"/>
  <c r="F21" i="7"/>
  <c r="E21" i="7"/>
  <c r="D21" i="7"/>
  <c r="C21" i="7"/>
  <c r="B21" i="7"/>
  <c r="J20" i="7"/>
  <c r="I20" i="7"/>
  <c r="H20" i="7"/>
  <c r="G20" i="7"/>
  <c r="F20" i="7"/>
  <c r="E20" i="7"/>
  <c r="D20" i="7"/>
  <c r="C20" i="7"/>
  <c r="B20" i="7"/>
  <c r="J19" i="7"/>
  <c r="I19" i="7"/>
  <c r="H19" i="7"/>
  <c r="G19" i="7"/>
  <c r="F19" i="7"/>
  <c r="E19" i="7"/>
  <c r="D19" i="7"/>
  <c r="C19" i="7"/>
  <c r="B19" i="7"/>
  <c r="J18" i="7"/>
  <c r="I18" i="7"/>
  <c r="H18" i="7"/>
  <c r="G18" i="7"/>
  <c r="F18" i="7"/>
  <c r="E18" i="7"/>
  <c r="D18" i="7"/>
  <c r="C18" i="7"/>
  <c r="B18" i="7"/>
  <c r="J17" i="7"/>
  <c r="I17" i="7"/>
  <c r="H17" i="7"/>
  <c r="G17" i="7"/>
  <c r="F17" i="7"/>
  <c r="E17" i="7"/>
  <c r="D17" i="7"/>
  <c r="C17" i="7"/>
  <c r="B17" i="7"/>
  <c r="J16" i="7"/>
  <c r="I16" i="7"/>
  <c r="H16" i="7"/>
  <c r="G16" i="7"/>
  <c r="F16" i="7"/>
  <c r="E16" i="7"/>
  <c r="D16" i="7"/>
  <c r="C16" i="7"/>
  <c r="B16" i="7"/>
  <c r="J15" i="7"/>
  <c r="I15" i="7"/>
  <c r="H15" i="7"/>
  <c r="G15" i="7"/>
  <c r="F15" i="7"/>
  <c r="E15" i="7"/>
  <c r="D15" i="7"/>
  <c r="C15" i="7"/>
  <c r="B15" i="7"/>
  <c r="J14" i="7"/>
  <c r="I14" i="7"/>
  <c r="H14" i="7"/>
  <c r="G14" i="7"/>
  <c r="F14" i="7"/>
  <c r="E14" i="7"/>
  <c r="D14" i="7"/>
  <c r="C14" i="7"/>
  <c r="B14" i="7"/>
  <c r="J13" i="7"/>
  <c r="I13" i="7"/>
  <c r="H13" i="7"/>
  <c r="G13" i="7"/>
  <c r="F13" i="7"/>
  <c r="E13" i="7"/>
  <c r="D13" i="7"/>
  <c r="C13" i="7"/>
  <c r="B13" i="7"/>
  <c r="J12" i="7"/>
  <c r="I12" i="7"/>
  <c r="H12" i="7"/>
  <c r="G12" i="7"/>
  <c r="F12" i="7"/>
  <c r="E12" i="7"/>
  <c r="D12" i="7"/>
  <c r="C12" i="7"/>
  <c r="B12" i="7"/>
  <c r="J11" i="7"/>
  <c r="I11" i="7"/>
  <c r="H11" i="7"/>
  <c r="G11" i="7"/>
  <c r="F11" i="7"/>
  <c r="E11" i="7"/>
  <c r="D11" i="7"/>
  <c r="C11" i="7"/>
  <c r="B11" i="7"/>
  <c r="J10" i="7"/>
  <c r="I10" i="7"/>
  <c r="H10" i="7"/>
  <c r="G10" i="7"/>
  <c r="F10" i="7"/>
  <c r="E10" i="7"/>
  <c r="D10" i="7"/>
  <c r="C10" i="7"/>
  <c r="B10" i="7"/>
  <c r="J9" i="7"/>
  <c r="I9" i="7"/>
  <c r="H9" i="7"/>
  <c r="G9" i="7"/>
  <c r="F9" i="7"/>
  <c r="E9" i="7"/>
  <c r="D9" i="7"/>
  <c r="C9" i="7"/>
  <c r="B9" i="7"/>
  <c r="J8" i="7"/>
  <c r="I8" i="7"/>
  <c r="H8" i="7"/>
  <c r="G8" i="7"/>
  <c r="F8" i="7"/>
  <c r="E8" i="7"/>
  <c r="D8" i="7"/>
  <c r="C8" i="7"/>
  <c r="B8" i="7"/>
  <c r="J7" i="7"/>
  <c r="I7" i="7"/>
  <c r="H7" i="7"/>
  <c r="G7" i="7"/>
  <c r="F7" i="7"/>
  <c r="E7" i="7"/>
  <c r="D7" i="7"/>
  <c r="C7" i="7"/>
  <c r="B7" i="7"/>
  <c r="J11" i="6"/>
  <c r="I11" i="6"/>
  <c r="H11" i="6"/>
  <c r="G11" i="6"/>
  <c r="F11" i="6"/>
  <c r="E11" i="6"/>
  <c r="D11" i="6"/>
  <c r="C11" i="6"/>
  <c r="B11" i="6"/>
  <c r="J10" i="6"/>
  <c r="I10" i="6"/>
  <c r="H10" i="6"/>
  <c r="G10" i="6"/>
  <c r="F10" i="6"/>
  <c r="E10" i="6"/>
  <c r="D10" i="6"/>
  <c r="C10" i="6"/>
  <c r="B10" i="6"/>
  <c r="J9" i="6"/>
  <c r="I9" i="6"/>
  <c r="H9" i="6"/>
  <c r="G9" i="6"/>
  <c r="F9" i="6"/>
  <c r="E9" i="6"/>
  <c r="D9" i="6"/>
  <c r="C9" i="6"/>
  <c r="B9" i="6"/>
  <c r="J8" i="6"/>
  <c r="I8" i="6"/>
  <c r="H8" i="6"/>
  <c r="G8" i="6"/>
  <c r="F8" i="6"/>
  <c r="E8" i="6"/>
  <c r="D8" i="6"/>
  <c r="C8" i="6"/>
  <c r="B8" i="6"/>
  <c r="J7" i="6"/>
  <c r="I7" i="6"/>
  <c r="H7" i="6"/>
  <c r="G7" i="6"/>
  <c r="F7" i="6"/>
  <c r="E7" i="6"/>
  <c r="D7" i="6"/>
  <c r="C7" i="6"/>
  <c r="B7" i="6"/>
  <c r="A20" i="2"/>
  <c r="A16" i="2"/>
  <c r="A15" i="2"/>
  <c r="A14" i="2"/>
  <c r="A13" i="2"/>
  <c r="A12" i="2"/>
  <c r="A11" i="2"/>
  <c r="A10" i="2"/>
  <c r="A9" i="2"/>
  <c r="A8" i="2"/>
  <c r="A7" i="2"/>
  <c r="A6" i="2"/>
  <c r="A5" i="2"/>
  <c r="A4" i="2"/>
</calcChain>
</file>

<file path=xl/sharedStrings.xml><?xml version="1.0" encoding="utf-8"?>
<sst xmlns="http://schemas.openxmlformats.org/spreadsheetml/2006/main" count="2813" uniqueCount="364">
  <si>
    <t>Young Carer Grant from 21 October 2019 to 30 September 2025</t>
  </si>
  <si>
    <t>Table of contents for Young Carer Grant publication</t>
  </si>
  <si>
    <t>Notes related to the data in this spreadsheet</t>
  </si>
  <si>
    <t>Table 1: Applications and decisions for Young Carer Grant by month [note 1, 2, 3, 4]</t>
  </si>
  <si>
    <t>Table 2: Applications for Young Carer Grant by channel [note 2, 5]</t>
  </si>
  <si>
    <t>Table 3: Applications and decisions for Young Carer Grant by age group [note 1, 3, 6]</t>
  </si>
  <si>
    <t>Table 4: Applications and authorisations for Young Carer Grant by local authority area [note 1, 3, 4, 7, 8, 9]</t>
  </si>
  <si>
    <t>Table 5: Applications and authorisations for Young Carer Grant by number of cared for people [note 3, 10]</t>
  </si>
  <si>
    <t>Table 6: Processing times for Young Carer Grant by month of decision [note 1, 2, 4, 11, 12][additional note 1]</t>
  </si>
  <si>
    <t>Table 7: Value of Young Carer Grant payments issued by local authority area [note 1, 7, 8, 9, 13, 14, 15, 16, 17]</t>
  </si>
  <si>
    <t>Table 8: Young Carer Grant payments by month of issue [note 1, 13, 14, 15, 16, 17, 18]</t>
  </si>
  <si>
    <t>Table 9: Young Carer Grant clients by number of payments received [note 13, 15, 16, 19]</t>
  </si>
  <si>
    <t>Table 10: Number of individual Young Carer Grant clients paid by financial year [note 1, 13, 14, 15, 19, 20]</t>
  </si>
  <si>
    <t>Chart 1: Applications for Young Carer Grant by month</t>
  </si>
  <si>
    <t>Applications and decisions for Young Carer Grant by age group [note 1, 3, 6]</t>
  </si>
  <si>
    <t>Applications and authorisations for Young Carer Grant by local authority area [note 1, 3, 4, 7, 8, 9]</t>
  </si>
  <si>
    <t>Value of Young Carer Grant payments issued by local authority area [note 1, 7, 8, 9, 13, 14, 15, 16, 17]</t>
  </si>
  <si>
    <t>List of financial years covered in this publication</t>
  </si>
  <si>
    <t>This spreadsheet contains the data tables and figures published alongside Social Security Scotland's publication "Young Carer Grant statistics to 30 September 2025".</t>
  </si>
  <si>
    <t>Link to the latest Young Carer Grant publication (opens in a new window)</t>
  </si>
  <si>
    <t>Publication date</t>
  </si>
  <si>
    <t>The data tables in this spreadsheet were originally published at 9.30am on 11 November 2025.</t>
  </si>
  <si>
    <t>The next publication is scheduled to be published in May 2026.</t>
  </si>
  <si>
    <t>Time period</t>
  </si>
  <si>
    <t>21 October 2019 to 30 September 2025</t>
  </si>
  <si>
    <t>Supplier</t>
  </si>
  <si>
    <t>Social Security Scotland</t>
  </si>
  <si>
    <t>Geographic coverage</t>
  </si>
  <si>
    <t>Scotland, local authority areas</t>
  </si>
  <si>
    <t>Data source</t>
  </si>
  <si>
    <t>The data in this publication is sourced from Social Security Scotland’s case management system. The system holds information on all applications received, decisions and payments.</t>
  </si>
  <si>
    <t>Key Information</t>
  </si>
  <si>
    <t>This spreadsheet provides information on applications and payments for Young Carer Grant.</t>
  </si>
  <si>
    <t>Figures are rounded for disclosure control and may not sum due to rounding. Figures shown as [c] have been suppressed for disclosure control.</t>
  </si>
  <si>
    <t>Further information about how the data is collected, quality assurance and data quality can be found in the "About the Data" section of the publication.</t>
  </si>
  <si>
    <t>These statistics are being published as official statistics in development.</t>
  </si>
  <si>
    <t>Link to other Social Security Scotland publications (opens in a new window)</t>
  </si>
  <si>
    <t>Contact Us</t>
  </si>
  <si>
    <t>Please get in touch if you need any further information, or have any suggestions for improvement.</t>
  </si>
  <si>
    <t>E-mail: MI@socialsecurity.gov.scot</t>
  </si>
  <si>
    <t>This worksheet contains one table.</t>
  </si>
  <si>
    <t>This worksheet contains one table which summarises applications and decisions. Financial year totals are located at the bottom of the table.</t>
  </si>
  <si>
    <t>Banded rows are used in this table. To remove these, highlight the table, go to the Table Design tab and uncheck the banded rows box.</t>
  </si>
  <si>
    <t>This worksheet contains one table which summarises applications by channel.</t>
  </si>
  <si>
    <t>This worksheet contains one table which summarises applications and decisions by age group. It features a drop down menu to present the statistics by financial year. To select the financial year, navigate to cell B5 and either click the down arrow on screen or use the keyboard shortcut alt plus the down arrow.</t>
  </si>
  <si>
    <t>To view the full data behind this table please see the worksheet titled Table 3 Full data.</t>
  </si>
  <si>
    <t xml:space="preserve">Financial year selection
</t>
  </si>
  <si>
    <t>This worksheet contains one table which summarises applications and decisions by local authority area. It features a drop down menu to present the statistics by financial year. To select the financial year, navigate to cell B5 and either click the down arrow on screen or use the keyboard shortcut alt plus the down arrow.</t>
  </si>
  <si>
    <t>To view the full data behind this table please see the worksheet titled Table 4 Full data.</t>
  </si>
  <si>
    <t>This worksheet contains one table which summarises applications and decisions by number of cared for people applicants have included in their applications.</t>
  </si>
  <si>
    <t>This worksheet contains one table on processing times. Percentages of total processed applications are located at the bottom of the table.</t>
  </si>
  <si>
    <t>This worksheet contains one table which summarises the number and value of payments by local authority area. It features a drop down menu to present the statistics by financial year. To select the financial year, navigate to cell B5 and either click the down arrow on screen or use the keyboard shortcut alt plus the down arrow.</t>
  </si>
  <si>
    <t>To view the full data behind this table please see the worksheet titled Table 7 Full data.</t>
  </si>
  <si>
    <t>This worksheet contains one table which summarises payments by month of payment issue. Financial year totals are located at the bottom of the table.</t>
  </si>
  <si>
    <t>This worksheet contains one table which summarises clients by the number of payments received.</t>
  </si>
  <si>
    <t>This worksheet contains one table which summarises number of individual clients helped by financial year.</t>
  </si>
  <si>
    <t>This worksheet contains one table which summarises re-determinations by month of decision.</t>
  </si>
  <si>
    <t>This worksheet contains one chart. Alternative text for this chart is located in cell A3.</t>
  </si>
  <si>
    <t>Alternative Text: This chart summarises the number of applications received since the benefit launched on 21 October 2019. Vertical bars are used to show the number of applications for each month. The figures used in this chart are located in Table 1 of this document.</t>
  </si>
  <si>
    <t>This worksheet contains one table which summarises applications and decisions by age group and financial year.</t>
  </si>
  <si>
    <t>Banded rows are used in this table. To remove these, highlight the table, go to the Design tab and uncheck the banded rows box.</t>
  </si>
  <si>
    <t>This worksheet contains one table which summarises applications and decisions by local authority area and financial year.</t>
  </si>
  <si>
    <t>This worksheet contains one table which summarises the number and value of payments by local authority area and financial year.</t>
  </si>
  <si>
    <t>Table Number</t>
  </si>
  <si>
    <t>Table or Chart Description</t>
  </si>
  <si>
    <t>Applications and decisions by month</t>
  </si>
  <si>
    <t>Applications by channel</t>
  </si>
  <si>
    <t>Applications and decisions by age group</t>
  </si>
  <si>
    <t>Applications and authorisations by local authority area</t>
  </si>
  <si>
    <t>Applications and authorisations by number of cared for people</t>
  </si>
  <si>
    <t>Processing times by month of decision</t>
  </si>
  <si>
    <t>Payments by local authority area</t>
  </si>
  <si>
    <t>Payments by month of issue</t>
  </si>
  <si>
    <t>Clients by number of payments received</t>
  </si>
  <si>
    <t>Number of individual clients paid by financial year</t>
  </si>
  <si>
    <t>Applications by month</t>
  </si>
  <si>
    <t>Applications and decisions by age group - full data</t>
  </si>
  <si>
    <t>Applications and authorisations by local authority area - full data</t>
  </si>
  <si>
    <t>Payments by local authority area - full data</t>
  </si>
  <si>
    <t>Note Number</t>
  </si>
  <si>
    <t>Note text</t>
  </si>
  <si>
    <t>Related tables</t>
  </si>
  <si>
    <t>note 1</t>
  </si>
  <si>
    <t>Financial year 2019 - 2020 includes the months from October 2019 to March 2020. All subsequent complete financial years include the months from April to March (inclusive). Financial year 2025-2026 includes the months from April to September 2025.</t>
  </si>
  <si>
    <t>1, 3, 4, 6, 7, 8, 10, 11</t>
  </si>
  <si>
    <t>note 2</t>
  </si>
  <si>
    <t>Young Carer Grant was launched on the 21 October 2019 so figures for October 2019 are from 21 to 31 October only.</t>
  </si>
  <si>
    <t>1, 2, 6, 11</t>
  </si>
  <si>
    <t>note 3</t>
  </si>
  <si>
    <t>Applications are processed once a decision has been made to authorise or deny, or once an application is withdrawn by the applicant.</t>
  </si>
  <si>
    <t>1, 3, 4, 5</t>
  </si>
  <si>
    <t>note 4</t>
  </si>
  <si>
    <t>For processed applications, data is presented by the month (or financial year) of decision rather than month (or financial year) the application was received.</t>
  </si>
  <si>
    <t>1, 4, 6</t>
  </si>
  <si>
    <t>note 5</t>
  </si>
  <si>
    <t>Changes were made in March 2020 in response to the Covid-19 pandemic meaning the full telephony service was not available from 24 March 2020 onwards. On 3 July 2020, a limited inbound telephony service was re-introduced. The full telephony service resumed on 2 November 2020.</t>
  </si>
  <si>
    <t>2</t>
  </si>
  <si>
    <t>note 6</t>
  </si>
  <si>
    <t>The other category includes applications where the applicant is under 16 years old, over 18 years old, or where the applicant's age is unknown.</t>
  </si>
  <si>
    <t>3</t>
  </si>
  <si>
    <t>note 7</t>
  </si>
  <si>
    <t>Some applications cannot be matched to a Scottish local authority area by postcode, because the postcode on the application is not in the Scottish Statistics Postcode lookup file used to match postcode to a local authority area. These may be applications from people living in properties that are too new to be on the lookup file. Applications have been assigned as 'Unknown - Scottish postcode' if its valid postcode is based in any Scottish postcode area.</t>
  </si>
  <si>
    <t>4, 7</t>
  </si>
  <si>
    <t>note 8</t>
  </si>
  <si>
    <t>Applications have been assigned as 'Unknown - Non-Scottish postcode' if their valid postcode on the application cannot be matched to a Scottish local authority area using the Scottish Statistics Postcode lookup file.</t>
  </si>
  <si>
    <t>note 9</t>
  </si>
  <si>
    <t>Applications have been assigned as 'Unknown - Other' if they did not have a valid postcode and therefore cannot be matched to local authority areas or country. Further details on how postcodes are matched to local authority areas and country can be found in the Data quality section within the accompanying publication document.</t>
  </si>
  <si>
    <t>note 10</t>
  </si>
  <si>
    <t>The unknown category contains applications where the number of cared for people is unknown.</t>
  </si>
  <si>
    <t>5</t>
  </si>
  <si>
    <t>note 11</t>
  </si>
  <si>
    <t>Processing time is calculated in working days, and public holidays are excluded, even if applications were processed by staff working overtime on these days. Processing time is only calculated for applications that were decided by 30 September 2025 and does not include any applications that are flagged as having had a re-determination request. The number of applications processed in this table is therefore lower than the number of decisions shown in other tables.</t>
  </si>
  <si>
    <t>6</t>
  </si>
  <si>
    <t>note 12</t>
  </si>
  <si>
    <t>The median is the middle value of an ordered dataset, or the point at which half of the values are higher and half of the values are lower.</t>
  </si>
  <si>
    <t>note 13</t>
  </si>
  <si>
    <t>Payments are issued once applications are processed and a decision is made to authorise the application.</t>
  </si>
  <si>
    <t>7, 8, 9, 10</t>
  </si>
  <si>
    <t>note 14</t>
  </si>
  <si>
    <t>Data is presented by the date a payment is issued rather than date the application was received or the date of decision.</t>
  </si>
  <si>
    <t>7, 8, 10</t>
  </si>
  <si>
    <t>note 15</t>
  </si>
  <si>
    <t>Includes payments that are a result of re-determinations and appeals.</t>
  </si>
  <si>
    <t>note 16</t>
  </si>
  <si>
    <t>Excludes a very small number of payments which are made manually to clients. Further details on this decision can be found in the Data quality section within the accompanying publication document.</t>
  </si>
  <si>
    <t>7, 8, 9</t>
  </si>
  <si>
    <t>note 17</t>
  </si>
  <si>
    <t>The flat rate paid to clients has increased over time from £300 to £305.10 for applications received on or after 1 April 2020, £308.15 on applications received on or after 1 April 2021, £326.65 on applications received on or after 1 April 2022, £359.65 on applications received on or after 1 April 2023, £383.75 on applications received on or after 1 April 2024, and £390.25 on applications received on or after 1 April 2025.</t>
  </si>
  <si>
    <t>7, 8</t>
  </si>
  <si>
    <t>note 18</t>
  </si>
  <si>
    <t>Due to Young Carer Grant launching on the 21 October 2019, a very small number of payments were made in October 2019. Payment values for October and November 2019 have therefore been combined.</t>
  </si>
  <si>
    <t>8</t>
  </si>
  <si>
    <t>note 19</t>
  </si>
  <si>
    <t>Young Carer Grant is a payment that can be applied for annually so clients can receive payment for each year that they meet the eligilibilty criteria. Further details on this can be found in the Background notes section within the accompanying publication document.</t>
  </si>
  <si>
    <t>9, 10</t>
  </si>
  <si>
    <t>note 20</t>
  </si>
  <si>
    <t>A client may be included in multiple financial years if they have successfully applied and received payment for different applications.</t>
  </si>
  <si>
    <t>10</t>
  </si>
  <si>
    <t>note 21</t>
  </si>
  <si>
    <t>Data prior to 1 April 2022 is taken from manual tracker data collected by Client Experience Teams. Data from 1 April 2022 is extracted from Social Security Scotland's case management system.</t>
  </si>
  <si>
    <t>11</t>
  </si>
  <si>
    <t>note 22</t>
  </si>
  <si>
    <t>For completed re-determinations, data is presented by the month of decision rather than month the re-determination was received</t>
  </si>
  <si>
    <t>note 23</t>
  </si>
  <si>
    <t>Re-determinations completed is the total of re-determinations which were Allowed, Disallowed, Withdrawn, Invalid, or Exceeded Deadline. For details on each of these categories, see the notes below.</t>
  </si>
  <si>
    <t>note 24</t>
  </si>
  <si>
    <t>Completed re-determinations which are disallowed are those where the decision upheld the original decision by Social Security Scotland. For example, the award value or award level remained the same as the original application decision, or the decision remained not awarded.</t>
  </si>
  <si>
    <t>note 25</t>
  </si>
  <si>
    <t>Completed re-determinations which are allowed are those where decision was in favour of the client. For example, the award value or award level was increased from that of the original application decision, or changed from not awarded to awarded.</t>
  </si>
  <si>
    <t>note 26</t>
  </si>
  <si>
    <t>Re-determination decision not made includes those which were Invalid, or exceeded the deadline and the client opted to cease the re-determination process and move to appeal, summed due to small numbers. For details on each of these categories, see the notes below.</t>
  </si>
  <si>
    <t>note 27</t>
  </si>
  <si>
    <t>Completed re-determinations which are invalid are those where the re-determination request is not received in a valid form or received within timescales set by regulations.</t>
  </si>
  <si>
    <t>note 28</t>
  </si>
  <si>
    <t>Completed re-determinations which are exceeded deadline. When a re-determination decision takes longer than the legislative deadline, Social Security Scotland will contact the client with the option of continuing to work on the re-determination until a decision can be made or to progress straight to an appeal. This outcome contains re-determinations where the deadline was exceeded and the client opted to cease the re-determination process and move to appeal.</t>
  </si>
  <si>
    <t>note 29</t>
  </si>
  <si>
    <t>Completed re-determinations which are withdrawn are re-determinations which were withdrawn at the request of the client.</t>
  </si>
  <si>
    <t>note 30</t>
  </si>
  <si>
    <t>Median average number of days to respond is the median time to make a decision on a re-determination. This only includes those with a decision made, that is Allowed or Disallowed. Invalid, withdrawn and exceeded deadlines re-determinations are excluded. The median is the middle value of an ordered dataset, or the point at which half of the values are higher and half of the values are lower.</t>
  </si>
  <si>
    <t>note 31</t>
  </si>
  <si>
    <t>Percentage of re-determinations closed within 16 working days is the number of re-determinations closed within legislated timelines as a percentage of re-determinations with a decision made, that is Allowed or Disallowed only. Invalid, withdrawn and exceeded deadlines re-determinations are excluded.</t>
  </si>
  <si>
    <t>note 32</t>
  </si>
  <si>
    <t>Percentage of re-determinations closed within 16 working days. Legislated timelines for re-determinations differ between benefits. For this benefit, the timeline is 16 working days.</t>
  </si>
  <si>
    <t>additional note 1</t>
  </si>
  <si>
    <t>The method of calculation for processing times in this table has been improved to better account for public holidays relevant to Social Security Scotland. This has resulted in a reduction in processing times for some cases where the processing window included public holidays.</t>
  </si>
  <si>
    <t>additional note 2</t>
  </si>
  <si>
    <t>Month</t>
  </si>
  <si>
    <t>Total applications received</t>
  </si>
  <si>
    <t>Percentage of total applications received</t>
  </si>
  <si>
    <t>Total applications processed</t>
  </si>
  <si>
    <t>Authorised applications</t>
  </si>
  <si>
    <t>Denied applications</t>
  </si>
  <si>
    <t>Withdrawn applications</t>
  </si>
  <si>
    <t>Percentage of processed applications authorised</t>
  </si>
  <si>
    <t>Percentage of processed applications denied</t>
  </si>
  <si>
    <t>Percentage of processed applications withdrawn</t>
  </si>
  <si>
    <t>Total</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</si>
  <si>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</si>
  <si>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</si>
  <si>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</si>
  <si>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</si>
  <si>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</si>
  <si>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</si>
  <si>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</si>
  <si>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</si>
  <si>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</si>
  <si>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</si>
  <si>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</si>
  <si>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</si>
  <si>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</si>
  <si>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</si>
  <si>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</si>
  <si>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</si>
  <si>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</si>
  <si>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</si>
  <si>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</si>
  <si>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</si>
  <si>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</si>
  <si>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</si>
  <si>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</si>
  <si>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</si>
  <si>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</si>
  <si>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</si>
  <si>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</si>
  <si>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</si>
  <si>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</si>
  <si>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</si>
  <si>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</si>
  <si>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</si>
  <si>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</si>
  <si>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</si>
  <si>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</si>
  <si>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</si>
  <si>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</si>
  <si>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</si>
  <si>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</si>
  <si>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</si>
  <si>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</si>
  <si>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</si>
  <si>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</si>
  <si>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</si>
  <si>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</si>
  <si>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</si>
  <si>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</si>
  <si>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</si>
  <si>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</si>
  <si>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</si>
  <si>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</si>
  <si>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</si>
  <si>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</si>
  <si>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</si>
  <si>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</si>
  <si>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</si>
  <si>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</si>
  <si>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</si>
  <si>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</si>
  <si>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</si>
  <si>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</si>
  <si>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</si>
  <si>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</si>
  <si>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</si>
  <si>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</si>
  <si>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</si>
  <si>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</si>
  <si>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</si>
  <si>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</si>
  <si>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</si>
  <si>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</si>
  <si>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</si>
  <si>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Financial year 2019-2020</t>
  </si>
  <si>
    <t>Financial year 2020-2021</t>
  </si>
  <si>
    <t>Financial year 2021-2022</t>
  </si>
  <si>
    <t>Financial year 2022-2023</t>
  </si>
  <si>
    <t>Financial year 2023-2024</t>
  </si>
  <si>
    <t>Financial year 2024-2025</t>
  </si>
  <si>
    <t>Financial year 2025-2026</t>
  </si>
  <si>
    <t>Month application received</t>
  </si>
  <si>
    <t>Online applications</t>
  </si>
  <si>
    <t>Paper applications</t>
  </si>
  <si>
    <t>Phone applications</t>
  </si>
  <si>
    <t>Percentage of online applications</t>
  </si>
  <si>
    <t>Percentage of paper applications</t>
  </si>
  <si>
    <t>Percentage of phone applications</t>
  </si>
  <si>
    <t>Age of applicant</t>
  </si>
  <si>
    <t>16</t>
  </si>
  <si>
    <t>17</t>
  </si>
  <si>
    <t>18</t>
  </si>
  <si>
    <t>Other</t>
  </si>
  <si>
    <t>Local authority area</t>
  </si>
  <si>
    <t xml:space="preserve">Percentage of total applications received </t>
  </si>
  <si>
    <t>Aberdeen City</t>
  </si>
  <si>
    <t>Aberdeenshire</t>
  </si>
  <si>
    <t>Angus</t>
  </si>
  <si>
    <t>Argyll and Bute</t>
  </si>
  <si>
    <t>City of Edinburgh</t>
  </si>
  <si>
    <t>Clackmannanshire</t>
  </si>
  <si>
    <t>Dumfries and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</si>
  <si>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</si>
  <si>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</si>
  <si>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</si>
  <si>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</si>
  <si>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</si>
  <si>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</si>
  <si>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</si>
  <si>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</si>
  <si>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</si>
  <si>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</si>
  <si>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</si>
  <si>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</si>
  <si>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</si>
  <si>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</si>
  <si>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</si>
  <si>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</si>
  <si>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</si>
  <si>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</si>
  <si>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</si>
  <si>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</si>
  <si>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</si>
  <si>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</si>
  <si>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</si>
  <si>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</si>
  <si>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</si>
  <si>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Unknown - Scottish postcode</t>
  </si>
  <si>
    <t>Unknown - Non-Scottish postcode</t>
  </si>
  <si>
    <t>Unknown - Other</t>
  </si>
  <si>
    <t>Number of cared for people</t>
  </si>
  <si>
    <t>Cared for 1 Person</t>
  </si>
  <si>
    <t>Cared for 2 People</t>
  </si>
  <si>
    <t>Cared for 3 People</t>
  </si>
  <si>
    <t>Unknown</t>
  </si>
  <si>
    <t>Month of decision</t>
  </si>
  <si>
    <t>Applications processed in the same day</t>
  </si>
  <si>
    <t>Applications processed in 1-5 working days</t>
  </si>
  <si>
    <t>Applications processed in 6-10 working days</t>
  </si>
  <si>
    <t>Applications processed in 11-15 working days</t>
  </si>
  <si>
    <t>Applications processed in 16-20 working days</t>
  </si>
  <si>
    <t>Applications processed in 21-25 working days</t>
  </si>
  <si>
    <t>Applications processed in 26-30 working days</t>
  </si>
  <si>
    <t>Applications processed in 31-35 working days</t>
  </si>
  <si>
    <t>Applications processed in 36-40 working days</t>
  </si>
  <si>
    <t>Applications processed in 41 or more working days</t>
  </si>
  <si>
    <t>Median average processing time in working days</t>
  </si>
  <si>
    <t>Percentage of total applications processed</t>
  </si>
  <si>
    <t>Number of
payments</t>
  </si>
  <si>
    <t>Value of
payments</t>
  </si>
  <si>
    <t>Percentage of
total payment value</t>
  </si>
  <si>
    <t>Month of payment issue</t>
  </si>
  <si>
    <t>Number of payments</t>
  </si>
  <si>
    <t>Value of payments</t>
  </si>
  <si>
    <t>Total number of payments issued</t>
  </si>
  <si>
    <t>Number of clients who have received at least 1 payment</t>
  </si>
  <si>
    <t>Number of clients who have received 1 payment only</t>
  </si>
  <si>
    <t>Number of clients who have received 2 payments</t>
  </si>
  <si>
    <t>Number of clients who have received 3 payments</t>
  </si>
  <si>
    <t>Financial year of payment</t>
  </si>
  <si>
    <t>Number of individual clients paid</t>
  </si>
  <si>
    <t>All time</t>
  </si>
  <si>
    <t>2019-2020</t>
  </si>
  <si>
    <t>2020-2021</t>
  </si>
  <si>
    <t>2021-2022</t>
  </si>
  <si>
    <t>2022-2023</t>
  </si>
  <si>
    <t>2023-2024</t>
  </si>
  <si>
    <t>2024-2025</t>
  </si>
  <si>
    <t>2025-2026</t>
  </si>
  <si>
    <t>Re-determinations received</t>
  </si>
  <si>
    <t>Re-determinations completed</t>
  </si>
  <si>
    <t>Completed re-determinations which are disallowed</t>
  </si>
  <si>
    <t>Completed re-determinations which are allowed</t>
  </si>
  <si>
    <t>Completed re-determinations which are withdrawn</t>
  </si>
  <si>
    <t>Re-determination decision not made</t>
  </si>
  <si>
    <t>Percentage of completed re-determinations which are disallowed</t>
  </si>
  <si>
    <t>Percentage of completed re-determinations which are allowed</t>
  </si>
  <si>
    <t>Percentage of completed re-determinations which are withdrawn</t>
  </si>
  <si>
    <t>Percentage of completed re-determinations where re-determination decision not made</t>
  </si>
  <si>
    <t>Median average number of days to respond</t>
  </si>
  <si>
    <t>Percentage of re-determinations closed within 16 working days</t>
  </si>
  <si>
    <t>Financial year</t>
  </si>
  <si>
    <t>[c]</t>
  </si>
  <si>
    <t>October/November 2019</t>
  </si>
  <si>
    <t>not applicable</t>
  </si>
  <si>
    <t>-</t>
  </si>
  <si>
    <t>Table 11: Re-determinations for Young Carer Grant [note 1, 2, 21, 22, 23, 24, 25, 26, 27, 28, 29, 30, 31, 32][additional note 2]</t>
  </si>
  <si>
    <t>Re-determinations</t>
  </si>
  <si>
    <t>Due to a data extraction issue which arose during August 2025, it is not currently possible to report how many re-determinations were completed in August and September 2025, or provide their outcome. This issue is under review. Further details can be found within the accompanying publication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</si>
</sst>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0" x14ac:knownFonts="1">
    <font>
      <sz val="12"/>
      <color rgb="FF000000"/>
      <name val="Calibri"/>
    </font>
    <font>
      <b/>
      <sz val="16"/>
      <color rgb="FF000000"/>
      <name val="Calibri"/>
    </font>
    <font>
      <b/>
      <sz val="12"/>
      <color rgb="FF000000"/>
      <name val="Calibri"/>
    </font>
    <font>
      <u/>
      <sz val="12"/>
      <color theme="10"/>
      <name val="Calibri"/>
    </font>
    <font>
      <u/>
      <sz val="12"/>
      <color rgb="FF000000"/>
      <name val="Calibri"/>
    </font>
    <font>
      <u/>
      <sz val="12"/>
      <color theme="10"/>
      <name val="Calibri"/>
      <family val="2"/>
    </font>
    <font>
      <sz val="12"/>
      <color rgb="FF000000"/>
      <name val="Calibri"/>
      <family val="2"/>
    </font>
    <font>
      <b/>
      <sz val="12"/>
      <color rgb="FF000000"/>
      <name val="Calibri"/>
      <family val="2"/>
    </font>
    <font>
      <sz val="12"/>
      <name val="Calibri"/>
      <family val="2"/>
    </font>
    <font>
      <u/>
      <sz val="12"/>
      <name val="Calibri"/>
      <family val="2"/>
    </font>
  </fonts>
  <fills count="3">
    <fill>
      <patternFill patternType="none"/>
    </fill>
    <fill>
      <patternFill patternType="gray125"/>
    </fill>
    <fill>
      <patternFill patternType="solid">
        <fgColor rgb="FFD9D9D9"/>
        <bgColor rgb="FFD9D9D9"/>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
      <left/>
      <right style="thin">
        <color indexed="64"/>
      </right>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indexed="64"/>
      </right>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1" fillId="0" borderId="0" xfId="0" applyFont="1"/>
    <xf numFmtId="0" fontId="2" fillId="0" borderId="1" xfId="0" applyFont="1" applyBorder="1" applyAlignment="1">
      <alignment horizontal="center" vertical="center" wrapText="1"/>
    </xf>
    <xf numFmtId="0" fontId="2" fillId="0" borderId="0" xfId="0" applyFont="1"/>
    <xf numFmtId="0" fontId="0" fillId="0" borderId="2" xfId="0" applyBorder="1"/>
    <xf numFmtId="0" fontId="4" fillId="0" borderId="0" xfId="0" applyFont="1"/>
    <xf numFmtId="0" fontId="0" fillId="0" borderId="0" xfId="0" applyAlignment="1">
      <alignment wrapText="1"/>
    </xf>
    <xf numFmtId="0" fontId="2" fillId="0" borderId="1" xfId="0" applyFont="1" applyBorder="1" applyAlignment="1">
      <alignment horizontal="left"/>
    </xf>
    <xf numFmtId="0" fontId="2" fillId="0" borderId="3" xfId="0" applyFont="1" applyBorder="1" applyAlignment="1">
      <alignment horizontal="left"/>
    </xf>
    <xf numFmtId="0" fontId="2" fillId="0" borderId="2" xfId="0" applyFont="1" applyBorder="1"/>
    <xf numFmtId="3" fontId="2" fillId="0" borderId="1" xfId="0" applyNumberFormat="1" applyFont="1" applyBorder="1" applyAlignment="1">
      <alignment horizontal="right"/>
    </xf>
    <xf numFmtId="3" fontId="0" fillId="0" borderId="2" xfId="0" applyNumberFormat="1" applyBorder="1" applyAlignment="1">
      <alignment horizontal="right"/>
    </xf>
    <xf numFmtId="3" fontId="2" fillId="0" borderId="3" xfId="0" applyNumberFormat="1" applyFont="1" applyBorder="1" applyAlignment="1">
      <alignment horizontal="right"/>
    </xf>
    <xf numFmtId="3" fontId="2" fillId="0" borderId="2" xfId="0" applyNumberFormat="1" applyFont="1" applyBorder="1" applyAlignment="1">
      <alignment horizontal="right"/>
    </xf>
    <xf numFmtId="9" fontId="2" fillId="0" borderId="1" xfId="0" applyNumberFormat="1" applyFont="1" applyBorder="1" applyAlignment="1">
      <alignment horizontal="right"/>
    </xf>
    <xf numFmtId="9" fontId="0" fillId="0" borderId="2" xfId="0" applyNumberFormat="1" applyBorder="1" applyAlignment="1">
      <alignment horizontal="right"/>
    </xf>
    <xf numFmtId="9" fontId="2" fillId="0" borderId="3" xfId="0" applyNumberFormat="1" applyFont="1" applyBorder="1" applyAlignment="1">
      <alignment horizontal="right"/>
    </xf>
    <xf numFmtId="9" fontId="2" fillId="0" borderId="2" xfId="0" applyNumberFormat="1" applyFont="1" applyBorder="1" applyAlignment="1">
      <alignment horizontal="right"/>
    </xf>
    <xf numFmtId="164" fontId="2" fillId="0" borderId="1" xfId="0" applyNumberFormat="1" applyFont="1" applyBorder="1" applyAlignment="1">
      <alignment horizontal="right"/>
    </xf>
    <xf numFmtId="164" fontId="0" fillId="0" borderId="2" xfId="0" applyNumberForma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0" fontId="0" fillId="0" borderId="0" xfId="0" applyAlignment="1">
      <alignment horizontal="left"/>
    </xf>
    <xf numFmtId="0" fontId="2" fillId="0" borderId="1" xfId="0" applyFont="1" applyBorder="1" applyAlignment="1">
      <alignment horizontal="center" vertical="center"/>
    </xf>
    <xf numFmtId="0" fontId="3" fillId="0" borderId="0" xfId="1"/>
    <xf numFmtId="0" fontId="3" fillId="0" borderId="0" xfId="1" applyFill="1" applyBorder="1"/>
    <xf numFmtId="0" fontId="5" fillId="0" borderId="0" xfId="1" applyFont="1" applyFill="1" applyBorder="1" applyAlignment="1" applyProtection="1"/>
    <xf numFmtId="49" fontId="6" fillId="0" borderId="0" xfId="0" applyNumberFormat="1" applyFont="1"/>
    <xf numFmtId="3" fontId="7" fillId="0" borderId="2" xfId="0" applyNumberFormat="1" applyFont="1" applyBorder="1" applyAlignment="1">
      <alignment horizontal="right"/>
    </xf>
    <xf numFmtId="0" fontId="0" fillId="0" borderId="4" xfId="0" applyBorder="1"/>
    <xf numFmtId="0" fontId="0" fillId="0" borderId="5" xfId="0" applyBorder="1"/>
    <xf numFmtId="0" fontId="6" fillId="0" borderId="0" xfId="0" applyFont="1"/>
    <xf numFmtId="0" fontId="7" fillId="0" borderId="1" xfId="0" applyFont="1" applyBorder="1" applyAlignment="1">
      <alignment horizontal="center" vertical="center" wrapText="1"/>
    </xf>
    <xf numFmtId="3" fontId="6" fillId="0" borderId="2" xfId="0" applyNumberFormat="1" applyFont="1" applyBorder="1" applyAlignment="1">
      <alignment horizontal="right"/>
    </xf>
    <xf numFmtId="9" fontId="0" fillId="0" borderId="6" xfId="0" applyNumberFormat="1" applyBorder="1" applyAlignment="1">
      <alignment horizontal="right"/>
    </xf>
    <xf numFmtId="9" fontId="6" fillId="0" borderId="7" xfId="0" applyNumberFormat="1" applyFont="1" applyBorder="1" applyAlignment="1">
      <alignment horizontal="right"/>
    </xf>
    <xf numFmtId="9" fontId="6" fillId="0" borderId="3" xfId="0" applyNumberFormat="1" applyFont="1" applyBorder="1" applyAlignment="1">
      <alignment horizontal="right"/>
    </xf>
    <xf numFmtId="0" fontId="8" fillId="0" borderId="5" xfId="0" applyFont="1" applyBorder="1" applyAlignment="1">
      <alignment horizontal="right"/>
    </xf>
    <xf numFmtId="0" fontId="8" fillId="0" borderId="9" xfId="0" applyFont="1" applyBorder="1" applyAlignment="1">
      <alignment horizontal="right"/>
    </xf>
    <xf numFmtId="0" fontId="8" fillId="0" borderId="10" xfId="0" applyFont="1" applyBorder="1" applyAlignment="1">
      <alignment horizontal="right"/>
    </xf>
    <xf numFmtId="0" fontId="8" fillId="2" borderId="8" xfId="0" applyFont="1" applyFill="1" applyBorder="1" applyAlignment="1">
      <alignment horizontal="right"/>
    </xf>
    <xf numFmtId="0" fontId="8" fillId="0" borderId="7" xfId="0" applyFont="1" applyBorder="1" applyAlignment="1">
      <alignment horizontal="right"/>
    </xf>
    <xf numFmtId="0" fontId="8" fillId="0" borderId="11" xfId="0" applyFont="1" applyBorder="1" applyAlignment="1">
      <alignment horizontal="right"/>
    </xf>
    <xf numFmtId="0" fontId="9" fillId="0" borderId="0" xfId="1" applyFont="1"/>
    <xf numFmtId="9" fontId="7" fillId="0" borderId="1" xfId="0" applyNumberFormat="1" applyFont="1" applyBorder="1" applyAlignment="1">
      <alignment horizontal="right"/>
    </xf>
    <xf numFmtId="9" fontId="7" fillId="0" borderId="2" xfId="0" applyNumberFormat="1" applyFont="1" applyBorder="1" applyAlignment="1">
      <alignment horizontal="right"/>
    </xf>
  </cellXfs>
  <cellStyles count="2">
    <cellStyle name="Hyperlink" xfId="1" builtinId="8"/>
    <cellStyle name="Normal" xfId="0" builtinId="0"/>
  </cellStyles>
  <dxfs count="13">
    <dxf>
      <border diagonalUp="0" diagonalDown="0">
        <left/>
        <right style="thin">
          <color indexed="64"/>
        </right>
        <top/>
        <bottom/>
        <vertical/>
        <horizontal/>
      </border>
    </dxf>
    <dxf>
      <font>
        <b/>
        <i val="0"/>
        <strike val="0"/>
        <condense val="0"/>
        <extend val="0"/>
        <outline val="0"/>
        <shadow val="0"/>
        <u val="none"/>
        <vertAlign val="baseline"/>
        <sz val="12"/>
        <color rgb="FF000000"/>
        <name val="Calibri"/>
        <scheme val="none"/>
      </font>
      <numFmt numFmtId="1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1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1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1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1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border diagonalUp="0" diagonalDown="0">
        <left style="thin">
          <color rgb="FF000000"/>
        </left>
        <right style="thin">
          <color rgb="FF000000"/>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11880000" cy="72000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ntent" displayName="content" ref="A3:B20" totalsRowShown="0">
  <tableColumns count="2">
    <tableColumn id="1" xr3:uid="{00000000-0010-0000-0000-000001000000}" name="Table Number"/>
    <tableColumn id="2" xr3:uid="{00000000-0010-0000-0000-000002000000}" name="Table or Chart Descrip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8" displayName="table8" ref="A4:C83" totalsRowShown="0">
  <tableColumns count="3">
    <tableColumn id="1" xr3:uid="{00000000-0010-0000-0900-000001000000}" name="Month of payment issue"/>
    <tableColumn id="2" xr3:uid="{00000000-0010-0000-0900-000002000000}" name="Number of payments"/>
    <tableColumn id="3" xr3:uid="{00000000-0010-0000-0900-000003000000}" name="Value of payment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9" displayName="table9" ref="A3:E4" totalsRowShown="0">
  <tableColumns count="5">
    <tableColumn id="1" xr3:uid="{00000000-0010-0000-0A00-000001000000}" name="Total number of payments issued"/>
    <tableColumn id="2" xr3:uid="{00000000-0010-0000-0A00-000002000000}" name="Number of clients who have received at least 1 payment"/>
    <tableColumn id="3" xr3:uid="{00000000-0010-0000-0A00-000003000000}" name="Number of clients who have received 1 payment only"/>
    <tableColumn id="4" xr3:uid="{00000000-0010-0000-0A00-000004000000}" name="Number of clients who have received 2 payments"/>
    <tableColumn id="5" xr3:uid="{00000000-0010-0000-0A00-000005000000}" name="Number of clients who have received 3 payments"/>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0" displayName="table10" ref="A4:B12" totalsRowShown="0">
  <tableColumns count="2">
    <tableColumn id="1" xr3:uid="{00000000-0010-0000-0B00-000001000000}" name="Financial year of payment"/>
    <tableColumn id="2" xr3:uid="{00000000-0010-0000-0B00-000002000000}" name="Number of individual clients pai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09DDF1-0499-40FA-807B-26DE821F2211}" name="table112" displayName="table112" ref="A4:M84" totalsRowShown="0">
  <tableColumns count="13">
    <tableColumn id="1" xr3:uid="{8CCF8D24-4561-4D48-B5A9-4D0EBEE9AA21}" name="Month"/>
    <tableColumn id="2" xr3:uid="{A8A90083-95E0-4E77-AD2D-5ABB67231F1F}" name="Re-determinations received" dataDxfId="12"/>
    <tableColumn id="3" xr3:uid="{6C7F5F65-92FB-4E7E-8F60-0C87C23408F2}" name="Re-determinations completed" dataDxfId="11"/>
    <tableColumn id="4" xr3:uid="{364C689C-6BCD-4A73-8A9E-8E824CB211C9}" name="Completed re-determinations which are disallowed" dataDxfId="10"/>
    <tableColumn id="5" xr3:uid="{A13DBDE3-7E97-408B-9E7F-36B5FABC5FA7}" name="Completed re-determinations which are allowed" dataDxfId="9"/>
    <tableColumn id="6" xr3:uid="{B6FDB08A-F3F9-4A00-A14C-E0CFAE2C1825}" name="Completed re-determinations which are withdrawn" dataDxfId="8"/>
    <tableColumn id="7" xr3:uid="{33B2E040-10E5-49C1-BAF7-F0816AAB0260}" name="Re-determination decision not made" dataDxfId="7"/>
    <tableColumn id="8" xr3:uid="{59A70101-1099-4CD8-A845-AEA8022168E9}" name="Percentage of completed re-determinations which are disallowed" dataDxfId="6"/>
    <tableColumn id="9" xr3:uid="{03F9E18A-BC7B-486D-BD28-06925123AA9B}" name="Percentage of completed re-determinations which are allowed" dataDxfId="5"/>
    <tableColumn id="10" xr3:uid="{18BAE257-714D-4380-B9B2-1CA084AC3C0B}" name="Percentage of completed re-determinations which are withdrawn" dataDxfId="4"/>
    <tableColumn id="11" xr3:uid="{08F15009-20DD-4826-B3AB-BF7B8302D383}" name="Percentage of completed re-determinations where re-determination decision not made" dataDxfId="3"/>
    <tableColumn id="12" xr3:uid="{663B961F-48C7-486E-B0AA-D0BCE641DBCB}" name="Median average number of days to respond" dataDxfId="2"/>
    <tableColumn id="13" xr3:uid="{A1F0901A-801A-4125-9E3B-0C1149E9937F}" name="Percentage of re-determinations closed within 16 working days" dataDxfId="1"/>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3full" displayName="table3full" ref="A4:K44" totalsRowShown="0">
  <tableColumns count="11">
    <tableColumn id="1" xr3:uid="{00000000-0010-0000-0D00-000001000000}" name="Age of applicant"/>
    <tableColumn id="2" xr3:uid="{00000000-0010-0000-0D00-000002000000}" name="Financial year"/>
    <tableColumn id="3" xr3:uid="{00000000-0010-0000-0D00-000003000000}" name="Total applications received"/>
    <tableColumn id="4" xr3:uid="{00000000-0010-0000-0D00-000004000000}" name="Percentage of total applications received"/>
    <tableColumn id="5" xr3:uid="{00000000-0010-0000-0D00-000005000000}" name="Total applications processed"/>
    <tableColumn id="6" xr3:uid="{00000000-0010-0000-0D00-000006000000}" name="Authorised applications"/>
    <tableColumn id="7" xr3:uid="{00000000-0010-0000-0D00-000007000000}" name="Denied applications"/>
    <tableColumn id="8" xr3:uid="{00000000-0010-0000-0D00-000008000000}" name="Withdrawn applications"/>
    <tableColumn id="9" xr3:uid="{00000000-0010-0000-0D00-000009000000}" name="Percentage of processed applications authorised"/>
    <tableColumn id="10" xr3:uid="{00000000-0010-0000-0D00-00000A000000}" name="Percentage of processed applications denied"/>
    <tableColumn id="11" xr3:uid="{00000000-0010-0000-0D00-00000B000000}" name="Percentage of processed applications withdrawn"/>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4full" displayName="table4full" ref="A4:K292" totalsRowShown="0">
  <tableColumns count="11">
    <tableColumn id="1" xr3:uid="{00000000-0010-0000-0E00-000001000000}" name="Local authority area"/>
    <tableColumn id="2" xr3:uid="{00000000-0010-0000-0E00-000002000000}" name="Financial year"/>
    <tableColumn id="3" xr3:uid="{00000000-0010-0000-0E00-000003000000}" name="Total applications received"/>
    <tableColumn id="4" xr3:uid="{00000000-0010-0000-0E00-000004000000}" name="Percentage of total applications received "/>
    <tableColumn id="5" xr3:uid="{00000000-0010-0000-0E00-000005000000}" name="Total applications processed"/>
    <tableColumn id="6" xr3:uid="{00000000-0010-0000-0E00-000006000000}" name="Authorised applications"/>
    <tableColumn id="7" xr3:uid="{00000000-0010-0000-0E00-000007000000}" name="Denied applications"/>
    <tableColumn id="8" xr3:uid="{00000000-0010-0000-0E00-000008000000}" name="Withdrawn applications"/>
    <tableColumn id="9" xr3:uid="{00000000-0010-0000-0E00-000009000000}" name="Percentage of processed applications authorised"/>
    <tableColumn id="10" xr3:uid="{00000000-0010-0000-0E00-00000A000000}" name="Percentage of processed applications denied"/>
    <tableColumn id="11" xr3:uid="{00000000-0010-0000-0E00-00000B000000}" name="Percentage of processed applications withdrawn"/>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7full" displayName="table7full" ref="A4:E292" totalsRowShown="0">
  <tableColumns count="5">
    <tableColumn id="1" xr3:uid="{00000000-0010-0000-0F00-000001000000}" name="Local authority area"/>
    <tableColumn id="2" xr3:uid="{00000000-0010-0000-0F00-000002000000}" name="Financial year"/>
    <tableColumn id="3" xr3:uid="{00000000-0010-0000-0F00-000003000000}" name="Number of_x000a_payments"/>
    <tableColumn id="4" xr3:uid="{00000000-0010-0000-0F00-000004000000}" name="Value of_x000a_payments"/>
    <tableColumn id="5" xr3:uid="{00000000-0010-0000-0F00-000005000000}" name="Percentage of_x000a_total payment value"/>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finyearlookup" displayName="tablefinyearlookup" ref="A2:A10" totalsRowShown="0">
  <tableColumns count="1">
    <tableColumn id="1" xr3:uid="{00000000-0010-0000-1000-000001000000}" name="Financial year"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notes" displayName="notes" ref="A3:C37" totalsRowShown="0">
  <tableColumns count="3">
    <tableColumn id="1" xr3:uid="{00000000-0010-0000-0100-000001000000}" name="Note Number"/>
    <tableColumn id="2" xr3:uid="{00000000-0010-0000-0100-000002000000}" name="Note text"/>
    <tableColumn id="3" xr3:uid="{00000000-0010-0000-0100-000003000000}" name="Related table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1" displayName="table1" ref="A4:J84" totalsRowShown="0">
  <tableColumns count="10">
    <tableColumn id="1" xr3:uid="{00000000-0010-0000-0200-000001000000}" name="Month"/>
    <tableColumn id="2" xr3:uid="{00000000-0010-0000-0200-000002000000}" name="Total applications received"/>
    <tableColumn id="3" xr3:uid="{00000000-0010-0000-0200-000003000000}" name="Percentage of total applications received"/>
    <tableColumn id="4" xr3:uid="{00000000-0010-0000-0200-000004000000}" name="Total applications processed"/>
    <tableColumn id="5" xr3:uid="{00000000-0010-0000-0200-000005000000}" name="Authorised applications"/>
    <tableColumn id="6" xr3:uid="{00000000-0010-0000-0200-000006000000}" name="Denied applications"/>
    <tableColumn id="7" xr3:uid="{00000000-0010-0000-0200-000007000000}" name="Withdrawn applications"/>
    <tableColumn id="8" xr3:uid="{00000000-0010-0000-0200-000008000000}" name="Percentage of processed applications authorised"/>
    <tableColumn id="9" xr3:uid="{00000000-0010-0000-0200-000009000000}" name="Percentage of processed applications denied"/>
    <tableColumn id="10" xr3:uid="{00000000-0010-0000-0200-00000A000000}" name="Percentage of processed applications withdraw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CE6209-06FC-48E5-8255-EB3E4C139E55}" name="table23" displayName="table23" ref="A4:H77" totalsRowShown="0">
  <tableColumns count="8">
    <tableColumn id="1" xr3:uid="{B0318E89-5CAB-4D1F-83FA-06E40C6A5CEB}" name="Month application received"/>
    <tableColumn id="2" xr3:uid="{628CF6DC-6919-4423-B114-760459F8384B}" name="Total"/>
    <tableColumn id="3" xr3:uid="{ABD0979B-6754-47AA-B6D4-C51C770C0CD5}" name="Online applications"/>
    <tableColumn id="4" xr3:uid="{DB43B35D-9C92-455F-AEEC-ED5DC7979798}" name="Paper applications"/>
    <tableColumn id="5" xr3:uid="{6D6F3846-CB50-4CCA-99E5-F34D4B7BD7CD}" name="Phone applications"/>
    <tableColumn id="6" xr3:uid="{0C7CD352-568C-4EEE-B644-7DE3CD7B964D}" name="Percentage of online applications"/>
    <tableColumn id="7" xr3:uid="{7AD4F24C-53F7-4848-ABFA-83969AA3E07A}" name="Percentage of paper applications"/>
    <tableColumn id="8" xr3:uid="{5420FB62-B966-4B67-9D83-3932F4CDFE0A}" name="Percentage of phone application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3" displayName="table3" ref="A6:J11" totalsRowShown="0">
  <tableColumns count="10">
    <tableColumn id="1" xr3:uid="{00000000-0010-0000-0400-000001000000}" name="Age of applicant"/>
    <tableColumn id="2" xr3:uid="{00000000-0010-0000-0400-000002000000}" name="Total applications received"/>
    <tableColumn id="3" xr3:uid="{00000000-0010-0000-0400-000003000000}" name="Percentage of total applications received"/>
    <tableColumn id="4" xr3:uid="{00000000-0010-0000-0400-000004000000}" name="Total applications processed"/>
    <tableColumn id="5" xr3:uid="{00000000-0010-0000-0400-000005000000}" name="Authorised applications"/>
    <tableColumn id="6" xr3:uid="{00000000-0010-0000-0400-000006000000}" name="Denied applications"/>
    <tableColumn id="7" xr3:uid="{00000000-0010-0000-0400-000007000000}" name="Withdrawn applications"/>
    <tableColumn id="8" xr3:uid="{00000000-0010-0000-0400-000008000000}" name="Percentage of processed applications authorised"/>
    <tableColumn id="9" xr3:uid="{00000000-0010-0000-0400-000009000000}" name="Percentage of processed applications denied"/>
    <tableColumn id="10" xr3:uid="{00000000-0010-0000-0400-00000A000000}" name="Percentage of processed applications withdraw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4" displayName="table4" ref="A6:J42" totalsRowShown="0">
  <tableColumns count="10">
    <tableColumn id="1" xr3:uid="{00000000-0010-0000-0500-000001000000}" name="Local authority area"/>
    <tableColumn id="2" xr3:uid="{00000000-0010-0000-0500-000002000000}" name="Total applications received"/>
    <tableColumn id="3" xr3:uid="{00000000-0010-0000-0500-000003000000}" name="Percentage of total applications received "/>
    <tableColumn id="4" xr3:uid="{00000000-0010-0000-0500-000004000000}" name="Total applications processed"/>
    <tableColumn id="5" xr3:uid="{00000000-0010-0000-0500-000005000000}" name="Authorised applications"/>
    <tableColumn id="6" xr3:uid="{00000000-0010-0000-0500-000006000000}" name="Denied applications"/>
    <tableColumn id="7" xr3:uid="{00000000-0010-0000-0500-000007000000}" name="Withdrawn applications"/>
    <tableColumn id="8" xr3:uid="{00000000-0010-0000-0500-000008000000}" name="Percentage of processed applications authorised"/>
    <tableColumn id="9" xr3:uid="{00000000-0010-0000-0500-000009000000}" name="Percentage of processed applications denied"/>
    <tableColumn id="10" xr3:uid="{00000000-0010-0000-0500-00000A000000}" name="Percentage of processed applications withdraw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5" displayName="table5" ref="A4:J9" totalsRowShown="0">
  <tableColumns count="10">
    <tableColumn id="1" xr3:uid="{00000000-0010-0000-0600-000001000000}" name="Number of cared for people"/>
    <tableColumn id="2" xr3:uid="{00000000-0010-0000-0600-000002000000}" name="Total applications received"/>
    <tableColumn id="3" xr3:uid="{00000000-0010-0000-0600-000003000000}" name="Percentage of total applications received"/>
    <tableColumn id="4" xr3:uid="{00000000-0010-0000-0600-000004000000}" name="Total applications processed"/>
    <tableColumn id="5" xr3:uid="{00000000-0010-0000-0600-000005000000}" name="Authorised applications"/>
    <tableColumn id="6" xr3:uid="{00000000-0010-0000-0600-000006000000}" name="Denied applications"/>
    <tableColumn id="7" xr3:uid="{00000000-0010-0000-0600-000007000000}" name="Withdrawn applications"/>
    <tableColumn id="8" xr3:uid="{00000000-0010-0000-0600-000008000000}" name="Percentage of processed applications authorised"/>
    <tableColumn id="9" xr3:uid="{00000000-0010-0000-0600-000009000000}" name="Percentage of processed applications denied"/>
    <tableColumn id="10" xr3:uid="{00000000-0010-0000-0600-00000A000000}" name="Percentage of processed applications withdraw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6" displayName="table6" ref="A4:M85" totalsRowShown="0">
  <sortState xmlns:xlrd2="http://schemas.microsoft.com/office/spreadsheetml/2017/richdata2" ref="A16:M16">
    <sortCondition ref="H4:H85"/>
  </sortState>
  <tableColumns count="13">
    <tableColumn id="1" xr3:uid="{00000000-0010-0000-0700-000001000000}" name="Month of decision"/>
    <tableColumn id="2" xr3:uid="{00000000-0010-0000-0700-000002000000}" name="Total applications processed"/>
    <tableColumn id="3" xr3:uid="{00000000-0010-0000-0700-000003000000}" name="Applications processed in the same day"/>
    <tableColumn id="4" xr3:uid="{00000000-0010-0000-0700-000004000000}" name="Applications processed in 1-5 working days"/>
    <tableColumn id="5" xr3:uid="{00000000-0010-0000-0700-000005000000}" name="Applications processed in 6-10 working days"/>
    <tableColumn id="6" xr3:uid="{00000000-0010-0000-0700-000006000000}" name="Applications processed in 11-15 working days"/>
    <tableColumn id="7" xr3:uid="{00000000-0010-0000-0700-000007000000}" name="Applications processed in 16-20 working days"/>
    <tableColumn id="8" xr3:uid="{00000000-0010-0000-0700-000008000000}" name="Applications processed in 21-25 working days"/>
    <tableColumn id="9" xr3:uid="{00000000-0010-0000-0700-000009000000}" name="Applications processed in 26-30 working days"/>
    <tableColumn id="10" xr3:uid="{00000000-0010-0000-0700-00000A000000}" name="Applications processed in 31-35 working days"/>
    <tableColumn id="11" xr3:uid="{00000000-0010-0000-0700-00000B000000}" name="Applications processed in 36-40 working days"/>
    <tableColumn id="12" xr3:uid="{00000000-0010-0000-0700-00000C000000}" name="Applications processed in 41 or more working days"/>
    <tableColumn id="13" xr3:uid="{00000000-0010-0000-0700-00000D000000}" name="Median average processing time in working day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7" displayName="table7" ref="A6:D42" totalsRowShown="0">
  <tableColumns count="4">
    <tableColumn id="1" xr3:uid="{00000000-0010-0000-0800-000001000000}" name="Local authority area"/>
    <tableColumn id="2" xr3:uid="{00000000-0010-0000-0800-000002000000}" name="Number of_x000a_payments"/>
    <tableColumn id="3" xr3:uid="{00000000-0010-0000-0800-000003000000}" name="Value of_x000a_payments"/>
    <tableColumn id="4" xr3:uid="{00000000-0010-0000-0800-000004000000}" name="Percentage of_x000a_total payment valu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ocialsecurity.gov.scot/publications/statistics/statistics-collections" TargetMode="External"/><Relationship Id="rId2" Type="http://schemas.openxmlformats.org/officeDocument/2006/relationships/hyperlink" Target="mailto:MI@socialsecurity.gov.scot" TargetMode="External"/><Relationship Id="rId1" Type="http://schemas.openxmlformats.org/officeDocument/2006/relationships/hyperlink" Target="https://www.socialsecurity.gov.scot/publications/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tabSelected="1" workbookViewId="0"/>
  </sheetViews>
  <sheetFormatPr defaultColWidth="10.6640625" defaultRowHeight="15.5" x14ac:dyDescent="0.35"/>
  <sheetData>
    <row r="1" spans="1:1" ht="21" x14ac:dyDescent="0.5">
      <c r="A1" s="1" t="s">
        <v>0</v>
      </c>
    </row>
    <row r="2" spans="1:1" x14ac:dyDescent="0.35">
      <c r="A2" t="s">
        <v>18</v>
      </c>
    </row>
    <row r="3" spans="1:1" x14ac:dyDescent="0.35">
      <c r="A3" s="24" t="s">
        <v>19</v>
      </c>
    </row>
    <row r="4" spans="1:1" x14ac:dyDescent="0.35">
      <c r="A4" s="3" t="s">
        <v>20</v>
      </c>
    </row>
    <row r="5" spans="1:1" x14ac:dyDescent="0.35">
      <c r="A5" t="s">
        <v>21</v>
      </c>
    </row>
    <row r="6" spans="1:1" x14ac:dyDescent="0.35">
      <c r="A6" t="s">
        <v>22</v>
      </c>
    </row>
    <row r="7" spans="1:1" x14ac:dyDescent="0.35">
      <c r="A7" s="3" t="s">
        <v>23</v>
      </c>
    </row>
    <row r="8" spans="1:1" x14ac:dyDescent="0.35">
      <c r="A8" t="s">
        <v>24</v>
      </c>
    </row>
    <row r="9" spans="1:1" x14ac:dyDescent="0.35">
      <c r="A9" s="3" t="s">
        <v>25</v>
      </c>
    </row>
    <row r="10" spans="1:1" x14ac:dyDescent="0.35">
      <c r="A10" t="s">
        <v>26</v>
      </c>
    </row>
    <row r="11" spans="1:1" x14ac:dyDescent="0.35">
      <c r="A11" s="3" t="s">
        <v>27</v>
      </c>
    </row>
    <row r="12" spans="1:1" x14ac:dyDescent="0.35">
      <c r="A12" t="s">
        <v>28</v>
      </c>
    </row>
    <row r="13" spans="1:1" x14ac:dyDescent="0.35">
      <c r="A13" s="3" t="s">
        <v>29</v>
      </c>
    </row>
    <row r="14" spans="1:1" x14ac:dyDescent="0.35">
      <c r="A14" t="s">
        <v>30</v>
      </c>
    </row>
    <row r="15" spans="1:1" x14ac:dyDescent="0.35">
      <c r="A15" s="3" t="s">
        <v>31</v>
      </c>
    </row>
    <row r="16" spans="1:1" x14ac:dyDescent="0.35">
      <c r="A16" t="s">
        <v>32</v>
      </c>
    </row>
    <row r="17" spans="1:1" x14ac:dyDescent="0.35">
      <c r="A17" t="s">
        <v>33</v>
      </c>
    </row>
    <row r="18" spans="1:1" x14ac:dyDescent="0.35">
      <c r="A18" t="s">
        <v>34</v>
      </c>
    </row>
    <row r="19" spans="1:1" x14ac:dyDescent="0.35">
      <c r="A19" t="s">
        <v>35</v>
      </c>
    </row>
    <row r="20" spans="1:1" x14ac:dyDescent="0.35">
      <c r="A20" s="25" t="s">
        <v>36</v>
      </c>
    </row>
    <row r="21" spans="1:1" x14ac:dyDescent="0.35">
      <c r="A21" s="3" t="s">
        <v>37</v>
      </c>
    </row>
    <row r="22" spans="1:1" x14ac:dyDescent="0.35">
      <c r="A22" t="s">
        <v>38</v>
      </c>
    </row>
    <row r="23" spans="1:1" x14ac:dyDescent="0.35">
      <c r="A23" s="26" t="s">
        <v>39</v>
      </c>
    </row>
  </sheetData>
  <hyperlinks>
    <hyperlink ref="A20" r:id="rId1" xr:uid="{69A3E08F-6B04-41B9-BAFC-7F029384F4AE}"/>
    <hyperlink ref="A23" r:id="rId2" xr:uid="{E65DC073-9085-4711-9C68-C068EE8BCF11}"/>
    <hyperlink ref="A3" r:id="rId3" location="young-carer-grant" xr:uid="{89C2B482-9BB4-4775-B103-D2F039E2C251}"/>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2"/>
  <sheetViews>
    <sheetView workbookViewId="0"/>
  </sheetViews>
  <sheetFormatPr defaultColWidth="10.6640625" defaultRowHeight="15.5" x14ac:dyDescent="0.35"/>
  <cols>
    <col min="1" max="1" width="35.6640625" customWidth="1"/>
    <col min="2" max="4" width="16.6640625" customWidth="1"/>
  </cols>
  <sheetData>
    <row r="1" spans="1:4" ht="21" x14ac:dyDescent="0.5">
      <c r="A1" s="1" t="s">
        <v>9</v>
      </c>
    </row>
    <row r="2" spans="1:4" ht="139.5" x14ac:dyDescent="0.35">
      <c r="A2" s="6" t="s">
        <v>51</v>
      </c>
    </row>
    <row r="3" spans="1:4" x14ac:dyDescent="0.35">
      <c r="A3" t="s">
        <v>52</v>
      </c>
    </row>
    <row r="4" spans="1:4" x14ac:dyDescent="0.35">
      <c r="A4" t="s">
        <v>42</v>
      </c>
    </row>
    <row r="5" spans="1:4" x14ac:dyDescent="0.35">
      <c r="A5" s="23" t="s">
        <v>46</v>
      </c>
      <c r="B5" s="23" t="s">
        <v>336</v>
      </c>
    </row>
    <row r="6" spans="1:4" ht="50" customHeight="1" x14ac:dyDescent="0.35">
      <c r="A6" s="2" t="s">
        <v>268</v>
      </c>
      <c r="B6" s="2" t="s">
        <v>323</v>
      </c>
      <c r="C6" s="2" t="s">
        <v>324</v>
      </c>
      <c r="D6" s="2" t="s">
        <v>325</v>
      </c>
    </row>
    <row r="7" spans="1:4" x14ac:dyDescent="0.35">
      <c r="A7" s="7" t="s">
        <v>176</v>
      </c>
      <c r="B7" s="10">
        <f>_xlfn.XLOOKUP(1, ('Table 7 Full data'!$A$5:'Table 7 Full data'!$A$292 = $A7)*('Table 7 Full data'!$B$5:'Table 7 Full data'!$B$292 = $B$5),'Table 7 Full data'!C$5:'Table 7 Full data'!C$292)</f>
        <v>18805</v>
      </c>
      <c r="C7" s="18">
        <f>_xlfn.XLOOKUP(1, ('Table 7 Full data'!$A$5:'Table 7 Full data'!$A$292 = $A7)*('Table 7 Full data'!$B$5:'Table 7 Full data'!$B$292 = $B$5),'Table 7 Full data'!D$5:'Table 7 Full data'!D$292)</f>
        <v>6486850</v>
      </c>
      <c r="D7" s="14">
        <f>_xlfn.XLOOKUP(1, ('Table 7 Full data'!$A$5:'Table 7 Full data'!$A$292 = $A7)*('Table 7 Full data'!$B$5:'Table 7 Full data'!$B$292 = $B$5),'Table 7 Full data'!E$5:'Table 7 Full data'!E$292)</f>
        <v>1</v>
      </c>
    </row>
    <row r="8" spans="1:4" x14ac:dyDescent="0.35">
      <c r="A8" t="s">
        <v>270</v>
      </c>
      <c r="B8" s="11">
        <f>_xlfn.XLOOKUP(1, ('Table 7 Full data'!$A$5:'Table 7 Full data'!$A$292 = $A8)*('Table 7 Full data'!$B$5:'Table 7 Full data'!$B$292 = $B$5),'Table 7 Full data'!C$5:'Table 7 Full data'!C$292)</f>
        <v>275</v>
      </c>
      <c r="C8" s="19">
        <f>_xlfn.XLOOKUP(1, ('Table 7 Full data'!$A$5:'Table 7 Full data'!$A$292 = $A8)*('Table 7 Full data'!$B$5:'Table 7 Full data'!$B$292 = $B$5),'Table 7 Full data'!D$5:'Table 7 Full data'!D$292)</f>
        <v>94391</v>
      </c>
      <c r="D8" s="15">
        <f>_xlfn.XLOOKUP(1, ('Table 7 Full data'!$A$5:'Table 7 Full data'!$A$292 = $A8)*('Table 7 Full data'!$B$5:'Table 7 Full data'!$B$292 = $B$5),'Table 7 Full data'!E$5:'Table 7 Full data'!E$292)</f>
        <v>0.01</v>
      </c>
    </row>
    <row r="9" spans="1:4" x14ac:dyDescent="0.35">
      <c r="A9" t="s">
        <v>271</v>
      </c>
      <c r="B9" s="11">
        <f>_xlfn.XLOOKUP(1, ('Table 7 Full data'!$A$5:'Table 7 Full data'!$A$292 = $A9)*('Table 7 Full data'!$B$5:'Table 7 Full data'!$B$292 = $B$5),'Table 7 Full data'!C$5:'Table 7 Full data'!C$292)</f>
        <v>350</v>
      </c>
      <c r="C9" s="19">
        <f>_xlfn.XLOOKUP(1, ('Table 7 Full data'!$A$5:'Table 7 Full data'!$A$292 = $A9)*('Table 7 Full data'!$B$5:'Table 7 Full data'!$B$292 = $B$5),'Table 7 Full data'!D$5:'Table 7 Full data'!D$292)</f>
        <v>121786</v>
      </c>
      <c r="D9" s="15">
        <f>_xlfn.XLOOKUP(1, ('Table 7 Full data'!$A$5:'Table 7 Full data'!$A$292 = $A9)*('Table 7 Full data'!$B$5:'Table 7 Full data'!$B$292 = $B$5),'Table 7 Full data'!E$5:'Table 7 Full data'!E$292)</f>
        <v>0.02</v>
      </c>
    </row>
    <row r="10" spans="1:4" x14ac:dyDescent="0.35">
      <c r="A10" t="s">
        <v>272</v>
      </c>
      <c r="B10" s="11">
        <f>_xlfn.XLOOKUP(1, ('Table 7 Full data'!$A$5:'Table 7 Full data'!$A$292 = $A10)*('Table 7 Full data'!$B$5:'Table 7 Full data'!$B$292 = $B$5),'Table 7 Full data'!C$5:'Table 7 Full data'!C$292)</f>
        <v>435</v>
      </c>
      <c r="C10" s="19">
        <f>_xlfn.XLOOKUP(1, ('Table 7 Full data'!$A$5:'Table 7 Full data'!$A$292 = $A10)*('Table 7 Full data'!$B$5:'Table 7 Full data'!$B$292 = $B$5),'Table 7 Full data'!D$5:'Table 7 Full data'!D$292)</f>
        <v>147479</v>
      </c>
      <c r="D10" s="15">
        <f>_xlfn.XLOOKUP(1, ('Table 7 Full data'!$A$5:'Table 7 Full data'!$A$292 = $A10)*('Table 7 Full data'!$B$5:'Table 7 Full data'!$B$292 = $B$5),'Table 7 Full data'!E$5:'Table 7 Full data'!E$292)</f>
        <v>0.02</v>
      </c>
    </row>
    <row r="11" spans="1:4" x14ac:dyDescent="0.35">
      <c r="A11" t="s">
        <v>273</v>
      </c>
      <c r="B11" s="11">
        <f>_xlfn.XLOOKUP(1, ('Table 7 Full data'!$A$5:'Table 7 Full data'!$A$292 = $A11)*('Table 7 Full data'!$B$5:'Table 7 Full data'!$B$292 = $B$5),'Table 7 Full data'!C$5:'Table 7 Full data'!C$292)</f>
        <v>365</v>
      </c>
      <c r="C11" s="19">
        <f>_xlfn.XLOOKUP(1, ('Table 7 Full data'!$A$5:'Table 7 Full data'!$A$292 = $A11)*('Table 7 Full data'!$B$5:'Table 7 Full data'!$B$292 = $B$5),'Table 7 Full data'!D$5:'Table 7 Full data'!D$292)</f>
        <v>125285</v>
      </c>
      <c r="D11" s="15">
        <f>_xlfn.XLOOKUP(1, ('Table 7 Full data'!$A$5:'Table 7 Full data'!$A$292 = $A11)*('Table 7 Full data'!$B$5:'Table 7 Full data'!$B$292 = $B$5),'Table 7 Full data'!E$5:'Table 7 Full data'!E$292)</f>
        <v>0.02</v>
      </c>
    </row>
    <row r="12" spans="1:4" x14ac:dyDescent="0.35">
      <c r="A12" t="s">
        <v>274</v>
      </c>
      <c r="B12" s="11">
        <f>_xlfn.XLOOKUP(1, ('Table 7 Full data'!$A$5:'Table 7 Full data'!$A$292 = $A12)*('Table 7 Full data'!$B$5:'Table 7 Full data'!$B$292 = $B$5),'Table 7 Full data'!C$5:'Table 7 Full data'!C$292)</f>
        <v>800</v>
      </c>
      <c r="C12" s="19">
        <f>_xlfn.XLOOKUP(1, ('Table 7 Full data'!$A$5:'Table 7 Full data'!$A$292 = $A12)*('Table 7 Full data'!$B$5:'Table 7 Full data'!$B$292 = $B$5),'Table 7 Full data'!D$5:'Table 7 Full data'!D$292)</f>
        <v>277643</v>
      </c>
      <c r="D12" s="15">
        <f>_xlfn.XLOOKUP(1, ('Table 7 Full data'!$A$5:'Table 7 Full data'!$A$292 = $A12)*('Table 7 Full data'!$B$5:'Table 7 Full data'!$B$292 = $B$5),'Table 7 Full data'!E$5:'Table 7 Full data'!E$292)</f>
        <v>0.04</v>
      </c>
    </row>
    <row r="13" spans="1:4" x14ac:dyDescent="0.35">
      <c r="A13" t="s">
        <v>275</v>
      </c>
      <c r="B13" s="11">
        <f>_xlfn.XLOOKUP(1, ('Table 7 Full data'!$A$5:'Table 7 Full data'!$A$292 = $A13)*('Table 7 Full data'!$B$5:'Table 7 Full data'!$B$292 = $B$5),'Table 7 Full data'!C$5:'Table 7 Full data'!C$292)</f>
        <v>195</v>
      </c>
      <c r="C13" s="19">
        <f>_xlfn.XLOOKUP(1, ('Table 7 Full data'!$A$5:'Table 7 Full data'!$A$292 = $A13)*('Table 7 Full data'!$B$5:'Table 7 Full data'!$B$292 = $B$5),'Table 7 Full data'!D$5:'Table 7 Full data'!D$292)</f>
        <v>67015</v>
      </c>
      <c r="D13" s="15">
        <f>_xlfn.XLOOKUP(1, ('Table 7 Full data'!$A$5:'Table 7 Full data'!$A$292 = $A13)*('Table 7 Full data'!$B$5:'Table 7 Full data'!$B$292 = $B$5),'Table 7 Full data'!E$5:'Table 7 Full data'!E$292)</f>
        <v>0.01</v>
      </c>
    </row>
    <row r="14" spans="1:4" x14ac:dyDescent="0.35">
      <c r="A14" t="s">
        <v>276</v>
      </c>
      <c r="B14" s="11">
        <f>_xlfn.XLOOKUP(1, ('Table 7 Full data'!$A$5:'Table 7 Full data'!$A$292 = $A14)*('Table 7 Full data'!$B$5:'Table 7 Full data'!$B$292 = $B$5),'Table 7 Full data'!C$5:'Table 7 Full data'!C$292)</f>
        <v>670</v>
      </c>
      <c r="C14" s="19">
        <f>_xlfn.XLOOKUP(1, ('Table 7 Full data'!$A$5:'Table 7 Full data'!$A$292 = $A14)*('Table 7 Full data'!$B$5:'Table 7 Full data'!$B$292 = $B$5),'Table 7 Full data'!D$5:'Table 7 Full data'!D$292)</f>
        <v>230824</v>
      </c>
      <c r="D14" s="15">
        <f>_xlfn.XLOOKUP(1, ('Table 7 Full data'!$A$5:'Table 7 Full data'!$A$292 = $A14)*('Table 7 Full data'!$B$5:'Table 7 Full data'!$B$292 = $B$5),'Table 7 Full data'!E$5:'Table 7 Full data'!E$292)</f>
        <v>0.04</v>
      </c>
    </row>
    <row r="15" spans="1:4" x14ac:dyDescent="0.35">
      <c r="A15" t="s">
        <v>277</v>
      </c>
      <c r="B15" s="11">
        <f>_xlfn.XLOOKUP(1, ('Table 7 Full data'!$A$5:'Table 7 Full data'!$A$292 = $A15)*('Table 7 Full data'!$B$5:'Table 7 Full data'!$B$292 = $B$5),'Table 7 Full data'!C$5:'Table 7 Full data'!C$292)</f>
        <v>780</v>
      </c>
      <c r="C15" s="19">
        <f>_xlfn.XLOOKUP(1, ('Table 7 Full data'!$A$5:'Table 7 Full data'!$A$292 = $A15)*('Table 7 Full data'!$B$5:'Table 7 Full data'!$B$292 = $B$5),'Table 7 Full data'!D$5:'Table 7 Full data'!D$292)</f>
        <v>270444</v>
      </c>
      <c r="D15" s="15">
        <f>_xlfn.XLOOKUP(1, ('Table 7 Full data'!$A$5:'Table 7 Full data'!$A$292 = $A15)*('Table 7 Full data'!$B$5:'Table 7 Full data'!$B$292 = $B$5),'Table 7 Full data'!E$5:'Table 7 Full data'!E$292)</f>
        <v>0.04</v>
      </c>
    </row>
    <row r="16" spans="1:4" x14ac:dyDescent="0.35">
      <c r="A16" t="s">
        <v>278</v>
      </c>
      <c r="B16" s="11">
        <f>_xlfn.XLOOKUP(1, ('Table 7 Full data'!$A$5:'Table 7 Full data'!$A$292 = $A16)*('Table 7 Full data'!$B$5:'Table 7 Full data'!$B$292 = $B$5),'Table 7 Full data'!C$5:'Table 7 Full data'!C$292)</f>
        <v>635</v>
      </c>
      <c r="C16" s="19">
        <f>_xlfn.XLOOKUP(1, ('Table 7 Full data'!$A$5:'Table 7 Full data'!$A$292 = $A16)*('Table 7 Full data'!$B$5:'Table 7 Full data'!$B$292 = $B$5),'Table 7 Full data'!D$5:'Table 7 Full data'!D$292)</f>
        <v>219796</v>
      </c>
      <c r="D16" s="15">
        <f>_xlfn.XLOOKUP(1, ('Table 7 Full data'!$A$5:'Table 7 Full data'!$A$292 = $A16)*('Table 7 Full data'!$B$5:'Table 7 Full data'!$B$292 = $B$5),'Table 7 Full data'!E$5:'Table 7 Full data'!E$292)</f>
        <v>0.03</v>
      </c>
    </row>
    <row r="17" spans="1:4" x14ac:dyDescent="0.35">
      <c r="A17" t="s">
        <v>279</v>
      </c>
      <c r="B17" s="11">
        <f>_xlfn.XLOOKUP(1, ('Table 7 Full data'!$A$5:'Table 7 Full data'!$A$292 = $A17)*('Table 7 Full data'!$B$5:'Table 7 Full data'!$B$292 = $B$5),'Table 7 Full data'!C$5:'Table 7 Full data'!C$292)</f>
        <v>395</v>
      </c>
      <c r="C17" s="19">
        <f>_xlfn.XLOOKUP(1, ('Table 7 Full data'!$A$5:'Table 7 Full data'!$A$292 = $A17)*('Table 7 Full data'!$B$5:'Table 7 Full data'!$B$292 = $B$5),'Table 7 Full data'!D$5:'Table 7 Full data'!D$292)</f>
        <v>135422</v>
      </c>
      <c r="D17" s="15">
        <f>_xlfn.XLOOKUP(1, ('Table 7 Full data'!$A$5:'Table 7 Full data'!$A$292 = $A17)*('Table 7 Full data'!$B$5:'Table 7 Full data'!$B$292 = $B$5),'Table 7 Full data'!E$5:'Table 7 Full data'!E$292)</f>
        <v>0.02</v>
      </c>
    </row>
    <row r="18" spans="1:4" x14ac:dyDescent="0.35">
      <c r="A18" t="s">
        <v>280</v>
      </c>
      <c r="B18" s="11">
        <f>_xlfn.XLOOKUP(1, ('Table 7 Full data'!$A$5:'Table 7 Full data'!$A$292 = $A18)*('Table 7 Full data'!$B$5:'Table 7 Full data'!$B$292 = $B$5),'Table 7 Full data'!C$5:'Table 7 Full data'!C$292)</f>
        <v>300</v>
      </c>
      <c r="C18" s="19">
        <f>_xlfn.XLOOKUP(1, ('Table 7 Full data'!$A$5:'Table 7 Full data'!$A$292 = $A18)*('Table 7 Full data'!$B$5:'Table 7 Full data'!$B$292 = $B$5),'Table 7 Full data'!D$5:'Table 7 Full data'!D$292)</f>
        <v>104012</v>
      </c>
      <c r="D18" s="15">
        <f>_xlfn.XLOOKUP(1, ('Table 7 Full data'!$A$5:'Table 7 Full data'!$A$292 = $A18)*('Table 7 Full data'!$B$5:'Table 7 Full data'!$B$292 = $B$5),'Table 7 Full data'!E$5:'Table 7 Full data'!E$292)</f>
        <v>0.02</v>
      </c>
    </row>
    <row r="19" spans="1:4" x14ac:dyDescent="0.35">
      <c r="A19" t="s">
        <v>281</v>
      </c>
      <c r="B19" s="11">
        <f>_xlfn.XLOOKUP(1, ('Table 7 Full data'!$A$5:'Table 7 Full data'!$A$292 = $A19)*('Table 7 Full data'!$B$5:'Table 7 Full data'!$B$292 = $B$5),'Table 7 Full data'!C$5:'Table 7 Full data'!C$292)</f>
        <v>420</v>
      </c>
      <c r="C19" s="19">
        <f>_xlfn.XLOOKUP(1, ('Table 7 Full data'!$A$5:'Table 7 Full data'!$A$292 = $A19)*('Table 7 Full data'!$B$5:'Table 7 Full data'!$B$292 = $B$5),'Table 7 Full data'!D$5:'Table 7 Full data'!D$292)</f>
        <v>144539</v>
      </c>
      <c r="D19" s="15">
        <f>_xlfn.XLOOKUP(1, ('Table 7 Full data'!$A$5:'Table 7 Full data'!$A$292 = $A19)*('Table 7 Full data'!$B$5:'Table 7 Full data'!$B$292 = $B$5),'Table 7 Full data'!E$5:'Table 7 Full data'!E$292)</f>
        <v>0.02</v>
      </c>
    </row>
    <row r="20" spans="1:4" x14ac:dyDescent="0.35">
      <c r="A20" t="s">
        <v>282</v>
      </c>
      <c r="B20" s="11">
        <f>_xlfn.XLOOKUP(1, ('Table 7 Full data'!$A$5:'Table 7 Full data'!$A$292 = $A20)*('Table 7 Full data'!$B$5:'Table 7 Full data'!$B$292 = $B$5),'Table 7 Full data'!C$5:'Table 7 Full data'!C$292)</f>
        <v>595</v>
      </c>
      <c r="C20" s="19">
        <f>_xlfn.XLOOKUP(1, ('Table 7 Full data'!$A$5:'Table 7 Full data'!$A$292 = $A20)*('Table 7 Full data'!$B$5:'Table 7 Full data'!$B$292 = $B$5),'Table 7 Full data'!D$5:'Table 7 Full data'!D$292)</f>
        <v>205207</v>
      </c>
      <c r="D20" s="15">
        <f>_xlfn.XLOOKUP(1, ('Table 7 Full data'!$A$5:'Table 7 Full data'!$A$292 = $A20)*('Table 7 Full data'!$B$5:'Table 7 Full data'!$B$292 = $B$5),'Table 7 Full data'!E$5:'Table 7 Full data'!E$292)</f>
        <v>0.03</v>
      </c>
    </row>
    <row r="21" spans="1:4" x14ac:dyDescent="0.35">
      <c r="A21" t="s">
        <v>283</v>
      </c>
      <c r="B21" s="11">
        <f>_xlfn.XLOOKUP(1, ('Table 7 Full data'!$A$5:'Table 7 Full data'!$A$292 = $A21)*('Table 7 Full data'!$B$5:'Table 7 Full data'!$B$292 = $B$5),'Table 7 Full data'!C$5:'Table 7 Full data'!C$292)</f>
        <v>1320</v>
      </c>
      <c r="C21" s="19">
        <f>_xlfn.XLOOKUP(1, ('Table 7 Full data'!$A$5:'Table 7 Full data'!$A$292 = $A21)*('Table 7 Full data'!$B$5:'Table 7 Full data'!$B$292 = $B$5),'Table 7 Full data'!D$5:'Table 7 Full data'!D$292)</f>
        <v>457003</v>
      </c>
      <c r="D21" s="15">
        <f>_xlfn.XLOOKUP(1, ('Table 7 Full data'!$A$5:'Table 7 Full data'!$A$292 = $A21)*('Table 7 Full data'!$B$5:'Table 7 Full data'!$B$292 = $B$5),'Table 7 Full data'!E$5:'Table 7 Full data'!E$292)</f>
        <v>7.0000000000000007E-2</v>
      </c>
    </row>
    <row r="22" spans="1:4" x14ac:dyDescent="0.35">
      <c r="A22" t="s">
        <v>284</v>
      </c>
      <c r="B22" s="11">
        <f>_xlfn.XLOOKUP(1, ('Table 7 Full data'!$A$5:'Table 7 Full data'!$A$292 = $A22)*('Table 7 Full data'!$B$5:'Table 7 Full data'!$B$292 = $B$5),'Table 7 Full data'!C$5:'Table 7 Full data'!C$292)</f>
        <v>2830</v>
      </c>
      <c r="C22" s="19">
        <f>_xlfn.XLOOKUP(1, ('Table 7 Full data'!$A$5:'Table 7 Full data'!$A$292 = $A22)*('Table 7 Full data'!$B$5:'Table 7 Full data'!$B$292 = $B$5),'Table 7 Full data'!D$5:'Table 7 Full data'!D$292)</f>
        <v>976756</v>
      </c>
      <c r="D22" s="15">
        <f>_xlfn.XLOOKUP(1, ('Table 7 Full data'!$A$5:'Table 7 Full data'!$A$292 = $A22)*('Table 7 Full data'!$B$5:'Table 7 Full data'!$B$292 = $B$5),'Table 7 Full data'!E$5:'Table 7 Full data'!E$292)</f>
        <v>0.15</v>
      </c>
    </row>
    <row r="23" spans="1:4" x14ac:dyDescent="0.35">
      <c r="A23" t="s">
        <v>285</v>
      </c>
      <c r="B23" s="11">
        <f>_xlfn.XLOOKUP(1, ('Table 7 Full data'!$A$5:'Table 7 Full data'!$A$292 = $A23)*('Table 7 Full data'!$B$5:'Table 7 Full data'!$B$292 = $B$5),'Table 7 Full data'!C$5:'Table 7 Full data'!C$292)</f>
        <v>605</v>
      </c>
      <c r="C23" s="19">
        <f>_xlfn.XLOOKUP(1, ('Table 7 Full data'!$A$5:'Table 7 Full data'!$A$292 = $A23)*('Table 7 Full data'!$B$5:'Table 7 Full data'!$B$292 = $B$5),'Table 7 Full data'!D$5:'Table 7 Full data'!D$292)</f>
        <v>205277</v>
      </c>
      <c r="D23" s="15">
        <f>_xlfn.XLOOKUP(1, ('Table 7 Full data'!$A$5:'Table 7 Full data'!$A$292 = $A23)*('Table 7 Full data'!$B$5:'Table 7 Full data'!$B$292 = $B$5),'Table 7 Full data'!E$5:'Table 7 Full data'!E$292)</f>
        <v>0.03</v>
      </c>
    </row>
    <row r="24" spans="1:4" x14ac:dyDescent="0.35">
      <c r="A24" t="s">
        <v>286</v>
      </c>
      <c r="B24" s="11">
        <f>_xlfn.XLOOKUP(1, ('Table 7 Full data'!$A$5:'Table 7 Full data'!$A$292 = $A24)*('Table 7 Full data'!$B$5:'Table 7 Full data'!$B$292 = $B$5),'Table 7 Full data'!C$5:'Table 7 Full data'!C$292)</f>
        <v>490</v>
      </c>
      <c r="C24" s="19">
        <f>_xlfn.XLOOKUP(1, ('Table 7 Full data'!$A$5:'Table 7 Full data'!$A$292 = $A24)*('Table 7 Full data'!$B$5:'Table 7 Full data'!$B$292 = $B$5),'Table 7 Full data'!D$5:'Table 7 Full data'!D$292)</f>
        <v>164934</v>
      </c>
      <c r="D24" s="15">
        <f>_xlfn.XLOOKUP(1, ('Table 7 Full data'!$A$5:'Table 7 Full data'!$A$292 = $A24)*('Table 7 Full data'!$B$5:'Table 7 Full data'!$B$292 = $B$5),'Table 7 Full data'!E$5:'Table 7 Full data'!E$292)</f>
        <v>0.03</v>
      </c>
    </row>
    <row r="25" spans="1:4" x14ac:dyDescent="0.35">
      <c r="A25" t="s">
        <v>287</v>
      </c>
      <c r="B25" s="11">
        <f>_xlfn.XLOOKUP(1, ('Table 7 Full data'!$A$5:'Table 7 Full data'!$A$292 = $A25)*('Table 7 Full data'!$B$5:'Table 7 Full data'!$B$292 = $B$5),'Table 7 Full data'!C$5:'Table 7 Full data'!C$292)</f>
        <v>325</v>
      </c>
      <c r="C25" s="19">
        <f>_xlfn.XLOOKUP(1, ('Table 7 Full data'!$A$5:'Table 7 Full data'!$A$292 = $A25)*('Table 7 Full data'!$B$5:'Table 7 Full data'!$B$292 = $B$5),'Table 7 Full data'!D$5:'Table 7 Full data'!D$292)</f>
        <v>111998</v>
      </c>
      <c r="D25" s="15">
        <f>_xlfn.XLOOKUP(1, ('Table 7 Full data'!$A$5:'Table 7 Full data'!$A$292 = $A25)*('Table 7 Full data'!$B$5:'Table 7 Full data'!$B$292 = $B$5),'Table 7 Full data'!E$5:'Table 7 Full data'!E$292)</f>
        <v>0.02</v>
      </c>
    </row>
    <row r="26" spans="1:4" x14ac:dyDescent="0.35">
      <c r="A26" t="s">
        <v>288</v>
      </c>
      <c r="B26" s="11">
        <f>_xlfn.XLOOKUP(1, ('Table 7 Full data'!$A$5:'Table 7 Full data'!$A$292 = $A26)*('Table 7 Full data'!$B$5:'Table 7 Full data'!$B$292 = $B$5),'Table 7 Full data'!C$5:'Table 7 Full data'!C$292)</f>
        <v>180</v>
      </c>
      <c r="C26" s="19">
        <f>_xlfn.XLOOKUP(1, ('Table 7 Full data'!$A$5:'Table 7 Full data'!$A$292 = $A26)*('Table 7 Full data'!$B$5:'Table 7 Full data'!$B$292 = $B$5),'Table 7 Full data'!D$5:'Table 7 Full data'!D$292)</f>
        <v>62944</v>
      </c>
      <c r="D26" s="15">
        <f>_xlfn.XLOOKUP(1, ('Table 7 Full data'!$A$5:'Table 7 Full data'!$A$292 = $A26)*('Table 7 Full data'!$B$5:'Table 7 Full data'!$B$292 = $B$5),'Table 7 Full data'!E$5:'Table 7 Full data'!E$292)</f>
        <v>0.01</v>
      </c>
    </row>
    <row r="27" spans="1:4" x14ac:dyDescent="0.35">
      <c r="A27" t="s">
        <v>289</v>
      </c>
      <c r="B27" s="11">
        <f>_xlfn.XLOOKUP(1, ('Table 7 Full data'!$A$5:'Table 7 Full data'!$A$292 = $A27)*('Table 7 Full data'!$B$5:'Table 7 Full data'!$B$292 = $B$5),'Table 7 Full data'!C$5:'Table 7 Full data'!C$292)</f>
        <v>45</v>
      </c>
      <c r="C27" s="19">
        <f>_xlfn.XLOOKUP(1, ('Table 7 Full data'!$A$5:'Table 7 Full data'!$A$292 = $A27)*('Table 7 Full data'!$B$5:'Table 7 Full data'!$B$292 = $B$5),'Table 7 Full data'!D$5:'Table 7 Full data'!D$292)</f>
        <v>15009</v>
      </c>
      <c r="D27" s="15">
        <f>_xlfn.XLOOKUP(1, ('Table 7 Full data'!$A$5:'Table 7 Full data'!$A$292 = $A27)*('Table 7 Full data'!$B$5:'Table 7 Full data'!$B$292 = $B$5),'Table 7 Full data'!E$5:'Table 7 Full data'!E$292)</f>
        <v>0</v>
      </c>
    </row>
    <row r="28" spans="1:4" x14ac:dyDescent="0.35">
      <c r="A28" t="s">
        <v>290</v>
      </c>
      <c r="B28" s="11">
        <f>_xlfn.XLOOKUP(1, ('Table 7 Full data'!$A$5:'Table 7 Full data'!$A$292 = $A28)*('Table 7 Full data'!$B$5:'Table 7 Full data'!$B$292 = $B$5),'Table 7 Full data'!C$5:'Table 7 Full data'!C$292)</f>
        <v>780</v>
      </c>
      <c r="C28" s="19">
        <f>_xlfn.XLOOKUP(1, ('Table 7 Full data'!$A$5:'Table 7 Full data'!$A$292 = $A28)*('Table 7 Full data'!$B$5:'Table 7 Full data'!$B$292 = $B$5),'Table 7 Full data'!D$5:'Table 7 Full data'!D$292)</f>
        <v>271075</v>
      </c>
      <c r="D28" s="15">
        <f>_xlfn.XLOOKUP(1, ('Table 7 Full data'!$A$5:'Table 7 Full data'!$A$292 = $A28)*('Table 7 Full data'!$B$5:'Table 7 Full data'!$B$292 = $B$5),'Table 7 Full data'!E$5:'Table 7 Full data'!E$292)</f>
        <v>0.04</v>
      </c>
    </row>
    <row r="29" spans="1:4" x14ac:dyDescent="0.35">
      <c r="A29" t="s">
        <v>291</v>
      </c>
      <c r="B29" s="11">
        <f>_xlfn.XLOOKUP(1, ('Table 7 Full data'!$A$5:'Table 7 Full data'!$A$292 = $A29)*('Table 7 Full data'!$B$5:'Table 7 Full data'!$B$292 = $B$5),'Table 7 Full data'!C$5:'Table 7 Full data'!C$292)</f>
        <v>1575</v>
      </c>
      <c r="C29" s="19">
        <f>_xlfn.XLOOKUP(1, ('Table 7 Full data'!$A$5:'Table 7 Full data'!$A$292 = $A29)*('Table 7 Full data'!$B$5:'Table 7 Full data'!$B$292 = $B$5),'Table 7 Full data'!D$5:'Table 7 Full data'!D$292)</f>
        <v>544749</v>
      </c>
      <c r="D29" s="15">
        <f>_xlfn.XLOOKUP(1, ('Table 7 Full data'!$A$5:'Table 7 Full data'!$A$292 = $A29)*('Table 7 Full data'!$B$5:'Table 7 Full data'!$B$292 = $B$5),'Table 7 Full data'!E$5:'Table 7 Full data'!E$292)</f>
        <v>0.08</v>
      </c>
    </row>
    <row r="30" spans="1:4" x14ac:dyDescent="0.35">
      <c r="A30" t="s">
        <v>292</v>
      </c>
      <c r="B30" s="11">
        <f>_xlfn.XLOOKUP(1, ('Table 7 Full data'!$A$5:'Table 7 Full data'!$A$292 = $A30)*('Table 7 Full data'!$B$5:'Table 7 Full data'!$B$292 = $B$5),'Table 7 Full data'!C$5:'Table 7 Full data'!C$292)</f>
        <v>25</v>
      </c>
      <c r="C30" s="19">
        <f>_xlfn.XLOOKUP(1, ('Table 7 Full data'!$A$5:'Table 7 Full data'!$A$292 = $A30)*('Table 7 Full data'!$B$5:'Table 7 Full data'!$B$292 = $B$5),'Table 7 Full data'!D$5:'Table 7 Full data'!D$292)</f>
        <v>8451</v>
      </c>
      <c r="D30" s="15">
        <f>_xlfn.XLOOKUP(1, ('Table 7 Full data'!$A$5:'Table 7 Full data'!$A$292 = $A30)*('Table 7 Full data'!$B$5:'Table 7 Full data'!$B$292 = $B$5),'Table 7 Full data'!E$5:'Table 7 Full data'!E$292)</f>
        <v>0</v>
      </c>
    </row>
    <row r="31" spans="1:4" x14ac:dyDescent="0.35">
      <c r="A31" t="s">
        <v>293</v>
      </c>
      <c r="B31" s="11">
        <f>_xlfn.XLOOKUP(1, ('Table 7 Full data'!$A$5:'Table 7 Full data'!$A$292 = $A31)*('Table 7 Full data'!$B$5:'Table 7 Full data'!$B$292 = $B$5),'Table 7 Full data'!C$5:'Table 7 Full data'!C$292)</f>
        <v>495</v>
      </c>
      <c r="C31" s="19">
        <f>_xlfn.XLOOKUP(1, ('Table 7 Full data'!$A$5:'Table 7 Full data'!$A$292 = $A31)*('Table 7 Full data'!$B$5:'Table 7 Full data'!$B$292 = $B$5),'Table 7 Full data'!D$5:'Table 7 Full data'!D$292)</f>
        <v>169320</v>
      </c>
      <c r="D31" s="15">
        <f>_xlfn.XLOOKUP(1, ('Table 7 Full data'!$A$5:'Table 7 Full data'!$A$292 = $A31)*('Table 7 Full data'!$B$5:'Table 7 Full data'!$B$292 = $B$5),'Table 7 Full data'!E$5:'Table 7 Full data'!E$292)</f>
        <v>0.03</v>
      </c>
    </row>
    <row r="32" spans="1:4" x14ac:dyDescent="0.35">
      <c r="A32" t="s">
        <v>294</v>
      </c>
      <c r="B32" s="11">
        <f>_xlfn.XLOOKUP(1, ('Table 7 Full data'!$A$5:'Table 7 Full data'!$A$292 = $A32)*('Table 7 Full data'!$B$5:'Table 7 Full data'!$B$292 = $B$5),'Table 7 Full data'!C$5:'Table 7 Full data'!C$292)</f>
        <v>725</v>
      </c>
      <c r="C32" s="19">
        <f>_xlfn.XLOOKUP(1, ('Table 7 Full data'!$A$5:'Table 7 Full data'!$A$292 = $A32)*('Table 7 Full data'!$B$5:'Table 7 Full data'!$B$292 = $B$5),'Table 7 Full data'!D$5:'Table 7 Full data'!D$292)</f>
        <v>249373</v>
      </c>
      <c r="D32" s="15">
        <f>_xlfn.XLOOKUP(1, ('Table 7 Full data'!$A$5:'Table 7 Full data'!$A$292 = $A32)*('Table 7 Full data'!$B$5:'Table 7 Full data'!$B$292 = $B$5),'Table 7 Full data'!E$5:'Table 7 Full data'!E$292)</f>
        <v>0.04</v>
      </c>
    </row>
    <row r="33" spans="1:4" x14ac:dyDescent="0.35">
      <c r="A33" t="s">
        <v>295</v>
      </c>
      <c r="B33" s="11">
        <f>_xlfn.XLOOKUP(1, ('Table 7 Full data'!$A$5:'Table 7 Full data'!$A$292 = $A33)*('Table 7 Full data'!$B$5:'Table 7 Full data'!$B$292 = $B$5),'Table 7 Full data'!C$5:'Table 7 Full data'!C$292)</f>
        <v>205</v>
      </c>
      <c r="C33" s="19">
        <f>_xlfn.XLOOKUP(1, ('Table 7 Full data'!$A$5:'Table 7 Full data'!$A$292 = $A33)*('Table 7 Full data'!$B$5:'Table 7 Full data'!$B$292 = $B$5),'Table 7 Full data'!D$5:'Table 7 Full data'!D$292)</f>
        <v>70510</v>
      </c>
      <c r="D33" s="15">
        <f>_xlfn.XLOOKUP(1, ('Table 7 Full data'!$A$5:'Table 7 Full data'!$A$292 = $A33)*('Table 7 Full data'!$B$5:'Table 7 Full data'!$B$292 = $B$5),'Table 7 Full data'!E$5:'Table 7 Full data'!E$292)</f>
        <v>0.01</v>
      </c>
    </row>
    <row r="34" spans="1:4" x14ac:dyDescent="0.35">
      <c r="A34" t="s">
        <v>296</v>
      </c>
      <c r="B34" s="11">
        <f>_xlfn.XLOOKUP(1, ('Table 7 Full data'!$A$5:'Table 7 Full data'!$A$292 = $A34)*('Table 7 Full data'!$B$5:'Table 7 Full data'!$B$292 = $B$5),'Table 7 Full data'!C$5:'Table 7 Full data'!C$292)</f>
        <v>30</v>
      </c>
      <c r="C34" s="19">
        <f>_xlfn.XLOOKUP(1, ('Table 7 Full data'!$A$5:'Table 7 Full data'!$A$292 = $A34)*('Table 7 Full data'!$B$5:'Table 7 Full data'!$B$292 = $B$5),'Table 7 Full data'!D$5:'Table 7 Full data'!D$292)</f>
        <v>10307</v>
      </c>
      <c r="D34" s="15">
        <f>_xlfn.XLOOKUP(1, ('Table 7 Full data'!$A$5:'Table 7 Full data'!$A$292 = $A34)*('Table 7 Full data'!$B$5:'Table 7 Full data'!$B$292 = $B$5),'Table 7 Full data'!E$5:'Table 7 Full data'!E$292)</f>
        <v>0</v>
      </c>
    </row>
    <row r="35" spans="1:4" x14ac:dyDescent="0.35">
      <c r="A35" t="s">
        <v>297</v>
      </c>
      <c r="B35" s="11">
        <f>_xlfn.XLOOKUP(1, ('Table 7 Full data'!$A$5:'Table 7 Full data'!$A$292 = $A35)*('Table 7 Full data'!$B$5:'Table 7 Full data'!$B$292 = $B$5),'Table 7 Full data'!C$5:'Table 7 Full data'!C$292)</f>
        <v>385</v>
      </c>
      <c r="C35" s="19">
        <f>_xlfn.XLOOKUP(1, ('Table 7 Full data'!$A$5:'Table 7 Full data'!$A$292 = $A35)*('Table 7 Full data'!$B$5:'Table 7 Full data'!$B$292 = $B$5),'Table 7 Full data'!D$5:'Table 7 Full data'!D$292)</f>
        <v>132483</v>
      </c>
      <c r="D35" s="15">
        <f>_xlfn.XLOOKUP(1, ('Table 7 Full data'!$A$5:'Table 7 Full data'!$A$292 = $A35)*('Table 7 Full data'!$B$5:'Table 7 Full data'!$B$292 = $B$5),'Table 7 Full data'!E$5:'Table 7 Full data'!E$292)</f>
        <v>0.02</v>
      </c>
    </row>
    <row r="36" spans="1:4" x14ac:dyDescent="0.35">
      <c r="A36" t="s">
        <v>298</v>
      </c>
      <c r="B36" s="11">
        <f>_xlfn.XLOOKUP(1, ('Table 7 Full data'!$A$5:'Table 7 Full data'!$A$292 = $A36)*('Table 7 Full data'!$B$5:'Table 7 Full data'!$B$292 = $B$5),'Table 7 Full data'!C$5:'Table 7 Full data'!C$292)</f>
        <v>1110</v>
      </c>
      <c r="C36" s="19">
        <f>_xlfn.XLOOKUP(1, ('Table 7 Full data'!$A$5:'Table 7 Full data'!$A$292 = $A36)*('Table 7 Full data'!$B$5:'Table 7 Full data'!$B$292 = $B$5),'Table 7 Full data'!D$5:'Table 7 Full data'!D$292)</f>
        <v>385497</v>
      </c>
      <c r="D36" s="15">
        <f>_xlfn.XLOOKUP(1, ('Table 7 Full data'!$A$5:'Table 7 Full data'!$A$292 = $A36)*('Table 7 Full data'!$B$5:'Table 7 Full data'!$B$292 = $B$5),'Table 7 Full data'!E$5:'Table 7 Full data'!E$292)</f>
        <v>0.06</v>
      </c>
    </row>
    <row r="37" spans="1:4" x14ac:dyDescent="0.35">
      <c r="A37" t="s">
        <v>299</v>
      </c>
      <c r="B37" s="11">
        <f>_xlfn.XLOOKUP(1, ('Table 7 Full data'!$A$5:'Table 7 Full data'!$A$292 = $A37)*('Table 7 Full data'!$B$5:'Table 7 Full data'!$B$292 = $B$5),'Table 7 Full data'!C$5:'Table 7 Full data'!C$292)</f>
        <v>295</v>
      </c>
      <c r="C37" s="19">
        <f>_xlfn.XLOOKUP(1, ('Table 7 Full data'!$A$5:'Table 7 Full data'!$A$292 = $A37)*('Table 7 Full data'!$B$5:'Table 7 Full data'!$B$292 = $B$5),'Table 7 Full data'!D$5:'Table 7 Full data'!D$292)</f>
        <v>100414</v>
      </c>
      <c r="D37" s="15">
        <f>_xlfn.XLOOKUP(1, ('Table 7 Full data'!$A$5:'Table 7 Full data'!$A$292 = $A37)*('Table 7 Full data'!$B$5:'Table 7 Full data'!$B$292 = $B$5),'Table 7 Full data'!E$5:'Table 7 Full data'!E$292)</f>
        <v>0.02</v>
      </c>
    </row>
    <row r="38" spans="1:4" x14ac:dyDescent="0.35">
      <c r="A38" t="s">
        <v>300</v>
      </c>
      <c r="B38" s="11">
        <f>_xlfn.XLOOKUP(1, ('Table 7 Full data'!$A$5:'Table 7 Full data'!$A$292 = $A38)*('Table 7 Full data'!$B$5:'Table 7 Full data'!$B$292 = $B$5),'Table 7 Full data'!C$5:'Table 7 Full data'!C$292)</f>
        <v>385</v>
      </c>
      <c r="C38" s="19">
        <f>_xlfn.XLOOKUP(1, ('Table 7 Full data'!$A$5:'Table 7 Full data'!$A$292 = $A38)*('Table 7 Full data'!$B$5:'Table 7 Full data'!$B$292 = $B$5),'Table 7 Full data'!D$5:'Table 7 Full data'!D$292)</f>
        <v>133347</v>
      </c>
      <c r="D38" s="15">
        <f>_xlfn.XLOOKUP(1, ('Table 7 Full data'!$A$5:'Table 7 Full data'!$A$292 = $A38)*('Table 7 Full data'!$B$5:'Table 7 Full data'!$B$292 = $B$5),'Table 7 Full data'!E$5:'Table 7 Full data'!E$292)</f>
        <v>0.02</v>
      </c>
    </row>
    <row r="39" spans="1:4" x14ac:dyDescent="0.35">
      <c r="A39" t="s">
        <v>301</v>
      </c>
      <c r="B39" s="11">
        <f>_xlfn.XLOOKUP(1, ('Table 7 Full data'!$A$5:'Table 7 Full data'!$A$292 = $A39)*('Table 7 Full data'!$B$5:'Table 7 Full data'!$B$292 = $B$5),'Table 7 Full data'!C$5:'Table 7 Full data'!C$292)</f>
        <v>765</v>
      </c>
      <c r="C39" s="19">
        <f>_xlfn.XLOOKUP(1, ('Table 7 Full data'!$A$5:'Table 7 Full data'!$A$292 = $A39)*('Table 7 Full data'!$B$5:'Table 7 Full data'!$B$292 = $B$5),'Table 7 Full data'!D$5:'Table 7 Full data'!D$292)</f>
        <v>265166</v>
      </c>
      <c r="D39" s="15">
        <f>_xlfn.XLOOKUP(1, ('Table 7 Full data'!$A$5:'Table 7 Full data'!$A$292 = $A39)*('Table 7 Full data'!$B$5:'Table 7 Full data'!$B$292 = $B$5),'Table 7 Full data'!E$5:'Table 7 Full data'!E$292)</f>
        <v>0.04</v>
      </c>
    </row>
    <row r="40" spans="1:4" x14ac:dyDescent="0.35">
      <c r="A40" t="s">
        <v>302</v>
      </c>
      <c r="B40" s="11">
        <f>_xlfn.XLOOKUP(1, ('Table 7 Full data'!$A$5:'Table 7 Full data'!$A$292 = $A40)*('Table 7 Full data'!$B$5:'Table 7 Full data'!$B$292 = $B$5),'Table 7 Full data'!C$5:'Table 7 Full data'!C$292)</f>
        <v>5</v>
      </c>
      <c r="C40" s="19">
        <f>_xlfn.XLOOKUP(1, ('Table 7 Full data'!$A$5:'Table 7 Full data'!$A$292 = $A40)*('Table 7 Full data'!$B$5:'Table 7 Full data'!$B$292 = $B$5),'Table 7 Full data'!D$5:'Table 7 Full data'!D$292)</f>
        <v>1107</v>
      </c>
      <c r="D40" s="15">
        <f>_xlfn.XLOOKUP(1, ('Table 7 Full data'!$A$5:'Table 7 Full data'!$A$292 = $A40)*('Table 7 Full data'!$B$5:'Table 7 Full data'!$B$292 = $B$5),'Table 7 Full data'!E$5:'Table 7 Full data'!E$292)</f>
        <v>0</v>
      </c>
    </row>
    <row r="41" spans="1:4" x14ac:dyDescent="0.35">
      <c r="A41" t="s">
        <v>303</v>
      </c>
      <c r="B41" s="11">
        <f>_xlfn.XLOOKUP(1, ('Table 7 Full data'!$A$5:'Table 7 Full data'!$A$292 = $A41)*('Table 7 Full data'!$B$5:'Table 7 Full data'!$B$292 = $B$5),'Table 7 Full data'!C$5:'Table 7 Full data'!C$292)</f>
        <v>15</v>
      </c>
      <c r="C41" s="19">
        <f>_xlfn.XLOOKUP(1, ('Table 7 Full data'!$A$5:'Table 7 Full data'!$A$292 = $A41)*('Table 7 Full data'!$B$5:'Table 7 Full data'!$B$292 = $B$5),'Table 7 Full data'!D$5:'Table 7 Full data'!D$292)</f>
        <v>5585</v>
      </c>
      <c r="D41" s="15">
        <f>_xlfn.XLOOKUP(1, ('Table 7 Full data'!$A$5:'Table 7 Full data'!$A$292 = $A41)*('Table 7 Full data'!$B$5:'Table 7 Full data'!$B$292 = $B$5),'Table 7 Full data'!E$5:'Table 7 Full data'!E$292)</f>
        <v>0</v>
      </c>
    </row>
    <row r="42" spans="1:4" x14ac:dyDescent="0.35">
      <c r="A42" t="s">
        <v>304</v>
      </c>
      <c r="B42" s="11">
        <f>_xlfn.XLOOKUP(1, ('Table 7 Full data'!$A$5:'Table 7 Full data'!$A$292 = $A42)*('Table 7 Full data'!$B$5:'Table 7 Full data'!$B$292 = $B$5),'Table 7 Full data'!C$5:'Table 7 Full data'!C$292)</f>
        <v>5</v>
      </c>
      <c r="C42" s="19">
        <f>_xlfn.XLOOKUP(1, ('Table 7 Full data'!$A$5:'Table 7 Full data'!$A$292 = $A42)*('Table 7 Full data'!$B$5:'Table 7 Full data'!$B$292 = $B$5),'Table 7 Full data'!D$5:'Table 7 Full data'!D$292)</f>
        <v>1313</v>
      </c>
      <c r="D42" s="15">
        <f>_xlfn.XLOOKUP(1, ('Table 7 Full data'!$A$5:'Table 7 Full data'!$A$292 = $A42)*('Table 7 Full data'!$B$5:'Table 7 Full data'!$B$292 = $B$5),'Table 7 Full data'!E$5:'Table 7 Full data'!E$292)</f>
        <v>0</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'Financial year lookup'!A3:A10</xm:f>
          </x14:formula1>
          <xm:sqref>B5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3"/>
  <sheetViews>
    <sheetView workbookViewId="0"/>
  </sheetViews>
  <sheetFormatPr defaultColWidth="10.6640625" defaultRowHeight="15.5" x14ac:dyDescent="0.35"/>
  <cols>
    <col min="1" max="1" width="24.4140625" customWidth="1"/>
    <col min="2" max="2" width="14.9140625" customWidth="1"/>
    <col min="3" max="3" width="16.6640625" customWidth="1"/>
  </cols>
  <sheetData>
    <row r="1" spans="1:3" ht="21" x14ac:dyDescent="0.5">
      <c r="A1" s="1" t="s">
        <v>10</v>
      </c>
    </row>
    <row r="2" spans="1:3" x14ac:dyDescent="0.35">
      <c r="A2" t="s">
        <v>53</v>
      </c>
    </row>
    <row r="3" spans="1:3" x14ac:dyDescent="0.35">
      <c r="A3" t="s">
        <v>42</v>
      </c>
    </row>
    <row r="4" spans="1:3" ht="50" customHeight="1" x14ac:dyDescent="0.35">
      <c r="A4" s="2" t="s">
        <v>326</v>
      </c>
      <c r="B4" s="2" t="s">
        <v>327</v>
      </c>
      <c r="C4" s="2" t="s">
        <v>328</v>
      </c>
    </row>
    <row r="5" spans="1:3" x14ac:dyDescent="0.35">
      <c r="A5" s="7" t="s">
        <v>176</v>
      </c>
      <c r="B5" s="10">
        <v>18805</v>
      </c>
      <c r="C5" s="18">
        <v>6486850</v>
      </c>
    </row>
    <row r="6" spans="1:3" x14ac:dyDescent="0.35">
      <c r="A6" t="s">
        <v>358</v>
      </c>
      <c r="B6" s="11">
        <v>225</v>
      </c>
      <c r="C6" s="19">
        <v>66900</v>
      </c>
    </row>
    <row r="7" spans="1:3" x14ac:dyDescent="0.35">
      <c r="A7" t="s">
        <v>179</v>
      </c>
      <c r="B7" s="11">
        <v>230</v>
      </c>
      <c r="C7" s="19">
        <v>69600</v>
      </c>
    </row>
    <row r="8" spans="1:3" x14ac:dyDescent="0.35">
      <c r="A8" t="s">
        <v>180</v>
      </c>
      <c r="B8" s="11">
        <v>315</v>
      </c>
      <c r="C8" s="19">
        <v>94800</v>
      </c>
    </row>
    <row r="9" spans="1:3" x14ac:dyDescent="0.35">
      <c r="A9" t="s">
        <v>181</v>
      </c>
      <c r="B9" s="11">
        <v>185</v>
      </c>
      <c r="C9" s="19">
        <v>55800</v>
      </c>
    </row>
    <row r="10" spans="1:3" x14ac:dyDescent="0.35">
      <c r="A10" t="s">
        <v>182</v>
      </c>
      <c r="B10" s="11">
        <v>175</v>
      </c>
      <c r="C10" s="19">
        <v>52800</v>
      </c>
    </row>
    <row r="11" spans="1:3" x14ac:dyDescent="0.35">
      <c r="A11" t="s">
        <v>183</v>
      </c>
      <c r="B11" s="11">
        <v>110</v>
      </c>
      <c r="C11" s="19">
        <v>32777</v>
      </c>
    </row>
    <row r="12" spans="1:3" x14ac:dyDescent="0.35">
      <c r="A12" t="s">
        <v>184</v>
      </c>
      <c r="B12" s="11">
        <v>120</v>
      </c>
      <c r="C12" s="19">
        <v>35803</v>
      </c>
    </row>
    <row r="13" spans="1:3" x14ac:dyDescent="0.35">
      <c r="A13" t="s">
        <v>185</v>
      </c>
      <c r="B13" s="11">
        <v>145</v>
      </c>
      <c r="C13" s="19">
        <v>44432</v>
      </c>
    </row>
    <row r="14" spans="1:3" x14ac:dyDescent="0.35">
      <c r="A14" t="s">
        <v>186</v>
      </c>
      <c r="B14" s="11">
        <v>120</v>
      </c>
      <c r="C14" s="19">
        <v>37141</v>
      </c>
    </row>
    <row r="15" spans="1:3" x14ac:dyDescent="0.35">
      <c r="A15" t="s">
        <v>187</v>
      </c>
      <c r="B15" s="11">
        <v>130</v>
      </c>
      <c r="C15" s="19">
        <v>40258</v>
      </c>
    </row>
    <row r="16" spans="1:3" x14ac:dyDescent="0.35">
      <c r="A16" t="s">
        <v>188</v>
      </c>
      <c r="B16" s="11">
        <v>135</v>
      </c>
      <c r="C16" s="19">
        <v>41173</v>
      </c>
    </row>
    <row r="17" spans="1:3" x14ac:dyDescent="0.35">
      <c r="A17" t="s">
        <v>189</v>
      </c>
      <c r="B17" s="11">
        <v>105</v>
      </c>
      <c r="C17" s="19">
        <v>32036</v>
      </c>
    </row>
    <row r="18" spans="1:3" x14ac:dyDescent="0.35">
      <c r="A18" t="s">
        <v>190</v>
      </c>
      <c r="B18" s="11">
        <v>195</v>
      </c>
      <c r="C18" s="19">
        <v>60105</v>
      </c>
    </row>
    <row r="19" spans="1:3" x14ac:dyDescent="0.35">
      <c r="A19" t="s">
        <v>191</v>
      </c>
      <c r="B19" s="11">
        <v>315</v>
      </c>
      <c r="C19" s="19">
        <v>96107</v>
      </c>
    </row>
    <row r="20" spans="1:3" x14ac:dyDescent="0.35">
      <c r="A20" t="s">
        <v>192</v>
      </c>
      <c r="B20" s="11">
        <v>335</v>
      </c>
      <c r="C20" s="19">
        <v>101903</v>
      </c>
    </row>
    <row r="21" spans="1:3" x14ac:dyDescent="0.35">
      <c r="A21" t="s">
        <v>193</v>
      </c>
      <c r="B21" s="11">
        <v>225</v>
      </c>
      <c r="C21" s="19">
        <v>68648</v>
      </c>
    </row>
    <row r="22" spans="1:3" x14ac:dyDescent="0.35">
      <c r="A22" t="s">
        <v>194</v>
      </c>
      <c r="B22" s="11">
        <v>340</v>
      </c>
      <c r="C22" s="19">
        <v>104344</v>
      </c>
    </row>
    <row r="23" spans="1:3" x14ac:dyDescent="0.35">
      <c r="A23" t="s">
        <v>195</v>
      </c>
      <c r="B23" s="11">
        <v>200</v>
      </c>
      <c r="C23" s="19">
        <v>61810</v>
      </c>
    </row>
    <row r="24" spans="1:3" x14ac:dyDescent="0.35">
      <c r="A24" t="s">
        <v>196</v>
      </c>
      <c r="B24" s="11">
        <v>155</v>
      </c>
      <c r="C24" s="19">
        <v>47675</v>
      </c>
    </row>
    <row r="25" spans="1:3" x14ac:dyDescent="0.35">
      <c r="A25" t="s">
        <v>197</v>
      </c>
      <c r="B25" s="11">
        <v>145</v>
      </c>
      <c r="C25" s="19">
        <v>45265</v>
      </c>
    </row>
    <row r="26" spans="1:3" x14ac:dyDescent="0.35">
      <c r="A26" t="s">
        <v>198</v>
      </c>
      <c r="B26" s="11">
        <v>210</v>
      </c>
      <c r="C26" s="19">
        <v>65007</v>
      </c>
    </row>
    <row r="27" spans="1:3" x14ac:dyDescent="0.35">
      <c r="A27" t="s">
        <v>199</v>
      </c>
      <c r="B27" s="11">
        <v>200</v>
      </c>
      <c r="C27" s="19">
        <v>62231</v>
      </c>
    </row>
    <row r="28" spans="1:3" x14ac:dyDescent="0.35">
      <c r="A28" t="s">
        <v>200</v>
      </c>
      <c r="B28" s="11">
        <v>205</v>
      </c>
      <c r="C28" s="19">
        <v>63458</v>
      </c>
    </row>
    <row r="29" spans="1:3" x14ac:dyDescent="0.35">
      <c r="A29" t="s">
        <v>201</v>
      </c>
      <c r="B29" s="11">
        <v>125</v>
      </c>
      <c r="C29" s="19">
        <v>38516</v>
      </c>
    </row>
    <row r="30" spans="1:3" x14ac:dyDescent="0.35">
      <c r="A30" t="s">
        <v>202</v>
      </c>
      <c r="B30" s="11">
        <v>175</v>
      </c>
      <c r="C30" s="19">
        <v>53310</v>
      </c>
    </row>
    <row r="31" spans="1:3" x14ac:dyDescent="0.35">
      <c r="A31" t="s">
        <v>203</v>
      </c>
      <c r="B31" s="11">
        <v>160</v>
      </c>
      <c r="C31" s="19">
        <v>49304</v>
      </c>
    </row>
    <row r="32" spans="1:3" x14ac:dyDescent="0.35">
      <c r="A32" t="s">
        <v>204</v>
      </c>
      <c r="B32" s="11">
        <v>285</v>
      </c>
      <c r="C32" s="19">
        <v>88131</v>
      </c>
    </row>
    <row r="33" spans="1:3" x14ac:dyDescent="0.35">
      <c r="A33" t="s">
        <v>205</v>
      </c>
      <c r="B33" s="11">
        <v>305</v>
      </c>
      <c r="C33" s="19">
        <v>93369</v>
      </c>
    </row>
    <row r="34" spans="1:3" x14ac:dyDescent="0.35">
      <c r="A34" t="s">
        <v>206</v>
      </c>
      <c r="B34" s="11">
        <v>210</v>
      </c>
      <c r="C34" s="19">
        <v>64711</v>
      </c>
    </row>
    <row r="35" spans="1:3" x14ac:dyDescent="0.35">
      <c r="A35" t="s">
        <v>207</v>
      </c>
      <c r="B35" s="11">
        <v>250</v>
      </c>
      <c r="C35" s="19">
        <v>76729</v>
      </c>
    </row>
    <row r="36" spans="1:3" x14ac:dyDescent="0.35">
      <c r="A36" t="s">
        <v>208</v>
      </c>
      <c r="B36" s="11">
        <v>245</v>
      </c>
      <c r="C36" s="19">
        <v>76860</v>
      </c>
    </row>
    <row r="37" spans="1:3" x14ac:dyDescent="0.35">
      <c r="A37" t="s">
        <v>209</v>
      </c>
      <c r="B37" s="11">
        <v>225</v>
      </c>
      <c r="C37" s="19">
        <v>73845</v>
      </c>
    </row>
    <row r="38" spans="1:3" x14ac:dyDescent="0.35">
      <c r="A38" t="s">
        <v>210</v>
      </c>
      <c r="B38" s="11">
        <v>220</v>
      </c>
      <c r="C38" s="19">
        <v>71789</v>
      </c>
    </row>
    <row r="39" spans="1:3" x14ac:dyDescent="0.35">
      <c r="A39" t="s">
        <v>211</v>
      </c>
      <c r="B39" s="11">
        <v>220</v>
      </c>
      <c r="C39" s="19">
        <v>71154</v>
      </c>
    </row>
    <row r="40" spans="1:3" x14ac:dyDescent="0.35">
      <c r="A40" t="s">
        <v>212</v>
      </c>
      <c r="B40" s="11">
        <v>240</v>
      </c>
      <c r="C40" s="19">
        <v>78014</v>
      </c>
    </row>
    <row r="41" spans="1:3" x14ac:dyDescent="0.35">
      <c r="A41" t="s">
        <v>213</v>
      </c>
      <c r="B41" s="11">
        <v>230</v>
      </c>
      <c r="C41" s="19">
        <v>75783</v>
      </c>
    </row>
    <row r="42" spans="1:3" x14ac:dyDescent="0.35">
      <c r="A42" t="s">
        <v>214</v>
      </c>
      <c r="B42" s="11">
        <v>210</v>
      </c>
      <c r="C42" s="19">
        <v>67906</v>
      </c>
    </row>
    <row r="43" spans="1:3" x14ac:dyDescent="0.35">
      <c r="A43" t="s">
        <v>215</v>
      </c>
      <c r="B43" s="11">
        <v>170</v>
      </c>
      <c r="C43" s="19">
        <v>55204</v>
      </c>
    </row>
    <row r="44" spans="1:3" x14ac:dyDescent="0.35">
      <c r="A44" t="s">
        <v>216</v>
      </c>
      <c r="B44" s="11">
        <v>165</v>
      </c>
      <c r="C44" s="19">
        <v>53897</v>
      </c>
    </row>
    <row r="45" spans="1:3" x14ac:dyDescent="0.35">
      <c r="A45" t="s">
        <v>217</v>
      </c>
      <c r="B45" s="11">
        <v>190</v>
      </c>
      <c r="C45" s="19">
        <v>61410</v>
      </c>
    </row>
    <row r="46" spans="1:3" x14ac:dyDescent="0.35">
      <c r="A46" t="s">
        <v>218</v>
      </c>
      <c r="B46" s="11">
        <v>285</v>
      </c>
      <c r="C46" s="19">
        <v>93749</v>
      </c>
    </row>
    <row r="47" spans="1:3" x14ac:dyDescent="0.35">
      <c r="A47" t="s">
        <v>219</v>
      </c>
      <c r="B47" s="11">
        <v>130</v>
      </c>
      <c r="C47" s="19">
        <v>41811</v>
      </c>
    </row>
    <row r="48" spans="1:3" x14ac:dyDescent="0.35">
      <c r="A48" t="s">
        <v>220</v>
      </c>
      <c r="B48" s="11">
        <v>415</v>
      </c>
      <c r="C48" s="19">
        <v>138239</v>
      </c>
    </row>
    <row r="49" spans="1:3" x14ac:dyDescent="0.35">
      <c r="A49" t="s">
        <v>221</v>
      </c>
      <c r="B49" s="11">
        <v>320</v>
      </c>
      <c r="C49" s="19">
        <v>112540</v>
      </c>
    </row>
    <row r="50" spans="1:3" x14ac:dyDescent="0.35">
      <c r="A50" t="s">
        <v>222</v>
      </c>
      <c r="B50" s="11">
        <v>310</v>
      </c>
      <c r="C50" s="19">
        <v>110238</v>
      </c>
    </row>
    <row r="51" spans="1:3" x14ac:dyDescent="0.35">
      <c r="A51" t="s">
        <v>223</v>
      </c>
      <c r="B51" s="11">
        <v>295</v>
      </c>
      <c r="C51" s="19">
        <v>105760</v>
      </c>
    </row>
    <row r="52" spans="1:3" x14ac:dyDescent="0.35">
      <c r="A52" t="s">
        <v>224</v>
      </c>
      <c r="B52" s="11">
        <v>380</v>
      </c>
      <c r="C52" s="19">
        <v>134793</v>
      </c>
    </row>
    <row r="53" spans="1:3" x14ac:dyDescent="0.35">
      <c r="A53" t="s">
        <v>225</v>
      </c>
      <c r="B53" s="11">
        <v>385</v>
      </c>
      <c r="C53" s="19">
        <v>138440</v>
      </c>
    </row>
    <row r="54" spans="1:3" x14ac:dyDescent="0.35">
      <c r="A54" t="s">
        <v>226</v>
      </c>
      <c r="B54" s="11">
        <v>385</v>
      </c>
      <c r="C54" s="19">
        <v>137776</v>
      </c>
    </row>
    <row r="55" spans="1:3" x14ac:dyDescent="0.35">
      <c r="A55" t="s">
        <v>227</v>
      </c>
      <c r="B55" s="11">
        <v>290</v>
      </c>
      <c r="C55" s="19">
        <v>103330</v>
      </c>
    </row>
    <row r="56" spans="1:3" x14ac:dyDescent="0.35">
      <c r="A56" t="s">
        <v>228</v>
      </c>
      <c r="B56" s="11">
        <v>255</v>
      </c>
      <c r="C56" s="19">
        <v>91678</v>
      </c>
    </row>
    <row r="57" spans="1:3" x14ac:dyDescent="0.35">
      <c r="A57" t="s">
        <v>229</v>
      </c>
      <c r="B57" s="11">
        <v>350</v>
      </c>
      <c r="C57" s="19">
        <v>124894</v>
      </c>
    </row>
    <row r="58" spans="1:3" x14ac:dyDescent="0.35">
      <c r="A58" t="s">
        <v>230</v>
      </c>
      <c r="B58" s="11">
        <v>355</v>
      </c>
      <c r="C58" s="19">
        <v>128035</v>
      </c>
    </row>
    <row r="59" spans="1:3" x14ac:dyDescent="0.35">
      <c r="A59" t="s">
        <v>231</v>
      </c>
      <c r="B59" s="11">
        <v>390</v>
      </c>
      <c r="C59" s="19">
        <v>142694</v>
      </c>
    </row>
    <row r="60" spans="1:3" x14ac:dyDescent="0.35">
      <c r="A60" t="s">
        <v>232</v>
      </c>
      <c r="B60" s="11">
        <v>370</v>
      </c>
      <c r="C60" s="19">
        <v>140078</v>
      </c>
    </row>
    <row r="61" spans="1:3" x14ac:dyDescent="0.35">
      <c r="A61" t="s">
        <v>233</v>
      </c>
      <c r="B61" s="11">
        <v>290</v>
      </c>
      <c r="C61" s="19">
        <v>111428</v>
      </c>
    </row>
    <row r="62" spans="1:3" x14ac:dyDescent="0.35">
      <c r="A62" t="s">
        <v>234</v>
      </c>
      <c r="B62" s="11">
        <v>405</v>
      </c>
      <c r="C62" s="19">
        <v>154410</v>
      </c>
    </row>
    <row r="63" spans="1:3" x14ac:dyDescent="0.35">
      <c r="A63" t="s">
        <v>235</v>
      </c>
      <c r="B63" s="11">
        <v>400</v>
      </c>
      <c r="C63" s="19">
        <v>153020</v>
      </c>
    </row>
    <row r="64" spans="1:3" x14ac:dyDescent="0.35">
      <c r="A64" t="s">
        <v>236</v>
      </c>
      <c r="B64" s="11">
        <v>450</v>
      </c>
      <c r="C64" s="19">
        <v>172231</v>
      </c>
    </row>
    <row r="65" spans="1:3" x14ac:dyDescent="0.35">
      <c r="A65" t="s">
        <v>237</v>
      </c>
      <c r="B65" s="11">
        <v>240</v>
      </c>
      <c r="C65" s="19">
        <v>91284</v>
      </c>
    </row>
    <row r="66" spans="1:3" x14ac:dyDescent="0.35">
      <c r="A66" t="s">
        <v>238</v>
      </c>
      <c r="B66" s="11">
        <v>320</v>
      </c>
      <c r="C66" s="19">
        <v>123495</v>
      </c>
    </row>
    <row r="67" spans="1:3" x14ac:dyDescent="0.35">
      <c r="A67" t="s">
        <v>239</v>
      </c>
      <c r="B67" s="11">
        <v>295</v>
      </c>
      <c r="C67" s="19">
        <v>112798</v>
      </c>
    </row>
    <row r="68" spans="1:3" x14ac:dyDescent="0.35">
      <c r="A68" t="s">
        <v>240</v>
      </c>
      <c r="B68" s="11">
        <v>295</v>
      </c>
      <c r="C68" s="19">
        <v>112415</v>
      </c>
    </row>
    <row r="69" spans="1:3" x14ac:dyDescent="0.35">
      <c r="A69" t="s">
        <v>241</v>
      </c>
      <c r="B69" s="11">
        <v>250</v>
      </c>
      <c r="C69" s="19">
        <v>96321</v>
      </c>
    </row>
    <row r="70" spans="1:3" x14ac:dyDescent="0.35">
      <c r="A70" t="s">
        <v>242</v>
      </c>
      <c r="B70" s="11">
        <v>430</v>
      </c>
      <c r="C70" s="19">
        <v>165201</v>
      </c>
    </row>
    <row r="71" spans="1:3" x14ac:dyDescent="0.35">
      <c r="A71" t="s">
        <v>243</v>
      </c>
      <c r="B71" s="11">
        <v>290</v>
      </c>
      <c r="C71" s="19">
        <v>112000</v>
      </c>
    </row>
    <row r="72" spans="1:3" x14ac:dyDescent="0.35">
      <c r="A72" t="s">
        <v>244</v>
      </c>
      <c r="B72" s="11">
        <v>380</v>
      </c>
      <c r="C72" s="19">
        <v>147379</v>
      </c>
    </row>
    <row r="73" spans="1:3" x14ac:dyDescent="0.35">
      <c r="A73" t="s">
        <v>245</v>
      </c>
      <c r="B73" s="11">
        <v>460</v>
      </c>
      <c r="C73" s="19">
        <v>178418</v>
      </c>
    </row>
    <row r="74" spans="1:3" x14ac:dyDescent="0.35">
      <c r="A74" t="s">
        <v>246</v>
      </c>
      <c r="B74" s="11">
        <v>405</v>
      </c>
      <c r="C74" s="19">
        <v>158318</v>
      </c>
    </row>
    <row r="75" spans="1:3" x14ac:dyDescent="0.35">
      <c r="A75" t="s">
        <v>247</v>
      </c>
      <c r="B75" s="11">
        <v>390</v>
      </c>
      <c r="C75" s="19">
        <v>152933</v>
      </c>
    </row>
    <row r="76" spans="1:3" x14ac:dyDescent="0.35">
      <c r="A76" t="s">
        <v>248</v>
      </c>
      <c r="B76" s="11">
        <v>440</v>
      </c>
      <c r="C76" s="19">
        <v>171139</v>
      </c>
    </row>
    <row r="77" spans="1:3" x14ac:dyDescent="0.35">
      <c r="A77" s="8" t="s">
        <v>249</v>
      </c>
      <c r="B77" s="12">
        <v>1135</v>
      </c>
      <c r="C77" s="20">
        <v>339900</v>
      </c>
    </row>
    <row r="78" spans="1:3" x14ac:dyDescent="0.35">
      <c r="A78" s="9" t="s">
        <v>250</v>
      </c>
      <c r="B78" s="13">
        <v>2280</v>
      </c>
      <c r="C78" s="21">
        <v>694725</v>
      </c>
    </row>
    <row r="79" spans="1:3" x14ac:dyDescent="0.35">
      <c r="A79" s="9" t="s">
        <v>251</v>
      </c>
      <c r="B79" s="13">
        <v>2380</v>
      </c>
      <c r="C79" s="21">
        <v>732787</v>
      </c>
    </row>
    <row r="80" spans="1:3" x14ac:dyDescent="0.35">
      <c r="A80" s="9" t="s">
        <v>252</v>
      </c>
      <c r="B80" s="13">
        <v>2645</v>
      </c>
      <c r="C80" s="21">
        <v>856341</v>
      </c>
    </row>
    <row r="81" spans="1:3" x14ac:dyDescent="0.35">
      <c r="A81" s="9" t="s">
        <v>253</v>
      </c>
      <c r="B81" s="13">
        <v>3865</v>
      </c>
      <c r="C81" s="21">
        <v>1367534</v>
      </c>
    </row>
    <row r="82" spans="1:3" x14ac:dyDescent="0.35">
      <c r="A82" s="9" t="s">
        <v>254</v>
      </c>
      <c r="B82" s="13">
        <v>4135</v>
      </c>
      <c r="C82" s="21">
        <v>1575377</v>
      </c>
    </row>
    <row r="83" spans="1:3" x14ac:dyDescent="0.35">
      <c r="A83" s="9" t="s">
        <v>255</v>
      </c>
      <c r="B83" s="13">
        <v>2365</v>
      </c>
      <c r="C83" s="21">
        <v>920186</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
  <sheetViews>
    <sheetView workbookViewId="0"/>
  </sheetViews>
  <sheetFormatPr defaultColWidth="10.6640625" defaultRowHeight="15.5" x14ac:dyDescent="0.35"/>
  <cols>
    <col min="1" max="1" width="20.6640625" customWidth="1"/>
    <col min="2" max="5" width="16.6640625" customWidth="1"/>
  </cols>
  <sheetData>
    <row r="1" spans="1:5" ht="21" x14ac:dyDescent="0.5">
      <c r="A1" s="1" t="s">
        <v>11</v>
      </c>
    </row>
    <row r="2" spans="1:5" x14ac:dyDescent="0.35">
      <c r="A2" t="s">
        <v>54</v>
      </c>
    </row>
    <row r="3" spans="1:5" ht="70" customHeight="1" x14ac:dyDescent="0.35">
      <c r="A3" s="2" t="s">
        <v>329</v>
      </c>
      <c r="B3" s="2" t="s">
        <v>330</v>
      </c>
      <c r="C3" s="2" t="s">
        <v>331</v>
      </c>
      <c r="D3" s="2" t="s">
        <v>332</v>
      </c>
      <c r="E3" s="2" t="s">
        <v>333</v>
      </c>
    </row>
    <row r="4" spans="1:5" x14ac:dyDescent="0.35">
      <c r="A4" s="11">
        <v>18805</v>
      </c>
      <c r="B4" s="11">
        <v>11735</v>
      </c>
      <c r="C4" s="11">
        <v>6315</v>
      </c>
      <c r="D4" s="11">
        <v>3770</v>
      </c>
      <c r="E4" s="11">
        <v>1650</v>
      </c>
    </row>
    <row r="5" spans="1:5" x14ac:dyDescent="0.35">
      <c r="A5" s="22"/>
      <c r="B5" s="22"/>
      <c r="C5" s="22"/>
      <c r="D5" s="22"/>
      <c r="E5" s="22"/>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2"/>
  <sheetViews>
    <sheetView workbookViewId="0"/>
  </sheetViews>
  <sheetFormatPr defaultColWidth="10.6640625" defaultRowHeight="15.5" x14ac:dyDescent="0.35"/>
  <cols>
    <col min="1" max="1" width="14.75" customWidth="1"/>
    <col min="2" max="2" width="16.6640625" customWidth="1"/>
  </cols>
  <sheetData>
    <row r="1" spans="1:2" ht="21" x14ac:dyDescent="0.5">
      <c r="A1" s="1" t="s">
        <v>12</v>
      </c>
    </row>
    <row r="2" spans="1:2" x14ac:dyDescent="0.35">
      <c r="A2" t="s">
        <v>55</v>
      </c>
    </row>
    <row r="3" spans="1:2" x14ac:dyDescent="0.35">
      <c r="A3" t="s">
        <v>42</v>
      </c>
    </row>
    <row r="4" spans="1:2" ht="60" customHeight="1" x14ac:dyDescent="0.35">
      <c r="A4" s="2" t="s">
        <v>334</v>
      </c>
      <c r="B4" s="2" t="s">
        <v>335</v>
      </c>
    </row>
    <row r="5" spans="1:2" x14ac:dyDescent="0.35">
      <c r="A5" s="7" t="s">
        <v>336</v>
      </c>
      <c r="B5" s="10">
        <v>11735</v>
      </c>
    </row>
    <row r="6" spans="1:2" x14ac:dyDescent="0.35">
      <c r="A6" t="s">
        <v>337</v>
      </c>
      <c r="B6" s="11">
        <v>1135</v>
      </c>
    </row>
    <row r="7" spans="1:2" x14ac:dyDescent="0.35">
      <c r="A7" t="s">
        <v>338</v>
      </c>
      <c r="B7" s="11">
        <v>2265</v>
      </c>
    </row>
    <row r="8" spans="1:2" x14ac:dyDescent="0.35">
      <c r="A8" t="s">
        <v>339</v>
      </c>
      <c r="B8" s="11">
        <v>2375</v>
      </c>
    </row>
    <row r="9" spans="1:2" x14ac:dyDescent="0.35">
      <c r="A9" t="s">
        <v>340</v>
      </c>
      <c r="B9" s="11">
        <v>2640</v>
      </c>
    </row>
    <row r="10" spans="1:2" x14ac:dyDescent="0.35">
      <c r="A10" t="s">
        <v>341</v>
      </c>
      <c r="B10" s="11">
        <v>3755</v>
      </c>
    </row>
    <row r="11" spans="1:2" x14ac:dyDescent="0.35">
      <c r="A11" t="s">
        <v>342</v>
      </c>
      <c r="B11" s="11">
        <v>4120</v>
      </c>
    </row>
    <row r="12" spans="1:2" x14ac:dyDescent="0.35">
      <c r="A12" t="s">
        <v>343</v>
      </c>
      <c r="B12" s="11">
        <v>2365</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84"/>
  <sheetViews>
    <sheetView workbookViewId="0"/>
  </sheetViews>
  <sheetFormatPr defaultColWidth="10.6640625" defaultRowHeight="15.5" x14ac:dyDescent="0.35"/>
  <cols>
    <col min="1" max="1" width="25.6640625" customWidth="1"/>
    <col min="2" max="13" width="16.6640625" customWidth="1"/>
  </cols>
  <sheetData>
    <row r="1" spans="1:13" ht="21" x14ac:dyDescent="0.5">
      <c r="A1" s="1" t="s">
        <v>361</v>
      </c>
    </row>
    <row r="2" spans="1:13" x14ac:dyDescent="0.35">
      <c r="A2" t="s">
        <v>56</v>
      </c>
    </row>
    <row r="3" spans="1:13" x14ac:dyDescent="0.35">
      <c r="A3" t="s">
        <v>42</v>
      </c>
    </row>
    <row r="4" spans="1:13" ht="93" customHeight="1" x14ac:dyDescent="0.35">
      <c r="A4" s="2" t="s">
        <v>166</v>
      </c>
      <c r="B4" s="2" t="s">
        <v>344</v>
      </c>
      <c r="C4" s="2" t="s">
        <v>345</v>
      </c>
      <c r="D4" s="2" t="s">
        <v>346</v>
      </c>
      <c r="E4" s="2" t="s">
        <v>347</v>
      </c>
      <c r="F4" s="2" t="s">
        <v>348</v>
      </c>
      <c r="G4" s="2" t="s">
        <v>349</v>
      </c>
      <c r="H4" s="2" t="s">
        <v>350</v>
      </c>
      <c r="I4" s="2" t="s">
        <v>351</v>
      </c>
      <c r="J4" s="2" t="s">
        <v>352</v>
      </c>
      <c r="K4" s="2" t="s">
        <v>353</v>
      </c>
      <c r="L4" s="2" t="s">
        <v>354</v>
      </c>
      <c r="M4" s="2" t="s">
        <v>355</v>
      </c>
    </row>
    <row r="5" spans="1:13" x14ac:dyDescent="0.35">
      <c r="A5" s="7" t="s">
        <v>176</v>
      </c>
      <c r="B5" s="10">
        <v>805</v>
      </c>
      <c r="C5" s="10">
        <v>760</v>
      </c>
      <c r="D5" s="10">
        <v>250</v>
      </c>
      <c r="E5" s="10">
        <v>475</v>
      </c>
      <c r="F5" s="10">
        <v>20</v>
      </c>
      <c r="G5" s="10">
        <v>15</v>
      </c>
      <c r="H5" s="44" t="s">
        <v>360</v>
      </c>
      <c r="I5" s="44" t="s">
        <v>360</v>
      </c>
      <c r="J5" s="44" t="s">
        <v>360</v>
      </c>
      <c r="K5" s="44" t="s">
        <v>360</v>
      </c>
      <c r="L5" s="10">
        <v>10</v>
      </c>
      <c r="M5" s="14">
        <v>0.88</v>
      </c>
    </row>
    <row r="6" spans="1:13" x14ac:dyDescent="0.35">
      <c r="A6" t="s">
        <v>177</v>
      </c>
      <c r="B6" s="11">
        <v>0</v>
      </c>
      <c r="C6" s="11">
        <v>0</v>
      </c>
      <c r="D6" s="11">
        <v>0</v>
      </c>
      <c r="E6" s="11">
        <v>0</v>
      </c>
      <c r="F6" s="11">
        <v>0</v>
      </c>
      <c r="G6" s="11">
        <v>0</v>
      </c>
      <c r="H6" s="15">
        <v>0</v>
      </c>
      <c r="I6" s="15">
        <v>0</v>
      </c>
      <c r="J6" s="15">
        <v>0</v>
      </c>
      <c r="K6" s="15">
        <v>0</v>
      </c>
      <c r="L6" s="36" t="s">
        <v>359</v>
      </c>
      <c r="M6" s="36" t="s">
        <v>359</v>
      </c>
    </row>
    <row r="7" spans="1:13" x14ac:dyDescent="0.35">
      <c r="A7" t="s">
        <v>178</v>
      </c>
      <c r="B7" s="11" t="s">
        <v>357</v>
      </c>
      <c r="C7" s="11" t="s">
        <v>357</v>
      </c>
      <c r="D7" s="11">
        <v>0</v>
      </c>
      <c r="E7" s="11" t="s">
        <v>357</v>
      </c>
      <c r="F7" s="11">
        <v>0</v>
      </c>
      <c r="G7" s="11">
        <v>0</v>
      </c>
      <c r="H7" s="15">
        <v>0</v>
      </c>
      <c r="I7" s="15">
        <v>1</v>
      </c>
      <c r="J7" s="15">
        <v>0</v>
      </c>
      <c r="K7" s="34">
        <v>0</v>
      </c>
      <c r="L7" s="35" t="s">
        <v>359</v>
      </c>
      <c r="M7" s="35" t="s">
        <v>359</v>
      </c>
    </row>
    <row r="8" spans="1:13" x14ac:dyDescent="0.35">
      <c r="A8" t="s">
        <v>179</v>
      </c>
      <c r="B8" s="11" t="s">
        <v>357</v>
      </c>
      <c r="C8" s="11">
        <v>5</v>
      </c>
      <c r="D8" s="11">
        <v>0</v>
      </c>
      <c r="E8" s="11" t="s">
        <v>357</v>
      </c>
      <c r="F8" s="11" t="s">
        <v>357</v>
      </c>
      <c r="G8" s="11">
        <v>0</v>
      </c>
      <c r="H8" s="15">
        <v>0</v>
      </c>
      <c r="I8" s="11" t="s">
        <v>357</v>
      </c>
      <c r="J8" s="11" t="s">
        <v>357</v>
      </c>
      <c r="K8" s="15">
        <v>0</v>
      </c>
      <c r="L8" s="11">
        <v>16</v>
      </c>
      <c r="M8" s="15">
        <v>1</v>
      </c>
    </row>
    <row r="9" spans="1:13" x14ac:dyDescent="0.35">
      <c r="A9" t="s">
        <v>180</v>
      </c>
      <c r="B9" s="11">
        <v>5</v>
      </c>
      <c r="C9" s="11" t="s">
        <v>357</v>
      </c>
      <c r="D9" s="11">
        <v>0</v>
      </c>
      <c r="E9" s="11">
        <v>0</v>
      </c>
      <c r="F9" s="11" t="s">
        <v>357</v>
      </c>
      <c r="G9" s="11">
        <v>0</v>
      </c>
      <c r="H9" s="15">
        <v>0</v>
      </c>
      <c r="I9" s="15">
        <v>0</v>
      </c>
      <c r="J9" s="15">
        <v>1</v>
      </c>
      <c r="K9" s="34">
        <v>0</v>
      </c>
      <c r="L9" s="35" t="s">
        <v>359</v>
      </c>
      <c r="M9" s="35" t="s">
        <v>359</v>
      </c>
    </row>
    <row r="10" spans="1:13" x14ac:dyDescent="0.35">
      <c r="A10" t="s">
        <v>181</v>
      </c>
      <c r="B10" s="11" t="s">
        <v>357</v>
      </c>
      <c r="C10" s="11">
        <v>5</v>
      </c>
      <c r="D10" s="11" t="s">
        <v>357</v>
      </c>
      <c r="E10" s="11">
        <v>0</v>
      </c>
      <c r="F10" s="11" t="s">
        <v>357</v>
      </c>
      <c r="G10" s="11">
        <v>0</v>
      </c>
      <c r="H10" s="11" t="s">
        <v>357</v>
      </c>
      <c r="I10" s="15">
        <v>0</v>
      </c>
      <c r="J10" s="11" t="s">
        <v>357</v>
      </c>
      <c r="K10" s="15">
        <v>0</v>
      </c>
      <c r="L10" s="11">
        <v>15</v>
      </c>
      <c r="M10" s="15">
        <v>1</v>
      </c>
    </row>
    <row r="11" spans="1:13" x14ac:dyDescent="0.35">
      <c r="A11" t="s">
        <v>182</v>
      </c>
      <c r="B11" s="11">
        <v>5</v>
      </c>
      <c r="C11" s="11">
        <v>5</v>
      </c>
      <c r="D11" s="11" t="s">
        <v>357</v>
      </c>
      <c r="E11" s="11">
        <v>0</v>
      </c>
      <c r="F11" s="11" t="s">
        <v>357</v>
      </c>
      <c r="G11" s="11">
        <v>0</v>
      </c>
      <c r="H11" s="11" t="s">
        <v>357</v>
      </c>
      <c r="I11" s="15">
        <v>0</v>
      </c>
      <c r="J11" s="11" t="s">
        <v>357</v>
      </c>
      <c r="K11" s="15">
        <v>0</v>
      </c>
      <c r="L11" s="11">
        <v>13</v>
      </c>
      <c r="M11" s="15">
        <v>1</v>
      </c>
    </row>
    <row r="12" spans="1:13" x14ac:dyDescent="0.35">
      <c r="A12" t="s">
        <v>183</v>
      </c>
      <c r="B12" s="11">
        <v>5</v>
      </c>
      <c r="C12" s="11">
        <v>5</v>
      </c>
      <c r="D12" s="11" t="s">
        <v>357</v>
      </c>
      <c r="E12" s="11" t="s">
        <v>357</v>
      </c>
      <c r="F12" s="11" t="s">
        <v>357</v>
      </c>
      <c r="G12" s="11">
        <v>0</v>
      </c>
      <c r="H12" s="11" t="s">
        <v>357</v>
      </c>
      <c r="I12" s="11" t="s">
        <v>357</v>
      </c>
      <c r="J12" s="11" t="s">
        <v>357</v>
      </c>
      <c r="K12" s="15">
        <v>0</v>
      </c>
      <c r="L12" s="11">
        <v>5</v>
      </c>
      <c r="M12" s="15">
        <v>1</v>
      </c>
    </row>
    <row r="13" spans="1:13" x14ac:dyDescent="0.35">
      <c r="A13" t="s">
        <v>184</v>
      </c>
      <c r="B13" s="11">
        <v>5</v>
      </c>
      <c r="C13" s="11">
        <v>5</v>
      </c>
      <c r="D13" s="11">
        <v>0</v>
      </c>
      <c r="E13" s="11">
        <v>5</v>
      </c>
      <c r="F13" s="11" t="s">
        <v>357</v>
      </c>
      <c r="G13" s="11">
        <v>0</v>
      </c>
      <c r="H13" s="15">
        <v>0</v>
      </c>
      <c r="I13" s="11" t="s">
        <v>357</v>
      </c>
      <c r="J13" s="11" t="s">
        <v>357</v>
      </c>
      <c r="K13" s="15">
        <v>0</v>
      </c>
      <c r="L13" s="11">
        <v>7</v>
      </c>
      <c r="M13" s="15">
        <v>1</v>
      </c>
    </row>
    <row r="14" spans="1:13" x14ac:dyDescent="0.35">
      <c r="A14" t="s">
        <v>185</v>
      </c>
      <c r="B14" s="11">
        <v>5</v>
      </c>
      <c r="C14" s="11">
        <v>5</v>
      </c>
      <c r="D14" s="11">
        <v>5</v>
      </c>
      <c r="E14" s="11" t="s">
        <v>357</v>
      </c>
      <c r="F14" s="11" t="s">
        <v>357</v>
      </c>
      <c r="G14" s="11">
        <v>0</v>
      </c>
      <c r="H14" s="15">
        <v>0.5</v>
      </c>
      <c r="I14" s="11" t="s">
        <v>357</v>
      </c>
      <c r="J14" s="11" t="s">
        <v>357</v>
      </c>
      <c r="K14" s="15">
        <v>0</v>
      </c>
      <c r="L14" s="11">
        <v>13</v>
      </c>
      <c r="M14" s="15">
        <v>1</v>
      </c>
    </row>
    <row r="15" spans="1:13" x14ac:dyDescent="0.35">
      <c r="A15" t="s">
        <v>186</v>
      </c>
      <c r="B15" s="11">
        <v>10</v>
      </c>
      <c r="C15" s="11">
        <v>15</v>
      </c>
      <c r="D15" s="11" t="s">
        <v>357</v>
      </c>
      <c r="E15" s="11">
        <v>10</v>
      </c>
      <c r="F15" s="11" t="s">
        <v>357</v>
      </c>
      <c r="G15" s="11">
        <v>0</v>
      </c>
      <c r="H15" s="11" t="s">
        <v>357</v>
      </c>
      <c r="I15" s="15">
        <v>0.71</v>
      </c>
      <c r="J15" s="11" t="s">
        <v>357</v>
      </c>
      <c r="K15" s="15">
        <v>0</v>
      </c>
      <c r="L15" s="11">
        <v>15</v>
      </c>
      <c r="M15" s="15">
        <v>0.92</v>
      </c>
    </row>
    <row r="16" spans="1:13" x14ac:dyDescent="0.35">
      <c r="A16" t="s">
        <v>187</v>
      </c>
      <c r="B16" s="11">
        <v>5</v>
      </c>
      <c r="C16" s="11">
        <v>5</v>
      </c>
      <c r="D16" s="11" t="s">
        <v>357</v>
      </c>
      <c r="E16" s="11" t="s">
        <v>357</v>
      </c>
      <c r="F16" s="11" t="s">
        <v>357</v>
      </c>
      <c r="G16" s="11">
        <v>0</v>
      </c>
      <c r="H16" s="15">
        <v>0.33</v>
      </c>
      <c r="I16" s="11" t="s">
        <v>357</v>
      </c>
      <c r="J16" s="11" t="s">
        <v>357</v>
      </c>
      <c r="K16" s="15">
        <v>0</v>
      </c>
      <c r="L16" s="11">
        <v>15</v>
      </c>
      <c r="M16" s="15">
        <v>1</v>
      </c>
    </row>
    <row r="17" spans="1:13" x14ac:dyDescent="0.35">
      <c r="A17" t="s">
        <v>188</v>
      </c>
      <c r="B17" s="11">
        <v>5</v>
      </c>
      <c r="C17" s="11">
        <v>5</v>
      </c>
      <c r="D17" s="11" t="s">
        <v>357</v>
      </c>
      <c r="E17" s="11" t="s">
        <v>357</v>
      </c>
      <c r="F17" s="11">
        <v>0</v>
      </c>
      <c r="G17" s="11">
        <v>0</v>
      </c>
      <c r="H17" s="11" t="s">
        <v>357</v>
      </c>
      <c r="I17" s="11" t="s">
        <v>357</v>
      </c>
      <c r="J17" s="15">
        <v>0</v>
      </c>
      <c r="K17" s="15">
        <v>0</v>
      </c>
      <c r="L17" s="11">
        <v>15</v>
      </c>
      <c r="M17" s="15">
        <v>0.75</v>
      </c>
    </row>
    <row r="18" spans="1:13" x14ac:dyDescent="0.35">
      <c r="A18" t="s">
        <v>189</v>
      </c>
      <c r="B18" s="11">
        <v>5</v>
      </c>
      <c r="C18" s="11">
        <v>5</v>
      </c>
      <c r="D18" s="11" t="s">
        <v>357</v>
      </c>
      <c r="E18" s="11">
        <v>5</v>
      </c>
      <c r="F18" s="11">
        <v>0</v>
      </c>
      <c r="G18" s="11">
        <v>0</v>
      </c>
      <c r="H18" s="11" t="s">
        <v>357</v>
      </c>
      <c r="I18" s="15">
        <v>0.8</v>
      </c>
      <c r="J18" s="15">
        <v>0</v>
      </c>
      <c r="K18" s="15">
        <v>0</v>
      </c>
      <c r="L18" s="11">
        <v>12</v>
      </c>
      <c r="M18" s="15">
        <v>1</v>
      </c>
    </row>
    <row r="19" spans="1:13" x14ac:dyDescent="0.35">
      <c r="A19" t="s">
        <v>190</v>
      </c>
      <c r="B19" s="11">
        <v>10</v>
      </c>
      <c r="C19" s="11">
        <v>10</v>
      </c>
      <c r="D19" s="11">
        <v>5</v>
      </c>
      <c r="E19" s="11">
        <v>5</v>
      </c>
      <c r="F19" s="11" t="s">
        <v>357</v>
      </c>
      <c r="G19" s="11">
        <v>0</v>
      </c>
      <c r="H19" s="15">
        <v>0.4</v>
      </c>
      <c r="I19" s="11" t="s">
        <v>357</v>
      </c>
      <c r="J19" s="11" t="s">
        <v>357</v>
      </c>
      <c r="K19" s="15">
        <v>0</v>
      </c>
      <c r="L19" s="11">
        <v>12</v>
      </c>
      <c r="M19" s="15">
        <v>0.75</v>
      </c>
    </row>
    <row r="20" spans="1:13" x14ac:dyDescent="0.35">
      <c r="A20" t="s">
        <v>191</v>
      </c>
      <c r="B20" s="11">
        <v>5</v>
      </c>
      <c r="C20" s="11" t="s">
        <v>357</v>
      </c>
      <c r="D20" s="11">
        <v>0</v>
      </c>
      <c r="E20" s="11">
        <v>0</v>
      </c>
      <c r="F20" s="11" t="s">
        <v>357</v>
      </c>
      <c r="G20" s="11">
        <v>0</v>
      </c>
      <c r="H20" s="15">
        <v>0</v>
      </c>
      <c r="I20" s="15">
        <v>0</v>
      </c>
      <c r="J20" s="15">
        <v>1</v>
      </c>
      <c r="K20" s="15">
        <v>0</v>
      </c>
      <c r="L20" s="35" t="s">
        <v>359</v>
      </c>
      <c r="M20" s="35" t="s">
        <v>359</v>
      </c>
    </row>
    <row r="21" spans="1:13" x14ac:dyDescent="0.35">
      <c r="A21" t="s">
        <v>192</v>
      </c>
      <c r="B21" s="11">
        <v>5</v>
      </c>
      <c r="C21" s="11">
        <v>5</v>
      </c>
      <c r="D21" s="11" t="s">
        <v>357</v>
      </c>
      <c r="E21" s="11">
        <v>5</v>
      </c>
      <c r="F21" s="11">
        <v>0</v>
      </c>
      <c r="G21" s="11">
        <v>0</v>
      </c>
      <c r="H21" s="11" t="s">
        <v>357</v>
      </c>
      <c r="I21" s="15">
        <v>0.6</v>
      </c>
      <c r="J21" s="15">
        <v>0</v>
      </c>
      <c r="K21" s="15">
        <v>0</v>
      </c>
      <c r="L21" s="11">
        <v>14</v>
      </c>
      <c r="M21" s="15">
        <v>0.8</v>
      </c>
    </row>
    <row r="22" spans="1:13" x14ac:dyDescent="0.35">
      <c r="A22" t="s">
        <v>193</v>
      </c>
      <c r="B22" s="11">
        <v>5</v>
      </c>
      <c r="C22" s="11">
        <v>10</v>
      </c>
      <c r="D22" s="11">
        <v>5</v>
      </c>
      <c r="E22" s="11">
        <v>5</v>
      </c>
      <c r="F22" s="11" t="s">
        <v>357</v>
      </c>
      <c r="G22" s="11">
        <v>0</v>
      </c>
      <c r="H22" s="11" t="s">
        <v>357</v>
      </c>
      <c r="I22" s="15">
        <v>0.5</v>
      </c>
      <c r="J22" s="11" t="s">
        <v>357</v>
      </c>
      <c r="K22" s="15">
        <v>0</v>
      </c>
      <c r="L22" s="11">
        <v>6</v>
      </c>
      <c r="M22" s="15">
        <v>0.86</v>
      </c>
    </row>
    <row r="23" spans="1:13" x14ac:dyDescent="0.35">
      <c r="A23" t="s">
        <v>194</v>
      </c>
      <c r="B23" s="11">
        <v>10</v>
      </c>
      <c r="C23" s="11">
        <v>5</v>
      </c>
      <c r="D23" s="11">
        <v>5</v>
      </c>
      <c r="E23" s="11" t="s">
        <v>357</v>
      </c>
      <c r="F23" s="11">
        <v>0</v>
      </c>
      <c r="G23" s="11">
        <v>0</v>
      </c>
      <c r="H23" s="11" t="s">
        <v>357</v>
      </c>
      <c r="I23" s="11" t="s">
        <v>357</v>
      </c>
      <c r="J23" s="15">
        <v>0</v>
      </c>
      <c r="K23" s="15">
        <v>0</v>
      </c>
      <c r="L23" s="11">
        <v>6</v>
      </c>
      <c r="M23" s="15">
        <v>1</v>
      </c>
    </row>
    <row r="24" spans="1:13" x14ac:dyDescent="0.35">
      <c r="A24" t="s">
        <v>195</v>
      </c>
      <c r="B24" s="11">
        <v>5</v>
      </c>
      <c r="C24" s="11">
        <v>5</v>
      </c>
      <c r="D24" s="11" t="s">
        <v>357</v>
      </c>
      <c r="E24" s="11" t="s">
        <v>357</v>
      </c>
      <c r="F24" s="11">
        <v>0</v>
      </c>
      <c r="G24" s="11">
        <v>0</v>
      </c>
      <c r="H24" s="11" t="s">
        <v>357</v>
      </c>
      <c r="I24" s="11" t="s">
        <v>357</v>
      </c>
      <c r="J24" s="15">
        <v>0</v>
      </c>
      <c r="K24" s="15">
        <v>0</v>
      </c>
      <c r="L24" s="11">
        <v>10</v>
      </c>
      <c r="M24" s="15">
        <v>1</v>
      </c>
    </row>
    <row r="25" spans="1:13" x14ac:dyDescent="0.35">
      <c r="A25" t="s">
        <v>196</v>
      </c>
      <c r="B25" s="11">
        <v>5</v>
      </c>
      <c r="C25" s="11">
        <v>10</v>
      </c>
      <c r="D25" s="11">
        <v>0</v>
      </c>
      <c r="E25" s="11">
        <v>10</v>
      </c>
      <c r="F25" s="11">
        <v>0</v>
      </c>
      <c r="G25" s="11">
        <v>0</v>
      </c>
      <c r="H25" s="15">
        <v>0</v>
      </c>
      <c r="I25" s="15">
        <v>1</v>
      </c>
      <c r="J25" s="15">
        <v>0</v>
      </c>
      <c r="K25" s="15">
        <v>0</v>
      </c>
      <c r="L25" s="11">
        <v>8</v>
      </c>
      <c r="M25" s="15">
        <v>0.63</v>
      </c>
    </row>
    <row r="26" spans="1:13" x14ac:dyDescent="0.35">
      <c r="A26" t="s">
        <v>197</v>
      </c>
      <c r="B26" s="11">
        <v>5</v>
      </c>
      <c r="C26" s="11">
        <v>5</v>
      </c>
      <c r="D26" s="11" t="s">
        <v>357</v>
      </c>
      <c r="E26" s="11" t="s">
        <v>357</v>
      </c>
      <c r="F26" s="11">
        <v>0</v>
      </c>
      <c r="G26" s="11">
        <v>0</v>
      </c>
      <c r="H26" s="11" t="s">
        <v>357</v>
      </c>
      <c r="I26" s="11" t="s">
        <v>357</v>
      </c>
      <c r="J26" s="15">
        <v>0</v>
      </c>
      <c r="K26" s="15">
        <v>0</v>
      </c>
      <c r="L26" s="11">
        <v>7</v>
      </c>
      <c r="M26" s="15">
        <v>1</v>
      </c>
    </row>
    <row r="27" spans="1:13" x14ac:dyDescent="0.35">
      <c r="A27" t="s">
        <v>198</v>
      </c>
      <c r="B27" s="11">
        <v>5</v>
      </c>
      <c r="C27" s="11">
        <v>5</v>
      </c>
      <c r="D27" s="11">
        <v>0</v>
      </c>
      <c r="E27" s="11" t="s">
        <v>357</v>
      </c>
      <c r="F27" s="11">
        <v>5</v>
      </c>
      <c r="G27" s="11">
        <v>0</v>
      </c>
      <c r="H27" s="15">
        <v>0</v>
      </c>
      <c r="I27" s="11" t="s">
        <v>357</v>
      </c>
      <c r="J27" s="11" t="s">
        <v>357</v>
      </c>
      <c r="K27" s="15">
        <v>0</v>
      </c>
      <c r="L27" s="11">
        <v>21</v>
      </c>
      <c r="M27" s="15">
        <v>0</v>
      </c>
    </row>
    <row r="28" spans="1:13" x14ac:dyDescent="0.35">
      <c r="A28" t="s">
        <v>199</v>
      </c>
      <c r="B28" s="11">
        <v>5</v>
      </c>
      <c r="C28" s="11">
        <v>5</v>
      </c>
      <c r="D28" s="11">
        <v>0</v>
      </c>
      <c r="E28" s="11">
        <v>5</v>
      </c>
      <c r="F28" s="11" t="s">
        <v>357</v>
      </c>
      <c r="G28" s="11">
        <v>0</v>
      </c>
      <c r="H28" s="15">
        <v>0</v>
      </c>
      <c r="I28" s="11" t="s">
        <v>357</v>
      </c>
      <c r="J28" s="11" t="s">
        <v>357</v>
      </c>
      <c r="K28" s="15">
        <v>0</v>
      </c>
      <c r="L28" s="11">
        <v>8</v>
      </c>
      <c r="M28" s="15">
        <v>1</v>
      </c>
    </row>
    <row r="29" spans="1:13" x14ac:dyDescent="0.35">
      <c r="A29" t="s">
        <v>200</v>
      </c>
      <c r="B29" s="11">
        <v>5</v>
      </c>
      <c r="C29" s="11">
        <v>5</v>
      </c>
      <c r="D29" s="11" t="s">
        <v>357</v>
      </c>
      <c r="E29" s="11" t="s">
        <v>357</v>
      </c>
      <c r="F29" s="11" t="s">
        <v>357</v>
      </c>
      <c r="G29" s="11">
        <v>0</v>
      </c>
      <c r="H29" s="11" t="s">
        <v>357</v>
      </c>
      <c r="I29" s="11" t="s">
        <v>357</v>
      </c>
      <c r="J29" s="15">
        <v>0.5</v>
      </c>
      <c r="K29" s="15">
        <v>0</v>
      </c>
      <c r="L29" s="11">
        <v>6</v>
      </c>
      <c r="M29" s="15">
        <v>1</v>
      </c>
    </row>
    <row r="30" spans="1:13" x14ac:dyDescent="0.35">
      <c r="A30" t="s">
        <v>201</v>
      </c>
      <c r="B30" s="11">
        <v>5</v>
      </c>
      <c r="C30" s="11" t="s">
        <v>357</v>
      </c>
      <c r="D30" s="11" t="s">
        <v>357</v>
      </c>
      <c r="E30" s="11">
        <v>0</v>
      </c>
      <c r="F30" s="11">
        <v>0</v>
      </c>
      <c r="G30" s="11">
        <v>0</v>
      </c>
      <c r="H30" s="15">
        <v>1</v>
      </c>
      <c r="I30" s="15">
        <v>0</v>
      </c>
      <c r="J30" s="15">
        <v>0</v>
      </c>
      <c r="K30" s="15">
        <v>0</v>
      </c>
      <c r="L30" s="11">
        <v>4</v>
      </c>
      <c r="M30" s="15">
        <v>1</v>
      </c>
    </row>
    <row r="31" spans="1:13" x14ac:dyDescent="0.35">
      <c r="A31" t="s">
        <v>202</v>
      </c>
      <c r="B31" s="11">
        <v>10</v>
      </c>
      <c r="C31" s="11">
        <v>10</v>
      </c>
      <c r="D31" s="11">
        <v>5</v>
      </c>
      <c r="E31" s="11">
        <v>5</v>
      </c>
      <c r="F31" s="11">
        <v>0</v>
      </c>
      <c r="G31" s="11">
        <v>0</v>
      </c>
      <c r="H31" s="15">
        <v>0.4</v>
      </c>
      <c r="I31" s="15">
        <v>0.6</v>
      </c>
      <c r="J31" s="15">
        <v>0</v>
      </c>
      <c r="K31" s="15">
        <v>0</v>
      </c>
      <c r="L31" s="11">
        <v>8</v>
      </c>
      <c r="M31" s="15">
        <v>0.9</v>
      </c>
    </row>
    <row r="32" spans="1:13" x14ac:dyDescent="0.35">
      <c r="A32" t="s">
        <v>203</v>
      </c>
      <c r="B32" s="11">
        <v>5</v>
      </c>
      <c r="C32" s="11">
        <v>5</v>
      </c>
      <c r="D32" s="11">
        <v>5</v>
      </c>
      <c r="E32" s="11">
        <v>5</v>
      </c>
      <c r="F32" s="11">
        <v>0</v>
      </c>
      <c r="G32" s="11">
        <v>0</v>
      </c>
      <c r="H32" s="15">
        <v>0.43</v>
      </c>
      <c r="I32" s="15">
        <v>0.56999999999999995</v>
      </c>
      <c r="J32" s="15">
        <v>0</v>
      </c>
      <c r="K32" s="15">
        <v>0</v>
      </c>
      <c r="L32" s="11">
        <v>8</v>
      </c>
      <c r="M32" s="15">
        <v>0.86</v>
      </c>
    </row>
    <row r="33" spans="1:13" x14ac:dyDescent="0.35">
      <c r="A33" t="s">
        <v>204</v>
      </c>
      <c r="B33" s="11">
        <v>5</v>
      </c>
      <c r="C33" s="11">
        <v>5</v>
      </c>
      <c r="D33" s="11">
        <v>5</v>
      </c>
      <c r="E33" s="11" t="s">
        <v>357</v>
      </c>
      <c r="F33" s="11">
        <v>0</v>
      </c>
      <c r="G33" s="11">
        <v>0</v>
      </c>
      <c r="H33" s="11" t="s">
        <v>357</v>
      </c>
      <c r="I33" s="11" t="s">
        <v>357</v>
      </c>
      <c r="J33" s="15">
        <v>0</v>
      </c>
      <c r="K33" s="15">
        <v>0</v>
      </c>
      <c r="L33" s="11">
        <v>3</v>
      </c>
      <c r="M33" s="15">
        <v>1</v>
      </c>
    </row>
    <row r="34" spans="1:13" x14ac:dyDescent="0.35">
      <c r="A34" t="s">
        <v>205</v>
      </c>
      <c r="B34" s="11">
        <v>15</v>
      </c>
      <c r="C34" s="11">
        <v>15</v>
      </c>
      <c r="D34" s="11">
        <v>5</v>
      </c>
      <c r="E34" s="11">
        <v>10</v>
      </c>
      <c r="F34" s="11">
        <v>0</v>
      </c>
      <c r="G34" s="11">
        <v>0</v>
      </c>
      <c r="H34" s="15">
        <v>0.25</v>
      </c>
      <c r="I34" s="15">
        <v>0.75</v>
      </c>
      <c r="J34" s="15">
        <v>0</v>
      </c>
      <c r="K34" s="15">
        <v>0</v>
      </c>
      <c r="L34" s="11">
        <v>7</v>
      </c>
      <c r="M34" s="15">
        <v>0.94</v>
      </c>
    </row>
    <row r="35" spans="1:13" x14ac:dyDescent="0.35">
      <c r="A35" t="s">
        <v>206</v>
      </c>
      <c r="B35" s="11">
        <v>10</v>
      </c>
      <c r="C35" s="11">
        <v>10</v>
      </c>
      <c r="D35" s="11">
        <v>5</v>
      </c>
      <c r="E35" s="11">
        <v>5</v>
      </c>
      <c r="F35" s="11">
        <v>0</v>
      </c>
      <c r="G35" s="11">
        <v>0</v>
      </c>
      <c r="H35" s="15">
        <v>0.5</v>
      </c>
      <c r="I35" s="15">
        <v>0.5</v>
      </c>
      <c r="J35" s="15">
        <v>0</v>
      </c>
      <c r="K35" s="15">
        <v>0</v>
      </c>
      <c r="L35" s="11">
        <v>5</v>
      </c>
      <c r="M35" s="15">
        <v>0.88</v>
      </c>
    </row>
    <row r="36" spans="1:13" x14ac:dyDescent="0.35">
      <c r="A36" t="s">
        <v>207</v>
      </c>
      <c r="B36" s="11">
        <v>5</v>
      </c>
      <c r="C36" s="11">
        <v>5</v>
      </c>
      <c r="D36" s="11" t="s">
        <v>357</v>
      </c>
      <c r="E36" s="11" t="s">
        <v>357</v>
      </c>
      <c r="F36" s="11">
        <v>0</v>
      </c>
      <c r="G36" s="11">
        <v>0</v>
      </c>
      <c r="H36" s="11" t="s">
        <v>357</v>
      </c>
      <c r="I36" s="11" t="s">
        <v>357</v>
      </c>
      <c r="J36" s="15">
        <v>0</v>
      </c>
      <c r="K36" s="15">
        <v>0</v>
      </c>
      <c r="L36" s="11">
        <v>13</v>
      </c>
      <c r="M36" s="15">
        <v>0.67</v>
      </c>
    </row>
    <row r="37" spans="1:13" x14ac:dyDescent="0.35">
      <c r="A37" t="s">
        <v>208</v>
      </c>
      <c r="B37" s="11">
        <v>10</v>
      </c>
      <c r="C37" s="11">
        <v>10</v>
      </c>
      <c r="D37" s="11">
        <v>5</v>
      </c>
      <c r="E37" s="11">
        <v>5</v>
      </c>
      <c r="F37" s="11">
        <v>0</v>
      </c>
      <c r="G37" s="11">
        <v>0</v>
      </c>
      <c r="H37" s="15">
        <v>0.5</v>
      </c>
      <c r="I37" s="15">
        <v>0.5</v>
      </c>
      <c r="J37" s="15">
        <v>0</v>
      </c>
      <c r="K37" s="15">
        <v>0</v>
      </c>
      <c r="L37" s="11">
        <v>10</v>
      </c>
      <c r="M37" s="15">
        <v>0.88</v>
      </c>
    </row>
    <row r="38" spans="1:13" x14ac:dyDescent="0.35">
      <c r="A38" t="s">
        <v>209</v>
      </c>
      <c r="B38" s="11">
        <v>5</v>
      </c>
      <c r="C38" s="11">
        <v>10</v>
      </c>
      <c r="D38" s="11">
        <v>5</v>
      </c>
      <c r="E38" s="11">
        <v>5</v>
      </c>
      <c r="F38" s="11">
        <v>0</v>
      </c>
      <c r="G38" s="11">
        <v>0</v>
      </c>
      <c r="H38" s="15">
        <v>0.38</v>
      </c>
      <c r="I38" s="15">
        <v>0.63</v>
      </c>
      <c r="J38" s="15">
        <v>0</v>
      </c>
      <c r="K38" s="15">
        <v>0</v>
      </c>
      <c r="L38" s="11">
        <v>11</v>
      </c>
      <c r="M38" s="15">
        <v>0.88</v>
      </c>
    </row>
    <row r="39" spans="1:13" x14ac:dyDescent="0.35">
      <c r="A39" t="s">
        <v>210</v>
      </c>
      <c r="B39" s="11">
        <v>10</v>
      </c>
      <c r="C39" s="11">
        <v>10</v>
      </c>
      <c r="D39" s="11">
        <v>5</v>
      </c>
      <c r="E39" s="11">
        <v>10</v>
      </c>
      <c r="F39" s="11">
        <v>0</v>
      </c>
      <c r="G39" s="11">
        <v>0</v>
      </c>
      <c r="H39" s="15">
        <v>0.33</v>
      </c>
      <c r="I39" s="15">
        <v>0.67</v>
      </c>
      <c r="J39" s="15">
        <v>0</v>
      </c>
      <c r="K39" s="15">
        <v>0</v>
      </c>
      <c r="L39" s="11">
        <v>9</v>
      </c>
      <c r="M39" s="15">
        <v>1</v>
      </c>
    </row>
    <row r="40" spans="1:13" x14ac:dyDescent="0.35">
      <c r="A40" t="s">
        <v>211</v>
      </c>
      <c r="B40" s="11">
        <v>10</v>
      </c>
      <c r="C40" s="11">
        <v>5</v>
      </c>
      <c r="D40" s="11">
        <v>5</v>
      </c>
      <c r="E40" s="11">
        <v>5</v>
      </c>
      <c r="F40" s="11">
        <v>0</v>
      </c>
      <c r="G40" s="11">
        <v>0</v>
      </c>
      <c r="H40" s="15">
        <v>0.5</v>
      </c>
      <c r="I40" s="15">
        <v>0.5</v>
      </c>
      <c r="J40" s="15">
        <v>0</v>
      </c>
      <c r="K40" s="15">
        <v>0</v>
      </c>
      <c r="L40" s="11">
        <v>3</v>
      </c>
      <c r="M40" s="15">
        <v>1</v>
      </c>
    </row>
    <row r="41" spans="1:13" x14ac:dyDescent="0.35">
      <c r="A41" t="s">
        <v>212</v>
      </c>
      <c r="B41" s="11" t="s">
        <v>357</v>
      </c>
      <c r="C41" s="11">
        <v>5</v>
      </c>
      <c r="D41" s="11" t="s">
        <v>357</v>
      </c>
      <c r="E41" s="11">
        <v>5</v>
      </c>
      <c r="F41" s="11">
        <v>0</v>
      </c>
      <c r="G41" s="11">
        <v>0</v>
      </c>
      <c r="H41" s="11" t="s">
        <v>357</v>
      </c>
      <c r="I41" s="11" t="s">
        <v>357</v>
      </c>
      <c r="J41" s="15">
        <v>0</v>
      </c>
      <c r="K41" s="15">
        <v>0</v>
      </c>
      <c r="L41" s="11">
        <v>10</v>
      </c>
      <c r="M41" s="15">
        <v>0.75</v>
      </c>
    </row>
    <row r="42" spans="1:13" x14ac:dyDescent="0.35">
      <c r="A42" t="s">
        <v>213</v>
      </c>
      <c r="B42" s="11">
        <v>10</v>
      </c>
      <c r="C42" s="11">
        <v>5</v>
      </c>
      <c r="D42" s="11">
        <v>0</v>
      </c>
      <c r="E42" s="11">
        <v>5</v>
      </c>
      <c r="F42" s="11">
        <v>0</v>
      </c>
      <c r="G42" s="11">
        <v>0</v>
      </c>
      <c r="H42" s="15">
        <v>0</v>
      </c>
      <c r="I42" s="15">
        <v>1</v>
      </c>
      <c r="J42" s="15">
        <v>0</v>
      </c>
      <c r="K42" s="15">
        <v>0</v>
      </c>
      <c r="L42" s="11">
        <v>9</v>
      </c>
      <c r="M42" s="15">
        <v>1</v>
      </c>
    </row>
    <row r="43" spans="1:13" x14ac:dyDescent="0.35">
      <c r="A43" t="s">
        <v>214</v>
      </c>
      <c r="B43" s="11">
        <v>5</v>
      </c>
      <c r="C43" s="11">
        <v>5</v>
      </c>
      <c r="D43" s="11">
        <v>5</v>
      </c>
      <c r="E43" s="11">
        <v>5</v>
      </c>
      <c r="F43" s="11">
        <v>0</v>
      </c>
      <c r="G43" s="11" t="s">
        <v>357</v>
      </c>
      <c r="H43" s="15">
        <v>0.43</v>
      </c>
      <c r="I43" s="11" t="s">
        <v>357</v>
      </c>
      <c r="J43" s="15">
        <v>0</v>
      </c>
      <c r="K43" s="11" t="s">
        <v>357</v>
      </c>
      <c r="L43" s="11">
        <v>9</v>
      </c>
      <c r="M43" s="15">
        <v>1</v>
      </c>
    </row>
    <row r="44" spans="1:13" x14ac:dyDescent="0.35">
      <c r="A44" t="s">
        <v>215</v>
      </c>
      <c r="B44" s="11">
        <v>5</v>
      </c>
      <c r="C44" s="11">
        <v>5</v>
      </c>
      <c r="D44" s="11">
        <v>5</v>
      </c>
      <c r="E44" s="11">
        <v>5</v>
      </c>
      <c r="F44" s="11">
        <v>0</v>
      </c>
      <c r="G44" s="11">
        <v>0</v>
      </c>
      <c r="H44" s="15">
        <v>0.5</v>
      </c>
      <c r="I44" s="15">
        <v>0.5</v>
      </c>
      <c r="J44" s="15">
        <v>0</v>
      </c>
      <c r="K44" s="15">
        <v>0</v>
      </c>
      <c r="L44" s="11">
        <v>8</v>
      </c>
      <c r="M44" s="15">
        <v>1</v>
      </c>
    </row>
    <row r="45" spans="1:13" x14ac:dyDescent="0.35">
      <c r="A45" t="s">
        <v>216</v>
      </c>
      <c r="B45" s="11">
        <v>5</v>
      </c>
      <c r="C45" s="11">
        <v>5</v>
      </c>
      <c r="D45" s="11" t="s">
        <v>357</v>
      </c>
      <c r="E45" s="11">
        <v>5</v>
      </c>
      <c r="F45" s="11">
        <v>0</v>
      </c>
      <c r="G45" s="11">
        <v>0</v>
      </c>
      <c r="H45" s="11" t="s">
        <v>357</v>
      </c>
      <c r="I45" s="11" t="s">
        <v>357</v>
      </c>
      <c r="J45" s="15">
        <v>0</v>
      </c>
      <c r="K45" s="15">
        <v>0</v>
      </c>
      <c r="L45" s="11">
        <v>6</v>
      </c>
      <c r="M45" s="15">
        <v>1</v>
      </c>
    </row>
    <row r="46" spans="1:13" x14ac:dyDescent="0.35">
      <c r="A46" t="s">
        <v>217</v>
      </c>
      <c r="B46" s="11">
        <v>5</v>
      </c>
      <c r="C46" s="11">
        <v>5</v>
      </c>
      <c r="D46" s="11">
        <v>5</v>
      </c>
      <c r="E46" s="11">
        <v>5</v>
      </c>
      <c r="F46" s="11">
        <v>0</v>
      </c>
      <c r="G46" s="11" t="s">
        <v>357</v>
      </c>
      <c r="H46" s="15">
        <v>0.43</v>
      </c>
      <c r="I46" s="11" t="s">
        <v>357</v>
      </c>
      <c r="J46" s="15">
        <v>0</v>
      </c>
      <c r="K46" s="11" t="s">
        <v>357</v>
      </c>
      <c r="L46" s="11">
        <v>14</v>
      </c>
      <c r="M46" s="15">
        <v>1</v>
      </c>
    </row>
    <row r="47" spans="1:13" x14ac:dyDescent="0.35">
      <c r="A47" t="s">
        <v>218</v>
      </c>
      <c r="B47" s="11">
        <v>15</v>
      </c>
      <c r="C47" s="11">
        <v>10</v>
      </c>
      <c r="D47" s="11">
        <v>5</v>
      </c>
      <c r="E47" s="11">
        <v>5</v>
      </c>
      <c r="F47" s="11">
        <v>0</v>
      </c>
      <c r="G47" s="11">
        <v>0</v>
      </c>
      <c r="H47" s="15">
        <v>0.3</v>
      </c>
      <c r="I47" s="15">
        <v>0.7</v>
      </c>
      <c r="J47" s="15">
        <v>0</v>
      </c>
      <c r="K47" s="15">
        <v>0</v>
      </c>
      <c r="L47" s="11">
        <v>10</v>
      </c>
      <c r="M47" s="15">
        <v>1</v>
      </c>
    </row>
    <row r="48" spans="1:13" x14ac:dyDescent="0.35">
      <c r="A48" t="s">
        <v>219</v>
      </c>
      <c r="B48" s="11">
        <v>10</v>
      </c>
      <c r="C48" s="11">
        <v>10</v>
      </c>
      <c r="D48" s="11" t="s">
        <v>357</v>
      </c>
      <c r="E48" s="11">
        <v>5</v>
      </c>
      <c r="F48" s="11">
        <v>0</v>
      </c>
      <c r="G48" s="11" t="s">
        <v>357</v>
      </c>
      <c r="H48" s="11" t="s">
        <v>357</v>
      </c>
      <c r="I48" s="15">
        <v>0.75</v>
      </c>
      <c r="J48" s="15">
        <v>0</v>
      </c>
      <c r="K48" s="11" t="s">
        <v>357</v>
      </c>
      <c r="L48" s="11">
        <v>9</v>
      </c>
      <c r="M48" s="15">
        <v>1</v>
      </c>
    </row>
    <row r="49" spans="1:13" x14ac:dyDescent="0.35">
      <c r="A49" t="s">
        <v>220</v>
      </c>
      <c r="B49" s="11">
        <v>10</v>
      </c>
      <c r="C49" s="11">
        <v>15</v>
      </c>
      <c r="D49" s="11">
        <v>5</v>
      </c>
      <c r="E49" s="11">
        <v>10</v>
      </c>
      <c r="F49" s="11">
        <v>0</v>
      </c>
      <c r="G49" s="11">
        <v>0</v>
      </c>
      <c r="H49" s="15">
        <v>0.31</v>
      </c>
      <c r="I49" s="15">
        <v>0.69</v>
      </c>
      <c r="J49" s="15">
        <v>0</v>
      </c>
      <c r="K49" s="15">
        <v>0</v>
      </c>
      <c r="L49" s="11">
        <v>12</v>
      </c>
      <c r="M49" s="15">
        <v>0.92</v>
      </c>
    </row>
    <row r="50" spans="1:13" x14ac:dyDescent="0.35">
      <c r="A50" t="s">
        <v>221</v>
      </c>
      <c r="B50" s="11">
        <v>15</v>
      </c>
      <c r="C50" s="11">
        <v>15</v>
      </c>
      <c r="D50" s="11">
        <v>5</v>
      </c>
      <c r="E50" s="11">
        <v>10</v>
      </c>
      <c r="F50" s="11">
        <v>0</v>
      </c>
      <c r="G50" s="11" t="s">
        <v>357</v>
      </c>
      <c r="H50" s="11" t="s">
        <v>357</v>
      </c>
      <c r="I50" s="15">
        <v>0.71</v>
      </c>
      <c r="J50" s="15">
        <v>0</v>
      </c>
      <c r="K50" s="11" t="s">
        <v>357</v>
      </c>
      <c r="L50" s="11">
        <v>5</v>
      </c>
      <c r="M50" s="15">
        <v>1</v>
      </c>
    </row>
    <row r="51" spans="1:13" x14ac:dyDescent="0.35">
      <c r="A51" t="s">
        <v>222</v>
      </c>
      <c r="B51" s="11">
        <v>20</v>
      </c>
      <c r="C51" s="11">
        <v>15</v>
      </c>
      <c r="D51" s="11">
        <v>5</v>
      </c>
      <c r="E51" s="11">
        <v>10</v>
      </c>
      <c r="F51" s="11">
        <v>0</v>
      </c>
      <c r="G51" s="11" t="s">
        <v>357</v>
      </c>
      <c r="H51" s="11" t="s">
        <v>357</v>
      </c>
      <c r="I51" s="15">
        <v>0.71</v>
      </c>
      <c r="J51" s="15">
        <v>0</v>
      </c>
      <c r="K51" s="11" t="s">
        <v>357</v>
      </c>
      <c r="L51" s="11">
        <v>7</v>
      </c>
      <c r="M51" s="15">
        <v>1</v>
      </c>
    </row>
    <row r="52" spans="1:13" x14ac:dyDescent="0.35">
      <c r="A52" t="s">
        <v>223</v>
      </c>
      <c r="B52" s="11">
        <v>15</v>
      </c>
      <c r="C52" s="11">
        <v>15</v>
      </c>
      <c r="D52" s="11">
        <v>5</v>
      </c>
      <c r="E52" s="11">
        <v>10</v>
      </c>
      <c r="F52" s="11">
        <v>0</v>
      </c>
      <c r="G52" s="11" t="s">
        <v>357</v>
      </c>
      <c r="H52" s="11" t="s">
        <v>357</v>
      </c>
      <c r="I52" s="15">
        <v>0.63</v>
      </c>
      <c r="J52" s="15">
        <v>0</v>
      </c>
      <c r="K52" s="11" t="s">
        <v>357</v>
      </c>
      <c r="L52" s="11">
        <v>10</v>
      </c>
      <c r="M52" s="15">
        <v>1</v>
      </c>
    </row>
    <row r="53" spans="1:13" x14ac:dyDescent="0.35">
      <c r="A53" t="s">
        <v>224</v>
      </c>
      <c r="B53" s="11">
        <v>10</v>
      </c>
      <c r="C53" s="11">
        <v>10</v>
      </c>
      <c r="D53" s="11">
        <v>5</v>
      </c>
      <c r="E53" s="11">
        <v>5</v>
      </c>
      <c r="F53" s="11">
        <v>0</v>
      </c>
      <c r="G53" s="11">
        <v>0</v>
      </c>
      <c r="H53" s="15">
        <v>0.5</v>
      </c>
      <c r="I53" s="15">
        <v>0.5</v>
      </c>
      <c r="J53" s="15">
        <v>0</v>
      </c>
      <c r="K53" s="15">
        <v>0</v>
      </c>
      <c r="L53" s="11">
        <v>12</v>
      </c>
      <c r="M53" s="15">
        <v>0.83</v>
      </c>
    </row>
    <row r="54" spans="1:13" x14ac:dyDescent="0.35">
      <c r="A54" t="s">
        <v>225</v>
      </c>
      <c r="B54" s="11">
        <v>30</v>
      </c>
      <c r="C54" s="11">
        <v>25</v>
      </c>
      <c r="D54" s="11">
        <v>5</v>
      </c>
      <c r="E54" s="11">
        <v>20</v>
      </c>
      <c r="F54" s="11">
        <v>0</v>
      </c>
      <c r="G54" s="11">
        <v>0</v>
      </c>
      <c r="H54" s="15">
        <v>0.24</v>
      </c>
      <c r="I54" s="15">
        <v>0.76</v>
      </c>
      <c r="J54" s="15">
        <v>0</v>
      </c>
      <c r="K54" s="15">
        <v>0</v>
      </c>
      <c r="L54" s="11">
        <v>6</v>
      </c>
      <c r="M54" s="15">
        <v>0.96</v>
      </c>
    </row>
    <row r="55" spans="1:13" x14ac:dyDescent="0.35">
      <c r="A55" t="s">
        <v>226</v>
      </c>
      <c r="B55" s="11">
        <v>15</v>
      </c>
      <c r="C55" s="11">
        <v>20</v>
      </c>
      <c r="D55" s="11">
        <v>5</v>
      </c>
      <c r="E55" s="11">
        <v>15</v>
      </c>
      <c r="F55" s="11">
        <v>0</v>
      </c>
      <c r="G55" s="11">
        <v>0</v>
      </c>
      <c r="H55" s="15">
        <v>0.2</v>
      </c>
      <c r="I55" s="15">
        <v>0.8</v>
      </c>
      <c r="J55" s="15">
        <v>0</v>
      </c>
      <c r="K55" s="15">
        <v>0</v>
      </c>
      <c r="L55" s="11">
        <v>8</v>
      </c>
      <c r="M55" s="15">
        <v>0.95</v>
      </c>
    </row>
    <row r="56" spans="1:13" x14ac:dyDescent="0.35">
      <c r="A56" t="s">
        <v>227</v>
      </c>
      <c r="B56" s="11">
        <v>20</v>
      </c>
      <c r="C56" s="11">
        <v>10</v>
      </c>
      <c r="D56" s="11">
        <v>5</v>
      </c>
      <c r="E56" s="11">
        <v>5</v>
      </c>
      <c r="F56" s="11">
        <v>0</v>
      </c>
      <c r="G56" s="11">
        <v>0</v>
      </c>
      <c r="H56" s="15">
        <v>0.36</v>
      </c>
      <c r="I56" s="15">
        <v>0.64</v>
      </c>
      <c r="J56" s="15">
        <v>0</v>
      </c>
      <c r="K56" s="15">
        <v>0</v>
      </c>
      <c r="L56" s="11">
        <v>11</v>
      </c>
      <c r="M56" s="15">
        <v>1</v>
      </c>
    </row>
    <row r="57" spans="1:13" x14ac:dyDescent="0.35">
      <c r="A57" t="s">
        <v>228</v>
      </c>
      <c r="B57" s="11">
        <v>20</v>
      </c>
      <c r="C57" s="11">
        <v>25</v>
      </c>
      <c r="D57" s="11">
        <v>5</v>
      </c>
      <c r="E57" s="11">
        <v>20</v>
      </c>
      <c r="F57" s="11">
        <v>0</v>
      </c>
      <c r="G57" s="11">
        <v>0</v>
      </c>
      <c r="H57" s="15">
        <v>0.23</v>
      </c>
      <c r="I57" s="15">
        <v>0.77</v>
      </c>
      <c r="J57" s="15">
        <v>0</v>
      </c>
      <c r="K57" s="15">
        <v>0</v>
      </c>
      <c r="L57" s="11">
        <v>11</v>
      </c>
      <c r="M57" s="15">
        <v>0.81</v>
      </c>
    </row>
    <row r="58" spans="1:13" x14ac:dyDescent="0.35">
      <c r="A58" t="s">
        <v>229</v>
      </c>
      <c r="B58" s="11">
        <v>20</v>
      </c>
      <c r="C58" s="11">
        <v>20</v>
      </c>
      <c r="D58" s="11">
        <v>5</v>
      </c>
      <c r="E58" s="11">
        <v>15</v>
      </c>
      <c r="F58" s="11">
        <v>0</v>
      </c>
      <c r="G58" s="11" t="s">
        <v>357</v>
      </c>
      <c r="H58" s="11" t="s">
        <v>357</v>
      </c>
      <c r="I58" s="15">
        <v>0.74</v>
      </c>
      <c r="J58" s="15">
        <v>0</v>
      </c>
      <c r="K58" s="11" t="s">
        <v>357</v>
      </c>
      <c r="L58" s="11">
        <v>11</v>
      </c>
      <c r="M58" s="15">
        <v>0.83</v>
      </c>
    </row>
    <row r="59" spans="1:13" x14ac:dyDescent="0.35">
      <c r="A59" t="s">
        <v>230</v>
      </c>
      <c r="B59" s="11">
        <v>20</v>
      </c>
      <c r="C59" s="11">
        <v>15</v>
      </c>
      <c r="D59" s="11">
        <v>10</v>
      </c>
      <c r="E59" s="11">
        <v>5</v>
      </c>
      <c r="F59" s="11">
        <v>0</v>
      </c>
      <c r="G59" s="11">
        <v>0</v>
      </c>
      <c r="H59" s="15">
        <v>0.53</v>
      </c>
      <c r="I59" s="15">
        <v>0.47</v>
      </c>
      <c r="J59" s="15">
        <v>0</v>
      </c>
      <c r="K59" s="15">
        <v>0</v>
      </c>
      <c r="L59" s="11">
        <v>11</v>
      </c>
      <c r="M59" s="15">
        <v>0.6</v>
      </c>
    </row>
    <row r="60" spans="1:13" x14ac:dyDescent="0.35">
      <c r="A60" t="s">
        <v>231</v>
      </c>
      <c r="B60" s="11">
        <v>25</v>
      </c>
      <c r="C60" s="11">
        <v>20</v>
      </c>
      <c r="D60" s="11">
        <v>5</v>
      </c>
      <c r="E60" s="11">
        <v>15</v>
      </c>
      <c r="F60" s="11">
        <v>0</v>
      </c>
      <c r="G60" s="11">
        <v>0</v>
      </c>
      <c r="H60" s="15">
        <v>0.19</v>
      </c>
      <c r="I60" s="15">
        <v>0.81</v>
      </c>
      <c r="J60" s="15">
        <v>0</v>
      </c>
      <c r="K60" s="15">
        <v>0</v>
      </c>
      <c r="L60" s="11">
        <v>16</v>
      </c>
      <c r="M60" s="15">
        <v>0.81</v>
      </c>
    </row>
    <row r="61" spans="1:13" x14ac:dyDescent="0.35">
      <c r="A61" t="s">
        <v>232</v>
      </c>
      <c r="B61" s="11">
        <v>35</v>
      </c>
      <c r="C61" s="11">
        <v>40</v>
      </c>
      <c r="D61" s="11">
        <v>10</v>
      </c>
      <c r="E61" s="11">
        <v>30</v>
      </c>
      <c r="F61" s="11">
        <v>0</v>
      </c>
      <c r="G61" s="11">
        <v>0</v>
      </c>
      <c r="H61" s="15">
        <v>0.2</v>
      </c>
      <c r="I61" s="15">
        <v>0.8</v>
      </c>
      <c r="J61" s="15">
        <v>0</v>
      </c>
      <c r="K61" s="15">
        <v>0</v>
      </c>
      <c r="L61" s="11">
        <v>11</v>
      </c>
      <c r="M61" s="15">
        <v>0.75</v>
      </c>
    </row>
    <row r="62" spans="1:13" x14ac:dyDescent="0.35">
      <c r="A62" t="s">
        <v>233</v>
      </c>
      <c r="B62" s="11">
        <v>20</v>
      </c>
      <c r="C62" s="11">
        <v>25</v>
      </c>
      <c r="D62" s="11">
        <v>10</v>
      </c>
      <c r="E62" s="11">
        <v>15</v>
      </c>
      <c r="F62" s="11">
        <v>0</v>
      </c>
      <c r="G62" s="11">
        <v>0</v>
      </c>
      <c r="H62" s="15">
        <v>0.4</v>
      </c>
      <c r="I62" s="15">
        <v>0.6</v>
      </c>
      <c r="J62" s="15">
        <v>0</v>
      </c>
      <c r="K62" s="15">
        <v>0</v>
      </c>
      <c r="L62" s="11">
        <v>10</v>
      </c>
      <c r="M62" s="15">
        <v>0.8</v>
      </c>
    </row>
    <row r="63" spans="1:13" x14ac:dyDescent="0.35">
      <c r="A63" t="s">
        <v>234</v>
      </c>
      <c r="B63" s="11">
        <v>20</v>
      </c>
      <c r="C63" s="11">
        <v>20</v>
      </c>
      <c r="D63" s="11">
        <v>5</v>
      </c>
      <c r="E63" s="11">
        <v>15</v>
      </c>
      <c r="F63" s="11">
        <v>0</v>
      </c>
      <c r="G63" s="11">
        <v>0</v>
      </c>
      <c r="H63" s="15">
        <v>0.33</v>
      </c>
      <c r="I63" s="15">
        <v>0.67</v>
      </c>
      <c r="J63" s="15">
        <v>0</v>
      </c>
      <c r="K63" s="15">
        <v>0</v>
      </c>
      <c r="L63" s="11">
        <v>8</v>
      </c>
      <c r="M63" s="15">
        <v>0.81</v>
      </c>
    </row>
    <row r="64" spans="1:13" x14ac:dyDescent="0.35">
      <c r="A64" t="s">
        <v>235</v>
      </c>
      <c r="B64" s="11">
        <v>25</v>
      </c>
      <c r="C64" s="11">
        <v>20</v>
      </c>
      <c r="D64" s="11">
        <v>10</v>
      </c>
      <c r="E64" s="11">
        <v>10</v>
      </c>
      <c r="F64" s="11">
        <v>0</v>
      </c>
      <c r="G64" s="11" t="s">
        <v>357</v>
      </c>
      <c r="H64" s="11" t="s">
        <v>357</v>
      </c>
      <c r="I64" s="15">
        <v>0.56999999999999995</v>
      </c>
      <c r="J64" s="15">
        <v>0</v>
      </c>
      <c r="K64" s="11" t="s">
        <v>357</v>
      </c>
      <c r="L64" s="11">
        <v>15</v>
      </c>
      <c r="M64" s="15">
        <v>0.85</v>
      </c>
    </row>
    <row r="65" spans="1:13" x14ac:dyDescent="0.35">
      <c r="A65" t="s">
        <v>236</v>
      </c>
      <c r="B65" s="11">
        <v>20</v>
      </c>
      <c r="C65" s="11">
        <v>25</v>
      </c>
      <c r="D65" s="11">
        <v>5</v>
      </c>
      <c r="E65" s="11">
        <v>15</v>
      </c>
      <c r="F65" s="11">
        <v>0</v>
      </c>
      <c r="G65" s="11">
        <v>5</v>
      </c>
      <c r="H65" s="15">
        <v>0.28000000000000003</v>
      </c>
      <c r="I65" s="15">
        <v>0.6</v>
      </c>
      <c r="J65" s="15">
        <v>0</v>
      </c>
      <c r="K65" s="15">
        <v>0.12</v>
      </c>
      <c r="L65" s="11">
        <v>15</v>
      </c>
      <c r="M65" s="15">
        <v>0.68</v>
      </c>
    </row>
    <row r="66" spans="1:13" x14ac:dyDescent="0.35">
      <c r="A66" t="s">
        <v>237</v>
      </c>
      <c r="B66" s="11">
        <v>15</v>
      </c>
      <c r="C66" s="11">
        <v>20</v>
      </c>
      <c r="D66" s="11">
        <v>10</v>
      </c>
      <c r="E66" s="11">
        <v>10</v>
      </c>
      <c r="F66" s="11">
        <v>0</v>
      </c>
      <c r="G66" s="11">
        <v>0</v>
      </c>
      <c r="H66" s="15">
        <v>0.47</v>
      </c>
      <c r="I66" s="15">
        <v>0.53</v>
      </c>
      <c r="J66" s="15">
        <v>0</v>
      </c>
      <c r="K66" s="15">
        <v>0</v>
      </c>
      <c r="L66" s="11">
        <v>12</v>
      </c>
      <c r="M66" s="15">
        <v>0.95</v>
      </c>
    </row>
    <row r="67" spans="1:13" x14ac:dyDescent="0.35">
      <c r="A67" t="s">
        <v>238</v>
      </c>
      <c r="B67" s="11">
        <v>15</v>
      </c>
      <c r="C67" s="11">
        <v>15</v>
      </c>
      <c r="D67" s="11">
        <v>10</v>
      </c>
      <c r="E67" s="11">
        <v>10</v>
      </c>
      <c r="F67" s="11">
        <v>0</v>
      </c>
      <c r="G67" s="11">
        <v>0</v>
      </c>
      <c r="H67" s="15">
        <v>0.5</v>
      </c>
      <c r="I67" s="15">
        <v>0.5</v>
      </c>
      <c r="J67" s="15">
        <v>0</v>
      </c>
      <c r="K67" s="15">
        <v>0</v>
      </c>
      <c r="L67" s="11">
        <v>11</v>
      </c>
      <c r="M67" s="15">
        <v>0.88</v>
      </c>
    </row>
    <row r="68" spans="1:13" x14ac:dyDescent="0.35">
      <c r="A68" t="s">
        <v>239</v>
      </c>
      <c r="B68" s="11">
        <v>15</v>
      </c>
      <c r="C68" s="11">
        <v>15</v>
      </c>
      <c r="D68" s="11">
        <v>5</v>
      </c>
      <c r="E68" s="11">
        <v>10</v>
      </c>
      <c r="F68" s="11">
        <v>0</v>
      </c>
      <c r="G68" s="11">
        <v>0</v>
      </c>
      <c r="H68" s="15">
        <v>0.4</v>
      </c>
      <c r="I68" s="15">
        <v>0.6</v>
      </c>
      <c r="J68" s="15">
        <v>0</v>
      </c>
      <c r="K68" s="15">
        <v>0</v>
      </c>
      <c r="L68" s="11">
        <v>14</v>
      </c>
      <c r="M68" s="15">
        <v>0.87</v>
      </c>
    </row>
    <row r="69" spans="1:13" x14ac:dyDescent="0.35">
      <c r="A69" t="s">
        <v>240</v>
      </c>
      <c r="B69" s="11">
        <v>15</v>
      </c>
      <c r="C69" s="11">
        <v>15</v>
      </c>
      <c r="D69" s="11">
        <v>5</v>
      </c>
      <c r="E69" s="11">
        <v>15</v>
      </c>
      <c r="F69" s="11">
        <v>0</v>
      </c>
      <c r="G69" s="11">
        <v>0</v>
      </c>
      <c r="H69" s="15">
        <v>0.24</v>
      </c>
      <c r="I69" s="15">
        <v>0.76</v>
      </c>
      <c r="J69" s="15">
        <v>0</v>
      </c>
      <c r="K69" s="15">
        <v>0</v>
      </c>
      <c r="L69" s="11">
        <v>15</v>
      </c>
      <c r="M69" s="15">
        <v>0.71</v>
      </c>
    </row>
    <row r="70" spans="1:13" x14ac:dyDescent="0.35">
      <c r="A70" t="s">
        <v>241</v>
      </c>
      <c r="B70" s="11">
        <v>20</v>
      </c>
      <c r="C70" s="11">
        <v>10</v>
      </c>
      <c r="D70" s="11">
        <v>5</v>
      </c>
      <c r="E70" s="11">
        <v>5</v>
      </c>
      <c r="F70" s="11">
        <v>0</v>
      </c>
      <c r="G70" s="11">
        <v>0</v>
      </c>
      <c r="H70" s="15">
        <v>0.42</v>
      </c>
      <c r="I70" s="15">
        <v>0.57999999999999996</v>
      </c>
      <c r="J70" s="15">
        <v>0</v>
      </c>
      <c r="K70" s="15">
        <v>0</v>
      </c>
      <c r="L70" s="11">
        <v>10</v>
      </c>
      <c r="M70" s="15">
        <v>0.92</v>
      </c>
    </row>
    <row r="71" spans="1:13" x14ac:dyDescent="0.35">
      <c r="A71" t="s">
        <v>242</v>
      </c>
      <c r="B71" s="11">
        <v>10</v>
      </c>
      <c r="C71" s="11">
        <v>20</v>
      </c>
      <c r="D71" s="11">
        <v>10</v>
      </c>
      <c r="E71" s="11">
        <v>10</v>
      </c>
      <c r="F71" s="11">
        <v>0</v>
      </c>
      <c r="G71" s="11" t="s">
        <v>357</v>
      </c>
      <c r="H71" s="15">
        <v>0.55000000000000004</v>
      </c>
      <c r="I71" s="11" t="s">
        <v>357</v>
      </c>
      <c r="J71" s="15">
        <v>0</v>
      </c>
      <c r="K71" s="11" t="s">
        <v>357</v>
      </c>
      <c r="L71" s="11">
        <v>13</v>
      </c>
      <c r="M71" s="15">
        <v>0.95</v>
      </c>
    </row>
    <row r="72" spans="1:13" x14ac:dyDescent="0.35">
      <c r="A72" s="27" t="s">
        <v>243</v>
      </c>
      <c r="B72" s="11">
        <v>20</v>
      </c>
      <c r="C72" s="11">
        <v>10</v>
      </c>
      <c r="D72" s="11" t="s">
        <v>357</v>
      </c>
      <c r="E72" s="11">
        <v>10</v>
      </c>
      <c r="F72" s="11">
        <v>0</v>
      </c>
      <c r="G72" s="11">
        <v>0</v>
      </c>
      <c r="H72" s="11" t="s">
        <v>357</v>
      </c>
      <c r="I72" s="11" t="s">
        <v>357</v>
      </c>
      <c r="J72" s="15">
        <v>0</v>
      </c>
      <c r="K72" s="15">
        <v>0</v>
      </c>
      <c r="L72" s="11">
        <v>10</v>
      </c>
      <c r="M72" s="15">
        <v>0.8</v>
      </c>
    </row>
    <row r="73" spans="1:13" x14ac:dyDescent="0.35">
      <c r="A73" s="27" t="s">
        <v>244</v>
      </c>
      <c r="B73" s="11">
        <v>20</v>
      </c>
      <c r="C73" s="11">
        <v>30</v>
      </c>
      <c r="D73" s="11">
        <v>10</v>
      </c>
      <c r="E73" s="11">
        <v>15</v>
      </c>
      <c r="F73" s="11">
        <v>0</v>
      </c>
      <c r="G73" s="11">
        <v>0</v>
      </c>
      <c r="H73" s="15">
        <v>0.41</v>
      </c>
      <c r="I73" s="15">
        <v>0.59</v>
      </c>
      <c r="J73" s="15">
        <v>0</v>
      </c>
      <c r="K73" s="15">
        <v>0</v>
      </c>
      <c r="L73" s="11">
        <v>10</v>
      </c>
      <c r="M73" s="15">
        <v>0.97</v>
      </c>
    </row>
    <row r="74" spans="1:13" x14ac:dyDescent="0.35">
      <c r="A74" s="27" t="s">
        <v>245</v>
      </c>
      <c r="B74" s="11">
        <v>20</v>
      </c>
      <c r="C74" s="11">
        <v>25</v>
      </c>
      <c r="D74" s="11">
        <v>10</v>
      </c>
      <c r="E74" s="11">
        <v>10</v>
      </c>
      <c r="F74" s="11">
        <v>0</v>
      </c>
      <c r="G74" s="11">
        <v>0</v>
      </c>
      <c r="H74" s="15">
        <v>0.52</v>
      </c>
      <c r="I74" s="15">
        <v>0.48</v>
      </c>
      <c r="J74" s="15">
        <v>0</v>
      </c>
      <c r="K74" s="15">
        <v>0</v>
      </c>
      <c r="L74" s="11">
        <v>10</v>
      </c>
      <c r="M74" s="15">
        <v>0.91</v>
      </c>
    </row>
    <row r="75" spans="1:13" x14ac:dyDescent="0.35">
      <c r="A75" s="27" t="s">
        <v>246</v>
      </c>
      <c r="B75" s="11">
        <v>15</v>
      </c>
      <c r="C75" s="11">
        <v>10</v>
      </c>
      <c r="D75" s="11">
        <v>5</v>
      </c>
      <c r="E75" s="11">
        <v>5</v>
      </c>
      <c r="F75" s="11">
        <v>0</v>
      </c>
      <c r="G75" s="11" t="s">
        <v>357</v>
      </c>
      <c r="H75" s="11" t="s">
        <v>357</v>
      </c>
      <c r="I75" s="15">
        <v>0.44</v>
      </c>
      <c r="J75" s="15">
        <v>0</v>
      </c>
      <c r="K75" s="11" t="s">
        <v>357</v>
      </c>
      <c r="L75" s="11">
        <v>9</v>
      </c>
      <c r="M75" s="15">
        <v>0.86</v>
      </c>
    </row>
    <row r="76" spans="1:13" x14ac:dyDescent="0.35">
      <c r="A76" s="27" t="s">
        <v>247</v>
      </c>
      <c r="B76" s="11">
        <v>20</v>
      </c>
      <c r="C76" s="39" t="s">
        <v>360</v>
      </c>
      <c r="D76" s="41" t="s">
        <v>360</v>
      </c>
      <c r="E76" s="41" t="s">
        <v>360</v>
      </c>
      <c r="F76" s="37" t="s">
        <v>360</v>
      </c>
      <c r="G76" s="41" t="s">
        <v>360</v>
      </c>
      <c r="H76" s="37" t="s">
        <v>360</v>
      </c>
      <c r="I76" s="37" t="s">
        <v>360</v>
      </c>
      <c r="J76" s="37" t="s">
        <v>360</v>
      </c>
      <c r="K76" s="37" t="s">
        <v>360</v>
      </c>
      <c r="L76" s="37" t="s">
        <v>360</v>
      </c>
      <c r="M76" s="37" t="s">
        <v>360</v>
      </c>
    </row>
    <row r="77" spans="1:13" x14ac:dyDescent="0.35">
      <c r="A77" s="27" t="s">
        <v>248</v>
      </c>
      <c r="B77" s="11">
        <v>15</v>
      </c>
      <c r="C77" s="40" t="s">
        <v>360</v>
      </c>
      <c r="D77" s="42" t="s">
        <v>360</v>
      </c>
      <c r="E77" s="42" t="s">
        <v>360</v>
      </c>
      <c r="F77" s="38" t="s">
        <v>360</v>
      </c>
      <c r="G77" s="37" t="s">
        <v>360</v>
      </c>
      <c r="H77" s="37" t="s">
        <v>360</v>
      </c>
      <c r="I77" s="37" t="s">
        <v>360</v>
      </c>
      <c r="J77" s="37" t="s">
        <v>360</v>
      </c>
      <c r="K77" s="37" t="s">
        <v>360</v>
      </c>
      <c r="L77" s="37" t="s">
        <v>360</v>
      </c>
      <c r="M77" s="37" t="s">
        <v>360</v>
      </c>
    </row>
    <row r="78" spans="1:13" x14ac:dyDescent="0.35">
      <c r="A78" s="8" t="s">
        <v>249</v>
      </c>
      <c r="B78" s="12">
        <v>10</v>
      </c>
      <c r="C78" s="12">
        <v>10</v>
      </c>
      <c r="D78" s="12">
        <v>5</v>
      </c>
      <c r="E78" s="12">
        <v>5</v>
      </c>
      <c r="F78" s="12">
        <v>5</v>
      </c>
      <c r="G78" s="12">
        <v>0</v>
      </c>
      <c r="H78" s="16">
        <v>0.36</v>
      </c>
      <c r="I78" s="16">
        <v>0.27</v>
      </c>
      <c r="J78" s="16">
        <v>0.36</v>
      </c>
      <c r="K78" s="16">
        <v>0</v>
      </c>
      <c r="L78" s="12">
        <v>15</v>
      </c>
      <c r="M78" s="16">
        <v>1</v>
      </c>
    </row>
    <row r="79" spans="1:13" x14ac:dyDescent="0.35">
      <c r="A79" s="9" t="s">
        <v>250</v>
      </c>
      <c r="B79" s="13">
        <v>75</v>
      </c>
      <c r="C79" s="13">
        <v>70</v>
      </c>
      <c r="D79" s="13">
        <v>25</v>
      </c>
      <c r="E79" s="13">
        <v>35</v>
      </c>
      <c r="F79" s="13">
        <v>10</v>
      </c>
      <c r="G79" s="13">
        <v>0</v>
      </c>
      <c r="H79" s="17">
        <v>0.32</v>
      </c>
      <c r="I79" s="17">
        <v>0.52</v>
      </c>
      <c r="J79" s="17">
        <v>0.15</v>
      </c>
      <c r="K79" s="17">
        <v>0</v>
      </c>
      <c r="L79" s="13">
        <v>11</v>
      </c>
      <c r="M79" s="17">
        <v>0.9</v>
      </c>
    </row>
    <row r="80" spans="1:13" x14ac:dyDescent="0.35">
      <c r="A80" s="9" t="s">
        <v>251</v>
      </c>
      <c r="B80" s="13">
        <v>75</v>
      </c>
      <c r="C80" s="13">
        <v>75</v>
      </c>
      <c r="D80" s="13">
        <v>25</v>
      </c>
      <c r="E80" s="13">
        <v>45</v>
      </c>
      <c r="F80" s="13">
        <v>5</v>
      </c>
      <c r="G80" s="13">
        <v>0</v>
      </c>
      <c r="H80" s="17">
        <v>0.32</v>
      </c>
      <c r="I80" s="17">
        <v>0.59</v>
      </c>
      <c r="J80" s="17">
        <v>0.09</v>
      </c>
      <c r="K80" s="17">
        <v>0</v>
      </c>
      <c r="L80" s="13">
        <v>8</v>
      </c>
      <c r="M80" s="17">
        <v>0.88</v>
      </c>
    </row>
    <row r="81" spans="1:13" x14ac:dyDescent="0.35">
      <c r="A81" s="9" t="s">
        <v>252</v>
      </c>
      <c r="B81" s="13">
        <v>85</v>
      </c>
      <c r="C81" s="13">
        <v>80</v>
      </c>
      <c r="D81" s="13">
        <v>30</v>
      </c>
      <c r="E81" s="13">
        <v>50</v>
      </c>
      <c r="F81" s="13">
        <v>0</v>
      </c>
      <c r="G81" s="28" t="s">
        <v>357</v>
      </c>
      <c r="H81" s="28" t="s">
        <v>357</v>
      </c>
      <c r="I81" s="17">
        <v>0.62</v>
      </c>
      <c r="J81" s="17">
        <v>0</v>
      </c>
      <c r="K81" s="28" t="s">
        <v>357</v>
      </c>
      <c r="L81" s="13">
        <v>8</v>
      </c>
      <c r="M81" s="17">
        <v>0.95</v>
      </c>
    </row>
    <row r="82" spans="1:13" x14ac:dyDescent="0.35">
      <c r="A82" s="9" t="s">
        <v>253</v>
      </c>
      <c r="B82" s="13">
        <v>205</v>
      </c>
      <c r="C82" s="13">
        <v>195</v>
      </c>
      <c r="D82" s="13">
        <v>55</v>
      </c>
      <c r="E82" s="13">
        <v>135</v>
      </c>
      <c r="F82" s="13">
        <v>0</v>
      </c>
      <c r="G82" s="13">
        <v>5</v>
      </c>
      <c r="H82" s="17">
        <v>0.28000000000000003</v>
      </c>
      <c r="I82" s="17">
        <v>0.69</v>
      </c>
      <c r="J82" s="17">
        <v>0</v>
      </c>
      <c r="K82" s="17">
        <v>0.03</v>
      </c>
      <c r="L82" s="13">
        <v>9</v>
      </c>
      <c r="M82" s="17">
        <v>0.9</v>
      </c>
    </row>
    <row r="83" spans="1:13" x14ac:dyDescent="0.35">
      <c r="A83" s="9" t="s">
        <v>254</v>
      </c>
      <c r="B83" s="13">
        <v>245</v>
      </c>
      <c r="C83" s="13">
        <v>255</v>
      </c>
      <c r="D83" s="13">
        <v>90</v>
      </c>
      <c r="E83" s="13">
        <v>160</v>
      </c>
      <c r="F83" s="13">
        <v>0</v>
      </c>
      <c r="G83" s="13">
        <v>5</v>
      </c>
      <c r="H83" s="17">
        <v>0.35</v>
      </c>
      <c r="I83" s="17">
        <v>0.63</v>
      </c>
      <c r="J83" s="17">
        <v>0</v>
      </c>
      <c r="K83" s="17">
        <v>0.02</v>
      </c>
      <c r="L83" s="13">
        <v>13</v>
      </c>
      <c r="M83" s="17">
        <v>0.82</v>
      </c>
    </row>
    <row r="84" spans="1:13" x14ac:dyDescent="0.35">
      <c r="A84" s="9" t="s">
        <v>255</v>
      </c>
      <c r="B84" s="13">
        <v>110</v>
      </c>
      <c r="C84" s="13">
        <v>70</v>
      </c>
      <c r="D84" s="13">
        <v>30</v>
      </c>
      <c r="E84" s="13">
        <v>40</v>
      </c>
      <c r="F84" s="13">
        <v>0</v>
      </c>
      <c r="G84" s="13">
        <v>5</v>
      </c>
      <c r="H84" s="45" t="s">
        <v>360</v>
      </c>
      <c r="I84" s="45" t="s">
        <v>360</v>
      </c>
      <c r="J84" s="45" t="s">
        <v>360</v>
      </c>
      <c r="K84" s="45" t="s">
        <v>360</v>
      </c>
      <c r="L84" s="13">
        <v>10</v>
      </c>
      <c r="M84" s="17">
        <v>0.91</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
  <sheetViews>
    <sheetView workbookViewId="0"/>
  </sheetViews>
  <sheetFormatPr defaultColWidth="10.6640625" defaultRowHeight="15.5" x14ac:dyDescent="0.35"/>
  <cols>
    <col min="1" max="1" width="150.6640625" customWidth="1"/>
  </cols>
  <sheetData>
    <row r="1" spans="1:1" ht="21" x14ac:dyDescent="0.5">
      <c r="A1" s="1" t="s">
        <v>13</v>
      </c>
    </row>
    <row r="2" spans="1:1" x14ac:dyDescent="0.35">
      <c r="A2" t="s">
        <v>57</v>
      </c>
    </row>
    <row r="3" spans="1:1" ht="31" x14ac:dyDescent="0.35">
      <c r="A3" s="6" t="s">
        <v>58</v>
      </c>
    </row>
  </sheetData>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4"/>
  <sheetViews>
    <sheetView workbookViewId="0"/>
  </sheetViews>
  <sheetFormatPr defaultColWidth="10.6640625" defaultRowHeight="15.5" x14ac:dyDescent="0.35"/>
  <cols>
    <col min="1" max="1" width="20.6640625" customWidth="1"/>
    <col min="2" max="15" width="16.6640625" customWidth="1"/>
  </cols>
  <sheetData>
    <row r="1" spans="1:11" ht="21" x14ac:dyDescent="0.5">
      <c r="A1" s="1" t="s">
        <v>14</v>
      </c>
    </row>
    <row r="2" spans="1:11" x14ac:dyDescent="0.35">
      <c r="A2" t="s">
        <v>59</v>
      </c>
    </row>
    <row r="3" spans="1:11" x14ac:dyDescent="0.35">
      <c r="A3" t="s">
        <v>60</v>
      </c>
    </row>
    <row r="4" spans="1:11" ht="62" x14ac:dyDescent="0.35">
      <c r="A4" s="2" t="s">
        <v>263</v>
      </c>
      <c r="B4" s="2" t="s">
        <v>356</v>
      </c>
      <c r="C4" s="2" t="s">
        <v>167</v>
      </c>
      <c r="D4" s="2" t="s">
        <v>168</v>
      </c>
      <c r="E4" s="2" t="s">
        <v>169</v>
      </c>
      <c r="F4" s="2" t="s">
        <v>170</v>
      </c>
      <c r="G4" s="2" t="s">
        <v>171</v>
      </c>
      <c r="H4" s="2" t="s">
        <v>172</v>
      </c>
      <c r="I4" s="2" t="s">
        <v>173</v>
      </c>
      <c r="J4" s="2" t="s">
        <v>174</v>
      </c>
      <c r="K4" s="2" t="s">
        <v>175</v>
      </c>
    </row>
    <row r="5" spans="1:11" x14ac:dyDescent="0.35">
      <c r="A5" t="s">
        <v>176</v>
      </c>
      <c r="B5" s="11" t="s">
        <v>337</v>
      </c>
      <c r="C5" s="11">
        <v>1750</v>
      </c>
      <c r="D5" s="15">
        <v>1</v>
      </c>
      <c r="E5" s="11">
        <v>1405</v>
      </c>
      <c r="F5" s="11">
        <v>1185</v>
      </c>
      <c r="G5" s="11">
        <v>175</v>
      </c>
      <c r="H5" s="11">
        <v>45</v>
      </c>
      <c r="I5" s="15">
        <v>0.84</v>
      </c>
      <c r="J5" s="15">
        <v>0.12</v>
      </c>
      <c r="K5" s="15">
        <v>0.03</v>
      </c>
    </row>
    <row r="6" spans="1:11" x14ac:dyDescent="0.35">
      <c r="A6" t="s">
        <v>176</v>
      </c>
      <c r="B6" s="11" t="s">
        <v>338</v>
      </c>
      <c r="C6" s="11">
        <v>3375</v>
      </c>
      <c r="D6" s="15">
        <v>1</v>
      </c>
      <c r="E6" s="11">
        <v>3470</v>
      </c>
      <c r="F6" s="11">
        <v>2290</v>
      </c>
      <c r="G6" s="11">
        <v>1115</v>
      </c>
      <c r="H6" s="11">
        <v>70</v>
      </c>
      <c r="I6" s="15">
        <v>0.66</v>
      </c>
      <c r="J6" s="15">
        <v>0.32</v>
      </c>
      <c r="K6" s="15">
        <v>0.02</v>
      </c>
    </row>
    <row r="7" spans="1:11" x14ac:dyDescent="0.35">
      <c r="A7" t="s">
        <v>176</v>
      </c>
      <c r="B7" s="11" t="s">
        <v>339</v>
      </c>
      <c r="C7" s="11">
        <v>3935</v>
      </c>
      <c r="D7" s="15">
        <v>1</v>
      </c>
      <c r="E7" s="11">
        <v>3725</v>
      </c>
      <c r="F7" s="11">
        <v>2490</v>
      </c>
      <c r="G7" s="11">
        <v>1155</v>
      </c>
      <c r="H7" s="11">
        <v>85</v>
      </c>
      <c r="I7" s="15">
        <v>0.67</v>
      </c>
      <c r="J7" s="15">
        <v>0.31</v>
      </c>
      <c r="K7" s="15">
        <v>0.02</v>
      </c>
    </row>
    <row r="8" spans="1:11" x14ac:dyDescent="0.35">
      <c r="A8" t="s">
        <v>176</v>
      </c>
      <c r="B8" s="11" t="s">
        <v>340</v>
      </c>
      <c r="C8" s="11">
        <v>4475</v>
      </c>
      <c r="D8" s="15">
        <v>1</v>
      </c>
      <c r="E8" s="11">
        <v>3810</v>
      </c>
      <c r="F8" s="11">
        <v>2615</v>
      </c>
      <c r="G8" s="11">
        <v>1120</v>
      </c>
      <c r="H8" s="11">
        <v>80</v>
      </c>
      <c r="I8" s="15">
        <v>0.69</v>
      </c>
      <c r="J8" s="15">
        <v>0.28999999999999998</v>
      </c>
      <c r="K8" s="15">
        <v>0.02</v>
      </c>
    </row>
    <row r="9" spans="1:11" x14ac:dyDescent="0.35">
      <c r="A9" t="s">
        <v>176</v>
      </c>
      <c r="B9" s="11" t="s">
        <v>341</v>
      </c>
      <c r="C9" s="11">
        <v>5560</v>
      </c>
      <c r="D9" s="15">
        <v>1</v>
      </c>
      <c r="E9" s="11">
        <v>5970</v>
      </c>
      <c r="F9" s="11">
        <v>3920</v>
      </c>
      <c r="G9" s="11">
        <v>1910</v>
      </c>
      <c r="H9" s="11">
        <v>140</v>
      </c>
      <c r="I9" s="15">
        <v>0.66</v>
      </c>
      <c r="J9" s="15">
        <v>0.32</v>
      </c>
      <c r="K9" s="15">
        <v>0.02</v>
      </c>
    </row>
    <row r="10" spans="1:11" x14ac:dyDescent="0.35">
      <c r="A10" t="s">
        <v>176</v>
      </c>
      <c r="B10" s="11" t="s">
        <v>342</v>
      </c>
      <c r="C10" s="11">
        <v>6385</v>
      </c>
      <c r="D10" s="15">
        <v>1</v>
      </c>
      <c r="E10" s="11">
        <v>6225</v>
      </c>
      <c r="F10" s="11">
        <v>4155</v>
      </c>
      <c r="G10" s="11">
        <v>2040</v>
      </c>
      <c r="H10" s="11">
        <v>25</v>
      </c>
      <c r="I10" s="15">
        <v>0.67</v>
      </c>
      <c r="J10" s="15">
        <v>0.33</v>
      </c>
      <c r="K10" s="15">
        <v>0</v>
      </c>
    </row>
    <row r="11" spans="1:11" x14ac:dyDescent="0.35">
      <c r="A11" t="s">
        <v>176</v>
      </c>
      <c r="B11" s="11" t="s">
        <v>343</v>
      </c>
      <c r="C11" s="11">
        <v>3480</v>
      </c>
      <c r="D11" s="15">
        <v>1</v>
      </c>
      <c r="E11" s="11">
        <v>3475</v>
      </c>
      <c r="F11" s="11">
        <v>2340</v>
      </c>
      <c r="G11" s="11">
        <v>1115</v>
      </c>
      <c r="H11" s="11">
        <v>15</v>
      </c>
      <c r="I11" s="15">
        <v>0.67</v>
      </c>
      <c r="J11" s="15">
        <v>0.32</v>
      </c>
      <c r="K11" s="15">
        <v>0</v>
      </c>
    </row>
    <row r="12" spans="1:11" x14ac:dyDescent="0.35">
      <c r="A12" t="s">
        <v>176</v>
      </c>
      <c r="B12" s="11" t="s">
        <v>336</v>
      </c>
      <c r="C12" s="11">
        <v>28960</v>
      </c>
      <c r="D12" s="15">
        <v>1</v>
      </c>
      <c r="E12" s="11">
        <v>28085</v>
      </c>
      <c r="F12" s="11">
        <v>18995</v>
      </c>
      <c r="G12" s="11">
        <v>8630</v>
      </c>
      <c r="H12" s="11">
        <v>460</v>
      </c>
      <c r="I12" s="15">
        <v>0.68</v>
      </c>
      <c r="J12" s="15">
        <v>0.31</v>
      </c>
      <c r="K12" s="15">
        <v>0.02</v>
      </c>
    </row>
    <row r="13" spans="1:11" x14ac:dyDescent="0.35">
      <c r="A13" t="s">
        <v>264</v>
      </c>
      <c r="B13" s="11" t="s">
        <v>337</v>
      </c>
      <c r="C13" s="11">
        <v>790</v>
      </c>
      <c r="D13" s="15">
        <v>0.45</v>
      </c>
      <c r="E13" s="11">
        <v>630</v>
      </c>
      <c r="F13" s="11">
        <v>570</v>
      </c>
      <c r="G13" s="11">
        <v>55</v>
      </c>
      <c r="H13" s="11">
        <v>10</v>
      </c>
      <c r="I13" s="15">
        <v>0.9</v>
      </c>
      <c r="J13" s="15">
        <v>0.09</v>
      </c>
      <c r="K13" s="15">
        <v>0.01</v>
      </c>
    </row>
    <row r="14" spans="1:11" x14ac:dyDescent="0.35">
      <c r="A14" t="s">
        <v>264</v>
      </c>
      <c r="B14" s="11" t="s">
        <v>338</v>
      </c>
      <c r="C14" s="11">
        <v>1220</v>
      </c>
      <c r="D14" s="15">
        <v>0.36</v>
      </c>
      <c r="E14" s="11">
        <v>1290</v>
      </c>
      <c r="F14" s="11">
        <v>940</v>
      </c>
      <c r="G14" s="11">
        <v>340</v>
      </c>
      <c r="H14" s="11">
        <v>10</v>
      </c>
      <c r="I14" s="15">
        <v>0.73</v>
      </c>
      <c r="J14" s="15">
        <v>0.26</v>
      </c>
      <c r="K14" s="15">
        <v>0.01</v>
      </c>
    </row>
    <row r="15" spans="1:11" x14ac:dyDescent="0.35">
      <c r="A15" t="s">
        <v>264</v>
      </c>
      <c r="B15" s="11" t="s">
        <v>339</v>
      </c>
      <c r="C15" s="11">
        <v>1200</v>
      </c>
      <c r="D15" s="15">
        <v>0.31</v>
      </c>
      <c r="E15" s="11">
        <v>1155</v>
      </c>
      <c r="F15" s="11">
        <v>840</v>
      </c>
      <c r="G15" s="11">
        <v>310</v>
      </c>
      <c r="H15" s="11">
        <v>5</v>
      </c>
      <c r="I15" s="15">
        <v>0.73</v>
      </c>
      <c r="J15" s="15">
        <v>0.27</v>
      </c>
      <c r="K15" s="15">
        <v>0.01</v>
      </c>
    </row>
    <row r="16" spans="1:11" x14ac:dyDescent="0.35">
      <c r="A16" t="s">
        <v>264</v>
      </c>
      <c r="B16" s="11" t="s">
        <v>340</v>
      </c>
      <c r="C16" s="11">
        <v>1500</v>
      </c>
      <c r="D16" s="15">
        <v>0.33</v>
      </c>
      <c r="E16" s="11">
        <v>1220</v>
      </c>
      <c r="F16" s="11">
        <v>900</v>
      </c>
      <c r="G16" s="11">
        <v>300</v>
      </c>
      <c r="H16" s="11">
        <v>20</v>
      </c>
      <c r="I16" s="15">
        <v>0.74</v>
      </c>
      <c r="J16" s="15">
        <v>0.25</v>
      </c>
      <c r="K16" s="15">
        <v>0.02</v>
      </c>
    </row>
    <row r="17" spans="1:11" x14ac:dyDescent="0.35">
      <c r="A17" t="s">
        <v>264</v>
      </c>
      <c r="B17" s="11" t="s">
        <v>341</v>
      </c>
      <c r="C17" s="11">
        <v>2060</v>
      </c>
      <c r="D17" s="15">
        <v>0.37</v>
      </c>
      <c r="E17" s="11">
        <v>2195</v>
      </c>
      <c r="F17" s="11">
        <v>1470</v>
      </c>
      <c r="G17" s="11">
        <v>675</v>
      </c>
      <c r="H17" s="11">
        <v>50</v>
      </c>
      <c r="I17" s="15">
        <v>0.67</v>
      </c>
      <c r="J17" s="15">
        <v>0.31</v>
      </c>
      <c r="K17" s="15">
        <v>0.02</v>
      </c>
    </row>
    <row r="18" spans="1:11" x14ac:dyDescent="0.35">
      <c r="A18" t="s">
        <v>264</v>
      </c>
      <c r="B18" s="11" t="s">
        <v>342</v>
      </c>
      <c r="C18" s="11">
        <v>2430</v>
      </c>
      <c r="D18" s="15">
        <v>0.38</v>
      </c>
      <c r="E18" s="11">
        <v>2370</v>
      </c>
      <c r="F18" s="11">
        <v>1625</v>
      </c>
      <c r="G18" s="11">
        <v>735</v>
      </c>
      <c r="H18" s="11">
        <v>10</v>
      </c>
      <c r="I18" s="15">
        <v>0.69</v>
      </c>
      <c r="J18" s="15">
        <v>0.31</v>
      </c>
      <c r="K18" s="15">
        <v>0</v>
      </c>
    </row>
    <row r="19" spans="1:11" x14ac:dyDescent="0.35">
      <c r="A19" t="s">
        <v>264</v>
      </c>
      <c r="B19" s="11" t="s">
        <v>343</v>
      </c>
      <c r="C19" s="11">
        <v>1155</v>
      </c>
      <c r="D19" s="15">
        <v>0.33</v>
      </c>
      <c r="E19" s="11">
        <v>1165</v>
      </c>
      <c r="F19" s="11">
        <v>775</v>
      </c>
      <c r="G19" s="11">
        <v>385</v>
      </c>
      <c r="H19" s="11">
        <v>5</v>
      </c>
      <c r="I19" s="15">
        <v>0.66</v>
      </c>
      <c r="J19" s="15">
        <v>0.33</v>
      </c>
      <c r="K19" s="15">
        <v>0.01</v>
      </c>
    </row>
    <row r="20" spans="1:11" x14ac:dyDescent="0.35">
      <c r="A20" t="s">
        <v>264</v>
      </c>
      <c r="B20" s="11" t="s">
        <v>336</v>
      </c>
      <c r="C20" s="11">
        <v>10355</v>
      </c>
      <c r="D20" s="15">
        <v>0.36</v>
      </c>
      <c r="E20" s="11">
        <v>10025</v>
      </c>
      <c r="F20" s="11">
        <v>7120</v>
      </c>
      <c r="G20" s="11">
        <v>2800</v>
      </c>
      <c r="H20" s="11">
        <v>105</v>
      </c>
      <c r="I20" s="15">
        <v>0.71</v>
      </c>
      <c r="J20" s="15">
        <v>0.28000000000000003</v>
      </c>
      <c r="K20" s="15">
        <v>0.01</v>
      </c>
    </row>
    <row r="21" spans="1:11" x14ac:dyDescent="0.35">
      <c r="A21" t="s">
        <v>265</v>
      </c>
      <c r="B21" s="11" t="s">
        <v>337</v>
      </c>
      <c r="C21" s="11">
        <v>620</v>
      </c>
      <c r="D21" s="15">
        <v>0.35</v>
      </c>
      <c r="E21" s="11">
        <v>495</v>
      </c>
      <c r="F21" s="11">
        <v>400</v>
      </c>
      <c r="G21" s="11">
        <v>75</v>
      </c>
      <c r="H21" s="11">
        <v>15</v>
      </c>
      <c r="I21" s="15">
        <v>0.81</v>
      </c>
      <c r="J21" s="15">
        <v>0.16</v>
      </c>
      <c r="K21" s="15">
        <v>0.03</v>
      </c>
    </row>
    <row r="22" spans="1:11" x14ac:dyDescent="0.35">
      <c r="A22" t="s">
        <v>265</v>
      </c>
      <c r="B22" s="11" t="s">
        <v>338</v>
      </c>
      <c r="C22" s="11">
        <v>1320</v>
      </c>
      <c r="D22" s="15">
        <v>0.39</v>
      </c>
      <c r="E22" s="11">
        <v>1350</v>
      </c>
      <c r="F22" s="11">
        <v>865</v>
      </c>
      <c r="G22" s="11">
        <v>450</v>
      </c>
      <c r="H22" s="11">
        <v>35</v>
      </c>
      <c r="I22" s="15">
        <v>0.64</v>
      </c>
      <c r="J22" s="15">
        <v>0.33</v>
      </c>
      <c r="K22" s="15">
        <v>0.03</v>
      </c>
    </row>
    <row r="23" spans="1:11" x14ac:dyDescent="0.35">
      <c r="A23" t="s">
        <v>265</v>
      </c>
      <c r="B23" s="11" t="s">
        <v>339</v>
      </c>
      <c r="C23" s="11">
        <v>1510</v>
      </c>
      <c r="D23" s="15">
        <v>0.38</v>
      </c>
      <c r="E23" s="11">
        <v>1445</v>
      </c>
      <c r="F23" s="11">
        <v>975</v>
      </c>
      <c r="G23" s="11">
        <v>445</v>
      </c>
      <c r="H23" s="11">
        <v>20</v>
      </c>
      <c r="I23" s="15">
        <v>0.68</v>
      </c>
      <c r="J23" s="15">
        <v>0.31</v>
      </c>
      <c r="K23" s="15">
        <v>0.02</v>
      </c>
    </row>
    <row r="24" spans="1:11" x14ac:dyDescent="0.35">
      <c r="A24" t="s">
        <v>265</v>
      </c>
      <c r="B24" s="11" t="s">
        <v>340</v>
      </c>
      <c r="C24" s="11">
        <v>1590</v>
      </c>
      <c r="D24" s="15">
        <v>0.35</v>
      </c>
      <c r="E24" s="11">
        <v>1365</v>
      </c>
      <c r="F24" s="11">
        <v>950</v>
      </c>
      <c r="G24" s="11">
        <v>395</v>
      </c>
      <c r="H24" s="11">
        <v>20</v>
      </c>
      <c r="I24" s="15">
        <v>0.69</v>
      </c>
      <c r="J24" s="15">
        <v>0.28999999999999998</v>
      </c>
      <c r="K24" s="15">
        <v>0.02</v>
      </c>
    </row>
    <row r="25" spans="1:11" x14ac:dyDescent="0.35">
      <c r="A25" t="s">
        <v>265</v>
      </c>
      <c r="B25" s="11" t="s">
        <v>341</v>
      </c>
      <c r="C25" s="11">
        <v>1955</v>
      </c>
      <c r="D25" s="15">
        <v>0.35</v>
      </c>
      <c r="E25" s="11">
        <v>2085</v>
      </c>
      <c r="F25" s="11">
        <v>1405</v>
      </c>
      <c r="G25" s="11">
        <v>650</v>
      </c>
      <c r="H25" s="11">
        <v>30</v>
      </c>
      <c r="I25" s="15">
        <v>0.67</v>
      </c>
      <c r="J25" s="15">
        <v>0.31</v>
      </c>
      <c r="K25" s="15">
        <v>0.01</v>
      </c>
    </row>
    <row r="26" spans="1:11" x14ac:dyDescent="0.35">
      <c r="A26" t="s">
        <v>265</v>
      </c>
      <c r="B26" s="11" t="s">
        <v>342</v>
      </c>
      <c r="C26" s="11">
        <v>2355</v>
      </c>
      <c r="D26" s="15">
        <v>0.37</v>
      </c>
      <c r="E26" s="11">
        <v>2285</v>
      </c>
      <c r="F26" s="11">
        <v>1530</v>
      </c>
      <c r="G26" s="11">
        <v>745</v>
      </c>
      <c r="H26" s="11">
        <v>10</v>
      </c>
      <c r="I26" s="15">
        <v>0.67</v>
      </c>
      <c r="J26" s="15">
        <v>0.33</v>
      </c>
      <c r="K26" s="15">
        <v>0</v>
      </c>
    </row>
    <row r="27" spans="1:11" x14ac:dyDescent="0.35">
      <c r="A27" t="s">
        <v>265</v>
      </c>
      <c r="B27" s="11" t="s">
        <v>343</v>
      </c>
      <c r="C27" s="11">
        <v>1270</v>
      </c>
      <c r="D27" s="15">
        <v>0.36</v>
      </c>
      <c r="E27" s="11">
        <v>1315</v>
      </c>
      <c r="F27" s="11">
        <v>900</v>
      </c>
      <c r="G27" s="11">
        <v>415</v>
      </c>
      <c r="H27" s="11" t="s">
        <v>357</v>
      </c>
      <c r="I27" s="15">
        <v>0.68</v>
      </c>
      <c r="J27" s="11" t="s">
        <v>357</v>
      </c>
      <c r="K27" s="11" t="s">
        <v>357</v>
      </c>
    </row>
    <row r="28" spans="1:11" x14ac:dyDescent="0.35">
      <c r="A28" t="s">
        <v>265</v>
      </c>
      <c r="B28" s="11" t="s">
        <v>336</v>
      </c>
      <c r="C28" s="11">
        <v>10615</v>
      </c>
      <c r="D28" s="15">
        <v>0.37</v>
      </c>
      <c r="E28" s="11">
        <v>10340</v>
      </c>
      <c r="F28" s="11">
        <v>7025</v>
      </c>
      <c r="G28" s="11">
        <v>3180</v>
      </c>
      <c r="H28" s="11" t="s">
        <v>357</v>
      </c>
      <c r="I28" s="15">
        <v>0.68</v>
      </c>
      <c r="J28" s="11" t="s">
        <v>357</v>
      </c>
      <c r="K28" s="11" t="s">
        <v>357</v>
      </c>
    </row>
    <row r="29" spans="1:11" x14ac:dyDescent="0.35">
      <c r="A29" t="s">
        <v>266</v>
      </c>
      <c r="B29" s="11" t="s">
        <v>337</v>
      </c>
      <c r="C29" s="11">
        <v>310</v>
      </c>
      <c r="D29" s="15">
        <v>0.18</v>
      </c>
      <c r="E29" s="11">
        <v>255</v>
      </c>
      <c r="F29" s="11">
        <v>215</v>
      </c>
      <c r="G29" s="11">
        <v>30</v>
      </c>
      <c r="H29" s="11" t="s">
        <v>357</v>
      </c>
      <c r="I29" s="15">
        <v>0.85</v>
      </c>
      <c r="J29" s="11" t="s">
        <v>357</v>
      </c>
      <c r="K29" s="11" t="s">
        <v>357</v>
      </c>
    </row>
    <row r="30" spans="1:11" x14ac:dyDescent="0.35">
      <c r="A30" t="s">
        <v>266</v>
      </c>
      <c r="B30" s="11" t="s">
        <v>338</v>
      </c>
      <c r="C30" s="11">
        <v>735</v>
      </c>
      <c r="D30" s="15">
        <v>0.22</v>
      </c>
      <c r="E30" s="11">
        <v>735</v>
      </c>
      <c r="F30" s="11">
        <v>485</v>
      </c>
      <c r="G30" s="11">
        <v>240</v>
      </c>
      <c r="H30" s="11" t="s">
        <v>357</v>
      </c>
      <c r="I30" s="15">
        <v>0.66</v>
      </c>
      <c r="J30" s="11" t="s">
        <v>357</v>
      </c>
      <c r="K30" s="11" t="s">
        <v>357</v>
      </c>
    </row>
    <row r="31" spans="1:11" x14ac:dyDescent="0.35">
      <c r="A31" t="s">
        <v>266</v>
      </c>
      <c r="B31" s="11" t="s">
        <v>339</v>
      </c>
      <c r="C31" s="11">
        <v>1135</v>
      </c>
      <c r="D31" s="15">
        <v>0.28999999999999998</v>
      </c>
      <c r="E31" s="11">
        <v>1050</v>
      </c>
      <c r="F31" s="11">
        <v>670</v>
      </c>
      <c r="G31" s="11">
        <v>330</v>
      </c>
      <c r="H31" s="11">
        <v>50</v>
      </c>
      <c r="I31" s="15">
        <v>0.64</v>
      </c>
      <c r="J31" s="15">
        <v>0.31</v>
      </c>
      <c r="K31" s="15">
        <v>0.05</v>
      </c>
    </row>
    <row r="32" spans="1:11" x14ac:dyDescent="0.35">
      <c r="A32" t="s">
        <v>266</v>
      </c>
      <c r="B32" s="11" t="s">
        <v>340</v>
      </c>
      <c r="C32" s="11">
        <v>1255</v>
      </c>
      <c r="D32" s="15">
        <v>0.28000000000000003</v>
      </c>
      <c r="E32" s="11">
        <v>1120</v>
      </c>
      <c r="F32" s="11">
        <v>765</v>
      </c>
      <c r="G32" s="11">
        <v>325</v>
      </c>
      <c r="H32" s="11">
        <v>35</v>
      </c>
      <c r="I32" s="15">
        <v>0.68</v>
      </c>
      <c r="J32" s="15">
        <v>0.28999999999999998</v>
      </c>
      <c r="K32" s="15">
        <v>0.03</v>
      </c>
    </row>
    <row r="33" spans="1:11" x14ac:dyDescent="0.35">
      <c r="A33" t="s">
        <v>266</v>
      </c>
      <c r="B33" s="11" t="s">
        <v>341</v>
      </c>
      <c r="C33" s="11">
        <v>1395</v>
      </c>
      <c r="D33" s="15">
        <v>0.25</v>
      </c>
      <c r="E33" s="11">
        <v>1535</v>
      </c>
      <c r="F33" s="11">
        <v>1045</v>
      </c>
      <c r="G33" s="11">
        <v>450</v>
      </c>
      <c r="H33" s="11">
        <v>40</v>
      </c>
      <c r="I33" s="15">
        <v>0.68</v>
      </c>
      <c r="J33" s="15">
        <v>0.28999999999999998</v>
      </c>
      <c r="K33" s="15">
        <v>0.03</v>
      </c>
    </row>
    <row r="34" spans="1:11" x14ac:dyDescent="0.35">
      <c r="A34" t="s">
        <v>266</v>
      </c>
      <c r="B34" s="11" t="s">
        <v>342</v>
      </c>
      <c r="C34" s="11">
        <v>1450</v>
      </c>
      <c r="D34" s="15">
        <v>0.23</v>
      </c>
      <c r="E34" s="11">
        <v>1450</v>
      </c>
      <c r="F34" s="11">
        <v>1000</v>
      </c>
      <c r="G34" s="11">
        <v>445</v>
      </c>
      <c r="H34" s="11">
        <v>5</v>
      </c>
      <c r="I34" s="15">
        <v>0.69</v>
      </c>
      <c r="J34" s="15">
        <v>0.31</v>
      </c>
      <c r="K34" s="15">
        <v>0</v>
      </c>
    </row>
    <row r="35" spans="1:11" x14ac:dyDescent="0.35">
      <c r="A35" t="s">
        <v>266</v>
      </c>
      <c r="B35" s="11" t="s">
        <v>343</v>
      </c>
      <c r="C35" s="11">
        <v>950</v>
      </c>
      <c r="D35" s="15">
        <v>0.27</v>
      </c>
      <c r="E35" s="11">
        <v>935</v>
      </c>
      <c r="F35" s="11">
        <v>670</v>
      </c>
      <c r="G35" s="11">
        <v>260</v>
      </c>
      <c r="H35" s="11">
        <v>5</v>
      </c>
      <c r="I35" s="15">
        <v>0.72</v>
      </c>
      <c r="J35" s="15">
        <v>0.28000000000000003</v>
      </c>
      <c r="K35" s="15">
        <v>0.01</v>
      </c>
    </row>
    <row r="36" spans="1:11" x14ac:dyDescent="0.35">
      <c r="A36" t="s">
        <v>266</v>
      </c>
      <c r="B36" s="11" t="s">
        <v>336</v>
      </c>
      <c r="C36" s="11">
        <v>7230</v>
      </c>
      <c r="D36" s="15">
        <v>0.25</v>
      </c>
      <c r="E36" s="11">
        <v>7075</v>
      </c>
      <c r="F36" s="11">
        <v>4845</v>
      </c>
      <c r="G36" s="11">
        <v>2075</v>
      </c>
      <c r="H36" s="11">
        <v>155</v>
      </c>
      <c r="I36" s="15">
        <v>0.68</v>
      </c>
      <c r="J36" s="15">
        <v>0.28999999999999998</v>
      </c>
      <c r="K36" s="15">
        <v>0.02</v>
      </c>
    </row>
    <row r="37" spans="1:11" x14ac:dyDescent="0.35">
      <c r="A37" t="s">
        <v>267</v>
      </c>
      <c r="B37" s="11" t="s">
        <v>337</v>
      </c>
      <c r="C37" s="11">
        <v>30</v>
      </c>
      <c r="D37" s="15">
        <v>0.02</v>
      </c>
      <c r="E37" s="11">
        <v>25</v>
      </c>
      <c r="F37" s="11">
        <v>0</v>
      </c>
      <c r="G37" s="11">
        <v>15</v>
      </c>
      <c r="H37" s="11">
        <v>10</v>
      </c>
      <c r="I37" s="15">
        <v>0</v>
      </c>
      <c r="J37" s="15">
        <v>0.64</v>
      </c>
      <c r="K37" s="15">
        <v>0.36</v>
      </c>
    </row>
    <row r="38" spans="1:11" x14ac:dyDescent="0.35">
      <c r="A38" t="s">
        <v>267</v>
      </c>
      <c r="B38" s="11" t="s">
        <v>338</v>
      </c>
      <c r="C38" s="11">
        <v>100</v>
      </c>
      <c r="D38" s="15">
        <v>0.03</v>
      </c>
      <c r="E38" s="11">
        <v>100</v>
      </c>
      <c r="F38" s="11" t="s">
        <v>357</v>
      </c>
      <c r="G38" s="11">
        <v>85</v>
      </c>
      <c r="H38" s="11">
        <v>15</v>
      </c>
      <c r="I38" s="11" t="s">
        <v>357</v>
      </c>
      <c r="J38" s="15">
        <v>0.84</v>
      </c>
      <c r="K38" s="11" t="s">
        <v>357</v>
      </c>
    </row>
    <row r="39" spans="1:11" x14ac:dyDescent="0.35">
      <c r="A39" t="s">
        <v>267</v>
      </c>
      <c r="B39" s="11" t="s">
        <v>339</v>
      </c>
      <c r="C39" s="11">
        <v>90</v>
      </c>
      <c r="D39" s="15">
        <v>0.02</v>
      </c>
      <c r="E39" s="11">
        <v>75</v>
      </c>
      <c r="F39" s="11" t="s">
        <v>357</v>
      </c>
      <c r="G39" s="11">
        <v>70</v>
      </c>
      <c r="H39" s="11">
        <v>5</v>
      </c>
      <c r="I39" s="11" t="s">
        <v>357</v>
      </c>
      <c r="J39" s="15">
        <v>0.9</v>
      </c>
      <c r="K39" s="11" t="s">
        <v>357</v>
      </c>
    </row>
    <row r="40" spans="1:11" x14ac:dyDescent="0.35">
      <c r="A40" t="s">
        <v>267</v>
      </c>
      <c r="B40" s="11" t="s">
        <v>340</v>
      </c>
      <c r="C40" s="11">
        <v>135</v>
      </c>
      <c r="D40" s="15">
        <v>0.03</v>
      </c>
      <c r="E40" s="11">
        <v>105</v>
      </c>
      <c r="F40" s="11" t="s">
        <v>357</v>
      </c>
      <c r="G40" s="11">
        <v>100</v>
      </c>
      <c r="H40" s="11">
        <v>5</v>
      </c>
      <c r="I40" s="11" t="s">
        <v>357</v>
      </c>
      <c r="J40" s="15">
        <v>0.94</v>
      </c>
      <c r="K40" s="11" t="s">
        <v>357</v>
      </c>
    </row>
    <row r="41" spans="1:11" x14ac:dyDescent="0.35">
      <c r="A41" t="s">
        <v>267</v>
      </c>
      <c r="B41" s="11" t="s">
        <v>341</v>
      </c>
      <c r="C41" s="11">
        <v>150</v>
      </c>
      <c r="D41" s="15">
        <v>0.03</v>
      </c>
      <c r="E41" s="11">
        <v>155</v>
      </c>
      <c r="F41" s="11" t="s">
        <v>357</v>
      </c>
      <c r="G41" s="11">
        <v>135</v>
      </c>
      <c r="H41" s="11">
        <v>20</v>
      </c>
      <c r="I41" s="11" t="s">
        <v>357</v>
      </c>
      <c r="J41" s="15">
        <v>0.86</v>
      </c>
      <c r="K41" s="11" t="s">
        <v>357</v>
      </c>
    </row>
    <row r="42" spans="1:11" x14ac:dyDescent="0.35">
      <c r="A42" t="s">
        <v>267</v>
      </c>
      <c r="B42" s="11" t="s">
        <v>342</v>
      </c>
      <c r="C42" s="11">
        <v>145</v>
      </c>
      <c r="D42" s="15">
        <v>0.02</v>
      </c>
      <c r="E42" s="11">
        <v>120</v>
      </c>
      <c r="F42" s="11">
        <v>0</v>
      </c>
      <c r="G42" s="11">
        <v>115</v>
      </c>
      <c r="H42" s="11">
        <v>5</v>
      </c>
      <c r="I42" s="15">
        <v>0</v>
      </c>
      <c r="J42" s="15">
        <v>0.98</v>
      </c>
      <c r="K42" s="15">
        <v>0.03</v>
      </c>
    </row>
    <row r="43" spans="1:11" x14ac:dyDescent="0.35">
      <c r="A43" t="s">
        <v>267</v>
      </c>
      <c r="B43" s="11" t="s">
        <v>343</v>
      </c>
      <c r="C43" s="11">
        <v>105</v>
      </c>
      <c r="D43" s="15">
        <v>0.03</v>
      </c>
      <c r="E43" s="11">
        <v>60</v>
      </c>
      <c r="F43" s="11">
        <v>0</v>
      </c>
      <c r="G43" s="11">
        <v>55</v>
      </c>
      <c r="H43" s="11">
        <v>5</v>
      </c>
      <c r="I43" s="15">
        <v>0</v>
      </c>
      <c r="J43" s="15">
        <v>0.95</v>
      </c>
      <c r="K43" s="15">
        <v>0.05</v>
      </c>
    </row>
    <row r="44" spans="1:11" x14ac:dyDescent="0.35">
      <c r="A44" t="s">
        <v>267</v>
      </c>
      <c r="B44" s="11" t="s">
        <v>336</v>
      </c>
      <c r="C44" s="11">
        <v>755</v>
      </c>
      <c r="D44" s="15">
        <v>0.03</v>
      </c>
      <c r="E44" s="11">
        <v>640</v>
      </c>
      <c r="F44" s="11">
        <v>5</v>
      </c>
      <c r="G44" s="11">
        <v>575</v>
      </c>
      <c r="H44" s="11">
        <v>65</v>
      </c>
      <c r="I44" s="15">
        <v>0.01</v>
      </c>
      <c r="J44" s="15">
        <v>0.9</v>
      </c>
      <c r="K44" s="15">
        <v>0.1</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92"/>
  <sheetViews>
    <sheetView workbookViewId="0"/>
  </sheetViews>
  <sheetFormatPr defaultColWidth="10.6640625" defaultRowHeight="15.5" x14ac:dyDescent="0.35"/>
  <cols>
    <col min="1" max="1" width="29.08203125" customWidth="1"/>
    <col min="2" max="15" width="16.6640625" customWidth="1"/>
  </cols>
  <sheetData>
    <row r="1" spans="1:11" ht="21" x14ac:dyDescent="0.5">
      <c r="A1" s="1" t="s">
        <v>15</v>
      </c>
    </row>
    <row r="2" spans="1:11" x14ac:dyDescent="0.35">
      <c r="A2" t="s">
        <v>61</v>
      </c>
    </row>
    <row r="3" spans="1:11" x14ac:dyDescent="0.35">
      <c r="A3" t="s">
        <v>60</v>
      </c>
    </row>
    <row r="4" spans="1:11" ht="62" x14ac:dyDescent="0.35">
      <c r="A4" s="2" t="s">
        <v>268</v>
      </c>
      <c r="B4" s="2" t="s">
        <v>356</v>
      </c>
      <c r="C4" s="2" t="s">
        <v>167</v>
      </c>
      <c r="D4" s="2" t="s">
        <v>269</v>
      </c>
      <c r="E4" s="2" t="s">
        <v>169</v>
      </c>
      <c r="F4" s="2" t="s">
        <v>170</v>
      </c>
      <c r="G4" s="2" t="s">
        <v>171</v>
      </c>
      <c r="H4" s="2" t="s">
        <v>172</v>
      </c>
      <c r="I4" s="2" t="s">
        <v>173</v>
      </c>
      <c r="J4" s="2" t="s">
        <v>174</v>
      </c>
      <c r="K4" s="2" t="s">
        <v>175</v>
      </c>
    </row>
    <row r="5" spans="1:11" x14ac:dyDescent="0.35">
      <c r="A5" t="s">
        <v>176</v>
      </c>
      <c r="B5" s="11" t="s">
        <v>337</v>
      </c>
      <c r="C5" s="11">
        <v>1750</v>
      </c>
      <c r="D5" s="15">
        <v>1</v>
      </c>
      <c r="E5" s="11">
        <v>1405</v>
      </c>
      <c r="F5" s="11">
        <v>1185</v>
      </c>
      <c r="G5" s="11">
        <v>175</v>
      </c>
      <c r="H5" s="11">
        <v>45</v>
      </c>
      <c r="I5" s="15">
        <v>0.84</v>
      </c>
      <c r="J5" s="15">
        <v>0.12</v>
      </c>
      <c r="K5" s="15">
        <v>0.03</v>
      </c>
    </row>
    <row r="6" spans="1:11" x14ac:dyDescent="0.35">
      <c r="A6" t="s">
        <v>176</v>
      </c>
      <c r="B6" s="11" t="s">
        <v>338</v>
      </c>
      <c r="C6" s="11">
        <v>3375</v>
      </c>
      <c r="D6" s="15">
        <v>1</v>
      </c>
      <c r="E6" s="11">
        <v>3470</v>
      </c>
      <c r="F6" s="11">
        <v>2290</v>
      </c>
      <c r="G6" s="11">
        <v>1115</v>
      </c>
      <c r="H6" s="11">
        <v>70</v>
      </c>
      <c r="I6" s="15">
        <v>0.66</v>
      </c>
      <c r="J6" s="15">
        <v>0.32</v>
      </c>
      <c r="K6" s="15">
        <v>0.02</v>
      </c>
    </row>
    <row r="7" spans="1:11" x14ac:dyDescent="0.35">
      <c r="A7" t="s">
        <v>176</v>
      </c>
      <c r="B7" s="11" t="s">
        <v>339</v>
      </c>
      <c r="C7" s="11">
        <v>3935</v>
      </c>
      <c r="D7" s="15">
        <v>1</v>
      </c>
      <c r="E7" s="11">
        <v>3725</v>
      </c>
      <c r="F7" s="11">
        <v>2490</v>
      </c>
      <c r="G7" s="11">
        <v>1155</v>
      </c>
      <c r="H7" s="11">
        <v>85</v>
      </c>
      <c r="I7" s="15">
        <v>0.67</v>
      </c>
      <c r="J7" s="15">
        <v>0.31</v>
      </c>
      <c r="K7" s="15">
        <v>0.02</v>
      </c>
    </row>
    <row r="8" spans="1:11" x14ac:dyDescent="0.35">
      <c r="A8" t="s">
        <v>176</v>
      </c>
      <c r="B8" s="11" t="s">
        <v>340</v>
      </c>
      <c r="C8" s="11">
        <v>4475</v>
      </c>
      <c r="D8" s="15">
        <v>1</v>
      </c>
      <c r="E8" s="11">
        <v>3810</v>
      </c>
      <c r="F8" s="11">
        <v>2615</v>
      </c>
      <c r="G8" s="11">
        <v>1120</v>
      </c>
      <c r="H8" s="11">
        <v>80</v>
      </c>
      <c r="I8" s="15">
        <v>0.69</v>
      </c>
      <c r="J8" s="15">
        <v>0.28999999999999998</v>
      </c>
      <c r="K8" s="15">
        <v>0.02</v>
      </c>
    </row>
    <row r="9" spans="1:11" x14ac:dyDescent="0.35">
      <c r="A9" t="s">
        <v>176</v>
      </c>
      <c r="B9" s="11" t="s">
        <v>341</v>
      </c>
      <c r="C9" s="11">
        <v>5560</v>
      </c>
      <c r="D9" s="15">
        <v>1</v>
      </c>
      <c r="E9" s="11">
        <v>5970</v>
      </c>
      <c r="F9" s="11">
        <v>3920</v>
      </c>
      <c r="G9" s="11">
        <v>1910</v>
      </c>
      <c r="H9" s="11">
        <v>140</v>
      </c>
      <c r="I9" s="15">
        <v>0.66</v>
      </c>
      <c r="J9" s="15">
        <v>0.32</v>
      </c>
      <c r="K9" s="15">
        <v>0.02</v>
      </c>
    </row>
    <row r="10" spans="1:11" x14ac:dyDescent="0.35">
      <c r="A10" t="s">
        <v>176</v>
      </c>
      <c r="B10" s="11" t="s">
        <v>342</v>
      </c>
      <c r="C10" s="11">
        <v>6385</v>
      </c>
      <c r="D10" s="15">
        <v>1</v>
      </c>
      <c r="E10" s="11">
        <v>6225</v>
      </c>
      <c r="F10" s="11">
        <v>4155</v>
      </c>
      <c r="G10" s="11">
        <v>2040</v>
      </c>
      <c r="H10" s="11">
        <v>25</v>
      </c>
      <c r="I10" s="15">
        <v>0.67</v>
      </c>
      <c r="J10" s="15">
        <v>0.33</v>
      </c>
      <c r="K10" s="15">
        <v>0</v>
      </c>
    </row>
    <row r="11" spans="1:11" x14ac:dyDescent="0.35">
      <c r="A11" t="s">
        <v>176</v>
      </c>
      <c r="B11" s="11" t="s">
        <v>343</v>
      </c>
      <c r="C11" s="11">
        <v>3480</v>
      </c>
      <c r="D11" s="15">
        <v>1</v>
      </c>
      <c r="E11" s="11">
        <v>3475</v>
      </c>
      <c r="F11" s="11">
        <v>2340</v>
      </c>
      <c r="G11" s="11">
        <v>1115</v>
      </c>
      <c r="H11" s="11">
        <v>15</v>
      </c>
      <c r="I11" s="15">
        <v>0.67</v>
      </c>
      <c r="J11" s="15">
        <v>0.32</v>
      </c>
      <c r="K11" s="15">
        <v>0</v>
      </c>
    </row>
    <row r="12" spans="1:11" x14ac:dyDescent="0.35">
      <c r="A12" t="s">
        <v>176</v>
      </c>
      <c r="B12" s="11" t="s">
        <v>336</v>
      </c>
      <c r="C12" s="11">
        <v>28960</v>
      </c>
      <c r="D12" s="15">
        <v>1</v>
      </c>
      <c r="E12" s="11">
        <v>28085</v>
      </c>
      <c r="F12" s="11">
        <v>18995</v>
      </c>
      <c r="G12" s="11">
        <v>8630</v>
      </c>
      <c r="H12" s="11">
        <v>460</v>
      </c>
      <c r="I12" s="15">
        <v>0.68</v>
      </c>
      <c r="J12" s="15">
        <v>0.31</v>
      </c>
      <c r="K12" s="15">
        <v>0.02</v>
      </c>
    </row>
    <row r="13" spans="1:11" x14ac:dyDescent="0.35">
      <c r="A13" t="s">
        <v>270</v>
      </c>
      <c r="B13" s="11" t="s">
        <v>337</v>
      </c>
      <c r="C13" s="11">
        <v>30</v>
      </c>
      <c r="D13" s="15">
        <v>0.02</v>
      </c>
      <c r="E13" s="11">
        <v>20</v>
      </c>
      <c r="F13" s="11">
        <v>20</v>
      </c>
      <c r="G13" s="11" t="s">
        <v>357</v>
      </c>
      <c r="H13" s="11" t="s">
        <v>357</v>
      </c>
      <c r="I13" s="15">
        <v>0.86</v>
      </c>
      <c r="J13" s="11" t="s">
        <v>357</v>
      </c>
      <c r="K13" s="11" t="s">
        <v>357</v>
      </c>
    </row>
    <row r="14" spans="1:11" x14ac:dyDescent="0.35">
      <c r="A14" t="s">
        <v>270</v>
      </c>
      <c r="B14" s="11" t="s">
        <v>338</v>
      </c>
      <c r="C14" s="11">
        <v>45</v>
      </c>
      <c r="D14" s="15">
        <v>0.01</v>
      </c>
      <c r="E14" s="11">
        <v>50</v>
      </c>
      <c r="F14" s="11">
        <v>35</v>
      </c>
      <c r="G14" s="11">
        <v>15</v>
      </c>
      <c r="H14" s="11">
        <v>0</v>
      </c>
      <c r="I14" s="15">
        <v>0.7</v>
      </c>
      <c r="J14" s="15">
        <v>0.3</v>
      </c>
      <c r="K14" s="15">
        <v>0</v>
      </c>
    </row>
    <row r="15" spans="1:11" x14ac:dyDescent="0.35">
      <c r="A15" t="s">
        <v>270</v>
      </c>
      <c r="B15" s="11" t="s">
        <v>339</v>
      </c>
      <c r="C15" s="11">
        <v>50</v>
      </c>
      <c r="D15" s="15">
        <v>0.01</v>
      </c>
      <c r="E15" s="11">
        <v>50</v>
      </c>
      <c r="F15" s="11">
        <v>30</v>
      </c>
      <c r="G15" s="11">
        <v>20</v>
      </c>
      <c r="H15" s="11">
        <v>0</v>
      </c>
      <c r="I15" s="15">
        <v>0.64</v>
      </c>
      <c r="J15" s="15">
        <v>0.36</v>
      </c>
      <c r="K15" s="15">
        <v>0</v>
      </c>
    </row>
    <row r="16" spans="1:11" x14ac:dyDescent="0.35">
      <c r="A16" t="s">
        <v>270</v>
      </c>
      <c r="B16" s="11" t="s">
        <v>340</v>
      </c>
      <c r="C16" s="11">
        <v>75</v>
      </c>
      <c r="D16" s="15">
        <v>0.02</v>
      </c>
      <c r="E16" s="11">
        <v>70</v>
      </c>
      <c r="F16" s="11">
        <v>50</v>
      </c>
      <c r="G16" s="11">
        <v>20</v>
      </c>
      <c r="H16" s="11" t="s">
        <v>357</v>
      </c>
      <c r="I16" s="15">
        <v>0.71</v>
      </c>
      <c r="J16" s="11" t="s">
        <v>357</v>
      </c>
      <c r="K16" s="11" t="s">
        <v>357</v>
      </c>
    </row>
    <row r="17" spans="1:11" x14ac:dyDescent="0.35">
      <c r="A17" t="s">
        <v>270</v>
      </c>
      <c r="B17" s="11" t="s">
        <v>341</v>
      </c>
      <c r="C17" s="11">
        <v>80</v>
      </c>
      <c r="D17" s="15">
        <v>0.01</v>
      </c>
      <c r="E17" s="11">
        <v>85</v>
      </c>
      <c r="F17" s="11">
        <v>55</v>
      </c>
      <c r="G17" s="11">
        <v>25</v>
      </c>
      <c r="H17" s="11" t="s">
        <v>357</v>
      </c>
      <c r="I17" s="15">
        <v>0.67</v>
      </c>
      <c r="J17" s="11" t="s">
        <v>357</v>
      </c>
      <c r="K17" s="11" t="s">
        <v>357</v>
      </c>
    </row>
    <row r="18" spans="1:11" x14ac:dyDescent="0.35">
      <c r="A18" t="s">
        <v>270</v>
      </c>
      <c r="B18" s="11" t="s">
        <v>342</v>
      </c>
      <c r="C18" s="11">
        <v>95</v>
      </c>
      <c r="D18" s="15">
        <v>0.01</v>
      </c>
      <c r="E18" s="11">
        <v>90</v>
      </c>
      <c r="F18" s="11">
        <v>60</v>
      </c>
      <c r="G18" s="11">
        <v>35</v>
      </c>
      <c r="H18" s="11">
        <v>0</v>
      </c>
      <c r="I18" s="15">
        <v>0.64</v>
      </c>
      <c r="J18" s="15">
        <v>0.36</v>
      </c>
      <c r="K18" s="15">
        <v>0</v>
      </c>
    </row>
    <row r="19" spans="1:11" x14ac:dyDescent="0.35">
      <c r="A19" t="s">
        <v>270</v>
      </c>
      <c r="B19" s="11" t="s">
        <v>343</v>
      </c>
      <c r="C19" s="11">
        <v>45</v>
      </c>
      <c r="D19" s="15">
        <v>0.01</v>
      </c>
      <c r="E19" s="11">
        <v>45</v>
      </c>
      <c r="F19" s="11">
        <v>30</v>
      </c>
      <c r="G19" s="11">
        <v>15</v>
      </c>
      <c r="H19" s="11" t="s">
        <v>357</v>
      </c>
      <c r="I19" s="15">
        <v>0.64</v>
      </c>
      <c r="J19" s="11" t="s">
        <v>357</v>
      </c>
      <c r="K19" s="11" t="s">
        <v>357</v>
      </c>
    </row>
    <row r="20" spans="1:11" x14ac:dyDescent="0.35">
      <c r="A20" t="s">
        <v>270</v>
      </c>
      <c r="B20" s="11" t="s">
        <v>336</v>
      </c>
      <c r="C20" s="11">
        <v>425</v>
      </c>
      <c r="D20" s="15">
        <v>0.01</v>
      </c>
      <c r="E20" s="11">
        <v>410</v>
      </c>
      <c r="F20" s="11">
        <v>275</v>
      </c>
      <c r="G20" s="11">
        <v>125</v>
      </c>
      <c r="H20" s="11">
        <v>5</v>
      </c>
      <c r="I20" s="15">
        <v>0.68</v>
      </c>
      <c r="J20" s="15">
        <v>0.31</v>
      </c>
      <c r="K20" s="15">
        <v>0.01</v>
      </c>
    </row>
    <row r="21" spans="1:11" x14ac:dyDescent="0.35">
      <c r="A21" t="s">
        <v>271</v>
      </c>
      <c r="B21" s="11" t="s">
        <v>337</v>
      </c>
      <c r="C21" s="11">
        <v>30</v>
      </c>
      <c r="D21" s="15">
        <v>0.02</v>
      </c>
      <c r="E21" s="11">
        <v>25</v>
      </c>
      <c r="F21" s="11">
        <v>20</v>
      </c>
      <c r="G21" s="11">
        <v>5</v>
      </c>
      <c r="H21" s="11" t="s">
        <v>357</v>
      </c>
      <c r="I21" s="15">
        <v>0.81</v>
      </c>
      <c r="J21" s="11" t="s">
        <v>357</v>
      </c>
      <c r="K21" s="11" t="s">
        <v>357</v>
      </c>
    </row>
    <row r="22" spans="1:11" x14ac:dyDescent="0.35">
      <c r="A22" t="s">
        <v>271</v>
      </c>
      <c r="B22" s="11" t="s">
        <v>338</v>
      </c>
      <c r="C22" s="11">
        <v>60</v>
      </c>
      <c r="D22" s="15">
        <v>0.02</v>
      </c>
      <c r="E22" s="11">
        <v>60</v>
      </c>
      <c r="F22" s="11">
        <v>35</v>
      </c>
      <c r="G22" s="11">
        <v>25</v>
      </c>
      <c r="H22" s="11">
        <v>0</v>
      </c>
      <c r="I22" s="15">
        <v>0.59</v>
      </c>
      <c r="J22" s="15">
        <v>0.41</v>
      </c>
      <c r="K22" s="15">
        <v>0</v>
      </c>
    </row>
    <row r="23" spans="1:11" x14ac:dyDescent="0.35">
      <c r="A23" t="s">
        <v>271</v>
      </c>
      <c r="B23" s="11" t="s">
        <v>339</v>
      </c>
      <c r="C23" s="11">
        <v>70</v>
      </c>
      <c r="D23" s="15">
        <v>0.02</v>
      </c>
      <c r="E23" s="11">
        <v>70</v>
      </c>
      <c r="F23" s="11">
        <v>40</v>
      </c>
      <c r="G23" s="11">
        <v>25</v>
      </c>
      <c r="H23" s="11">
        <v>5</v>
      </c>
      <c r="I23" s="15">
        <v>0.61</v>
      </c>
      <c r="J23" s="15">
        <v>0.35</v>
      </c>
      <c r="K23" s="15">
        <v>0.04</v>
      </c>
    </row>
    <row r="24" spans="1:11" x14ac:dyDescent="0.35">
      <c r="A24" t="s">
        <v>271</v>
      </c>
      <c r="B24" s="11" t="s">
        <v>340</v>
      </c>
      <c r="C24" s="11">
        <v>70</v>
      </c>
      <c r="D24" s="15">
        <v>0.02</v>
      </c>
      <c r="E24" s="11">
        <v>60</v>
      </c>
      <c r="F24" s="11">
        <v>50</v>
      </c>
      <c r="G24" s="11">
        <v>10</v>
      </c>
      <c r="H24" s="11">
        <v>0</v>
      </c>
      <c r="I24" s="15">
        <v>0.81</v>
      </c>
      <c r="J24" s="15">
        <v>0.19</v>
      </c>
      <c r="K24" s="15">
        <v>0</v>
      </c>
    </row>
    <row r="25" spans="1:11" x14ac:dyDescent="0.35">
      <c r="A25" t="s">
        <v>271</v>
      </c>
      <c r="B25" s="11" t="s">
        <v>341</v>
      </c>
      <c r="C25" s="11">
        <v>95</v>
      </c>
      <c r="D25" s="15">
        <v>0.02</v>
      </c>
      <c r="E25" s="11">
        <v>95</v>
      </c>
      <c r="F25" s="11">
        <v>70</v>
      </c>
      <c r="G25" s="11">
        <v>20</v>
      </c>
      <c r="H25" s="11" t="s">
        <v>357</v>
      </c>
      <c r="I25" s="15">
        <v>0.75</v>
      </c>
      <c r="J25" s="11" t="s">
        <v>357</v>
      </c>
      <c r="K25" s="11" t="s">
        <v>357</v>
      </c>
    </row>
    <row r="26" spans="1:11" x14ac:dyDescent="0.35">
      <c r="A26" t="s">
        <v>271</v>
      </c>
      <c r="B26" s="11" t="s">
        <v>342</v>
      </c>
      <c r="C26" s="11">
        <v>125</v>
      </c>
      <c r="D26" s="15">
        <v>0.02</v>
      </c>
      <c r="E26" s="11">
        <v>115</v>
      </c>
      <c r="F26" s="11">
        <v>85</v>
      </c>
      <c r="G26" s="11">
        <v>30</v>
      </c>
      <c r="H26" s="11">
        <v>0</v>
      </c>
      <c r="I26" s="15">
        <v>0.74</v>
      </c>
      <c r="J26" s="15">
        <v>0.26</v>
      </c>
      <c r="K26" s="15">
        <v>0</v>
      </c>
    </row>
    <row r="27" spans="1:11" x14ac:dyDescent="0.35">
      <c r="A27" t="s">
        <v>271</v>
      </c>
      <c r="B27" s="11" t="s">
        <v>343</v>
      </c>
      <c r="C27" s="11">
        <v>65</v>
      </c>
      <c r="D27" s="15">
        <v>0.02</v>
      </c>
      <c r="E27" s="11">
        <v>70</v>
      </c>
      <c r="F27" s="11">
        <v>45</v>
      </c>
      <c r="G27" s="11">
        <v>25</v>
      </c>
      <c r="H27" s="11">
        <v>0</v>
      </c>
      <c r="I27" s="15">
        <v>0.67</v>
      </c>
      <c r="J27" s="15">
        <v>0.33</v>
      </c>
      <c r="K27" s="15">
        <v>0</v>
      </c>
    </row>
    <row r="28" spans="1:11" x14ac:dyDescent="0.35">
      <c r="A28" t="s">
        <v>271</v>
      </c>
      <c r="B28" s="11" t="s">
        <v>336</v>
      </c>
      <c r="C28" s="11">
        <v>510</v>
      </c>
      <c r="D28" s="15">
        <v>0.02</v>
      </c>
      <c r="E28" s="11">
        <v>495</v>
      </c>
      <c r="F28" s="11">
        <v>350</v>
      </c>
      <c r="G28" s="11">
        <v>140</v>
      </c>
      <c r="H28" s="11">
        <v>5</v>
      </c>
      <c r="I28" s="15">
        <v>0.71</v>
      </c>
      <c r="J28" s="15">
        <v>0.28000000000000003</v>
      </c>
      <c r="K28" s="15">
        <v>0.01</v>
      </c>
    </row>
    <row r="29" spans="1:11" x14ac:dyDescent="0.35">
      <c r="A29" t="s">
        <v>272</v>
      </c>
      <c r="B29" s="11" t="s">
        <v>337</v>
      </c>
      <c r="C29" s="11">
        <v>50</v>
      </c>
      <c r="D29" s="15">
        <v>0.03</v>
      </c>
      <c r="E29" s="11">
        <v>35</v>
      </c>
      <c r="F29" s="11">
        <v>30</v>
      </c>
      <c r="G29" s="11">
        <v>5</v>
      </c>
      <c r="H29" s="11" t="s">
        <v>357</v>
      </c>
      <c r="I29" s="15">
        <v>0.78</v>
      </c>
      <c r="J29" s="11" t="s">
        <v>357</v>
      </c>
      <c r="K29" s="11" t="s">
        <v>357</v>
      </c>
    </row>
    <row r="30" spans="1:11" x14ac:dyDescent="0.35">
      <c r="A30" t="s">
        <v>272</v>
      </c>
      <c r="B30" s="11" t="s">
        <v>338</v>
      </c>
      <c r="C30" s="11">
        <v>85</v>
      </c>
      <c r="D30" s="15">
        <v>0.03</v>
      </c>
      <c r="E30" s="11">
        <v>95</v>
      </c>
      <c r="F30" s="11">
        <v>65</v>
      </c>
      <c r="G30" s="11">
        <v>25</v>
      </c>
      <c r="H30" s="11" t="s">
        <v>357</v>
      </c>
      <c r="I30" s="15">
        <v>0.72</v>
      </c>
      <c r="J30" s="11" t="s">
        <v>357</v>
      </c>
      <c r="K30" s="11" t="s">
        <v>357</v>
      </c>
    </row>
    <row r="31" spans="1:11" x14ac:dyDescent="0.35">
      <c r="A31" t="s">
        <v>272</v>
      </c>
      <c r="B31" s="11" t="s">
        <v>339</v>
      </c>
      <c r="C31" s="11">
        <v>100</v>
      </c>
      <c r="D31" s="15">
        <v>0.03</v>
      </c>
      <c r="E31" s="11">
        <v>95</v>
      </c>
      <c r="F31" s="11">
        <v>65</v>
      </c>
      <c r="G31" s="11">
        <v>30</v>
      </c>
      <c r="H31" s="11" t="s">
        <v>357</v>
      </c>
      <c r="I31" s="15">
        <v>0.66</v>
      </c>
      <c r="J31" s="11" t="s">
        <v>357</v>
      </c>
      <c r="K31" s="11" t="s">
        <v>357</v>
      </c>
    </row>
    <row r="32" spans="1:11" x14ac:dyDescent="0.35">
      <c r="A32" t="s">
        <v>272</v>
      </c>
      <c r="B32" s="11" t="s">
        <v>340</v>
      </c>
      <c r="C32" s="11">
        <v>100</v>
      </c>
      <c r="D32" s="15">
        <v>0.02</v>
      </c>
      <c r="E32" s="11">
        <v>80</v>
      </c>
      <c r="F32" s="11">
        <v>65</v>
      </c>
      <c r="G32" s="11">
        <v>15</v>
      </c>
      <c r="H32" s="11" t="s">
        <v>357</v>
      </c>
      <c r="I32" s="15">
        <v>0.78</v>
      </c>
      <c r="J32" s="11" t="s">
        <v>357</v>
      </c>
      <c r="K32" s="11" t="s">
        <v>357</v>
      </c>
    </row>
    <row r="33" spans="1:11" x14ac:dyDescent="0.35">
      <c r="A33" t="s">
        <v>272</v>
      </c>
      <c r="B33" s="11" t="s">
        <v>341</v>
      </c>
      <c r="C33" s="11">
        <v>115</v>
      </c>
      <c r="D33" s="15">
        <v>0.02</v>
      </c>
      <c r="E33" s="11">
        <v>125</v>
      </c>
      <c r="F33" s="11">
        <v>80</v>
      </c>
      <c r="G33" s="11">
        <v>40</v>
      </c>
      <c r="H33" s="11">
        <v>5</v>
      </c>
      <c r="I33" s="15">
        <v>0.63</v>
      </c>
      <c r="J33" s="15">
        <v>0.32</v>
      </c>
      <c r="K33" s="15">
        <v>0.05</v>
      </c>
    </row>
    <row r="34" spans="1:11" x14ac:dyDescent="0.35">
      <c r="A34" t="s">
        <v>272</v>
      </c>
      <c r="B34" s="11" t="s">
        <v>342</v>
      </c>
      <c r="C34" s="11">
        <v>125</v>
      </c>
      <c r="D34" s="15">
        <v>0.02</v>
      </c>
      <c r="E34" s="11">
        <v>130</v>
      </c>
      <c r="F34" s="11">
        <v>85</v>
      </c>
      <c r="G34" s="11">
        <v>45</v>
      </c>
      <c r="H34" s="11">
        <v>0</v>
      </c>
      <c r="I34" s="15">
        <v>0.66</v>
      </c>
      <c r="J34" s="15">
        <v>0.34</v>
      </c>
      <c r="K34" s="15">
        <v>0</v>
      </c>
    </row>
    <row r="35" spans="1:11" x14ac:dyDescent="0.35">
      <c r="A35" t="s">
        <v>272</v>
      </c>
      <c r="B35" s="11" t="s">
        <v>343</v>
      </c>
      <c r="C35" s="11">
        <v>75</v>
      </c>
      <c r="D35" s="15">
        <v>0.02</v>
      </c>
      <c r="E35" s="11">
        <v>70</v>
      </c>
      <c r="F35" s="11">
        <v>50</v>
      </c>
      <c r="G35" s="11">
        <v>25</v>
      </c>
      <c r="H35" s="11">
        <v>0</v>
      </c>
      <c r="I35" s="15">
        <v>0.68</v>
      </c>
      <c r="J35" s="15">
        <v>0.32</v>
      </c>
      <c r="K35" s="15">
        <v>0</v>
      </c>
    </row>
    <row r="36" spans="1:11" x14ac:dyDescent="0.35">
      <c r="A36" t="s">
        <v>272</v>
      </c>
      <c r="B36" s="11" t="s">
        <v>336</v>
      </c>
      <c r="C36" s="11">
        <v>650</v>
      </c>
      <c r="D36" s="15">
        <v>0.02</v>
      </c>
      <c r="E36" s="11">
        <v>635</v>
      </c>
      <c r="F36" s="11">
        <v>435</v>
      </c>
      <c r="G36" s="11">
        <v>190</v>
      </c>
      <c r="H36" s="11">
        <v>10</v>
      </c>
      <c r="I36" s="15">
        <v>0.69</v>
      </c>
      <c r="J36" s="15">
        <v>0.3</v>
      </c>
      <c r="K36" s="15">
        <v>0.02</v>
      </c>
    </row>
    <row r="37" spans="1:11" x14ac:dyDescent="0.35">
      <c r="A37" t="s">
        <v>273</v>
      </c>
      <c r="B37" s="11" t="s">
        <v>337</v>
      </c>
      <c r="C37" s="11">
        <v>40</v>
      </c>
      <c r="D37" s="15">
        <v>0.02</v>
      </c>
      <c r="E37" s="11">
        <v>35</v>
      </c>
      <c r="F37" s="11">
        <v>25</v>
      </c>
      <c r="G37" s="11">
        <v>10</v>
      </c>
      <c r="H37" s="11">
        <v>5</v>
      </c>
      <c r="I37" s="15">
        <v>0.69</v>
      </c>
      <c r="J37" s="15">
        <v>0.22</v>
      </c>
      <c r="K37" s="15">
        <v>0.08</v>
      </c>
    </row>
    <row r="38" spans="1:11" x14ac:dyDescent="0.35">
      <c r="A38" t="s">
        <v>273</v>
      </c>
      <c r="B38" s="11" t="s">
        <v>338</v>
      </c>
      <c r="C38" s="11">
        <v>70</v>
      </c>
      <c r="D38" s="15">
        <v>0.02</v>
      </c>
      <c r="E38" s="11">
        <v>70</v>
      </c>
      <c r="F38" s="11">
        <v>55</v>
      </c>
      <c r="G38" s="11">
        <v>15</v>
      </c>
      <c r="H38" s="11">
        <v>0</v>
      </c>
      <c r="I38" s="15">
        <v>0.76</v>
      </c>
      <c r="J38" s="15">
        <v>0.24</v>
      </c>
      <c r="K38" s="15">
        <v>0</v>
      </c>
    </row>
    <row r="39" spans="1:11" x14ac:dyDescent="0.35">
      <c r="A39" t="s">
        <v>273</v>
      </c>
      <c r="B39" s="11" t="s">
        <v>339</v>
      </c>
      <c r="C39" s="11">
        <v>90</v>
      </c>
      <c r="D39" s="15">
        <v>0.02</v>
      </c>
      <c r="E39" s="11">
        <v>80</v>
      </c>
      <c r="F39" s="11">
        <v>50</v>
      </c>
      <c r="G39" s="11">
        <v>25</v>
      </c>
      <c r="H39" s="11">
        <v>5</v>
      </c>
      <c r="I39" s="15">
        <v>0.64</v>
      </c>
      <c r="J39" s="15">
        <v>0.3</v>
      </c>
      <c r="K39" s="15">
        <v>0.06</v>
      </c>
    </row>
    <row r="40" spans="1:11" x14ac:dyDescent="0.35">
      <c r="A40" t="s">
        <v>273</v>
      </c>
      <c r="B40" s="11" t="s">
        <v>340</v>
      </c>
      <c r="C40" s="11">
        <v>85</v>
      </c>
      <c r="D40" s="15">
        <v>0.02</v>
      </c>
      <c r="E40" s="11">
        <v>80</v>
      </c>
      <c r="F40" s="11">
        <v>55</v>
      </c>
      <c r="G40" s="11">
        <v>25</v>
      </c>
      <c r="H40" s="11">
        <v>0</v>
      </c>
      <c r="I40" s="15">
        <v>0.7</v>
      </c>
      <c r="J40" s="15">
        <v>0.3</v>
      </c>
      <c r="K40" s="15">
        <v>0</v>
      </c>
    </row>
    <row r="41" spans="1:11" x14ac:dyDescent="0.35">
      <c r="A41" t="s">
        <v>273</v>
      </c>
      <c r="B41" s="11" t="s">
        <v>341</v>
      </c>
      <c r="C41" s="11">
        <v>105</v>
      </c>
      <c r="D41" s="15">
        <v>0.02</v>
      </c>
      <c r="E41" s="11">
        <v>115</v>
      </c>
      <c r="F41" s="11">
        <v>75</v>
      </c>
      <c r="G41" s="11">
        <v>30</v>
      </c>
      <c r="H41" s="11">
        <v>5</v>
      </c>
      <c r="I41" s="15">
        <v>0.67</v>
      </c>
      <c r="J41" s="15">
        <v>0.27</v>
      </c>
      <c r="K41" s="15">
        <v>0.05</v>
      </c>
    </row>
    <row r="42" spans="1:11" x14ac:dyDescent="0.35">
      <c r="A42" t="s">
        <v>273</v>
      </c>
      <c r="B42" s="11" t="s">
        <v>342</v>
      </c>
      <c r="C42" s="11">
        <v>110</v>
      </c>
      <c r="D42" s="15">
        <v>0.02</v>
      </c>
      <c r="E42" s="11">
        <v>105</v>
      </c>
      <c r="F42" s="11">
        <v>65</v>
      </c>
      <c r="G42" s="11">
        <v>40</v>
      </c>
      <c r="H42" s="11">
        <v>0</v>
      </c>
      <c r="I42" s="15">
        <v>0.63</v>
      </c>
      <c r="J42" s="15">
        <v>0.37</v>
      </c>
      <c r="K42" s="15">
        <v>0</v>
      </c>
    </row>
    <row r="43" spans="1:11" x14ac:dyDescent="0.35">
      <c r="A43" t="s">
        <v>273</v>
      </c>
      <c r="B43" s="11" t="s">
        <v>343</v>
      </c>
      <c r="C43" s="11">
        <v>60</v>
      </c>
      <c r="D43" s="15">
        <v>0.02</v>
      </c>
      <c r="E43" s="11">
        <v>65</v>
      </c>
      <c r="F43" s="11">
        <v>40</v>
      </c>
      <c r="G43" s="11">
        <v>25</v>
      </c>
      <c r="H43" s="11">
        <v>0</v>
      </c>
      <c r="I43" s="15">
        <v>0.63</v>
      </c>
      <c r="J43" s="15">
        <v>0.38</v>
      </c>
      <c r="K43" s="15">
        <v>0</v>
      </c>
    </row>
    <row r="44" spans="1:11" x14ac:dyDescent="0.35">
      <c r="A44" t="s">
        <v>273</v>
      </c>
      <c r="B44" s="11" t="s">
        <v>336</v>
      </c>
      <c r="C44" s="11">
        <v>565</v>
      </c>
      <c r="D44" s="15">
        <v>0.02</v>
      </c>
      <c r="E44" s="11">
        <v>550</v>
      </c>
      <c r="F44" s="11">
        <v>370</v>
      </c>
      <c r="G44" s="11">
        <v>170</v>
      </c>
      <c r="H44" s="11">
        <v>15</v>
      </c>
      <c r="I44" s="15">
        <v>0.67</v>
      </c>
      <c r="J44" s="15">
        <v>0.3</v>
      </c>
      <c r="K44" s="15">
        <v>0.03</v>
      </c>
    </row>
    <row r="45" spans="1:11" x14ac:dyDescent="0.35">
      <c r="A45" t="s">
        <v>274</v>
      </c>
      <c r="B45" s="11" t="s">
        <v>337</v>
      </c>
      <c r="C45" s="11">
        <v>70</v>
      </c>
      <c r="D45" s="15">
        <v>0.04</v>
      </c>
      <c r="E45" s="11">
        <v>55</v>
      </c>
      <c r="F45" s="11">
        <v>45</v>
      </c>
      <c r="G45" s="11">
        <v>10</v>
      </c>
      <c r="H45" s="11" t="s">
        <v>357</v>
      </c>
      <c r="I45" s="15">
        <v>0.8</v>
      </c>
      <c r="J45" s="11" t="s">
        <v>357</v>
      </c>
      <c r="K45" s="11" t="s">
        <v>357</v>
      </c>
    </row>
    <row r="46" spans="1:11" x14ac:dyDescent="0.35">
      <c r="A46" t="s">
        <v>274</v>
      </c>
      <c r="B46" s="11" t="s">
        <v>338</v>
      </c>
      <c r="C46" s="11">
        <v>130</v>
      </c>
      <c r="D46" s="15">
        <v>0.04</v>
      </c>
      <c r="E46" s="11">
        <v>140</v>
      </c>
      <c r="F46" s="11">
        <v>90</v>
      </c>
      <c r="G46" s="11">
        <v>45</v>
      </c>
      <c r="H46" s="11">
        <v>5</v>
      </c>
      <c r="I46" s="15">
        <v>0.65</v>
      </c>
      <c r="J46" s="15">
        <v>0.33</v>
      </c>
      <c r="K46" s="15">
        <v>0.02</v>
      </c>
    </row>
    <row r="47" spans="1:11" x14ac:dyDescent="0.35">
      <c r="A47" t="s">
        <v>274</v>
      </c>
      <c r="B47" s="11" t="s">
        <v>339</v>
      </c>
      <c r="C47" s="11">
        <v>160</v>
      </c>
      <c r="D47" s="15">
        <v>0.04</v>
      </c>
      <c r="E47" s="11">
        <v>150</v>
      </c>
      <c r="F47" s="11">
        <v>105</v>
      </c>
      <c r="G47" s="11">
        <v>35</v>
      </c>
      <c r="H47" s="11">
        <v>10</v>
      </c>
      <c r="I47" s="15">
        <v>0.71</v>
      </c>
      <c r="J47" s="15">
        <v>0.23</v>
      </c>
      <c r="K47" s="15">
        <v>0.06</v>
      </c>
    </row>
    <row r="48" spans="1:11" x14ac:dyDescent="0.35">
      <c r="A48" t="s">
        <v>274</v>
      </c>
      <c r="B48" s="11" t="s">
        <v>340</v>
      </c>
      <c r="C48" s="11">
        <v>190</v>
      </c>
      <c r="D48" s="15">
        <v>0.04</v>
      </c>
      <c r="E48" s="11">
        <v>155</v>
      </c>
      <c r="F48" s="11">
        <v>95</v>
      </c>
      <c r="G48" s="11">
        <v>60</v>
      </c>
      <c r="H48" s="11">
        <v>5</v>
      </c>
      <c r="I48" s="15">
        <v>0.61</v>
      </c>
      <c r="J48" s="15">
        <v>0.37</v>
      </c>
      <c r="K48" s="15">
        <v>0.02</v>
      </c>
    </row>
    <row r="49" spans="1:11" x14ac:dyDescent="0.35">
      <c r="A49" t="s">
        <v>274</v>
      </c>
      <c r="B49" s="11" t="s">
        <v>341</v>
      </c>
      <c r="C49" s="11">
        <v>255</v>
      </c>
      <c r="D49" s="15">
        <v>0.05</v>
      </c>
      <c r="E49" s="11">
        <v>270</v>
      </c>
      <c r="F49" s="11">
        <v>185</v>
      </c>
      <c r="G49" s="11">
        <v>80</v>
      </c>
      <c r="H49" s="11">
        <v>5</v>
      </c>
      <c r="I49" s="15">
        <v>0.68</v>
      </c>
      <c r="J49" s="15">
        <v>0.3</v>
      </c>
      <c r="K49" s="15">
        <v>0.03</v>
      </c>
    </row>
    <row r="50" spans="1:11" x14ac:dyDescent="0.35">
      <c r="A50" t="s">
        <v>274</v>
      </c>
      <c r="B50" s="11" t="s">
        <v>342</v>
      </c>
      <c r="C50" s="11">
        <v>300</v>
      </c>
      <c r="D50" s="15">
        <v>0.05</v>
      </c>
      <c r="E50" s="11">
        <v>295</v>
      </c>
      <c r="F50" s="11">
        <v>190</v>
      </c>
      <c r="G50" s="11">
        <v>105</v>
      </c>
      <c r="H50" s="11">
        <v>0</v>
      </c>
      <c r="I50" s="15">
        <v>0.65</v>
      </c>
      <c r="J50" s="15">
        <v>0.35</v>
      </c>
      <c r="K50" s="15">
        <v>0</v>
      </c>
    </row>
    <row r="51" spans="1:11" x14ac:dyDescent="0.35">
      <c r="A51" t="s">
        <v>274</v>
      </c>
      <c r="B51" s="11" t="s">
        <v>343</v>
      </c>
      <c r="C51" s="11">
        <v>165</v>
      </c>
      <c r="D51" s="15">
        <v>0.05</v>
      </c>
      <c r="E51" s="11">
        <v>165</v>
      </c>
      <c r="F51" s="11">
        <v>105</v>
      </c>
      <c r="G51" s="11">
        <v>60</v>
      </c>
      <c r="H51" s="11" t="s">
        <v>357</v>
      </c>
      <c r="I51" s="15">
        <v>0.63</v>
      </c>
      <c r="J51" s="11" t="s">
        <v>357</v>
      </c>
      <c r="K51" s="11" t="s">
        <v>357</v>
      </c>
    </row>
    <row r="52" spans="1:11" x14ac:dyDescent="0.35">
      <c r="A52" t="s">
        <v>274</v>
      </c>
      <c r="B52" s="11" t="s">
        <v>336</v>
      </c>
      <c r="C52" s="11">
        <v>1265</v>
      </c>
      <c r="D52" s="15">
        <v>0.04</v>
      </c>
      <c r="E52" s="11">
        <v>1225</v>
      </c>
      <c r="F52" s="11">
        <v>810</v>
      </c>
      <c r="G52" s="11">
        <v>390</v>
      </c>
      <c r="H52" s="11">
        <v>25</v>
      </c>
      <c r="I52" s="15">
        <v>0.66</v>
      </c>
      <c r="J52" s="15">
        <v>0.32</v>
      </c>
      <c r="K52" s="15">
        <v>0.02</v>
      </c>
    </row>
    <row r="53" spans="1:11" x14ac:dyDescent="0.35">
      <c r="A53" t="s">
        <v>275</v>
      </c>
      <c r="B53" s="11" t="s">
        <v>337</v>
      </c>
      <c r="C53" s="11">
        <v>15</v>
      </c>
      <c r="D53" s="15">
        <v>0.01</v>
      </c>
      <c r="E53" s="11">
        <v>15</v>
      </c>
      <c r="F53" s="11">
        <v>10</v>
      </c>
      <c r="G53" s="11" t="s">
        <v>357</v>
      </c>
      <c r="H53" s="11">
        <v>0</v>
      </c>
      <c r="I53" s="11" t="s">
        <v>357</v>
      </c>
      <c r="J53" s="11" t="s">
        <v>357</v>
      </c>
      <c r="K53" s="15">
        <v>0</v>
      </c>
    </row>
    <row r="54" spans="1:11" x14ac:dyDescent="0.35">
      <c r="A54" t="s">
        <v>275</v>
      </c>
      <c r="B54" s="11" t="s">
        <v>338</v>
      </c>
      <c r="C54" s="11">
        <v>40</v>
      </c>
      <c r="D54" s="15">
        <v>0.01</v>
      </c>
      <c r="E54" s="11">
        <v>40</v>
      </c>
      <c r="F54" s="11">
        <v>30</v>
      </c>
      <c r="G54" s="11">
        <v>10</v>
      </c>
      <c r="H54" s="11">
        <v>0</v>
      </c>
      <c r="I54" s="15">
        <v>0.74</v>
      </c>
      <c r="J54" s="15">
        <v>0.26</v>
      </c>
      <c r="K54" s="15">
        <v>0</v>
      </c>
    </row>
    <row r="55" spans="1:11" x14ac:dyDescent="0.35">
      <c r="A55" t="s">
        <v>275</v>
      </c>
      <c r="B55" s="11" t="s">
        <v>339</v>
      </c>
      <c r="C55" s="11">
        <v>45</v>
      </c>
      <c r="D55" s="15">
        <v>0.01</v>
      </c>
      <c r="E55" s="11">
        <v>45</v>
      </c>
      <c r="F55" s="11">
        <v>30</v>
      </c>
      <c r="G55" s="11">
        <v>10</v>
      </c>
      <c r="H55" s="11" t="s">
        <v>357</v>
      </c>
      <c r="I55" s="15">
        <v>0.67</v>
      </c>
      <c r="J55" s="11" t="s">
        <v>357</v>
      </c>
      <c r="K55" s="11" t="s">
        <v>357</v>
      </c>
    </row>
    <row r="56" spans="1:11" x14ac:dyDescent="0.35">
      <c r="A56" t="s">
        <v>275</v>
      </c>
      <c r="B56" s="11" t="s">
        <v>340</v>
      </c>
      <c r="C56" s="11">
        <v>55</v>
      </c>
      <c r="D56" s="15">
        <v>0.01</v>
      </c>
      <c r="E56" s="11">
        <v>45</v>
      </c>
      <c r="F56" s="11">
        <v>30</v>
      </c>
      <c r="G56" s="11">
        <v>15</v>
      </c>
      <c r="H56" s="11" t="s">
        <v>357</v>
      </c>
      <c r="I56" s="15">
        <v>0.68</v>
      </c>
      <c r="J56" s="11" t="s">
        <v>357</v>
      </c>
      <c r="K56" s="11" t="s">
        <v>357</v>
      </c>
    </row>
    <row r="57" spans="1:11" x14ac:dyDescent="0.35">
      <c r="A57" t="s">
        <v>275</v>
      </c>
      <c r="B57" s="11" t="s">
        <v>341</v>
      </c>
      <c r="C57" s="11">
        <v>55</v>
      </c>
      <c r="D57" s="15">
        <v>0.01</v>
      </c>
      <c r="E57" s="11">
        <v>65</v>
      </c>
      <c r="F57" s="11">
        <v>40</v>
      </c>
      <c r="G57" s="11">
        <v>25</v>
      </c>
      <c r="H57" s="11">
        <v>0</v>
      </c>
      <c r="I57" s="15">
        <v>0.63</v>
      </c>
      <c r="J57" s="15">
        <v>0.37</v>
      </c>
      <c r="K57" s="15">
        <v>0</v>
      </c>
    </row>
    <row r="58" spans="1:11" x14ac:dyDescent="0.35">
      <c r="A58" t="s">
        <v>275</v>
      </c>
      <c r="B58" s="11" t="s">
        <v>342</v>
      </c>
      <c r="C58" s="11">
        <v>55</v>
      </c>
      <c r="D58" s="15">
        <v>0.01</v>
      </c>
      <c r="E58" s="11">
        <v>55</v>
      </c>
      <c r="F58" s="11">
        <v>40</v>
      </c>
      <c r="G58" s="11">
        <v>15</v>
      </c>
      <c r="H58" s="11">
        <v>0</v>
      </c>
      <c r="I58" s="15">
        <v>0.69</v>
      </c>
      <c r="J58" s="15">
        <v>0.31</v>
      </c>
      <c r="K58" s="15">
        <v>0</v>
      </c>
    </row>
    <row r="59" spans="1:11" x14ac:dyDescent="0.35">
      <c r="A59" t="s">
        <v>275</v>
      </c>
      <c r="B59" s="11" t="s">
        <v>343</v>
      </c>
      <c r="C59" s="11">
        <v>30</v>
      </c>
      <c r="D59" s="15">
        <v>0.01</v>
      </c>
      <c r="E59" s="11">
        <v>30</v>
      </c>
      <c r="F59" s="11">
        <v>20</v>
      </c>
      <c r="G59" s="11">
        <v>10</v>
      </c>
      <c r="H59" s="11">
        <v>0</v>
      </c>
      <c r="I59" s="15">
        <v>0.71</v>
      </c>
      <c r="J59" s="15">
        <v>0.28999999999999998</v>
      </c>
      <c r="K59" s="15">
        <v>0</v>
      </c>
    </row>
    <row r="60" spans="1:11" x14ac:dyDescent="0.35">
      <c r="A60" t="s">
        <v>275</v>
      </c>
      <c r="B60" s="11" t="s">
        <v>336</v>
      </c>
      <c r="C60" s="11">
        <v>295</v>
      </c>
      <c r="D60" s="15">
        <v>0.01</v>
      </c>
      <c r="E60" s="11">
        <v>290</v>
      </c>
      <c r="F60" s="11">
        <v>200</v>
      </c>
      <c r="G60" s="11">
        <v>85</v>
      </c>
      <c r="H60" s="11">
        <v>5</v>
      </c>
      <c r="I60" s="15">
        <v>0.69</v>
      </c>
      <c r="J60" s="15">
        <v>0.3</v>
      </c>
      <c r="K60" s="15">
        <v>0.01</v>
      </c>
    </row>
    <row r="61" spans="1:11" x14ac:dyDescent="0.35">
      <c r="A61" t="s">
        <v>276</v>
      </c>
      <c r="B61" s="11" t="s">
        <v>337</v>
      </c>
      <c r="C61" s="11">
        <v>65</v>
      </c>
      <c r="D61" s="15">
        <v>0.04</v>
      </c>
      <c r="E61" s="11">
        <v>50</v>
      </c>
      <c r="F61" s="11">
        <v>40</v>
      </c>
      <c r="G61" s="11">
        <v>10</v>
      </c>
      <c r="H61" s="11" t="s">
        <v>357</v>
      </c>
      <c r="I61" s="15">
        <v>0.81</v>
      </c>
      <c r="J61" s="11" t="s">
        <v>357</v>
      </c>
      <c r="K61" s="11" t="s">
        <v>357</v>
      </c>
    </row>
    <row r="62" spans="1:11" x14ac:dyDescent="0.35">
      <c r="A62" t="s">
        <v>276</v>
      </c>
      <c r="B62" s="11" t="s">
        <v>338</v>
      </c>
      <c r="C62" s="11">
        <v>115</v>
      </c>
      <c r="D62" s="15">
        <v>0.03</v>
      </c>
      <c r="E62" s="11">
        <v>115</v>
      </c>
      <c r="F62" s="11">
        <v>70</v>
      </c>
      <c r="G62" s="11">
        <v>50</v>
      </c>
      <c r="H62" s="11" t="s">
        <v>357</v>
      </c>
      <c r="I62" s="15">
        <v>0.57999999999999996</v>
      </c>
      <c r="J62" s="11" t="s">
        <v>357</v>
      </c>
      <c r="K62" s="11" t="s">
        <v>357</v>
      </c>
    </row>
    <row r="63" spans="1:11" x14ac:dyDescent="0.35">
      <c r="A63" t="s">
        <v>276</v>
      </c>
      <c r="B63" s="11" t="s">
        <v>339</v>
      </c>
      <c r="C63" s="11">
        <v>140</v>
      </c>
      <c r="D63" s="15">
        <v>0.04</v>
      </c>
      <c r="E63" s="11">
        <v>145</v>
      </c>
      <c r="F63" s="11">
        <v>90</v>
      </c>
      <c r="G63" s="11">
        <v>55</v>
      </c>
      <c r="H63" s="11" t="s">
        <v>357</v>
      </c>
      <c r="I63" s="15">
        <v>0.62</v>
      </c>
      <c r="J63" s="11" t="s">
        <v>357</v>
      </c>
      <c r="K63" s="11" t="s">
        <v>357</v>
      </c>
    </row>
    <row r="64" spans="1:11" x14ac:dyDescent="0.35">
      <c r="A64" t="s">
        <v>276</v>
      </c>
      <c r="B64" s="11" t="s">
        <v>340</v>
      </c>
      <c r="C64" s="11">
        <v>170</v>
      </c>
      <c r="D64" s="15">
        <v>0.04</v>
      </c>
      <c r="E64" s="11">
        <v>135</v>
      </c>
      <c r="F64" s="11">
        <v>90</v>
      </c>
      <c r="G64" s="11">
        <v>40</v>
      </c>
      <c r="H64" s="11">
        <v>5</v>
      </c>
      <c r="I64" s="15">
        <v>0.67</v>
      </c>
      <c r="J64" s="15">
        <v>0.3</v>
      </c>
      <c r="K64" s="15">
        <v>0.02</v>
      </c>
    </row>
    <row r="65" spans="1:11" x14ac:dyDescent="0.35">
      <c r="A65" t="s">
        <v>276</v>
      </c>
      <c r="B65" s="11" t="s">
        <v>341</v>
      </c>
      <c r="C65" s="11">
        <v>225</v>
      </c>
      <c r="D65" s="15">
        <v>0.04</v>
      </c>
      <c r="E65" s="11">
        <v>240</v>
      </c>
      <c r="F65" s="11">
        <v>160</v>
      </c>
      <c r="G65" s="11">
        <v>75</v>
      </c>
      <c r="H65" s="11">
        <v>5</v>
      </c>
      <c r="I65" s="15">
        <v>0.67</v>
      </c>
      <c r="J65" s="15">
        <v>0.32</v>
      </c>
      <c r="K65" s="15">
        <v>0.02</v>
      </c>
    </row>
    <row r="66" spans="1:11" x14ac:dyDescent="0.35">
      <c r="A66" t="s">
        <v>276</v>
      </c>
      <c r="B66" s="11" t="s">
        <v>342</v>
      </c>
      <c r="C66" s="11">
        <v>225</v>
      </c>
      <c r="D66" s="15">
        <v>0.04</v>
      </c>
      <c r="E66" s="11">
        <v>230</v>
      </c>
      <c r="F66" s="11">
        <v>155</v>
      </c>
      <c r="G66" s="11">
        <v>75</v>
      </c>
      <c r="H66" s="11">
        <v>0</v>
      </c>
      <c r="I66" s="15">
        <v>0.67</v>
      </c>
      <c r="J66" s="15">
        <v>0.33</v>
      </c>
      <c r="K66" s="15">
        <v>0</v>
      </c>
    </row>
    <row r="67" spans="1:11" x14ac:dyDescent="0.35">
      <c r="A67" t="s">
        <v>276</v>
      </c>
      <c r="B67" s="11" t="s">
        <v>343</v>
      </c>
      <c r="C67" s="11">
        <v>110</v>
      </c>
      <c r="D67" s="15">
        <v>0.03</v>
      </c>
      <c r="E67" s="11">
        <v>110</v>
      </c>
      <c r="F67" s="11">
        <v>70</v>
      </c>
      <c r="G67" s="11">
        <v>40</v>
      </c>
      <c r="H67" s="11">
        <v>0</v>
      </c>
      <c r="I67" s="15">
        <v>0.63</v>
      </c>
      <c r="J67" s="15">
        <v>0.37</v>
      </c>
      <c r="K67" s="15">
        <v>0</v>
      </c>
    </row>
    <row r="68" spans="1:11" x14ac:dyDescent="0.35">
      <c r="A68" t="s">
        <v>276</v>
      </c>
      <c r="B68" s="11" t="s">
        <v>336</v>
      </c>
      <c r="C68" s="11">
        <v>1050</v>
      </c>
      <c r="D68" s="15">
        <v>0.04</v>
      </c>
      <c r="E68" s="11">
        <v>1030</v>
      </c>
      <c r="F68" s="11">
        <v>675</v>
      </c>
      <c r="G68" s="11">
        <v>345</v>
      </c>
      <c r="H68" s="11">
        <v>10</v>
      </c>
      <c r="I68" s="15">
        <v>0.65</v>
      </c>
      <c r="J68" s="15">
        <v>0.34</v>
      </c>
      <c r="K68" s="15">
        <v>0.01</v>
      </c>
    </row>
    <row r="69" spans="1:11" x14ac:dyDescent="0.35">
      <c r="A69" t="s">
        <v>277</v>
      </c>
      <c r="B69" s="11" t="s">
        <v>337</v>
      </c>
      <c r="C69" s="11">
        <v>70</v>
      </c>
      <c r="D69" s="15">
        <v>0.04</v>
      </c>
      <c r="E69" s="11">
        <v>50</v>
      </c>
      <c r="F69" s="11">
        <v>40</v>
      </c>
      <c r="G69" s="11">
        <v>5</v>
      </c>
      <c r="H69" s="11">
        <v>5</v>
      </c>
      <c r="I69" s="15">
        <v>0.82</v>
      </c>
      <c r="J69" s="15">
        <v>0.1</v>
      </c>
      <c r="K69" s="15">
        <v>0.08</v>
      </c>
    </row>
    <row r="70" spans="1:11" x14ac:dyDescent="0.35">
      <c r="A70" t="s">
        <v>277</v>
      </c>
      <c r="B70" s="11" t="s">
        <v>338</v>
      </c>
      <c r="C70" s="11">
        <v>115</v>
      </c>
      <c r="D70" s="15">
        <v>0.03</v>
      </c>
      <c r="E70" s="11">
        <v>130</v>
      </c>
      <c r="F70" s="11">
        <v>80</v>
      </c>
      <c r="G70" s="11">
        <v>40</v>
      </c>
      <c r="H70" s="11">
        <v>5</v>
      </c>
      <c r="I70" s="15">
        <v>0.64</v>
      </c>
      <c r="J70" s="15">
        <v>0.33</v>
      </c>
      <c r="K70" s="15">
        <v>0.04</v>
      </c>
    </row>
    <row r="71" spans="1:11" x14ac:dyDescent="0.35">
      <c r="A71" t="s">
        <v>277</v>
      </c>
      <c r="B71" s="11" t="s">
        <v>339</v>
      </c>
      <c r="C71" s="11">
        <v>160</v>
      </c>
      <c r="D71" s="15">
        <v>0.04</v>
      </c>
      <c r="E71" s="11">
        <v>150</v>
      </c>
      <c r="F71" s="11">
        <v>105</v>
      </c>
      <c r="G71" s="11">
        <v>40</v>
      </c>
      <c r="H71" s="11" t="s">
        <v>357</v>
      </c>
      <c r="I71" s="15">
        <v>0.71</v>
      </c>
      <c r="J71" s="11" t="s">
        <v>357</v>
      </c>
      <c r="K71" s="11" t="s">
        <v>357</v>
      </c>
    </row>
    <row r="72" spans="1:11" x14ac:dyDescent="0.35">
      <c r="A72" t="s">
        <v>277</v>
      </c>
      <c r="B72" s="11" t="s">
        <v>340</v>
      </c>
      <c r="C72" s="11">
        <v>200</v>
      </c>
      <c r="D72" s="15">
        <v>0.04</v>
      </c>
      <c r="E72" s="11">
        <v>160</v>
      </c>
      <c r="F72" s="11">
        <v>110</v>
      </c>
      <c r="G72" s="11">
        <v>50</v>
      </c>
      <c r="H72" s="11" t="s">
        <v>357</v>
      </c>
      <c r="I72" s="15">
        <v>0.68</v>
      </c>
      <c r="J72" s="11" t="s">
        <v>357</v>
      </c>
      <c r="K72" s="11" t="s">
        <v>357</v>
      </c>
    </row>
    <row r="73" spans="1:11" x14ac:dyDescent="0.35">
      <c r="A73" t="s">
        <v>277</v>
      </c>
      <c r="B73" s="11" t="s">
        <v>341</v>
      </c>
      <c r="C73" s="11">
        <v>220</v>
      </c>
      <c r="D73" s="15">
        <v>0.04</v>
      </c>
      <c r="E73" s="11">
        <v>250</v>
      </c>
      <c r="F73" s="11">
        <v>165</v>
      </c>
      <c r="G73" s="11">
        <v>75</v>
      </c>
      <c r="H73" s="11">
        <v>10</v>
      </c>
      <c r="I73" s="15">
        <v>0.66</v>
      </c>
      <c r="J73" s="15">
        <v>0.31</v>
      </c>
      <c r="K73" s="15">
        <v>0.03</v>
      </c>
    </row>
    <row r="74" spans="1:11" x14ac:dyDescent="0.35">
      <c r="A74" t="s">
        <v>277</v>
      </c>
      <c r="B74" s="11" t="s">
        <v>342</v>
      </c>
      <c r="C74" s="11">
        <v>285</v>
      </c>
      <c r="D74" s="15">
        <v>0.04</v>
      </c>
      <c r="E74" s="11">
        <v>265</v>
      </c>
      <c r="F74" s="11">
        <v>180</v>
      </c>
      <c r="G74" s="11">
        <v>85</v>
      </c>
      <c r="H74" s="11" t="s">
        <v>357</v>
      </c>
      <c r="I74" s="15">
        <v>0.67</v>
      </c>
      <c r="J74" s="11" t="s">
        <v>357</v>
      </c>
      <c r="K74" s="11" t="s">
        <v>357</v>
      </c>
    </row>
    <row r="75" spans="1:11" x14ac:dyDescent="0.35">
      <c r="A75" t="s">
        <v>277</v>
      </c>
      <c r="B75" s="11" t="s">
        <v>343</v>
      </c>
      <c r="C75" s="11">
        <v>145</v>
      </c>
      <c r="D75" s="15">
        <v>0.04</v>
      </c>
      <c r="E75" s="11">
        <v>150</v>
      </c>
      <c r="F75" s="11">
        <v>105</v>
      </c>
      <c r="G75" s="11">
        <v>45</v>
      </c>
      <c r="H75" s="11">
        <v>0</v>
      </c>
      <c r="I75" s="15">
        <v>0.69</v>
      </c>
      <c r="J75" s="15">
        <v>0.31</v>
      </c>
      <c r="K75" s="15">
        <v>0</v>
      </c>
    </row>
    <row r="76" spans="1:11" x14ac:dyDescent="0.35">
      <c r="A76" t="s">
        <v>277</v>
      </c>
      <c r="B76" s="11" t="s">
        <v>336</v>
      </c>
      <c r="C76" s="11">
        <v>1195</v>
      </c>
      <c r="D76" s="15">
        <v>0.04</v>
      </c>
      <c r="E76" s="11">
        <v>1155</v>
      </c>
      <c r="F76" s="11">
        <v>785</v>
      </c>
      <c r="G76" s="11">
        <v>345</v>
      </c>
      <c r="H76" s="11">
        <v>25</v>
      </c>
      <c r="I76" s="15">
        <v>0.68</v>
      </c>
      <c r="J76" s="15">
        <v>0.3</v>
      </c>
      <c r="K76" s="15">
        <v>0.02</v>
      </c>
    </row>
    <row r="77" spans="1:11" x14ac:dyDescent="0.35">
      <c r="A77" t="s">
        <v>278</v>
      </c>
      <c r="B77" s="11" t="s">
        <v>337</v>
      </c>
      <c r="C77" s="11">
        <v>65</v>
      </c>
      <c r="D77" s="15">
        <v>0.04</v>
      </c>
      <c r="E77" s="11">
        <v>55</v>
      </c>
      <c r="F77" s="11">
        <v>50</v>
      </c>
      <c r="G77" s="11">
        <v>5</v>
      </c>
      <c r="H77" s="11">
        <v>5</v>
      </c>
      <c r="I77" s="15">
        <v>0.87</v>
      </c>
      <c r="J77" s="15">
        <v>7.0000000000000007E-2</v>
      </c>
      <c r="K77" s="15">
        <v>0.05</v>
      </c>
    </row>
    <row r="78" spans="1:11" x14ac:dyDescent="0.35">
      <c r="A78" t="s">
        <v>278</v>
      </c>
      <c r="B78" s="11" t="s">
        <v>338</v>
      </c>
      <c r="C78" s="11">
        <v>115</v>
      </c>
      <c r="D78" s="15">
        <v>0.03</v>
      </c>
      <c r="E78" s="11">
        <v>120</v>
      </c>
      <c r="F78" s="11">
        <v>75</v>
      </c>
      <c r="G78" s="11">
        <v>40</v>
      </c>
      <c r="H78" s="11">
        <v>0</v>
      </c>
      <c r="I78" s="15">
        <v>0.65</v>
      </c>
      <c r="J78" s="15">
        <v>0.35</v>
      </c>
      <c r="K78" s="15">
        <v>0</v>
      </c>
    </row>
    <row r="79" spans="1:11" x14ac:dyDescent="0.35">
      <c r="A79" t="s">
        <v>278</v>
      </c>
      <c r="B79" s="11" t="s">
        <v>339</v>
      </c>
      <c r="C79" s="11">
        <v>120</v>
      </c>
      <c r="D79" s="15">
        <v>0.03</v>
      </c>
      <c r="E79" s="11">
        <v>110</v>
      </c>
      <c r="F79" s="11">
        <v>70</v>
      </c>
      <c r="G79" s="11">
        <v>35</v>
      </c>
      <c r="H79" s="11">
        <v>5</v>
      </c>
      <c r="I79" s="15">
        <v>0.65</v>
      </c>
      <c r="J79" s="15">
        <v>0.32</v>
      </c>
      <c r="K79" s="15">
        <v>0.03</v>
      </c>
    </row>
    <row r="80" spans="1:11" x14ac:dyDescent="0.35">
      <c r="A80" t="s">
        <v>278</v>
      </c>
      <c r="B80" s="11" t="s">
        <v>340</v>
      </c>
      <c r="C80" s="11">
        <v>135</v>
      </c>
      <c r="D80" s="15">
        <v>0.03</v>
      </c>
      <c r="E80" s="11">
        <v>120</v>
      </c>
      <c r="F80" s="11">
        <v>90</v>
      </c>
      <c r="G80" s="11">
        <v>30</v>
      </c>
      <c r="H80" s="11" t="s">
        <v>357</v>
      </c>
      <c r="I80" s="15">
        <v>0.72</v>
      </c>
      <c r="J80" s="11" t="s">
        <v>357</v>
      </c>
      <c r="K80" s="11" t="s">
        <v>357</v>
      </c>
    </row>
    <row r="81" spans="1:11" x14ac:dyDescent="0.35">
      <c r="A81" t="s">
        <v>278</v>
      </c>
      <c r="B81" s="11" t="s">
        <v>341</v>
      </c>
      <c r="C81" s="11">
        <v>200</v>
      </c>
      <c r="D81" s="15">
        <v>0.04</v>
      </c>
      <c r="E81" s="11">
        <v>210</v>
      </c>
      <c r="F81" s="11">
        <v>145</v>
      </c>
      <c r="G81" s="11">
        <v>65</v>
      </c>
      <c r="H81" s="11">
        <v>5</v>
      </c>
      <c r="I81" s="15">
        <v>0.67</v>
      </c>
      <c r="J81" s="15">
        <v>0.3</v>
      </c>
      <c r="K81" s="15">
        <v>0.02</v>
      </c>
    </row>
    <row r="82" spans="1:11" x14ac:dyDescent="0.35">
      <c r="A82" t="s">
        <v>278</v>
      </c>
      <c r="B82" s="11" t="s">
        <v>342</v>
      </c>
      <c r="C82" s="11">
        <v>205</v>
      </c>
      <c r="D82" s="15">
        <v>0.03</v>
      </c>
      <c r="E82" s="11">
        <v>190</v>
      </c>
      <c r="F82" s="11">
        <v>135</v>
      </c>
      <c r="G82" s="11">
        <v>60</v>
      </c>
      <c r="H82" s="11">
        <v>0</v>
      </c>
      <c r="I82" s="15">
        <v>0.69</v>
      </c>
      <c r="J82" s="15">
        <v>0.31</v>
      </c>
      <c r="K82" s="15">
        <v>0</v>
      </c>
    </row>
    <row r="83" spans="1:11" x14ac:dyDescent="0.35">
      <c r="A83" t="s">
        <v>278</v>
      </c>
      <c r="B83" s="11" t="s">
        <v>343</v>
      </c>
      <c r="C83" s="11">
        <v>100</v>
      </c>
      <c r="D83" s="15">
        <v>0.03</v>
      </c>
      <c r="E83" s="11">
        <v>110</v>
      </c>
      <c r="F83" s="11">
        <v>80</v>
      </c>
      <c r="G83" s="11">
        <v>30</v>
      </c>
      <c r="H83" s="11">
        <v>0</v>
      </c>
      <c r="I83" s="15">
        <v>0.74</v>
      </c>
      <c r="J83" s="15">
        <v>0.26</v>
      </c>
      <c r="K83" s="15">
        <v>0</v>
      </c>
    </row>
    <row r="84" spans="1:11" x14ac:dyDescent="0.35">
      <c r="A84" t="s">
        <v>278</v>
      </c>
      <c r="B84" s="11" t="s">
        <v>336</v>
      </c>
      <c r="C84" s="11">
        <v>945</v>
      </c>
      <c r="D84" s="15">
        <v>0.03</v>
      </c>
      <c r="E84" s="11">
        <v>920</v>
      </c>
      <c r="F84" s="11">
        <v>640</v>
      </c>
      <c r="G84" s="11">
        <v>265</v>
      </c>
      <c r="H84" s="11">
        <v>15</v>
      </c>
      <c r="I84" s="15">
        <v>0.7</v>
      </c>
      <c r="J84" s="15">
        <v>0.28999999999999998</v>
      </c>
      <c r="K84" s="15">
        <v>0.01</v>
      </c>
    </row>
    <row r="85" spans="1:11" x14ac:dyDescent="0.35">
      <c r="A85" t="s">
        <v>279</v>
      </c>
      <c r="B85" s="11" t="s">
        <v>337</v>
      </c>
      <c r="C85" s="11">
        <v>55</v>
      </c>
      <c r="D85" s="15">
        <v>0.03</v>
      </c>
      <c r="E85" s="11">
        <v>45</v>
      </c>
      <c r="F85" s="11">
        <v>35</v>
      </c>
      <c r="G85" s="11">
        <v>5</v>
      </c>
      <c r="H85" s="11">
        <v>5</v>
      </c>
      <c r="I85" s="15">
        <v>0.81</v>
      </c>
      <c r="J85" s="15">
        <v>0.12</v>
      </c>
      <c r="K85" s="15">
        <v>7.0000000000000007E-2</v>
      </c>
    </row>
    <row r="86" spans="1:11" x14ac:dyDescent="0.35">
      <c r="A86" t="s">
        <v>279</v>
      </c>
      <c r="B86" s="11" t="s">
        <v>338</v>
      </c>
      <c r="C86" s="11">
        <v>85</v>
      </c>
      <c r="D86" s="15">
        <v>0.03</v>
      </c>
      <c r="E86" s="11">
        <v>95</v>
      </c>
      <c r="F86" s="11">
        <v>60</v>
      </c>
      <c r="G86" s="11">
        <v>35</v>
      </c>
      <c r="H86" s="11">
        <v>0</v>
      </c>
      <c r="I86" s="15">
        <v>0.64</v>
      </c>
      <c r="J86" s="15">
        <v>0.36</v>
      </c>
      <c r="K86" s="15">
        <v>0</v>
      </c>
    </row>
    <row r="87" spans="1:11" x14ac:dyDescent="0.35">
      <c r="A87" t="s">
        <v>279</v>
      </c>
      <c r="B87" s="11" t="s">
        <v>339</v>
      </c>
      <c r="C87" s="11">
        <v>80</v>
      </c>
      <c r="D87" s="15">
        <v>0.02</v>
      </c>
      <c r="E87" s="11">
        <v>75</v>
      </c>
      <c r="F87" s="11">
        <v>50</v>
      </c>
      <c r="G87" s="11">
        <v>20</v>
      </c>
      <c r="H87" s="11" t="s">
        <v>357</v>
      </c>
      <c r="I87" s="15">
        <v>0.69</v>
      </c>
      <c r="J87" s="11" t="s">
        <v>357</v>
      </c>
      <c r="K87" s="11" t="s">
        <v>357</v>
      </c>
    </row>
    <row r="88" spans="1:11" x14ac:dyDescent="0.35">
      <c r="A88" t="s">
        <v>279</v>
      </c>
      <c r="B88" s="11" t="s">
        <v>340</v>
      </c>
      <c r="C88" s="11">
        <v>85</v>
      </c>
      <c r="D88" s="15">
        <v>0.02</v>
      </c>
      <c r="E88" s="11">
        <v>70</v>
      </c>
      <c r="F88" s="11">
        <v>50</v>
      </c>
      <c r="G88" s="11">
        <v>20</v>
      </c>
      <c r="H88" s="11" t="s">
        <v>357</v>
      </c>
      <c r="I88" s="15">
        <v>0.73</v>
      </c>
      <c r="J88" s="11" t="s">
        <v>357</v>
      </c>
      <c r="K88" s="11" t="s">
        <v>357</v>
      </c>
    </row>
    <row r="89" spans="1:11" x14ac:dyDescent="0.35">
      <c r="A89" t="s">
        <v>279</v>
      </c>
      <c r="B89" s="11" t="s">
        <v>341</v>
      </c>
      <c r="C89" s="11">
        <v>110</v>
      </c>
      <c r="D89" s="15">
        <v>0.02</v>
      </c>
      <c r="E89" s="11">
        <v>125</v>
      </c>
      <c r="F89" s="11">
        <v>75</v>
      </c>
      <c r="G89" s="11">
        <v>45</v>
      </c>
      <c r="H89" s="11">
        <v>5</v>
      </c>
      <c r="I89" s="15">
        <v>0.6</v>
      </c>
      <c r="J89" s="15">
        <v>0.37</v>
      </c>
      <c r="K89" s="15">
        <v>0.02</v>
      </c>
    </row>
    <row r="90" spans="1:11" x14ac:dyDescent="0.35">
      <c r="A90" t="s">
        <v>279</v>
      </c>
      <c r="B90" s="11" t="s">
        <v>342</v>
      </c>
      <c r="C90" s="11">
        <v>120</v>
      </c>
      <c r="D90" s="15">
        <v>0.02</v>
      </c>
      <c r="E90" s="11">
        <v>115</v>
      </c>
      <c r="F90" s="11">
        <v>80</v>
      </c>
      <c r="G90" s="11">
        <v>35</v>
      </c>
      <c r="H90" s="11">
        <v>0</v>
      </c>
      <c r="I90" s="15">
        <v>0.69</v>
      </c>
      <c r="J90" s="15">
        <v>0.31</v>
      </c>
      <c r="K90" s="15">
        <v>0</v>
      </c>
    </row>
    <row r="91" spans="1:11" x14ac:dyDescent="0.35">
      <c r="A91" t="s">
        <v>279</v>
      </c>
      <c r="B91" s="11" t="s">
        <v>343</v>
      </c>
      <c r="C91" s="11">
        <v>60</v>
      </c>
      <c r="D91" s="15">
        <v>0.02</v>
      </c>
      <c r="E91" s="11">
        <v>65</v>
      </c>
      <c r="F91" s="11">
        <v>50</v>
      </c>
      <c r="G91" s="11">
        <v>15</v>
      </c>
      <c r="H91" s="11" t="s">
        <v>357</v>
      </c>
      <c r="I91" s="15">
        <v>0.73</v>
      </c>
      <c r="J91" s="11" t="s">
        <v>357</v>
      </c>
      <c r="K91" s="11" t="s">
        <v>357</v>
      </c>
    </row>
    <row r="92" spans="1:11" x14ac:dyDescent="0.35">
      <c r="A92" t="s">
        <v>279</v>
      </c>
      <c r="B92" s="11" t="s">
        <v>336</v>
      </c>
      <c r="C92" s="11">
        <v>595</v>
      </c>
      <c r="D92" s="15">
        <v>0.02</v>
      </c>
      <c r="E92" s="11">
        <v>585</v>
      </c>
      <c r="F92" s="11">
        <v>400</v>
      </c>
      <c r="G92" s="11">
        <v>175</v>
      </c>
      <c r="H92" s="11">
        <v>10</v>
      </c>
      <c r="I92" s="15">
        <v>0.68</v>
      </c>
      <c r="J92" s="15">
        <v>0.3</v>
      </c>
      <c r="K92" s="15">
        <v>0.02</v>
      </c>
    </row>
    <row r="93" spans="1:11" x14ac:dyDescent="0.35">
      <c r="A93" t="s">
        <v>280</v>
      </c>
      <c r="B93" s="11" t="s">
        <v>337</v>
      </c>
      <c r="C93" s="11">
        <v>20</v>
      </c>
      <c r="D93" s="15">
        <v>0.01</v>
      </c>
      <c r="E93" s="11">
        <v>15</v>
      </c>
      <c r="F93" s="11">
        <v>15</v>
      </c>
      <c r="G93" s="11" t="s">
        <v>357</v>
      </c>
      <c r="H93" s="11" t="s">
        <v>357</v>
      </c>
      <c r="I93" s="15">
        <v>0.81</v>
      </c>
      <c r="J93" s="11" t="s">
        <v>357</v>
      </c>
      <c r="K93" s="11" t="s">
        <v>357</v>
      </c>
    </row>
    <row r="94" spans="1:11" x14ac:dyDescent="0.35">
      <c r="A94" t="s">
        <v>280</v>
      </c>
      <c r="B94" s="11" t="s">
        <v>338</v>
      </c>
      <c r="C94" s="11">
        <v>40</v>
      </c>
      <c r="D94" s="15">
        <v>0.01</v>
      </c>
      <c r="E94" s="11">
        <v>40</v>
      </c>
      <c r="F94" s="11">
        <v>25</v>
      </c>
      <c r="G94" s="11">
        <v>15</v>
      </c>
      <c r="H94" s="11">
        <v>0</v>
      </c>
      <c r="I94" s="15">
        <v>0.65</v>
      </c>
      <c r="J94" s="15">
        <v>0.35</v>
      </c>
      <c r="K94" s="15">
        <v>0</v>
      </c>
    </row>
    <row r="95" spans="1:11" x14ac:dyDescent="0.35">
      <c r="A95" t="s">
        <v>280</v>
      </c>
      <c r="B95" s="11" t="s">
        <v>339</v>
      </c>
      <c r="C95" s="11">
        <v>55</v>
      </c>
      <c r="D95" s="15">
        <v>0.01</v>
      </c>
      <c r="E95" s="11">
        <v>55</v>
      </c>
      <c r="F95" s="11">
        <v>40</v>
      </c>
      <c r="G95" s="11">
        <v>15</v>
      </c>
      <c r="H95" s="11" t="s">
        <v>357</v>
      </c>
      <c r="I95" s="15">
        <v>0.74</v>
      </c>
      <c r="J95" s="11" t="s">
        <v>357</v>
      </c>
      <c r="K95" s="11" t="s">
        <v>357</v>
      </c>
    </row>
    <row r="96" spans="1:11" x14ac:dyDescent="0.35">
      <c r="A96" t="s">
        <v>280</v>
      </c>
      <c r="B96" s="11" t="s">
        <v>340</v>
      </c>
      <c r="C96" s="11">
        <v>65</v>
      </c>
      <c r="D96" s="15">
        <v>0.01</v>
      </c>
      <c r="E96" s="11">
        <v>55</v>
      </c>
      <c r="F96" s="11">
        <v>40</v>
      </c>
      <c r="G96" s="11">
        <v>10</v>
      </c>
      <c r="H96" s="11" t="s">
        <v>357</v>
      </c>
      <c r="I96" s="15">
        <v>0.79</v>
      </c>
      <c r="J96" s="11" t="s">
        <v>357</v>
      </c>
      <c r="K96" s="11" t="s">
        <v>357</v>
      </c>
    </row>
    <row r="97" spans="1:11" x14ac:dyDescent="0.35">
      <c r="A97" t="s">
        <v>280</v>
      </c>
      <c r="B97" s="11" t="s">
        <v>341</v>
      </c>
      <c r="C97" s="11">
        <v>85</v>
      </c>
      <c r="D97" s="15">
        <v>0.02</v>
      </c>
      <c r="E97" s="11">
        <v>95</v>
      </c>
      <c r="F97" s="11">
        <v>65</v>
      </c>
      <c r="G97" s="11">
        <v>30</v>
      </c>
      <c r="H97" s="11">
        <v>0</v>
      </c>
      <c r="I97" s="15">
        <v>0.69</v>
      </c>
      <c r="J97" s="15">
        <v>0.31</v>
      </c>
      <c r="K97" s="15">
        <v>0</v>
      </c>
    </row>
    <row r="98" spans="1:11" x14ac:dyDescent="0.35">
      <c r="A98" t="s">
        <v>280</v>
      </c>
      <c r="B98" s="11" t="s">
        <v>342</v>
      </c>
      <c r="C98" s="11">
        <v>115</v>
      </c>
      <c r="D98" s="15">
        <v>0.02</v>
      </c>
      <c r="E98" s="11">
        <v>110</v>
      </c>
      <c r="F98" s="11">
        <v>75</v>
      </c>
      <c r="G98" s="11">
        <v>35</v>
      </c>
      <c r="H98" s="11">
        <v>0</v>
      </c>
      <c r="I98" s="15">
        <v>0.7</v>
      </c>
      <c r="J98" s="15">
        <v>0.3</v>
      </c>
      <c r="K98" s="15">
        <v>0</v>
      </c>
    </row>
    <row r="99" spans="1:11" x14ac:dyDescent="0.35">
      <c r="A99" t="s">
        <v>280</v>
      </c>
      <c r="B99" s="11" t="s">
        <v>343</v>
      </c>
      <c r="C99" s="11">
        <v>60</v>
      </c>
      <c r="D99" s="15">
        <v>0.02</v>
      </c>
      <c r="E99" s="11">
        <v>60</v>
      </c>
      <c r="F99" s="11">
        <v>40</v>
      </c>
      <c r="G99" s="11">
        <v>20</v>
      </c>
      <c r="H99" s="11">
        <v>0</v>
      </c>
      <c r="I99" s="15">
        <v>0.68</v>
      </c>
      <c r="J99" s="15">
        <v>0.32</v>
      </c>
      <c r="K99" s="15">
        <v>0</v>
      </c>
    </row>
    <row r="100" spans="1:11" x14ac:dyDescent="0.35">
      <c r="A100" t="s">
        <v>280</v>
      </c>
      <c r="B100" s="11" t="s">
        <v>336</v>
      </c>
      <c r="C100" s="11">
        <v>440</v>
      </c>
      <c r="D100" s="15">
        <v>0.02</v>
      </c>
      <c r="E100" s="11">
        <v>425</v>
      </c>
      <c r="F100" s="11">
        <v>300</v>
      </c>
      <c r="G100" s="11">
        <v>120</v>
      </c>
      <c r="H100" s="11">
        <v>5</v>
      </c>
      <c r="I100" s="15">
        <v>0.71</v>
      </c>
      <c r="J100" s="15">
        <v>0.28000000000000003</v>
      </c>
      <c r="K100" s="15">
        <v>0.01</v>
      </c>
    </row>
    <row r="101" spans="1:11" x14ac:dyDescent="0.35">
      <c r="A101" t="s">
        <v>281</v>
      </c>
      <c r="B101" s="11" t="s">
        <v>337</v>
      </c>
      <c r="C101" s="11">
        <v>45</v>
      </c>
      <c r="D101" s="15">
        <v>0.03</v>
      </c>
      <c r="E101" s="11">
        <v>40</v>
      </c>
      <c r="F101" s="11">
        <v>35</v>
      </c>
      <c r="G101" s="11" t="s">
        <v>357</v>
      </c>
      <c r="H101" s="11" t="s">
        <v>357</v>
      </c>
      <c r="I101" s="15">
        <v>0.9</v>
      </c>
      <c r="J101" s="11" t="s">
        <v>357</v>
      </c>
      <c r="K101" s="11" t="s">
        <v>357</v>
      </c>
    </row>
    <row r="102" spans="1:11" x14ac:dyDescent="0.35">
      <c r="A102" t="s">
        <v>281</v>
      </c>
      <c r="B102" s="11" t="s">
        <v>338</v>
      </c>
      <c r="C102" s="11">
        <v>70</v>
      </c>
      <c r="D102" s="15">
        <v>0.02</v>
      </c>
      <c r="E102" s="11">
        <v>70</v>
      </c>
      <c r="F102" s="11">
        <v>45</v>
      </c>
      <c r="G102" s="11">
        <v>20</v>
      </c>
      <c r="H102" s="11">
        <v>0</v>
      </c>
      <c r="I102" s="15">
        <v>0.68</v>
      </c>
      <c r="J102" s="15">
        <v>0.32</v>
      </c>
      <c r="K102" s="15">
        <v>0</v>
      </c>
    </row>
    <row r="103" spans="1:11" x14ac:dyDescent="0.35">
      <c r="A103" t="s">
        <v>281</v>
      </c>
      <c r="B103" s="11" t="s">
        <v>339</v>
      </c>
      <c r="C103" s="11">
        <v>85</v>
      </c>
      <c r="D103" s="15">
        <v>0.02</v>
      </c>
      <c r="E103" s="11">
        <v>80</v>
      </c>
      <c r="F103" s="11">
        <v>50</v>
      </c>
      <c r="G103" s="11">
        <v>25</v>
      </c>
      <c r="H103" s="11">
        <v>0</v>
      </c>
      <c r="I103" s="15">
        <v>0.66</v>
      </c>
      <c r="J103" s="15">
        <v>0.34</v>
      </c>
      <c r="K103" s="15">
        <v>0</v>
      </c>
    </row>
    <row r="104" spans="1:11" x14ac:dyDescent="0.35">
      <c r="A104" t="s">
        <v>281</v>
      </c>
      <c r="B104" s="11" t="s">
        <v>340</v>
      </c>
      <c r="C104" s="11">
        <v>90</v>
      </c>
      <c r="D104" s="15">
        <v>0.02</v>
      </c>
      <c r="E104" s="11">
        <v>85</v>
      </c>
      <c r="F104" s="11">
        <v>55</v>
      </c>
      <c r="G104" s="11">
        <v>25</v>
      </c>
      <c r="H104" s="11">
        <v>5</v>
      </c>
      <c r="I104" s="15">
        <v>0.67</v>
      </c>
      <c r="J104" s="15">
        <v>0.28999999999999998</v>
      </c>
      <c r="K104" s="15">
        <v>0.04</v>
      </c>
    </row>
    <row r="105" spans="1:11" x14ac:dyDescent="0.35">
      <c r="A105" t="s">
        <v>281</v>
      </c>
      <c r="B105" s="11" t="s">
        <v>341</v>
      </c>
      <c r="C105" s="11">
        <v>115</v>
      </c>
      <c r="D105" s="15">
        <v>0.02</v>
      </c>
      <c r="E105" s="11">
        <v>125</v>
      </c>
      <c r="F105" s="11">
        <v>80</v>
      </c>
      <c r="G105" s="11">
        <v>45</v>
      </c>
      <c r="H105" s="11" t="s">
        <v>357</v>
      </c>
      <c r="I105" s="15">
        <v>0.64</v>
      </c>
      <c r="J105" s="11" t="s">
        <v>357</v>
      </c>
      <c r="K105" s="11" t="s">
        <v>357</v>
      </c>
    </row>
    <row r="106" spans="1:11" x14ac:dyDescent="0.35">
      <c r="A106" t="s">
        <v>281</v>
      </c>
      <c r="B106" s="11" t="s">
        <v>342</v>
      </c>
      <c r="C106" s="11">
        <v>140</v>
      </c>
      <c r="D106" s="15">
        <v>0.02</v>
      </c>
      <c r="E106" s="11">
        <v>145</v>
      </c>
      <c r="F106" s="11">
        <v>105</v>
      </c>
      <c r="G106" s="11">
        <v>35</v>
      </c>
      <c r="H106" s="11">
        <v>0</v>
      </c>
      <c r="I106" s="15">
        <v>0.74</v>
      </c>
      <c r="J106" s="15">
        <v>0.26</v>
      </c>
      <c r="K106" s="15">
        <v>0</v>
      </c>
    </row>
    <row r="107" spans="1:11" x14ac:dyDescent="0.35">
      <c r="A107" t="s">
        <v>281</v>
      </c>
      <c r="B107" s="11" t="s">
        <v>343</v>
      </c>
      <c r="C107" s="11">
        <v>75</v>
      </c>
      <c r="D107" s="15">
        <v>0.02</v>
      </c>
      <c r="E107" s="11">
        <v>70</v>
      </c>
      <c r="F107" s="11">
        <v>50</v>
      </c>
      <c r="G107" s="11">
        <v>20</v>
      </c>
      <c r="H107" s="11">
        <v>0</v>
      </c>
      <c r="I107" s="15">
        <v>0.7</v>
      </c>
      <c r="J107" s="15">
        <v>0.3</v>
      </c>
      <c r="K107" s="15">
        <v>0</v>
      </c>
    </row>
    <row r="108" spans="1:11" x14ac:dyDescent="0.35">
      <c r="A108" t="s">
        <v>281</v>
      </c>
      <c r="B108" s="11" t="s">
        <v>336</v>
      </c>
      <c r="C108" s="11">
        <v>625</v>
      </c>
      <c r="D108" s="15">
        <v>0.02</v>
      </c>
      <c r="E108" s="11">
        <v>605</v>
      </c>
      <c r="F108" s="11">
        <v>425</v>
      </c>
      <c r="G108" s="11">
        <v>175</v>
      </c>
      <c r="H108" s="11">
        <v>5</v>
      </c>
      <c r="I108" s="15">
        <v>0.7</v>
      </c>
      <c r="J108" s="15">
        <v>0.28999999999999998</v>
      </c>
      <c r="K108" s="15">
        <v>0.01</v>
      </c>
    </row>
    <row r="109" spans="1:11" x14ac:dyDescent="0.35">
      <c r="A109" t="s">
        <v>282</v>
      </c>
      <c r="B109" s="11" t="s">
        <v>337</v>
      </c>
      <c r="C109" s="11">
        <v>50</v>
      </c>
      <c r="D109" s="15">
        <v>0.03</v>
      </c>
      <c r="E109" s="11">
        <v>45</v>
      </c>
      <c r="F109" s="11">
        <v>40</v>
      </c>
      <c r="G109" s="11">
        <v>5</v>
      </c>
      <c r="H109" s="11" t="s">
        <v>357</v>
      </c>
      <c r="I109" s="15">
        <v>0.86</v>
      </c>
      <c r="J109" s="11" t="s">
        <v>357</v>
      </c>
      <c r="K109" s="11" t="s">
        <v>357</v>
      </c>
    </row>
    <row r="110" spans="1:11" x14ac:dyDescent="0.35">
      <c r="A110" t="s">
        <v>282</v>
      </c>
      <c r="B110" s="11" t="s">
        <v>338</v>
      </c>
      <c r="C110" s="11">
        <v>95</v>
      </c>
      <c r="D110" s="15">
        <v>0.03</v>
      </c>
      <c r="E110" s="11">
        <v>85</v>
      </c>
      <c r="F110" s="11">
        <v>60</v>
      </c>
      <c r="G110" s="11">
        <v>25</v>
      </c>
      <c r="H110" s="11">
        <v>5</v>
      </c>
      <c r="I110" s="15">
        <v>0.67</v>
      </c>
      <c r="J110" s="15">
        <v>0.3</v>
      </c>
      <c r="K110" s="15">
        <v>0.03</v>
      </c>
    </row>
    <row r="111" spans="1:11" x14ac:dyDescent="0.35">
      <c r="A111" t="s">
        <v>282</v>
      </c>
      <c r="B111" s="11" t="s">
        <v>339</v>
      </c>
      <c r="C111" s="11">
        <v>110</v>
      </c>
      <c r="D111" s="15">
        <v>0.03</v>
      </c>
      <c r="E111" s="11">
        <v>105</v>
      </c>
      <c r="F111" s="11">
        <v>80</v>
      </c>
      <c r="G111" s="11">
        <v>25</v>
      </c>
      <c r="H111" s="11">
        <v>0</v>
      </c>
      <c r="I111" s="15">
        <v>0.75</v>
      </c>
      <c r="J111" s="15">
        <v>0.25</v>
      </c>
      <c r="K111" s="15">
        <v>0</v>
      </c>
    </row>
    <row r="112" spans="1:11" x14ac:dyDescent="0.35">
      <c r="A112" t="s">
        <v>282</v>
      </c>
      <c r="B112" s="11" t="s">
        <v>340</v>
      </c>
      <c r="C112" s="11">
        <v>150</v>
      </c>
      <c r="D112" s="15">
        <v>0.03</v>
      </c>
      <c r="E112" s="11">
        <v>125</v>
      </c>
      <c r="F112" s="11">
        <v>85</v>
      </c>
      <c r="G112" s="11">
        <v>35</v>
      </c>
      <c r="H112" s="11" t="s">
        <v>357</v>
      </c>
      <c r="I112" s="15">
        <v>0.69</v>
      </c>
      <c r="J112" s="11" t="s">
        <v>357</v>
      </c>
      <c r="K112" s="11" t="s">
        <v>357</v>
      </c>
    </row>
    <row r="113" spans="1:11" x14ac:dyDescent="0.35">
      <c r="A113" t="s">
        <v>282</v>
      </c>
      <c r="B113" s="11" t="s">
        <v>341</v>
      </c>
      <c r="C113" s="11">
        <v>175</v>
      </c>
      <c r="D113" s="15">
        <v>0.03</v>
      </c>
      <c r="E113" s="11">
        <v>190</v>
      </c>
      <c r="F113" s="11">
        <v>130</v>
      </c>
      <c r="G113" s="11">
        <v>60</v>
      </c>
      <c r="H113" s="11" t="s">
        <v>357</v>
      </c>
      <c r="I113" s="15">
        <v>0.68</v>
      </c>
      <c r="J113" s="11" t="s">
        <v>357</v>
      </c>
      <c r="K113" s="11" t="s">
        <v>357</v>
      </c>
    </row>
    <row r="114" spans="1:11" x14ac:dyDescent="0.35">
      <c r="A114" t="s">
        <v>282</v>
      </c>
      <c r="B114" s="11" t="s">
        <v>342</v>
      </c>
      <c r="C114" s="11">
        <v>205</v>
      </c>
      <c r="D114" s="15">
        <v>0.03</v>
      </c>
      <c r="E114" s="11">
        <v>195</v>
      </c>
      <c r="F114" s="11">
        <v>130</v>
      </c>
      <c r="G114" s="11">
        <v>70</v>
      </c>
      <c r="H114" s="11">
        <v>0</v>
      </c>
      <c r="I114" s="15">
        <v>0.65</v>
      </c>
      <c r="J114" s="15">
        <v>0.35</v>
      </c>
      <c r="K114" s="15">
        <v>0</v>
      </c>
    </row>
    <row r="115" spans="1:11" x14ac:dyDescent="0.35">
      <c r="A115" t="s">
        <v>282</v>
      </c>
      <c r="B115" s="11" t="s">
        <v>343</v>
      </c>
      <c r="C115" s="11">
        <v>110</v>
      </c>
      <c r="D115" s="15">
        <v>0.03</v>
      </c>
      <c r="E115" s="11">
        <v>120</v>
      </c>
      <c r="F115" s="11">
        <v>80</v>
      </c>
      <c r="G115" s="11">
        <v>40</v>
      </c>
      <c r="H115" s="11">
        <v>0</v>
      </c>
      <c r="I115" s="15">
        <v>0.67</v>
      </c>
      <c r="J115" s="15">
        <v>0.33</v>
      </c>
      <c r="K115" s="15">
        <v>0</v>
      </c>
    </row>
    <row r="116" spans="1:11" x14ac:dyDescent="0.35">
      <c r="A116" t="s">
        <v>282</v>
      </c>
      <c r="B116" s="11" t="s">
        <v>336</v>
      </c>
      <c r="C116" s="11">
        <v>890</v>
      </c>
      <c r="D116" s="15">
        <v>0.03</v>
      </c>
      <c r="E116" s="11">
        <v>865</v>
      </c>
      <c r="F116" s="11">
        <v>600</v>
      </c>
      <c r="G116" s="11">
        <v>260</v>
      </c>
      <c r="H116" s="11">
        <v>10</v>
      </c>
      <c r="I116" s="15">
        <v>0.69</v>
      </c>
      <c r="J116" s="15">
        <v>0.3</v>
      </c>
      <c r="K116" s="15">
        <v>0.01</v>
      </c>
    </row>
    <row r="117" spans="1:11" x14ac:dyDescent="0.35">
      <c r="A117" t="s">
        <v>283</v>
      </c>
      <c r="B117" s="11" t="s">
        <v>337</v>
      </c>
      <c r="C117" s="11">
        <v>105</v>
      </c>
      <c r="D117" s="15">
        <v>0.06</v>
      </c>
      <c r="E117" s="11">
        <v>85</v>
      </c>
      <c r="F117" s="11">
        <v>70</v>
      </c>
      <c r="G117" s="11">
        <v>10</v>
      </c>
      <c r="H117" s="11">
        <v>5</v>
      </c>
      <c r="I117" s="15">
        <v>0.82</v>
      </c>
      <c r="J117" s="15">
        <v>0.11</v>
      </c>
      <c r="K117" s="15">
        <v>7.0000000000000007E-2</v>
      </c>
    </row>
    <row r="118" spans="1:11" x14ac:dyDescent="0.35">
      <c r="A118" t="s">
        <v>283</v>
      </c>
      <c r="B118" s="11" t="s">
        <v>338</v>
      </c>
      <c r="C118" s="11">
        <v>220</v>
      </c>
      <c r="D118" s="15">
        <v>0.06</v>
      </c>
      <c r="E118" s="11">
        <v>220</v>
      </c>
      <c r="F118" s="11">
        <v>150</v>
      </c>
      <c r="G118" s="11">
        <v>70</v>
      </c>
      <c r="H118" s="11" t="s">
        <v>357</v>
      </c>
      <c r="I118" s="15">
        <v>0.68</v>
      </c>
      <c r="J118" s="11" t="s">
        <v>357</v>
      </c>
      <c r="K118" s="11" t="s">
        <v>357</v>
      </c>
    </row>
    <row r="119" spans="1:11" x14ac:dyDescent="0.35">
      <c r="A119" t="s">
        <v>283</v>
      </c>
      <c r="B119" s="11" t="s">
        <v>339</v>
      </c>
      <c r="C119" s="11">
        <v>300</v>
      </c>
      <c r="D119" s="15">
        <v>0.08</v>
      </c>
      <c r="E119" s="11">
        <v>290</v>
      </c>
      <c r="F119" s="11">
        <v>185</v>
      </c>
      <c r="G119" s="11">
        <v>100</v>
      </c>
      <c r="H119" s="11">
        <v>5</v>
      </c>
      <c r="I119" s="15">
        <v>0.63</v>
      </c>
      <c r="J119" s="15">
        <v>0.34</v>
      </c>
      <c r="K119" s="15">
        <v>0.02</v>
      </c>
    </row>
    <row r="120" spans="1:11" x14ac:dyDescent="0.35">
      <c r="A120" t="s">
        <v>283</v>
      </c>
      <c r="B120" s="11" t="s">
        <v>340</v>
      </c>
      <c r="C120" s="11">
        <v>320</v>
      </c>
      <c r="D120" s="15">
        <v>7.0000000000000007E-2</v>
      </c>
      <c r="E120" s="11">
        <v>280</v>
      </c>
      <c r="F120" s="11">
        <v>195</v>
      </c>
      <c r="G120" s="11">
        <v>80</v>
      </c>
      <c r="H120" s="11">
        <v>5</v>
      </c>
      <c r="I120" s="15">
        <v>0.69</v>
      </c>
      <c r="J120" s="15">
        <v>0.28999999999999998</v>
      </c>
      <c r="K120" s="15">
        <v>0.02</v>
      </c>
    </row>
    <row r="121" spans="1:11" x14ac:dyDescent="0.35">
      <c r="A121" t="s">
        <v>283</v>
      </c>
      <c r="B121" s="11" t="s">
        <v>341</v>
      </c>
      <c r="C121" s="11">
        <v>405</v>
      </c>
      <c r="D121" s="15">
        <v>7.0000000000000007E-2</v>
      </c>
      <c r="E121" s="11">
        <v>430</v>
      </c>
      <c r="F121" s="11">
        <v>285</v>
      </c>
      <c r="G121" s="11">
        <v>135</v>
      </c>
      <c r="H121" s="11">
        <v>10</v>
      </c>
      <c r="I121" s="15">
        <v>0.66</v>
      </c>
      <c r="J121" s="15">
        <v>0.31</v>
      </c>
      <c r="K121" s="15">
        <v>0.02</v>
      </c>
    </row>
    <row r="122" spans="1:11" x14ac:dyDescent="0.35">
      <c r="A122" t="s">
        <v>283</v>
      </c>
      <c r="B122" s="11" t="s">
        <v>342</v>
      </c>
      <c r="C122" s="11">
        <v>445</v>
      </c>
      <c r="D122" s="15">
        <v>7.0000000000000007E-2</v>
      </c>
      <c r="E122" s="11">
        <v>440</v>
      </c>
      <c r="F122" s="11">
        <v>295</v>
      </c>
      <c r="G122" s="11">
        <v>140</v>
      </c>
      <c r="H122" s="11">
        <v>5</v>
      </c>
      <c r="I122" s="15">
        <v>0.67</v>
      </c>
      <c r="J122" s="15">
        <v>0.32</v>
      </c>
      <c r="K122" s="15">
        <v>0.01</v>
      </c>
    </row>
    <row r="123" spans="1:11" x14ac:dyDescent="0.35">
      <c r="A123" t="s">
        <v>283</v>
      </c>
      <c r="B123" s="11" t="s">
        <v>343</v>
      </c>
      <c r="C123" s="11">
        <v>245</v>
      </c>
      <c r="D123" s="15">
        <v>7.0000000000000007E-2</v>
      </c>
      <c r="E123" s="11">
        <v>240</v>
      </c>
      <c r="F123" s="11">
        <v>165</v>
      </c>
      <c r="G123" s="11">
        <v>75</v>
      </c>
      <c r="H123" s="11" t="s">
        <v>357</v>
      </c>
      <c r="I123" s="15">
        <v>0.69</v>
      </c>
      <c r="J123" s="11" t="s">
        <v>357</v>
      </c>
      <c r="K123" s="11" t="s">
        <v>357</v>
      </c>
    </row>
    <row r="124" spans="1:11" x14ac:dyDescent="0.35">
      <c r="A124" t="s">
        <v>283</v>
      </c>
      <c r="B124" s="11" t="s">
        <v>336</v>
      </c>
      <c r="C124" s="11">
        <v>2040</v>
      </c>
      <c r="D124" s="15">
        <v>7.0000000000000007E-2</v>
      </c>
      <c r="E124" s="11">
        <v>1985</v>
      </c>
      <c r="F124" s="11">
        <v>1340</v>
      </c>
      <c r="G124" s="11">
        <v>610</v>
      </c>
      <c r="H124" s="11">
        <v>35</v>
      </c>
      <c r="I124" s="15">
        <v>0.68</v>
      </c>
      <c r="J124" s="15">
        <v>0.31</v>
      </c>
      <c r="K124" s="15">
        <v>0.02</v>
      </c>
    </row>
    <row r="125" spans="1:11" x14ac:dyDescent="0.35">
      <c r="A125" t="s">
        <v>284</v>
      </c>
      <c r="B125" s="11" t="s">
        <v>337</v>
      </c>
      <c r="C125" s="11">
        <v>240</v>
      </c>
      <c r="D125" s="15">
        <v>0.14000000000000001</v>
      </c>
      <c r="E125" s="11">
        <v>185</v>
      </c>
      <c r="F125" s="11">
        <v>155</v>
      </c>
      <c r="G125" s="11">
        <v>25</v>
      </c>
      <c r="H125" s="11">
        <v>5</v>
      </c>
      <c r="I125" s="15">
        <v>0.84</v>
      </c>
      <c r="J125" s="15">
        <v>0.14000000000000001</v>
      </c>
      <c r="K125" s="15">
        <v>0.02</v>
      </c>
    </row>
    <row r="126" spans="1:11" x14ac:dyDescent="0.35">
      <c r="A126" t="s">
        <v>284</v>
      </c>
      <c r="B126" s="11" t="s">
        <v>338</v>
      </c>
      <c r="C126" s="11">
        <v>505</v>
      </c>
      <c r="D126" s="15">
        <v>0.15</v>
      </c>
      <c r="E126" s="11">
        <v>520</v>
      </c>
      <c r="F126" s="11">
        <v>335</v>
      </c>
      <c r="G126" s="11">
        <v>155</v>
      </c>
      <c r="H126" s="11">
        <v>30</v>
      </c>
      <c r="I126" s="15">
        <v>0.65</v>
      </c>
      <c r="J126" s="15">
        <v>0.3</v>
      </c>
      <c r="K126" s="15">
        <v>0.06</v>
      </c>
    </row>
    <row r="127" spans="1:11" x14ac:dyDescent="0.35">
      <c r="A127" t="s">
        <v>284</v>
      </c>
      <c r="B127" s="11" t="s">
        <v>339</v>
      </c>
      <c r="C127" s="11">
        <v>585</v>
      </c>
      <c r="D127" s="15">
        <v>0.15</v>
      </c>
      <c r="E127" s="11">
        <v>550</v>
      </c>
      <c r="F127" s="11">
        <v>385</v>
      </c>
      <c r="G127" s="11">
        <v>165</v>
      </c>
      <c r="H127" s="11">
        <v>5</v>
      </c>
      <c r="I127" s="15">
        <v>0.7</v>
      </c>
      <c r="J127" s="15">
        <v>0.3</v>
      </c>
      <c r="K127" s="15">
        <v>0.01</v>
      </c>
    </row>
    <row r="128" spans="1:11" x14ac:dyDescent="0.35">
      <c r="A128" t="s">
        <v>284</v>
      </c>
      <c r="B128" s="11" t="s">
        <v>340</v>
      </c>
      <c r="C128" s="11">
        <v>700</v>
      </c>
      <c r="D128" s="15">
        <v>0.16</v>
      </c>
      <c r="E128" s="11">
        <v>600</v>
      </c>
      <c r="F128" s="11">
        <v>405</v>
      </c>
      <c r="G128" s="11">
        <v>175</v>
      </c>
      <c r="H128" s="11">
        <v>15</v>
      </c>
      <c r="I128" s="15">
        <v>0.68</v>
      </c>
      <c r="J128" s="15">
        <v>0.28999999999999998</v>
      </c>
      <c r="K128" s="15">
        <v>0.03</v>
      </c>
    </row>
    <row r="129" spans="1:11" x14ac:dyDescent="0.35">
      <c r="A129" t="s">
        <v>284</v>
      </c>
      <c r="B129" s="11" t="s">
        <v>341</v>
      </c>
      <c r="C129" s="11">
        <v>870</v>
      </c>
      <c r="D129" s="15">
        <v>0.16</v>
      </c>
      <c r="E129" s="11">
        <v>930</v>
      </c>
      <c r="F129" s="11">
        <v>590</v>
      </c>
      <c r="G129" s="11">
        <v>310</v>
      </c>
      <c r="H129" s="11">
        <v>30</v>
      </c>
      <c r="I129" s="15">
        <v>0.64</v>
      </c>
      <c r="J129" s="15">
        <v>0.33</v>
      </c>
      <c r="K129" s="15">
        <v>0.03</v>
      </c>
    </row>
    <row r="130" spans="1:11" x14ac:dyDescent="0.35">
      <c r="A130" t="s">
        <v>284</v>
      </c>
      <c r="B130" s="11" t="s">
        <v>342</v>
      </c>
      <c r="C130" s="11">
        <v>995</v>
      </c>
      <c r="D130" s="15">
        <v>0.16</v>
      </c>
      <c r="E130" s="11">
        <v>970</v>
      </c>
      <c r="F130" s="11">
        <v>630</v>
      </c>
      <c r="G130" s="11">
        <v>335</v>
      </c>
      <c r="H130" s="11">
        <v>5</v>
      </c>
      <c r="I130" s="15">
        <v>0.65</v>
      </c>
      <c r="J130" s="15">
        <v>0.34</v>
      </c>
      <c r="K130" s="15">
        <v>0.01</v>
      </c>
    </row>
    <row r="131" spans="1:11" x14ac:dyDescent="0.35">
      <c r="A131" t="s">
        <v>284</v>
      </c>
      <c r="B131" s="11" t="s">
        <v>343</v>
      </c>
      <c r="C131" s="11">
        <v>505</v>
      </c>
      <c r="D131" s="15">
        <v>0.15</v>
      </c>
      <c r="E131" s="11">
        <v>510</v>
      </c>
      <c r="F131" s="11">
        <v>345</v>
      </c>
      <c r="G131" s="11">
        <v>165</v>
      </c>
      <c r="H131" s="11" t="s">
        <v>357</v>
      </c>
      <c r="I131" s="15">
        <v>0.68</v>
      </c>
      <c r="J131" s="11" t="s">
        <v>357</v>
      </c>
      <c r="K131" s="11" t="s">
        <v>357</v>
      </c>
    </row>
    <row r="132" spans="1:11" x14ac:dyDescent="0.35">
      <c r="A132" t="s">
        <v>284</v>
      </c>
      <c r="B132" s="11" t="s">
        <v>336</v>
      </c>
      <c r="C132" s="11">
        <v>4395</v>
      </c>
      <c r="D132" s="15">
        <v>0.15</v>
      </c>
      <c r="E132" s="11">
        <v>4270</v>
      </c>
      <c r="F132" s="11">
        <v>2850</v>
      </c>
      <c r="G132" s="11">
        <v>1330</v>
      </c>
      <c r="H132" s="11">
        <v>90</v>
      </c>
      <c r="I132" s="15">
        <v>0.67</v>
      </c>
      <c r="J132" s="15">
        <v>0.31</v>
      </c>
      <c r="K132" s="15">
        <v>0.02</v>
      </c>
    </row>
    <row r="133" spans="1:11" x14ac:dyDescent="0.35">
      <c r="A133" t="s">
        <v>285</v>
      </c>
      <c r="B133" s="11" t="s">
        <v>337</v>
      </c>
      <c r="C133" s="11">
        <v>55</v>
      </c>
      <c r="D133" s="15">
        <v>0.03</v>
      </c>
      <c r="E133" s="11">
        <v>45</v>
      </c>
      <c r="F133" s="11">
        <v>40</v>
      </c>
      <c r="G133" s="11" t="s">
        <v>357</v>
      </c>
      <c r="H133" s="11" t="s">
        <v>357</v>
      </c>
      <c r="I133" s="15">
        <v>0.93</v>
      </c>
      <c r="J133" s="11" t="s">
        <v>357</v>
      </c>
      <c r="K133" s="11" t="s">
        <v>357</v>
      </c>
    </row>
    <row r="134" spans="1:11" x14ac:dyDescent="0.35">
      <c r="A134" t="s">
        <v>285</v>
      </c>
      <c r="B134" s="11" t="s">
        <v>338</v>
      </c>
      <c r="C134" s="11">
        <v>125</v>
      </c>
      <c r="D134" s="15">
        <v>0.04</v>
      </c>
      <c r="E134" s="11">
        <v>130</v>
      </c>
      <c r="F134" s="11">
        <v>90</v>
      </c>
      <c r="G134" s="11">
        <v>40</v>
      </c>
      <c r="H134" s="11" t="s">
        <v>357</v>
      </c>
      <c r="I134" s="15">
        <v>0.69</v>
      </c>
      <c r="J134" s="11" t="s">
        <v>357</v>
      </c>
      <c r="K134" s="11" t="s">
        <v>357</v>
      </c>
    </row>
    <row r="135" spans="1:11" x14ac:dyDescent="0.35">
      <c r="A135" t="s">
        <v>285</v>
      </c>
      <c r="B135" s="11" t="s">
        <v>339</v>
      </c>
      <c r="C135" s="11">
        <v>140</v>
      </c>
      <c r="D135" s="15">
        <v>0.04</v>
      </c>
      <c r="E135" s="11">
        <v>120</v>
      </c>
      <c r="F135" s="11">
        <v>90</v>
      </c>
      <c r="G135" s="11">
        <v>30</v>
      </c>
      <c r="H135" s="11">
        <v>0</v>
      </c>
      <c r="I135" s="15">
        <v>0.75</v>
      </c>
      <c r="J135" s="15">
        <v>0.25</v>
      </c>
      <c r="K135" s="15">
        <v>0</v>
      </c>
    </row>
    <row r="136" spans="1:11" x14ac:dyDescent="0.35">
      <c r="A136" t="s">
        <v>285</v>
      </c>
      <c r="B136" s="11" t="s">
        <v>340</v>
      </c>
      <c r="C136" s="11">
        <v>165</v>
      </c>
      <c r="D136" s="15">
        <v>0.04</v>
      </c>
      <c r="E136" s="11">
        <v>140</v>
      </c>
      <c r="F136" s="11">
        <v>90</v>
      </c>
      <c r="G136" s="11">
        <v>45</v>
      </c>
      <c r="H136" s="11">
        <v>5</v>
      </c>
      <c r="I136" s="15">
        <v>0.64</v>
      </c>
      <c r="J136" s="15">
        <v>0.33</v>
      </c>
      <c r="K136" s="15">
        <v>0.04</v>
      </c>
    </row>
    <row r="137" spans="1:11" x14ac:dyDescent="0.35">
      <c r="A137" t="s">
        <v>285</v>
      </c>
      <c r="B137" s="11" t="s">
        <v>341</v>
      </c>
      <c r="C137" s="11">
        <v>135</v>
      </c>
      <c r="D137" s="15">
        <v>0.02</v>
      </c>
      <c r="E137" s="11">
        <v>170</v>
      </c>
      <c r="F137" s="11">
        <v>115</v>
      </c>
      <c r="G137" s="11">
        <v>55</v>
      </c>
      <c r="H137" s="11" t="s">
        <v>357</v>
      </c>
      <c r="I137" s="15">
        <v>0.67</v>
      </c>
      <c r="J137" s="11" t="s">
        <v>357</v>
      </c>
      <c r="K137" s="11" t="s">
        <v>357</v>
      </c>
    </row>
    <row r="138" spans="1:11" x14ac:dyDescent="0.35">
      <c r="A138" t="s">
        <v>285</v>
      </c>
      <c r="B138" s="11" t="s">
        <v>342</v>
      </c>
      <c r="C138" s="11">
        <v>185</v>
      </c>
      <c r="D138" s="15">
        <v>0.03</v>
      </c>
      <c r="E138" s="11">
        <v>180</v>
      </c>
      <c r="F138" s="11">
        <v>120</v>
      </c>
      <c r="G138" s="11">
        <v>60</v>
      </c>
      <c r="H138" s="11">
        <v>0</v>
      </c>
      <c r="I138" s="15">
        <v>0.67</v>
      </c>
      <c r="J138" s="15">
        <v>0.33</v>
      </c>
      <c r="K138" s="15">
        <v>0</v>
      </c>
    </row>
    <row r="139" spans="1:11" x14ac:dyDescent="0.35">
      <c r="A139" t="s">
        <v>285</v>
      </c>
      <c r="B139" s="11" t="s">
        <v>343</v>
      </c>
      <c r="C139" s="11">
        <v>90</v>
      </c>
      <c r="D139" s="15">
        <v>0.03</v>
      </c>
      <c r="E139" s="11">
        <v>90</v>
      </c>
      <c r="F139" s="11">
        <v>60</v>
      </c>
      <c r="G139" s="11">
        <v>30</v>
      </c>
      <c r="H139" s="11">
        <v>0</v>
      </c>
      <c r="I139" s="15">
        <v>0.66</v>
      </c>
      <c r="J139" s="15">
        <v>0.34</v>
      </c>
      <c r="K139" s="15">
        <v>0</v>
      </c>
    </row>
    <row r="140" spans="1:11" x14ac:dyDescent="0.35">
      <c r="A140" t="s">
        <v>285</v>
      </c>
      <c r="B140" s="11" t="s">
        <v>336</v>
      </c>
      <c r="C140" s="11">
        <v>900</v>
      </c>
      <c r="D140" s="15">
        <v>0.03</v>
      </c>
      <c r="E140" s="11">
        <v>880</v>
      </c>
      <c r="F140" s="11">
        <v>610</v>
      </c>
      <c r="G140" s="11">
        <v>265</v>
      </c>
      <c r="H140" s="11">
        <v>10</v>
      </c>
      <c r="I140" s="15">
        <v>0.69</v>
      </c>
      <c r="J140" s="15">
        <v>0.3</v>
      </c>
      <c r="K140" s="15">
        <v>0.01</v>
      </c>
    </row>
    <row r="141" spans="1:11" x14ac:dyDescent="0.35">
      <c r="A141" t="s">
        <v>286</v>
      </c>
      <c r="B141" s="11" t="s">
        <v>337</v>
      </c>
      <c r="C141" s="11">
        <v>60</v>
      </c>
      <c r="D141" s="15">
        <v>0.03</v>
      </c>
      <c r="E141" s="11">
        <v>50</v>
      </c>
      <c r="F141" s="11">
        <v>45</v>
      </c>
      <c r="G141" s="11">
        <v>5</v>
      </c>
      <c r="H141" s="11" t="s">
        <v>357</v>
      </c>
      <c r="I141" s="15">
        <v>0.92</v>
      </c>
      <c r="J141" s="11" t="s">
        <v>357</v>
      </c>
      <c r="K141" s="11" t="s">
        <v>357</v>
      </c>
    </row>
    <row r="142" spans="1:11" x14ac:dyDescent="0.35">
      <c r="A142" t="s">
        <v>286</v>
      </c>
      <c r="B142" s="11" t="s">
        <v>338</v>
      </c>
      <c r="C142" s="11">
        <v>105</v>
      </c>
      <c r="D142" s="15">
        <v>0.03</v>
      </c>
      <c r="E142" s="11">
        <v>110</v>
      </c>
      <c r="F142" s="11">
        <v>75</v>
      </c>
      <c r="G142" s="11">
        <v>35</v>
      </c>
      <c r="H142" s="11">
        <v>0</v>
      </c>
      <c r="I142" s="15">
        <v>0.69</v>
      </c>
      <c r="J142" s="15">
        <v>0.31</v>
      </c>
      <c r="K142" s="15">
        <v>0</v>
      </c>
    </row>
    <row r="143" spans="1:11" x14ac:dyDescent="0.35">
      <c r="A143" t="s">
        <v>286</v>
      </c>
      <c r="B143" s="11" t="s">
        <v>339</v>
      </c>
      <c r="C143" s="11">
        <v>145</v>
      </c>
      <c r="D143" s="15">
        <v>0.04</v>
      </c>
      <c r="E143" s="11">
        <v>140</v>
      </c>
      <c r="F143" s="11">
        <v>85</v>
      </c>
      <c r="G143" s="11">
        <v>45</v>
      </c>
      <c r="H143" s="11">
        <v>10</v>
      </c>
      <c r="I143" s="15">
        <v>0.63</v>
      </c>
      <c r="J143" s="15">
        <v>0.32</v>
      </c>
      <c r="K143" s="15">
        <v>0.06</v>
      </c>
    </row>
    <row r="144" spans="1:11" x14ac:dyDescent="0.35">
      <c r="A144" t="s">
        <v>286</v>
      </c>
      <c r="B144" s="11" t="s">
        <v>340</v>
      </c>
      <c r="C144" s="11">
        <v>120</v>
      </c>
      <c r="D144" s="15">
        <v>0.03</v>
      </c>
      <c r="E144" s="11">
        <v>100</v>
      </c>
      <c r="F144" s="11">
        <v>60</v>
      </c>
      <c r="G144" s="11">
        <v>35</v>
      </c>
      <c r="H144" s="11" t="s">
        <v>357</v>
      </c>
      <c r="I144" s="15">
        <v>0.61</v>
      </c>
      <c r="J144" s="11" t="s">
        <v>357</v>
      </c>
      <c r="K144" s="11" t="s">
        <v>357</v>
      </c>
    </row>
    <row r="145" spans="1:11" x14ac:dyDescent="0.35">
      <c r="A145" t="s">
        <v>286</v>
      </c>
      <c r="B145" s="11" t="s">
        <v>341</v>
      </c>
      <c r="C145" s="11">
        <v>120</v>
      </c>
      <c r="D145" s="15">
        <v>0.02</v>
      </c>
      <c r="E145" s="11">
        <v>130</v>
      </c>
      <c r="F145" s="11">
        <v>90</v>
      </c>
      <c r="G145" s="11">
        <v>40</v>
      </c>
      <c r="H145" s="11">
        <v>5</v>
      </c>
      <c r="I145" s="15">
        <v>0.68</v>
      </c>
      <c r="J145" s="15">
        <v>0.28999999999999998</v>
      </c>
      <c r="K145" s="15">
        <v>0.03</v>
      </c>
    </row>
    <row r="146" spans="1:11" x14ac:dyDescent="0.35">
      <c r="A146" t="s">
        <v>286</v>
      </c>
      <c r="B146" s="11" t="s">
        <v>342</v>
      </c>
      <c r="C146" s="11">
        <v>140</v>
      </c>
      <c r="D146" s="15">
        <v>0.02</v>
      </c>
      <c r="E146" s="11">
        <v>150</v>
      </c>
      <c r="F146" s="11">
        <v>90</v>
      </c>
      <c r="G146" s="11">
        <v>55</v>
      </c>
      <c r="H146" s="11" t="s">
        <v>357</v>
      </c>
      <c r="I146" s="15">
        <v>0.62</v>
      </c>
      <c r="J146" s="11" t="s">
        <v>357</v>
      </c>
      <c r="K146" s="11" t="s">
        <v>357</v>
      </c>
    </row>
    <row r="147" spans="1:11" x14ac:dyDescent="0.35">
      <c r="A147" t="s">
        <v>286</v>
      </c>
      <c r="B147" s="11" t="s">
        <v>343</v>
      </c>
      <c r="C147" s="11">
        <v>75</v>
      </c>
      <c r="D147" s="15">
        <v>0.02</v>
      </c>
      <c r="E147" s="11">
        <v>70</v>
      </c>
      <c r="F147" s="11">
        <v>45</v>
      </c>
      <c r="G147" s="11">
        <v>25</v>
      </c>
      <c r="H147" s="11">
        <v>0</v>
      </c>
      <c r="I147" s="15">
        <v>0.62</v>
      </c>
      <c r="J147" s="15">
        <v>0.38</v>
      </c>
      <c r="K147" s="15">
        <v>0</v>
      </c>
    </row>
    <row r="148" spans="1:11" x14ac:dyDescent="0.35">
      <c r="A148" t="s">
        <v>286</v>
      </c>
      <c r="B148" s="11" t="s">
        <v>336</v>
      </c>
      <c r="C148" s="11">
        <v>765</v>
      </c>
      <c r="D148" s="15">
        <v>0.03</v>
      </c>
      <c r="E148" s="11">
        <v>745</v>
      </c>
      <c r="F148" s="11">
        <v>495</v>
      </c>
      <c r="G148" s="11">
        <v>240</v>
      </c>
      <c r="H148" s="11">
        <v>15</v>
      </c>
      <c r="I148" s="15">
        <v>0.66</v>
      </c>
      <c r="J148" s="15">
        <v>0.32</v>
      </c>
      <c r="K148" s="15">
        <v>0.02</v>
      </c>
    </row>
    <row r="149" spans="1:11" x14ac:dyDescent="0.35">
      <c r="A149" t="s">
        <v>287</v>
      </c>
      <c r="B149" s="11" t="s">
        <v>337</v>
      </c>
      <c r="C149" s="11">
        <v>30</v>
      </c>
      <c r="D149" s="15">
        <v>0.02</v>
      </c>
      <c r="E149" s="11">
        <v>25</v>
      </c>
      <c r="F149" s="11">
        <v>20</v>
      </c>
      <c r="G149" s="11" t="s">
        <v>357</v>
      </c>
      <c r="H149" s="11" t="s">
        <v>357</v>
      </c>
      <c r="I149" s="15">
        <v>0.84</v>
      </c>
      <c r="J149" s="11" t="s">
        <v>357</v>
      </c>
      <c r="K149" s="11" t="s">
        <v>357</v>
      </c>
    </row>
    <row r="150" spans="1:11" x14ac:dyDescent="0.35">
      <c r="A150" t="s">
        <v>287</v>
      </c>
      <c r="B150" s="11" t="s">
        <v>338</v>
      </c>
      <c r="C150" s="11">
        <v>65</v>
      </c>
      <c r="D150" s="15">
        <v>0.02</v>
      </c>
      <c r="E150" s="11">
        <v>65</v>
      </c>
      <c r="F150" s="11">
        <v>45</v>
      </c>
      <c r="G150" s="11">
        <v>25</v>
      </c>
      <c r="H150" s="11">
        <v>0</v>
      </c>
      <c r="I150" s="15">
        <v>0.65</v>
      </c>
      <c r="J150" s="15">
        <v>0.35</v>
      </c>
      <c r="K150" s="15">
        <v>0</v>
      </c>
    </row>
    <row r="151" spans="1:11" x14ac:dyDescent="0.35">
      <c r="A151" t="s">
        <v>287</v>
      </c>
      <c r="B151" s="11" t="s">
        <v>339</v>
      </c>
      <c r="C151" s="11">
        <v>75</v>
      </c>
      <c r="D151" s="15">
        <v>0.02</v>
      </c>
      <c r="E151" s="11">
        <v>70</v>
      </c>
      <c r="F151" s="11">
        <v>40</v>
      </c>
      <c r="G151" s="11">
        <v>25</v>
      </c>
      <c r="H151" s="11" t="s">
        <v>357</v>
      </c>
      <c r="I151" s="15">
        <v>0.59</v>
      </c>
      <c r="J151" s="11" t="s">
        <v>357</v>
      </c>
      <c r="K151" s="11" t="s">
        <v>357</v>
      </c>
    </row>
    <row r="152" spans="1:11" x14ac:dyDescent="0.35">
      <c r="A152" t="s">
        <v>287</v>
      </c>
      <c r="B152" s="11" t="s">
        <v>340</v>
      </c>
      <c r="C152" s="11">
        <v>80</v>
      </c>
      <c r="D152" s="15">
        <v>0.02</v>
      </c>
      <c r="E152" s="11">
        <v>75</v>
      </c>
      <c r="F152" s="11">
        <v>40</v>
      </c>
      <c r="G152" s="11">
        <v>30</v>
      </c>
      <c r="H152" s="11" t="s">
        <v>357</v>
      </c>
      <c r="I152" s="15">
        <v>0.53</v>
      </c>
      <c r="J152" s="11" t="s">
        <v>357</v>
      </c>
      <c r="K152" s="11" t="s">
        <v>357</v>
      </c>
    </row>
    <row r="153" spans="1:11" x14ac:dyDescent="0.35">
      <c r="A153" t="s">
        <v>287</v>
      </c>
      <c r="B153" s="11" t="s">
        <v>341</v>
      </c>
      <c r="C153" s="11">
        <v>95</v>
      </c>
      <c r="D153" s="15">
        <v>0.02</v>
      </c>
      <c r="E153" s="11">
        <v>90</v>
      </c>
      <c r="F153" s="11">
        <v>60</v>
      </c>
      <c r="G153" s="11">
        <v>35</v>
      </c>
      <c r="H153" s="11">
        <v>0</v>
      </c>
      <c r="I153" s="15">
        <v>0.64</v>
      </c>
      <c r="J153" s="15">
        <v>0.36</v>
      </c>
      <c r="K153" s="15">
        <v>0</v>
      </c>
    </row>
    <row r="154" spans="1:11" x14ac:dyDescent="0.35">
      <c r="A154" t="s">
        <v>287</v>
      </c>
      <c r="B154" s="11" t="s">
        <v>342</v>
      </c>
      <c r="C154" s="11">
        <v>110</v>
      </c>
      <c r="D154" s="15">
        <v>0.02</v>
      </c>
      <c r="E154" s="11">
        <v>110</v>
      </c>
      <c r="F154" s="11">
        <v>80</v>
      </c>
      <c r="G154" s="11">
        <v>30</v>
      </c>
      <c r="H154" s="11">
        <v>0</v>
      </c>
      <c r="I154" s="15">
        <v>0.71</v>
      </c>
      <c r="J154" s="15">
        <v>0.28999999999999998</v>
      </c>
      <c r="K154" s="15">
        <v>0</v>
      </c>
    </row>
    <row r="155" spans="1:11" x14ac:dyDescent="0.35">
      <c r="A155" t="s">
        <v>287</v>
      </c>
      <c r="B155" s="11" t="s">
        <v>343</v>
      </c>
      <c r="C155" s="11">
        <v>70</v>
      </c>
      <c r="D155" s="15">
        <v>0.02</v>
      </c>
      <c r="E155" s="11">
        <v>75</v>
      </c>
      <c r="F155" s="11">
        <v>45</v>
      </c>
      <c r="G155" s="11">
        <v>30</v>
      </c>
      <c r="H155" s="11" t="s">
        <v>357</v>
      </c>
      <c r="I155" s="15">
        <v>0.61</v>
      </c>
      <c r="J155" s="11" t="s">
        <v>357</v>
      </c>
      <c r="K155" s="11" t="s">
        <v>357</v>
      </c>
    </row>
    <row r="156" spans="1:11" x14ac:dyDescent="0.35">
      <c r="A156" t="s">
        <v>287</v>
      </c>
      <c r="B156" s="11" t="s">
        <v>336</v>
      </c>
      <c r="C156" s="11">
        <v>525</v>
      </c>
      <c r="D156" s="15">
        <v>0.02</v>
      </c>
      <c r="E156" s="11">
        <v>510</v>
      </c>
      <c r="F156" s="11">
        <v>325</v>
      </c>
      <c r="G156" s="11">
        <v>175</v>
      </c>
      <c r="H156" s="11">
        <v>5</v>
      </c>
      <c r="I156" s="15">
        <v>0.64</v>
      </c>
      <c r="J156" s="15">
        <v>0.35</v>
      </c>
      <c r="K156" s="15">
        <v>0.01</v>
      </c>
    </row>
    <row r="157" spans="1:11" x14ac:dyDescent="0.35">
      <c r="A157" t="s">
        <v>288</v>
      </c>
      <c r="B157" s="11" t="s">
        <v>337</v>
      </c>
      <c r="C157" s="11">
        <v>15</v>
      </c>
      <c r="D157" s="15">
        <v>0.01</v>
      </c>
      <c r="E157" s="11">
        <v>10</v>
      </c>
      <c r="F157" s="11">
        <v>10</v>
      </c>
      <c r="G157" s="11" t="s">
        <v>357</v>
      </c>
      <c r="H157" s="11">
        <v>0</v>
      </c>
      <c r="I157" s="11" t="s">
        <v>357</v>
      </c>
      <c r="J157" s="11" t="s">
        <v>357</v>
      </c>
      <c r="K157" s="15">
        <v>0</v>
      </c>
    </row>
    <row r="158" spans="1:11" x14ac:dyDescent="0.35">
      <c r="A158" t="s">
        <v>288</v>
      </c>
      <c r="B158" s="11" t="s">
        <v>338</v>
      </c>
      <c r="C158" s="11">
        <v>35</v>
      </c>
      <c r="D158" s="15">
        <v>0.01</v>
      </c>
      <c r="E158" s="11">
        <v>35</v>
      </c>
      <c r="F158" s="11">
        <v>25</v>
      </c>
      <c r="G158" s="11">
        <v>10</v>
      </c>
      <c r="H158" s="11">
        <v>0</v>
      </c>
      <c r="I158" s="15">
        <v>0.69</v>
      </c>
      <c r="J158" s="15">
        <v>0.31</v>
      </c>
      <c r="K158" s="15">
        <v>0</v>
      </c>
    </row>
    <row r="159" spans="1:11" x14ac:dyDescent="0.35">
      <c r="A159" t="s">
        <v>288</v>
      </c>
      <c r="B159" s="11" t="s">
        <v>339</v>
      </c>
      <c r="C159" s="11">
        <v>40</v>
      </c>
      <c r="D159" s="15">
        <v>0.01</v>
      </c>
      <c r="E159" s="11">
        <v>35</v>
      </c>
      <c r="F159" s="11">
        <v>25</v>
      </c>
      <c r="G159" s="11">
        <v>15</v>
      </c>
      <c r="H159" s="11">
        <v>0</v>
      </c>
      <c r="I159" s="15">
        <v>0.64</v>
      </c>
      <c r="J159" s="15">
        <v>0.36</v>
      </c>
      <c r="K159" s="15">
        <v>0</v>
      </c>
    </row>
    <row r="160" spans="1:11" x14ac:dyDescent="0.35">
      <c r="A160" t="s">
        <v>288</v>
      </c>
      <c r="B160" s="11" t="s">
        <v>340</v>
      </c>
      <c r="C160" s="11">
        <v>40</v>
      </c>
      <c r="D160" s="15">
        <v>0.01</v>
      </c>
      <c r="E160" s="11">
        <v>35</v>
      </c>
      <c r="F160" s="11">
        <v>25</v>
      </c>
      <c r="G160" s="11">
        <v>10</v>
      </c>
      <c r="H160" s="11" t="s">
        <v>357</v>
      </c>
      <c r="I160" s="15">
        <v>0.71</v>
      </c>
      <c r="J160" s="11" t="s">
        <v>357</v>
      </c>
      <c r="K160" s="11" t="s">
        <v>357</v>
      </c>
    </row>
    <row r="161" spans="1:11" x14ac:dyDescent="0.35">
      <c r="A161" t="s">
        <v>288</v>
      </c>
      <c r="B161" s="11" t="s">
        <v>341</v>
      </c>
      <c r="C161" s="11">
        <v>55</v>
      </c>
      <c r="D161" s="15">
        <v>0.01</v>
      </c>
      <c r="E161" s="11">
        <v>55</v>
      </c>
      <c r="F161" s="11">
        <v>35</v>
      </c>
      <c r="G161" s="11">
        <v>15</v>
      </c>
      <c r="H161" s="11">
        <v>5</v>
      </c>
      <c r="I161" s="15">
        <v>0.61</v>
      </c>
      <c r="J161" s="15">
        <v>0.3</v>
      </c>
      <c r="K161" s="15">
        <v>0.09</v>
      </c>
    </row>
    <row r="162" spans="1:11" x14ac:dyDescent="0.35">
      <c r="A162" t="s">
        <v>288</v>
      </c>
      <c r="B162" s="11" t="s">
        <v>342</v>
      </c>
      <c r="C162" s="11">
        <v>65</v>
      </c>
      <c r="D162" s="15">
        <v>0.01</v>
      </c>
      <c r="E162" s="11">
        <v>60</v>
      </c>
      <c r="F162" s="11">
        <v>35</v>
      </c>
      <c r="G162" s="11">
        <v>25</v>
      </c>
      <c r="H162" s="11">
        <v>0</v>
      </c>
      <c r="I162" s="15">
        <v>0.61</v>
      </c>
      <c r="J162" s="15">
        <v>0.39</v>
      </c>
      <c r="K162" s="15">
        <v>0</v>
      </c>
    </row>
    <row r="163" spans="1:11" x14ac:dyDescent="0.35">
      <c r="A163" t="s">
        <v>288</v>
      </c>
      <c r="B163" s="11" t="s">
        <v>343</v>
      </c>
      <c r="C163" s="11">
        <v>40</v>
      </c>
      <c r="D163" s="15">
        <v>0.01</v>
      </c>
      <c r="E163" s="11">
        <v>45</v>
      </c>
      <c r="F163" s="11">
        <v>30</v>
      </c>
      <c r="G163" s="11">
        <v>15</v>
      </c>
      <c r="H163" s="11">
        <v>0</v>
      </c>
      <c r="I163" s="15">
        <v>0.69</v>
      </c>
      <c r="J163" s="15">
        <v>0.31</v>
      </c>
      <c r="K163" s="15">
        <v>0</v>
      </c>
    </row>
    <row r="164" spans="1:11" x14ac:dyDescent="0.35">
      <c r="A164" t="s">
        <v>288</v>
      </c>
      <c r="B164" s="11" t="s">
        <v>336</v>
      </c>
      <c r="C164" s="11">
        <v>285</v>
      </c>
      <c r="D164" s="15">
        <v>0.01</v>
      </c>
      <c r="E164" s="11">
        <v>280</v>
      </c>
      <c r="F164" s="11">
        <v>185</v>
      </c>
      <c r="G164" s="11">
        <v>90</v>
      </c>
      <c r="H164" s="11">
        <v>5</v>
      </c>
      <c r="I164" s="15">
        <v>0.66</v>
      </c>
      <c r="J164" s="15">
        <v>0.32</v>
      </c>
      <c r="K164" s="15">
        <v>0.02</v>
      </c>
    </row>
    <row r="165" spans="1:11" x14ac:dyDescent="0.35">
      <c r="A165" t="s">
        <v>289</v>
      </c>
      <c r="B165" s="11" t="s">
        <v>337</v>
      </c>
      <c r="C165" s="11">
        <v>10</v>
      </c>
      <c r="D165" s="15">
        <v>0.01</v>
      </c>
      <c r="E165" s="11">
        <v>5</v>
      </c>
      <c r="F165" s="11">
        <v>5</v>
      </c>
      <c r="G165" s="11" t="s">
        <v>357</v>
      </c>
      <c r="H165" s="11">
        <v>0</v>
      </c>
      <c r="I165" s="11" t="s">
        <v>357</v>
      </c>
      <c r="J165" s="11" t="s">
        <v>357</v>
      </c>
      <c r="K165" s="15">
        <v>0</v>
      </c>
    </row>
    <row r="166" spans="1:11" x14ac:dyDescent="0.35">
      <c r="A166" t="s">
        <v>289</v>
      </c>
      <c r="B166" s="11" t="s">
        <v>338</v>
      </c>
      <c r="C166" s="11">
        <v>15</v>
      </c>
      <c r="D166" s="15">
        <v>0</v>
      </c>
      <c r="E166" s="11">
        <v>15</v>
      </c>
      <c r="F166" s="11">
        <v>10</v>
      </c>
      <c r="G166" s="11">
        <v>5</v>
      </c>
      <c r="H166" s="11">
        <v>0</v>
      </c>
      <c r="I166" s="15">
        <v>0.53</v>
      </c>
      <c r="J166" s="15">
        <v>0.47</v>
      </c>
      <c r="K166" s="15">
        <v>0</v>
      </c>
    </row>
    <row r="167" spans="1:11" x14ac:dyDescent="0.35">
      <c r="A167" t="s">
        <v>289</v>
      </c>
      <c r="B167" s="11" t="s">
        <v>339</v>
      </c>
      <c r="C167" s="11">
        <v>10</v>
      </c>
      <c r="D167" s="15">
        <v>0</v>
      </c>
      <c r="E167" s="11">
        <v>10</v>
      </c>
      <c r="F167" s="11">
        <v>5</v>
      </c>
      <c r="G167" s="11" t="s">
        <v>357</v>
      </c>
      <c r="H167" s="11" t="s">
        <v>357</v>
      </c>
      <c r="I167" s="15">
        <v>0.75</v>
      </c>
      <c r="J167" s="11" t="s">
        <v>357</v>
      </c>
      <c r="K167" s="11" t="s">
        <v>357</v>
      </c>
    </row>
    <row r="168" spans="1:11" x14ac:dyDescent="0.35">
      <c r="A168" t="s">
        <v>289</v>
      </c>
      <c r="B168" s="11" t="s">
        <v>340</v>
      </c>
      <c r="C168" s="11">
        <v>15</v>
      </c>
      <c r="D168" s="15">
        <v>0</v>
      </c>
      <c r="E168" s="11">
        <v>15</v>
      </c>
      <c r="F168" s="11">
        <v>10</v>
      </c>
      <c r="G168" s="11">
        <v>5</v>
      </c>
      <c r="H168" s="11">
        <v>0</v>
      </c>
      <c r="I168" s="15">
        <v>0.62</v>
      </c>
      <c r="J168" s="15">
        <v>0.38</v>
      </c>
      <c r="K168" s="15">
        <v>0</v>
      </c>
    </row>
    <row r="169" spans="1:11" x14ac:dyDescent="0.35">
      <c r="A169" t="s">
        <v>289</v>
      </c>
      <c r="B169" s="11" t="s">
        <v>341</v>
      </c>
      <c r="C169" s="11">
        <v>10</v>
      </c>
      <c r="D169" s="15">
        <v>0</v>
      </c>
      <c r="E169" s="11">
        <v>10</v>
      </c>
      <c r="F169" s="11">
        <v>10</v>
      </c>
      <c r="G169" s="11">
        <v>5</v>
      </c>
      <c r="H169" s="11">
        <v>0</v>
      </c>
      <c r="I169" s="15">
        <v>0.73</v>
      </c>
      <c r="J169" s="15">
        <v>0.27</v>
      </c>
      <c r="K169" s="15">
        <v>0</v>
      </c>
    </row>
    <row r="170" spans="1:11" x14ac:dyDescent="0.35">
      <c r="A170" t="s">
        <v>289</v>
      </c>
      <c r="B170" s="11" t="s">
        <v>342</v>
      </c>
      <c r="C170" s="11">
        <v>10</v>
      </c>
      <c r="D170" s="15">
        <v>0</v>
      </c>
      <c r="E170" s="11">
        <v>10</v>
      </c>
      <c r="F170" s="11">
        <v>5</v>
      </c>
      <c r="G170" s="11">
        <v>5</v>
      </c>
      <c r="H170" s="11">
        <v>0</v>
      </c>
      <c r="I170" s="15">
        <v>0.7</v>
      </c>
      <c r="J170" s="15">
        <v>0.3</v>
      </c>
      <c r="K170" s="15">
        <v>0</v>
      </c>
    </row>
    <row r="171" spans="1:11" x14ac:dyDescent="0.35">
      <c r="A171" t="s">
        <v>289</v>
      </c>
      <c r="B171" s="11" t="s">
        <v>343</v>
      </c>
      <c r="C171" s="11">
        <v>5</v>
      </c>
      <c r="D171" s="15">
        <v>0</v>
      </c>
      <c r="E171" s="11">
        <v>5</v>
      </c>
      <c r="F171" s="11">
        <v>5</v>
      </c>
      <c r="G171" s="11" t="s">
        <v>357</v>
      </c>
      <c r="H171" s="11">
        <v>0</v>
      </c>
      <c r="I171" s="11" t="s">
        <v>357</v>
      </c>
      <c r="J171" s="11" t="s">
        <v>357</v>
      </c>
      <c r="K171" s="15">
        <v>0</v>
      </c>
    </row>
    <row r="172" spans="1:11" x14ac:dyDescent="0.35">
      <c r="A172" t="s">
        <v>289</v>
      </c>
      <c r="B172" s="11" t="s">
        <v>336</v>
      </c>
      <c r="C172" s="11">
        <v>70</v>
      </c>
      <c r="D172" s="15">
        <v>0</v>
      </c>
      <c r="E172" s="11">
        <v>65</v>
      </c>
      <c r="F172" s="11">
        <v>45</v>
      </c>
      <c r="G172" s="11">
        <v>20</v>
      </c>
      <c r="H172" s="11" t="s">
        <v>357</v>
      </c>
      <c r="I172" s="15">
        <v>0.67</v>
      </c>
      <c r="J172" s="11" t="s">
        <v>357</v>
      </c>
      <c r="K172" s="11" t="s">
        <v>357</v>
      </c>
    </row>
    <row r="173" spans="1:11" x14ac:dyDescent="0.35">
      <c r="A173" t="s">
        <v>290</v>
      </c>
      <c r="B173" s="11" t="s">
        <v>337</v>
      </c>
      <c r="C173" s="11">
        <v>75</v>
      </c>
      <c r="D173" s="15">
        <v>0.04</v>
      </c>
      <c r="E173" s="11">
        <v>65</v>
      </c>
      <c r="F173" s="11">
        <v>50</v>
      </c>
      <c r="G173" s="11">
        <v>10</v>
      </c>
      <c r="H173" s="11">
        <v>5</v>
      </c>
      <c r="I173" s="15">
        <v>0.77</v>
      </c>
      <c r="J173" s="15">
        <v>0.18</v>
      </c>
      <c r="K173" s="15">
        <v>0.05</v>
      </c>
    </row>
    <row r="174" spans="1:11" x14ac:dyDescent="0.35">
      <c r="A174" t="s">
        <v>290</v>
      </c>
      <c r="B174" s="11" t="s">
        <v>338</v>
      </c>
      <c r="C174" s="11">
        <v>130</v>
      </c>
      <c r="D174" s="15">
        <v>0.04</v>
      </c>
      <c r="E174" s="11">
        <v>130</v>
      </c>
      <c r="F174" s="11">
        <v>90</v>
      </c>
      <c r="G174" s="11">
        <v>40</v>
      </c>
      <c r="H174" s="11">
        <v>0</v>
      </c>
      <c r="I174" s="15">
        <v>0.69</v>
      </c>
      <c r="J174" s="15">
        <v>0.31</v>
      </c>
      <c r="K174" s="15">
        <v>0</v>
      </c>
    </row>
    <row r="175" spans="1:11" x14ac:dyDescent="0.35">
      <c r="A175" t="s">
        <v>290</v>
      </c>
      <c r="B175" s="11" t="s">
        <v>339</v>
      </c>
      <c r="C175" s="11">
        <v>155</v>
      </c>
      <c r="D175" s="15">
        <v>0.04</v>
      </c>
      <c r="E175" s="11">
        <v>140</v>
      </c>
      <c r="F175" s="11">
        <v>90</v>
      </c>
      <c r="G175" s="11">
        <v>45</v>
      </c>
      <c r="H175" s="11">
        <v>5</v>
      </c>
      <c r="I175" s="15">
        <v>0.63</v>
      </c>
      <c r="J175" s="15">
        <v>0.32</v>
      </c>
      <c r="K175" s="15">
        <v>0.04</v>
      </c>
    </row>
    <row r="176" spans="1:11" x14ac:dyDescent="0.35">
      <c r="A176" t="s">
        <v>290</v>
      </c>
      <c r="B176" s="11" t="s">
        <v>340</v>
      </c>
      <c r="C176" s="11">
        <v>160</v>
      </c>
      <c r="D176" s="15">
        <v>0.04</v>
      </c>
      <c r="E176" s="11">
        <v>135</v>
      </c>
      <c r="F176" s="11">
        <v>95</v>
      </c>
      <c r="G176" s="11">
        <v>40</v>
      </c>
      <c r="H176" s="11">
        <v>5</v>
      </c>
      <c r="I176" s="15">
        <v>0.69</v>
      </c>
      <c r="J176" s="15">
        <v>0.28999999999999998</v>
      </c>
      <c r="K176" s="15">
        <v>0.02</v>
      </c>
    </row>
    <row r="177" spans="1:11" x14ac:dyDescent="0.35">
      <c r="A177" t="s">
        <v>290</v>
      </c>
      <c r="B177" s="11" t="s">
        <v>341</v>
      </c>
      <c r="C177" s="11">
        <v>240</v>
      </c>
      <c r="D177" s="15">
        <v>0.04</v>
      </c>
      <c r="E177" s="11">
        <v>265</v>
      </c>
      <c r="F177" s="11">
        <v>170</v>
      </c>
      <c r="G177" s="11">
        <v>95</v>
      </c>
      <c r="H177" s="11" t="s">
        <v>357</v>
      </c>
      <c r="I177" s="15">
        <v>0.64</v>
      </c>
      <c r="J177" s="11" t="s">
        <v>357</v>
      </c>
      <c r="K177" s="11" t="s">
        <v>357</v>
      </c>
    </row>
    <row r="178" spans="1:11" x14ac:dyDescent="0.35">
      <c r="A178" t="s">
        <v>290</v>
      </c>
      <c r="B178" s="11" t="s">
        <v>342</v>
      </c>
      <c r="C178" s="11">
        <v>265</v>
      </c>
      <c r="D178" s="15">
        <v>0.04</v>
      </c>
      <c r="E178" s="11">
        <v>270</v>
      </c>
      <c r="F178" s="11">
        <v>190</v>
      </c>
      <c r="G178" s="11">
        <v>75</v>
      </c>
      <c r="H178" s="11" t="s">
        <v>357</v>
      </c>
      <c r="I178" s="15">
        <v>0.71</v>
      </c>
      <c r="J178" s="11" t="s">
        <v>357</v>
      </c>
      <c r="K178" s="11" t="s">
        <v>357</v>
      </c>
    </row>
    <row r="179" spans="1:11" x14ac:dyDescent="0.35">
      <c r="A179" t="s">
        <v>290</v>
      </c>
      <c r="B179" s="11" t="s">
        <v>343</v>
      </c>
      <c r="C179" s="11">
        <v>160</v>
      </c>
      <c r="D179" s="15">
        <v>0.05</v>
      </c>
      <c r="E179" s="11">
        <v>150</v>
      </c>
      <c r="F179" s="11">
        <v>105</v>
      </c>
      <c r="G179" s="11">
        <v>45</v>
      </c>
      <c r="H179" s="11" t="s">
        <v>357</v>
      </c>
      <c r="I179" s="15">
        <v>0.68</v>
      </c>
      <c r="J179" s="11" t="s">
        <v>357</v>
      </c>
      <c r="K179" s="11" t="s">
        <v>357</v>
      </c>
    </row>
    <row r="180" spans="1:11" x14ac:dyDescent="0.35">
      <c r="A180" t="s">
        <v>290</v>
      </c>
      <c r="B180" s="11" t="s">
        <v>336</v>
      </c>
      <c r="C180" s="11">
        <v>1190</v>
      </c>
      <c r="D180" s="15">
        <v>0.04</v>
      </c>
      <c r="E180" s="11">
        <v>1160</v>
      </c>
      <c r="F180" s="11">
        <v>785</v>
      </c>
      <c r="G180" s="11">
        <v>355</v>
      </c>
      <c r="H180" s="11">
        <v>15</v>
      </c>
      <c r="I180" s="15">
        <v>0.68</v>
      </c>
      <c r="J180" s="15">
        <v>0.31</v>
      </c>
      <c r="K180" s="15">
        <v>0.01</v>
      </c>
    </row>
    <row r="181" spans="1:11" x14ac:dyDescent="0.35">
      <c r="A181" t="s">
        <v>291</v>
      </c>
      <c r="B181" s="11" t="s">
        <v>337</v>
      </c>
      <c r="C181" s="11">
        <v>130</v>
      </c>
      <c r="D181" s="15">
        <v>7.0000000000000007E-2</v>
      </c>
      <c r="E181" s="11">
        <v>100</v>
      </c>
      <c r="F181" s="11">
        <v>90</v>
      </c>
      <c r="G181" s="11">
        <v>10</v>
      </c>
      <c r="H181" s="11">
        <v>0</v>
      </c>
      <c r="I181" s="15">
        <v>0.89</v>
      </c>
      <c r="J181" s="15">
        <v>0.11</v>
      </c>
      <c r="K181" s="15">
        <v>0</v>
      </c>
    </row>
    <row r="182" spans="1:11" x14ac:dyDescent="0.35">
      <c r="A182" t="s">
        <v>291</v>
      </c>
      <c r="B182" s="11" t="s">
        <v>338</v>
      </c>
      <c r="C182" s="11">
        <v>280</v>
      </c>
      <c r="D182" s="15">
        <v>0.08</v>
      </c>
      <c r="E182" s="11">
        <v>280</v>
      </c>
      <c r="F182" s="11">
        <v>185</v>
      </c>
      <c r="G182" s="11">
        <v>85</v>
      </c>
      <c r="H182" s="11">
        <v>5</v>
      </c>
      <c r="I182" s="15">
        <v>0.67</v>
      </c>
      <c r="J182" s="15">
        <v>0.31</v>
      </c>
      <c r="K182" s="15">
        <v>0.02</v>
      </c>
    </row>
    <row r="183" spans="1:11" x14ac:dyDescent="0.35">
      <c r="A183" t="s">
        <v>291</v>
      </c>
      <c r="B183" s="11" t="s">
        <v>339</v>
      </c>
      <c r="C183" s="11">
        <v>315</v>
      </c>
      <c r="D183" s="15">
        <v>0.08</v>
      </c>
      <c r="E183" s="11">
        <v>305</v>
      </c>
      <c r="F183" s="11">
        <v>200</v>
      </c>
      <c r="G183" s="11">
        <v>95</v>
      </c>
      <c r="H183" s="11">
        <v>5</v>
      </c>
      <c r="I183" s="15">
        <v>0.66</v>
      </c>
      <c r="J183" s="15">
        <v>0.32</v>
      </c>
      <c r="K183" s="15">
        <v>0.02</v>
      </c>
    </row>
    <row r="184" spans="1:11" x14ac:dyDescent="0.35">
      <c r="A184" t="s">
        <v>291</v>
      </c>
      <c r="B184" s="11" t="s">
        <v>340</v>
      </c>
      <c r="C184" s="11">
        <v>330</v>
      </c>
      <c r="D184" s="15">
        <v>7.0000000000000007E-2</v>
      </c>
      <c r="E184" s="11">
        <v>285</v>
      </c>
      <c r="F184" s="11">
        <v>210</v>
      </c>
      <c r="G184" s="11">
        <v>75</v>
      </c>
      <c r="H184" s="11">
        <v>5</v>
      </c>
      <c r="I184" s="15">
        <v>0.73</v>
      </c>
      <c r="J184" s="15">
        <v>0.26</v>
      </c>
      <c r="K184" s="15">
        <v>0.01</v>
      </c>
    </row>
    <row r="185" spans="1:11" x14ac:dyDescent="0.35">
      <c r="A185" t="s">
        <v>291</v>
      </c>
      <c r="B185" s="11" t="s">
        <v>341</v>
      </c>
      <c r="C185" s="11">
        <v>465</v>
      </c>
      <c r="D185" s="15">
        <v>0.08</v>
      </c>
      <c r="E185" s="11">
        <v>495</v>
      </c>
      <c r="F185" s="11">
        <v>340</v>
      </c>
      <c r="G185" s="11">
        <v>145</v>
      </c>
      <c r="H185" s="11">
        <v>5</v>
      </c>
      <c r="I185" s="15">
        <v>0.69</v>
      </c>
      <c r="J185" s="15">
        <v>0.3</v>
      </c>
      <c r="K185" s="15">
        <v>0.01</v>
      </c>
    </row>
    <row r="186" spans="1:11" x14ac:dyDescent="0.35">
      <c r="A186" t="s">
        <v>291</v>
      </c>
      <c r="B186" s="11" t="s">
        <v>342</v>
      </c>
      <c r="C186" s="11">
        <v>530</v>
      </c>
      <c r="D186" s="15">
        <v>0.08</v>
      </c>
      <c r="E186" s="11">
        <v>510</v>
      </c>
      <c r="F186" s="11">
        <v>340</v>
      </c>
      <c r="G186" s="11">
        <v>170</v>
      </c>
      <c r="H186" s="11">
        <v>0</v>
      </c>
      <c r="I186" s="15">
        <v>0.67</v>
      </c>
      <c r="J186" s="15">
        <v>0.33</v>
      </c>
      <c r="K186" s="15">
        <v>0</v>
      </c>
    </row>
    <row r="187" spans="1:11" x14ac:dyDescent="0.35">
      <c r="A187" t="s">
        <v>291</v>
      </c>
      <c r="B187" s="11" t="s">
        <v>343</v>
      </c>
      <c r="C187" s="11">
        <v>305</v>
      </c>
      <c r="D187" s="15">
        <v>0.09</v>
      </c>
      <c r="E187" s="11">
        <v>320</v>
      </c>
      <c r="F187" s="11">
        <v>225</v>
      </c>
      <c r="G187" s="11">
        <v>95</v>
      </c>
      <c r="H187" s="11" t="s">
        <v>357</v>
      </c>
      <c r="I187" s="15">
        <v>0.7</v>
      </c>
      <c r="J187" s="11" t="s">
        <v>357</v>
      </c>
      <c r="K187" s="11" t="s">
        <v>357</v>
      </c>
    </row>
    <row r="188" spans="1:11" x14ac:dyDescent="0.35">
      <c r="A188" t="s">
        <v>291</v>
      </c>
      <c r="B188" s="11" t="s">
        <v>336</v>
      </c>
      <c r="C188" s="11">
        <v>2360</v>
      </c>
      <c r="D188" s="15">
        <v>0.08</v>
      </c>
      <c r="E188" s="11">
        <v>2295</v>
      </c>
      <c r="F188" s="11">
        <v>1595</v>
      </c>
      <c r="G188" s="11">
        <v>680</v>
      </c>
      <c r="H188" s="11">
        <v>25</v>
      </c>
      <c r="I188" s="15">
        <v>0.69</v>
      </c>
      <c r="J188" s="15">
        <v>0.3</v>
      </c>
      <c r="K188" s="15">
        <v>0.01</v>
      </c>
    </row>
    <row r="189" spans="1:11" x14ac:dyDescent="0.35">
      <c r="A189" t="s">
        <v>292</v>
      </c>
      <c r="B189" s="11" t="s">
        <v>337</v>
      </c>
      <c r="C189" s="11" t="s">
        <v>357</v>
      </c>
      <c r="D189" s="11" t="s">
        <v>357</v>
      </c>
      <c r="E189" s="11">
        <v>0</v>
      </c>
      <c r="F189" s="11">
        <v>0</v>
      </c>
      <c r="G189" s="11">
        <v>0</v>
      </c>
      <c r="H189" s="11">
        <v>0</v>
      </c>
      <c r="I189" s="15">
        <v>0</v>
      </c>
      <c r="J189" s="15">
        <v>0</v>
      </c>
      <c r="K189" s="15">
        <v>0</v>
      </c>
    </row>
    <row r="190" spans="1:11" x14ac:dyDescent="0.35">
      <c r="A190" t="s">
        <v>292</v>
      </c>
      <c r="B190" s="11" t="s">
        <v>338</v>
      </c>
      <c r="C190" s="11">
        <v>5</v>
      </c>
      <c r="D190" s="15">
        <v>0</v>
      </c>
      <c r="E190" s="11">
        <v>5</v>
      </c>
      <c r="F190" s="11">
        <v>5</v>
      </c>
      <c r="G190" s="11">
        <v>0</v>
      </c>
      <c r="H190" s="11">
        <v>0</v>
      </c>
      <c r="I190" s="15">
        <v>1</v>
      </c>
      <c r="J190" s="15">
        <v>0</v>
      </c>
      <c r="K190" s="15">
        <v>0</v>
      </c>
    </row>
    <row r="191" spans="1:11" x14ac:dyDescent="0.35">
      <c r="A191" t="s">
        <v>292</v>
      </c>
      <c r="B191" s="11" t="s">
        <v>339</v>
      </c>
      <c r="C191" s="11">
        <v>5</v>
      </c>
      <c r="D191" s="15">
        <v>0</v>
      </c>
      <c r="E191" s="11">
        <v>5</v>
      </c>
      <c r="F191" s="11">
        <v>5</v>
      </c>
      <c r="G191" s="11" t="s">
        <v>357</v>
      </c>
      <c r="H191" s="11">
        <v>0</v>
      </c>
      <c r="I191" s="11" t="s">
        <v>357</v>
      </c>
      <c r="J191" s="11" t="s">
        <v>357</v>
      </c>
      <c r="K191" s="15">
        <v>0</v>
      </c>
    </row>
    <row r="192" spans="1:11" x14ac:dyDescent="0.35">
      <c r="A192" t="s">
        <v>292</v>
      </c>
      <c r="B192" s="11" t="s">
        <v>340</v>
      </c>
      <c r="C192" s="11">
        <v>5</v>
      </c>
      <c r="D192" s="15">
        <v>0</v>
      </c>
      <c r="E192" s="11">
        <v>5</v>
      </c>
      <c r="F192" s="11">
        <v>5</v>
      </c>
      <c r="G192" s="11" t="s">
        <v>357</v>
      </c>
      <c r="H192" s="11">
        <v>0</v>
      </c>
      <c r="I192" s="11" t="s">
        <v>357</v>
      </c>
      <c r="J192" s="11" t="s">
        <v>357</v>
      </c>
      <c r="K192" s="15">
        <v>0</v>
      </c>
    </row>
    <row r="193" spans="1:11" x14ac:dyDescent="0.35">
      <c r="A193" t="s">
        <v>292</v>
      </c>
      <c r="B193" s="11" t="s">
        <v>341</v>
      </c>
      <c r="C193" s="11">
        <v>10</v>
      </c>
      <c r="D193" s="15">
        <v>0</v>
      </c>
      <c r="E193" s="11">
        <v>10</v>
      </c>
      <c r="F193" s="11">
        <v>10</v>
      </c>
      <c r="G193" s="11">
        <v>5</v>
      </c>
      <c r="H193" s="11">
        <v>0</v>
      </c>
      <c r="I193" s="15">
        <v>0.67</v>
      </c>
      <c r="J193" s="15">
        <v>0.33</v>
      </c>
      <c r="K193" s="15">
        <v>0</v>
      </c>
    </row>
    <row r="194" spans="1:11" x14ac:dyDescent="0.35">
      <c r="A194" t="s">
        <v>292</v>
      </c>
      <c r="B194" s="11" t="s">
        <v>342</v>
      </c>
      <c r="C194" s="11">
        <v>5</v>
      </c>
      <c r="D194" s="15">
        <v>0</v>
      </c>
      <c r="E194" s="11">
        <v>5</v>
      </c>
      <c r="F194" s="11">
        <v>5</v>
      </c>
      <c r="G194" s="11">
        <v>0</v>
      </c>
      <c r="H194" s="11">
        <v>0</v>
      </c>
      <c r="I194" s="15">
        <v>1</v>
      </c>
      <c r="J194" s="15">
        <v>0</v>
      </c>
      <c r="K194" s="15">
        <v>0</v>
      </c>
    </row>
    <row r="195" spans="1:11" x14ac:dyDescent="0.35">
      <c r="A195" t="s">
        <v>292</v>
      </c>
      <c r="B195" s="11" t="s">
        <v>343</v>
      </c>
      <c r="C195" s="11" t="s">
        <v>357</v>
      </c>
      <c r="D195" s="11" t="s">
        <v>357</v>
      </c>
      <c r="E195" s="11">
        <v>5</v>
      </c>
      <c r="F195" s="11" t="s">
        <v>357</v>
      </c>
      <c r="G195" s="11" t="s">
        <v>357</v>
      </c>
      <c r="H195" s="11">
        <v>0</v>
      </c>
      <c r="I195" s="11" t="s">
        <v>357</v>
      </c>
      <c r="J195" s="11" t="s">
        <v>357</v>
      </c>
      <c r="K195" s="15">
        <v>0</v>
      </c>
    </row>
    <row r="196" spans="1:11" x14ac:dyDescent="0.35">
      <c r="A196" t="s">
        <v>292</v>
      </c>
      <c r="B196" s="11" t="s">
        <v>336</v>
      </c>
      <c r="C196" s="11">
        <v>35</v>
      </c>
      <c r="D196" s="15">
        <v>0</v>
      </c>
      <c r="E196" s="11">
        <v>35</v>
      </c>
      <c r="F196" s="11">
        <v>25</v>
      </c>
      <c r="G196" s="11">
        <v>10</v>
      </c>
      <c r="H196" s="11">
        <v>0</v>
      </c>
      <c r="I196" s="15">
        <v>0.74</v>
      </c>
      <c r="J196" s="15">
        <v>0.26</v>
      </c>
      <c r="K196" s="15">
        <v>0</v>
      </c>
    </row>
    <row r="197" spans="1:11" x14ac:dyDescent="0.35">
      <c r="A197" t="s">
        <v>293</v>
      </c>
      <c r="B197" s="11" t="s">
        <v>337</v>
      </c>
      <c r="C197" s="11">
        <v>50</v>
      </c>
      <c r="D197" s="15">
        <v>0.03</v>
      </c>
      <c r="E197" s="11">
        <v>40</v>
      </c>
      <c r="F197" s="11">
        <v>30</v>
      </c>
      <c r="G197" s="11">
        <v>10</v>
      </c>
      <c r="H197" s="11">
        <v>0</v>
      </c>
      <c r="I197" s="15">
        <v>0.76</v>
      </c>
      <c r="J197" s="15">
        <v>0.24</v>
      </c>
      <c r="K197" s="15">
        <v>0</v>
      </c>
    </row>
    <row r="198" spans="1:11" x14ac:dyDescent="0.35">
      <c r="A198" t="s">
        <v>293</v>
      </c>
      <c r="B198" s="11" t="s">
        <v>338</v>
      </c>
      <c r="C198" s="11">
        <v>110</v>
      </c>
      <c r="D198" s="15">
        <v>0.03</v>
      </c>
      <c r="E198" s="11">
        <v>115</v>
      </c>
      <c r="F198" s="11">
        <v>80</v>
      </c>
      <c r="G198" s="11">
        <v>30</v>
      </c>
      <c r="H198" s="11" t="s">
        <v>357</v>
      </c>
      <c r="I198" s="15">
        <v>0.72</v>
      </c>
      <c r="J198" s="11" t="s">
        <v>357</v>
      </c>
      <c r="K198" s="11" t="s">
        <v>357</v>
      </c>
    </row>
    <row r="199" spans="1:11" x14ac:dyDescent="0.35">
      <c r="A199" t="s">
        <v>293</v>
      </c>
      <c r="B199" s="11" t="s">
        <v>339</v>
      </c>
      <c r="C199" s="11">
        <v>105</v>
      </c>
      <c r="D199" s="15">
        <v>0.03</v>
      </c>
      <c r="E199" s="11">
        <v>105</v>
      </c>
      <c r="F199" s="11">
        <v>70</v>
      </c>
      <c r="G199" s="11">
        <v>30</v>
      </c>
      <c r="H199" s="11">
        <v>5</v>
      </c>
      <c r="I199" s="15">
        <v>0.69</v>
      </c>
      <c r="J199" s="15">
        <v>0.27</v>
      </c>
      <c r="K199" s="15">
        <v>0.04</v>
      </c>
    </row>
    <row r="200" spans="1:11" x14ac:dyDescent="0.35">
      <c r="A200" t="s">
        <v>293</v>
      </c>
      <c r="B200" s="11" t="s">
        <v>340</v>
      </c>
      <c r="C200" s="11">
        <v>125</v>
      </c>
      <c r="D200" s="15">
        <v>0.03</v>
      </c>
      <c r="E200" s="11">
        <v>105</v>
      </c>
      <c r="F200" s="11">
        <v>70</v>
      </c>
      <c r="G200" s="11">
        <v>35</v>
      </c>
      <c r="H200" s="11" t="s">
        <v>357</v>
      </c>
      <c r="I200" s="15">
        <v>0.67</v>
      </c>
      <c r="J200" s="11" t="s">
        <v>357</v>
      </c>
      <c r="K200" s="11" t="s">
        <v>357</v>
      </c>
    </row>
    <row r="201" spans="1:11" x14ac:dyDescent="0.35">
      <c r="A201" t="s">
        <v>293</v>
      </c>
      <c r="B201" s="11" t="s">
        <v>341</v>
      </c>
      <c r="C201" s="11">
        <v>135</v>
      </c>
      <c r="D201" s="15">
        <v>0.02</v>
      </c>
      <c r="E201" s="11">
        <v>150</v>
      </c>
      <c r="F201" s="11">
        <v>95</v>
      </c>
      <c r="G201" s="11">
        <v>50</v>
      </c>
      <c r="H201" s="11">
        <v>5</v>
      </c>
      <c r="I201" s="15">
        <v>0.63</v>
      </c>
      <c r="J201" s="15">
        <v>0.34</v>
      </c>
      <c r="K201" s="15">
        <v>0.03</v>
      </c>
    </row>
    <row r="202" spans="1:11" x14ac:dyDescent="0.35">
      <c r="A202" t="s">
        <v>293</v>
      </c>
      <c r="B202" s="11" t="s">
        <v>342</v>
      </c>
      <c r="C202" s="11">
        <v>160</v>
      </c>
      <c r="D202" s="15">
        <v>0.02</v>
      </c>
      <c r="E202" s="11">
        <v>150</v>
      </c>
      <c r="F202" s="11">
        <v>105</v>
      </c>
      <c r="G202" s="11">
        <v>45</v>
      </c>
      <c r="H202" s="11">
        <v>0</v>
      </c>
      <c r="I202" s="15">
        <v>0.7</v>
      </c>
      <c r="J202" s="15">
        <v>0.3</v>
      </c>
      <c r="K202" s="15">
        <v>0</v>
      </c>
    </row>
    <row r="203" spans="1:11" x14ac:dyDescent="0.35">
      <c r="A203" t="s">
        <v>293</v>
      </c>
      <c r="B203" s="11" t="s">
        <v>343</v>
      </c>
      <c r="C203" s="11">
        <v>90</v>
      </c>
      <c r="D203" s="15">
        <v>0.03</v>
      </c>
      <c r="E203" s="11">
        <v>90</v>
      </c>
      <c r="F203" s="11">
        <v>55</v>
      </c>
      <c r="G203" s="11">
        <v>35</v>
      </c>
      <c r="H203" s="11">
        <v>0</v>
      </c>
      <c r="I203" s="15">
        <v>0.62</v>
      </c>
      <c r="J203" s="15">
        <v>0.38</v>
      </c>
      <c r="K203" s="15">
        <v>0</v>
      </c>
    </row>
    <row r="204" spans="1:11" x14ac:dyDescent="0.35">
      <c r="A204" t="s">
        <v>293</v>
      </c>
      <c r="B204" s="11" t="s">
        <v>336</v>
      </c>
      <c r="C204" s="11">
        <v>775</v>
      </c>
      <c r="D204" s="15">
        <v>0.03</v>
      </c>
      <c r="E204" s="11">
        <v>750</v>
      </c>
      <c r="F204" s="11">
        <v>505</v>
      </c>
      <c r="G204" s="11">
        <v>230</v>
      </c>
      <c r="H204" s="11">
        <v>10</v>
      </c>
      <c r="I204" s="15">
        <v>0.68</v>
      </c>
      <c r="J204" s="15">
        <v>0.31</v>
      </c>
      <c r="K204" s="15">
        <v>0.01</v>
      </c>
    </row>
    <row r="205" spans="1:11" x14ac:dyDescent="0.35">
      <c r="A205" t="s">
        <v>294</v>
      </c>
      <c r="B205" s="11" t="s">
        <v>337</v>
      </c>
      <c r="C205" s="11">
        <v>75</v>
      </c>
      <c r="D205" s="15">
        <v>0.04</v>
      </c>
      <c r="E205" s="11">
        <v>60</v>
      </c>
      <c r="F205" s="11">
        <v>60</v>
      </c>
      <c r="G205" s="11" t="s">
        <v>357</v>
      </c>
      <c r="H205" s="11">
        <v>0</v>
      </c>
      <c r="I205" s="11" t="s">
        <v>357</v>
      </c>
      <c r="J205" s="11" t="s">
        <v>357</v>
      </c>
      <c r="K205" s="15">
        <v>0</v>
      </c>
    </row>
    <row r="206" spans="1:11" x14ac:dyDescent="0.35">
      <c r="A206" t="s">
        <v>294</v>
      </c>
      <c r="B206" s="11" t="s">
        <v>338</v>
      </c>
      <c r="C206" s="11">
        <v>125</v>
      </c>
      <c r="D206" s="15">
        <v>0.04</v>
      </c>
      <c r="E206" s="11">
        <v>135</v>
      </c>
      <c r="F206" s="11">
        <v>90</v>
      </c>
      <c r="G206" s="11">
        <v>45</v>
      </c>
      <c r="H206" s="11" t="s">
        <v>357</v>
      </c>
      <c r="I206" s="15">
        <v>0.66</v>
      </c>
      <c r="J206" s="11" t="s">
        <v>357</v>
      </c>
      <c r="K206" s="11" t="s">
        <v>357</v>
      </c>
    </row>
    <row r="207" spans="1:11" x14ac:dyDescent="0.35">
      <c r="A207" t="s">
        <v>294</v>
      </c>
      <c r="B207" s="11" t="s">
        <v>339</v>
      </c>
      <c r="C207" s="11">
        <v>155</v>
      </c>
      <c r="D207" s="15">
        <v>0.04</v>
      </c>
      <c r="E207" s="11">
        <v>150</v>
      </c>
      <c r="F207" s="11">
        <v>95</v>
      </c>
      <c r="G207" s="11">
        <v>55</v>
      </c>
      <c r="H207" s="11" t="s">
        <v>357</v>
      </c>
      <c r="I207" s="15">
        <v>0.64</v>
      </c>
      <c r="J207" s="11" t="s">
        <v>357</v>
      </c>
      <c r="K207" s="11" t="s">
        <v>357</v>
      </c>
    </row>
    <row r="208" spans="1:11" x14ac:dyDescent="0.35">
      <c r="A208" t="s">
        <v>294</v>
      </c>
      <c r="B208" s="11" t="s">
        <v>340</v>
      </c>
      <c r="C208" s="11">
        <v>160</v>
      </c>
      <c r="D208" s="15">
        <v>0.04</v>
      </c>
      <c r="E208" s="11">
        <v>130</v>
      </c>
      <c r="F208" s="11">
        <v>90</v>
      </c>
      <c r="G208" s="11">
        <v>35</v>
      </c>
      <c r="H208" s="11" t="s">
        <v>357</v>
      </c>
      <c r="I208" s="15">
        <v>0.71</v>
      </c>
      <c r="J208" s="11" t="s">
        <v>357</v>
      </c>
      <c r="K208" s="11" t="s">
        <v>357</v>
      </c>
    </row>
    <row r="209" spans="1:11" x14ac:dyDescent="0.35">
      <c r="A209" t="s">
        <v>294</v>
      </c>
      <c r="B209" s="11" t="s">
        <v>341</v>
      </c>
      <c r="C209" s="11">
        <v>200</v>
      </c>
      <c r="D209" s="15">
        <v>0.04</v>
      </c>
      <c r="E209" s="11">
        <v>215</v>
      </c>
      <c r="F209" s="11">
        <v>140</v>
      </c>
      <c r="G209" s="11">
        <v>70</v>
      </c>
      <c r="H209" s="11" t="s">
        <v>357</v>
      </c>
      <c r="I209" s="15">
        <v>0.66</v>
      </c>
      <c r="J209" s="11" t="s">
        <v>357</v>
      </c>
      <c r="K209" s="11" t="s">
        <v>357</v>
      </c>
    </row>
    <row r="210" spans="1:11" x14ac:dyDescent="0.35">
      <c r="A210" t="s">
        <v>294</v>
      </c>
      <c r="B210" s="11" t="s">
        <v>342</v>
      </c>
      <c r="C210" s="11">
        <v>240</v>
      </c>
      <c r="D210" s="15">
        <v>0.04</v>
      </c>
      <c r="E210" s="11">
        <v>245</v>
      </c>
      <c r="F210" s="11">
        <v>165</v>
      </c>
      <c r="G210" s="11">
        <v>80</v>
      </c>
      <c r="H210" s="11" t="s">
        <v>357</v>
      </c>
      <c r="I210" s="15">
        <v>0.67</v>
      </c>
      <c r="J210" s="11" t="s">
        <v>357</v>
      </c>
      <c r="K210" s="11" t="s">
        <v>357</v>
      </c>
    </row>
    <row r="211" spans="1:11" x14ac:dyDescent="0.35">
      <c r="A211" t="s">
        <v>294</v>
      </c>
      <c r="B211" s="11" t="s">
        <v>343</v>
      </c>
      <c r="C211" s="11">
        <v>135</v>
      </c>
      <c r="D211" s="15">
        <v>0.04</v>
      </c>
      <c r="E211" s="11">
        <v>135</v>
      </c>
      <c r="F211" s="11">
        <v>90</v>
      </c>
      <c r="G211" s="11">
        <v>45</v>
      </c>
      <c r="H211" s="11" t="s">
        <v>357</v>
      </c>
      <c r="I211" s="15">
        <v>0.66</v>
      </c>
      <c r="J211" s="11" t="s">
        <v>357</v>
      </c>
      <c r="K211" s="11" t="s">
        <v>357</v>
      </c>
    </row>
    <row r="212" spans="1:11" x14ac:dyDescent="0.35">
      <c r="A212" t="s">
        <v>294</v>
      </c>
      <c r="B212" s="11" t="s">
        <v>336</v>
      </c>
      <c r="C212" s="11">
        <v>1090</v>
      </c>
      <c r="D212" s="15">
        <v>0.04</v>
      </c>
      <c r="E212" s="11">
        <v>1070</v>
      </c>
      <c r="F212" s="11">
        <v>730</v>
      </c>
      <c r="G212" s="11">
        <v>330</v>
      </c>
      <c r="H212" s="11">
        <v>10</v>
      </c>
      <c r="I212" s="15">
        <v>0.68</v>
      </c>
      <c r="J212" s="15">
        <v>0.31</v>
      </c>
      <c r="K212" s="15">
        <v>0.01</v>
      </c>
    </row>
    <row r="213" spans="1:11" x14ac:dyDescent="0.35">
      <c r="A213" t="s">
        <v>295</v>
      </c>
      <c r="B213" s="11" t="s">
        <v>337</v>
      </c>
      <c r="C213" s="11">
        <v>20</v>
      </c>
      <c r="D213" s="15">
        <v>0.01</v>
      </c>
      <c r="E213" s="11">
        <v>20</v>
      </c>
      <c r="F213" s="11">
        <v>20</v>
      </c>
      <c r="G213" s="11" t="s">
        <v>357</v>
      </c>
      <c r="H213" s="11">
        <v>0</v>
      </c>
      <c r="I213" s="11" t="s">
        <v>357</v>
      </c>
      <c r="J213" s="11" t="s">
        <v>357</v>
      </c>
      <c r="K213" s="15">
        <v>0</v>
      </c>
    </row>
    <row r="214" spans="1:11" x14ac:dyDescent="0.35">
      <c r="A214" t="s">
        <v>295</v>
      </c>
      <c r="B214" s="11" t="s">
        <v>338</v>
      </c>
      <c r="C214" s="11">
        <v>40</v>
      </c>
      <c r="D214" s="15">
        <v>0.01</v>
      </c>
      <c r="E214" s="11">
        <v>40</v>
      </c>
      <c r="F214" s="11">
        <v>25</v>
      </c>
      <c r="G214" s="11">
        <v>10</v>
      </c>
      <c r="H214" s="11" t="s">
        <v>357</v>
      </c>
      <c r="I214" s="15">
        <v>0.66</v>
      </c>
      <c r="J214" s="11" t="s">
        <v>357</v>
      </c>
      <c r="K214" s="11" t="s">
        <v>357</v>
      </c>
    </row>
    <row r="215" spans="1:11" x14ac:dyDescent="0.35">
      <c r="A215" t="s">
        <v>295</v>
      </c>
      <c r="B215" s="11" t="s">
        <v>339</v>
      </c>
      <c r="C215" s="11">
        <v>40</v>
      </c>
      <c r="D215" s="15">
        <v>0.01</v>
      </c>
      <c r="E215" s="11">
        <v>40</v>
      </c>
      <c r="F215" s="11">
        <v>20</v>
      </c>
      <c r="G215" s="11">
        <v>15</v>
      </c>
      <c r="H215" s="11" t="s">
        <v>357</v>
      </c>
      <c r="I215" s="15">
        <v>0.55000000000000004</v>
      </c>
      <c r="J215" s="11" t="s">
        <v>357</v>
      </c>
      <c r="K215" s="11" t="s">
        <v>357</v>
      </c>
    </row>
    <row r="216" spans="1:11" x14ac:dyDescent="0.35">
      <c r="A216" t="s">
        <v>295</v>
      </c>
      <c r="B216" s="11" t="s">
        <v>340</v>
      </c>
      <c r="C216" s="11">
        <v>50</v>
      </c>
      <c r="D216" s="15">
        <v>0.01</v>
      </c>
      <c r="E216" s="11">
        <v>40</v>
      </c>
      <c r="F216" s="11">
        <v>25</v>
      </c>
      <c r="G216" s="11">
        <v>15</v>
      </c>
      <c r="H216" s="11" t="s">
        <v>357</v>
      </c>
      <c r="I216" s="15">
        <v>0.61</v>
      </c>
      <c r="J216" s="11" t="s">
        <v>357</v>
      </c>
      <c r="K216" s="11" t="s">
        <v>357</v>
      </c>
    </row>
    <row r="217" spans="1:11" x14ac:dyDescent="0.35">
      <c r="A217" t="s">
        <v>295</v>
      </c>
      <c r="B217" s="11" t="s">
        <v>341</v>
      </c>
      <c r="C217" s="11">
        <v>50</v>
      </c>
      <c r="D217" s="15">
        <v>0.01</v>
      </c>
      <c r="E217" s="11">
        <v>55</v>
      </c>
      <c r="F217" s="11">
        <v>40</v>
      </c>
      <c r="G217" s="11">
        <v>15</v>
      </c>
      <c r="H217" s="11">
        <v>0</v>
      </c>
      <c r="I217" s="15">
        <v>0.73</v>
      </c>
      <c r="J217" s="15">
        <v>0.27</v>
      </c>
      <c r="K217" s="15">
        <v>0</v>
      </c>
    </row>
    <row r="218" spans="1:11" x14ac:dyDescent="0.35">
      <c r="A218" t="s">
        <v>295</v>
      </c>
      <c r="B218" s="11" t="s">
        <v>342</v>
      </c>
      <c r="C218" s="11">
        <v>80</v>
      </c>
      <c r="D218" s="15">
        <v>0.01</v>
      </c>
      <c r="E218" s="11">
        <v>75</v>
      </c>
      <c r="F218" s="11">
        <v>50</v>
      </c>
      <c r="G218" s="11">
        <v>25</v>
      </c>
      <c r="H218" s="11" t="s">
        <v>357</v>
      </c>
      <c r="I218" s="15">
        <v>0.64</v>
      </c>
      <c r="J218" s="11" t="s">
        <v>357</v>
      </c>
      <c r="K218" s="11" t="s">
        <v>357</v>
      </c>
    </row>
    <row r="219" spans="1:11" x14ac:dyDescent="0.35">
      <c r="A219" t="s">
        <v>295</v>
      </c>
      <c r="B219" s="11" t="s">
        <v>343</v>
      </c>
      <c r="C219" s="11">
        <v>40</v>
      </c>
      <c r="D219" s="15">
        <v>0.01</v>
      </c>
      <c r="E219" s="11">
        <v>40</v>
      </c>
      <c r="F219" s="11">
        <v>25</v>
      </c>
      <c r="G219" s="11">
        <v>15</v>
      </c>
      <c r="H219" s="11">
        <v>0</v>
      </c>
      <c r="I219" s="15">
        <v>0.67</v>
      </c>
      <c r="J219" s="15">
        <v>0.33</v>
      </c>
      <c r="K219" s="15">
        <v>0</v>
      </c>
    </row>
    <row r="220" spans="1:11" x14ac:dyDescent="0.35">
      <c r="A220" t="s">
        <v>295</v>
      </c>
      <c r="B220" s="11" t="s">
        <v>336</v>
      </c>
      <c r="C220" s="11">
        <v>320</v>
      </c>
      <c r="D220" s="15">
        <v>0.01</v>
      </c>
      <c r="E220" s="11">
        <v>310</v>
      </c>
      <c r="F220" s="11">
        <v>205</v>
      </c>
      <c r="G220" s="11">
        <v>100</v>
      </c>
      <c r="H220" s="11">
        <v>5</v>
      </c>
      <c r="I220" s="15">
        <v>0.67</v>
      </c>
      <c r="J220" s="15">
        <v>0.32</v>
      </c>
      <c r="K220" s="15">
        <v>0.02</v>
      </c>
    </row>
    <row r="221" spans="1:11" x14ac:dyDescent="0.35">
      <c r="A221" t="s">
        <v>296</v>
      </c>
      <c r="B221" s="11" t="s">
        <v>337</v>
      </c>
      <c r="C221" s="11" t="s">
        <v>357</v>
      </c>
      <c r="D221" s="11" t="s">
        <v>357</v>
      </c>
      <c r="E221" s="11" t="s">
        <v>357</v>
      </c>
      <c r="F221" s="11" t="s">
        <v>357</v>
      </c>
      <c r="G221" s="11">
        <v>0</v>
      </c>
      <c r="H221" s="11">
        <v>0</v>
      </c>
      <c r="I221" s="15">
        <v>1</v>
      </c>
      <c r="J221" s="15">
        <v>0</v>
      </c>
      <c r="K221" s="15">
        <v>0</v>
      </c>
    </row>
    <row r="222" spans="1:11" x14ac:dyDescent="0.35">
      <c r="A222" t="s">
        <v>296</v>
      </c>
      <c r="B222" s="11" t="s">
        <v>338</v>
      </c>
      <c r="C222" s="11">
        <v>5</v>
      </c>
      <c r="D222" s="15">
        <v>0</v>
      </c>
      <c r="E222" s="11">
        <v>5</v>
      </c>
      <c r="F222" s="11">
        <v>5</v>
      </c>
      <c r="G222" s="11">
        <v>0</v>
      </c>
      <c r="H222" s="11">
        <v>0</v>
      </c>
      <c r="I222" s="15">
        <v>1</v>
      </c>
      <c r="J222" s="15">
        <v>0</v>
      </c>
      <c r="K222" s="15">
        <v>0</v>
      </c>
    </row>
    <row r="223" spans="1:11" x14ac:dyDescent="0.35">
      <c r="A223" t="s">
        <v>296</v>
      </c>
      <c r="B223" s="11" t="s">
        <v>339</v>
      </c>
      <c r="C223" s="11">
        <v>10</v>
      </c>
      <c r="D223" s="15">
        <v>0</v>
      </c>
      <c r="E223" s="11">
        <v>5</v>
      </c>
      <c r="F223" s="11">
        <v>5</v>
      </c>
      <c r="G223" s="11" t="s">
        <v>357</v>
      </c>
      <c r="H223" s="11">
        <v>0</v>
      </c>
      <c r="I223" s="11" t="s">
        <v>357</v>
      </c>
      <c r="J223" s="11" t="s">
        <v>357</v>
      </c>
      <c r="K223" s="15">
        <v>0</v>
      </c>
    </row>
    <row r="224" spans="1:11" x14ac:dyDescent="0.35">
      <c r="A224" t="s">
        <v>296</v>
      </c>
      <c r="B224" s="11" t="s">
        <v>340</v>
      </c>
      <c r="C224" s="11">
        <v>5</v>
      </c>
      <c r="D224" s="15">
        <v>0</v>
      </c>
      <c r="E224" s="11">
        <v>5</v>
      </c>
      <c r="F224" s="11">
        <v>5</v>
      </c>
      <c r="G224" s="11" t="s">
        <v>357</v>
      </c>
      <c r="H224" s="11">
        <v>0</v>
      </c>
      <c r="I224" s="11" t="s">
        <v>357</v>
      </c>
      <c r="J224" s="11" t="s">
        <v>357</v>
      </c>
      <c r="K224" s="15">
        <v>0</v>
      </c>
    </row>
    <row r="225" spans="1:11" x14ac:dyDescent="0.35">
      <c r="A225" t="s">
        <v>296</v>
      </c>
      <c r="B225" s="11" t="s">
        <v>341</v>
      </c>
      <c r="C225" s="11">
        <v>10</v>
      </c>
      <c r="D225" s="15">
        <v>0</v>
      </c>
      <c r="E225" s="11">
        <v>5</v>
      </c>
      <c r="F225" s="11">
        <v>5</v>
      </c>
      <c r="G225" s="11" t="s">
        <v>357</v>
      </c>
      <c r="H225" s="11">
        <v>0</v>
      </c>
      <c r="I225" s="11" t="s">
        <v>357</v>
      </c>
      <c r="J225" s="11" t="s">
        <v>357</v>
      </c>
      <c r="K225" s="15">
        <v>0</v>
      </c>
    </row>
    <row r="226" spans="1:11" x14ac:dyDescent="0.35">
      <c r="A226" t="s">
        <v>296</v>
      </c>
      <c r="B226" s="11" t="s">
        <v>342</v>
      </c>
      <c r="C226" s="11">
        <v>5</v>
      </c>
      <c r="D226" s="15">
        <v>0</v>
      </c>
      <c r="E226" s="11">
        <v>5</v>
      </c>
      <c r="F226" s="11">
        <v>5</v>
      </c>
      <c r="G226" s="11" t="s">
        <v>357</v>
      </c>
      <c r="H226" s="11">
        <v>0</v>
      </c>
      <c r="I226" s="11" t="s">
        <v>357</v>
      </c>
      <c r="J226" s="11" t="s">
        <v>357</v>
      </c>
      <c r="K226" s="15">
        <v>0</v>
      </c>
    </row>
    <row r="227" spans="1:11" x14ac:dyDescent="0.35">
      <c r="A227" t="s">
        <v>296</v>
      </c>
      <c r="B227" s="11" t="s">
        <v>343</v>
      </c>
      <c r="C227" s="11">
        <v>5</v>
      </c>
      <c r="D227" s="15">
        <v>0</v>
      </c>
      <c r="E227" s="11">
        <v>5</v>
      </c>
      <c r="F227" s="11" t="s">
        <v>357</v>
      </c>
      <c r="G227" s="11" t="s">
        <v>357</v>
      </c>
      <c r="H227" s="11">
        <v>0</v>
      </c>
      <c r="I227" s="11" t="s">
        <v>357</v>
      </c>
      <c r="J227" s="11" t="s">
        <v>357</v>
      </c>
      <c r="K227" s="15">
        <v>0</v>
      </c>
    </row>
    <row r="228" spans="1:11" x14ac:dyDescent="0.35">
      <c r="A228" t="s">
        <v>296</v>
      </c>
      <c r="B228" s="11" t="s">
        <v>336</v>
      </c>
      <c r="C228" s="11">
        <v>40</v>
      </c>
      <c r="D228" s="15">
        <v>0</v>
      </c>
      <c r="E228" s="11">
        <v>40</v>
      </c>
      <c r="F228" s="11">
        <v>30</v>
      </c>
      <c r="G228" s="11">
        <v>5</v>
      </c>
      <c r="H228" s="11">
        <v>0</v>
      </c>
      <c r="I228" s="15">
        <v>0.82</v>
      </c>
      <c r="J228" s="15">
        <v>0.18</v>
      </c>
      <c r="K228" s="15">
        <v>0</v>
      </c>
    </row>
    <row r="229" spans="1:11" x14ac:dyDescent="0.35">
      <c r="A229" t="s">
        <v>297</v>
      </c>
      <c r="B229" s="11" t="s">
        <v>337</v>
      </c>
      <c r="C229" s="11">
        <v>35</v>
      </c>
      <c r="D229" s="15">
        <v>0.02</v>
      </c>
      <c r="E229" s="11">
        <v>25</v>
      </c>
      <c r="F229" s="11">
        <v>20</v>
      </c>
      <c r="G229" s="11" t="s">
        <v>357</v>
      </c>
      <c r="H229" s="11" t="s">
        <v>357</v>
      </c>
      <c r="I229" s="15">
        <v>0.84</v>
      </c>
      <c r="J229" s="11" t="s">
        <v>357</v>
      </c>
      <c r="K229" s="11" t="s">
        <v>357</v>
      </c>
    </row>
    <row r="230" spans="1:11" x14ac:dyDescent="0.35">
      <c r="A230" t="s">
        <v>297</v>
      </c>
      <c r="B230" s="11" t="s">
        <v>338</v>
      </c>
      <c r="C230" s="11">
        <v>60</v>
      </c>
      <c r="D230" s="15">
        <v>0.02</v>
      </c>
      <c r="E230" s="11">
        <v>65</v>
      </c>
      <c r="F230" s="11">
        <v>45</v>
      </c>
      <c r="G230" s="11">
        <v>20</v>
      </c>
      <c r="H230" s="11">
        <v>0</v>
      </c>
      <c r="I230" s="15">
        <v>0.72</v>
      </c>
      <c r="J230" s="15">
        <v>0.28000000000000003</v>
      </c>
      <c r="K230" s="15">
        <v>0</v>
      </c>
    </row>
    <row r="231" spans="1:11" x14ac:dyDescent="0.35">
      <c r="A231" t="s">
        <v>297</v>
      </c>
      <c r="B231" s="11" t="s">
        <v>339</v>
      </c>
      <c r="C231" s="11">
        <v>70</v>
      </c>
      <c r="D231" s="15">
        <v>0.02</v>
      </c>
      <c r="E231" s="11">
        <v>65</v>
      </c>
      <c r="F231" s="11">
        <v>45</v>
      </c>
      <c r="G231" s="11">
        <v>20</v>
      </c>
      <c r="H231" s="11">
        <v>0</v>
      </c>
      <c r="I231" s="15">
        <v>0.72</v>
      </c>
      <c r="J231" s="15">
        <v>0.28000000000000003</v>
      </c>
      <c r="K231" s="15">
        <v>0</v>
      </c>
    </row>
    <row r="232" spans="1:11" x14ac:dyDescent="0.35">
      <c r="A232" t="s">
        <v>297</v>
      </c>
      <c r="B232" s="11" t="s">
        <v>340</v>
      </c>
      <c r="C232" s="11">
        <v>105</v>
      </c>
      <c r="D232" s="15">
        <v>0.02</v>
      </c>
      <c r="E232" s="11">
        <v>80</v>
      </c>
      <c r="F232" s="11">
        <v>60</v>
      </c>
      <c r="G232" s="11">
        <v>20</v>
      </c>
      <c r="H232" s="11" t="s">
        <v>357</v>
      </c>
      <c r="I232" s="15">
        <v>0.73</v>
      </c>
      <c r="J232" s="11" t="s">
        <v>357</v>
      </c>
      <c r="K232" s="11" t="s">
        <v>357</v>
      </c>
    </row>
    <row r="233" spans="1:11" x14ac:dyDescent="0.35">
      <c r="A233" t="s">
        <v>297</v>
      </c>
      <c r="B233" s="11" t="s">
        <v>341</v>
      </c>
      <c r="C233" s="11">
        <v>100</v>
      </c>
      <c r="D233" s="15">
        <v>0.02</v>
      </c>
      <c r="E233" s="11">
        <v>115</v>
      </c>
      <c r="F233" s="11">
        <v>75</v>
      </c>
      <c r="G233" s="11">
        <v>35</v>
      </c>
      <c r="H233" s="11">
        <v>10</v>
      </c>
      <c r="I233" s="15">
        <v>0.64</v>
      </c>
      <c r="J233" s="15">
        <v>0.28999999999999998</v>
      </c>
      <c r="K233" s="15">
        <v>7.0000000000000007E-2</v>
      </c>
    </row>
    <row r="234" spans="1:11" x14ac:dyDescent="0.35">
      <c r="A234" t="s">
        <v>297</v>
      </c>
      <c r="B234" s="11" t="s">
        <v>342</v>
      </c>
      <c r="C234" s="11">
        <v>125</v>
      </c>
      <c r="D234" s="15">
        <v>0.02</v>
      </c>
      <c r="E234" s="11">
        <v>125</v>
      </c>
      <c r="F234" s="11">
        <v>85</v>
      </c>
      <c r="G234" s="11">
        <v>45</v>
      </c>
      <c r="H234" s="11">
        <v>0</v>
      </c>
      <c r="I234" s="15">
        <v>0.66</v>
      </c>
      <c r="J234" s="15">
        <v>0.34</v>
      </c>
      <c r="K234" s="15">
        <v>0</v>
      </c>
    </row>
    <row r="235" spans="1:11" x14ac:dyDescent="0.35">
      <c r="A235" t="s">
        <v>297</v>
      </c>
      <c r="B235" s="11" t="s">
        <v>343</v>
      </c>
      <c r="C235" s="11">
        <v>85</v>
      </c>
      <c r="D235" s="15">
        <v>0.02</v>
      </c>
      <c r="E235" s="11">
        <v>90</v>
      </c>
      <c r="F235" s="11">
        <v>60</v>
      </c>
      <c r="G235" s="11">
        <v>25</v>
      </c>
      <c r="H235" s="11" t="s">
        <v>357</v>
      </c>
      <c r="I235" s="15">
        <v>0.7</v>
      </c>
      <c r="J235" s="11" t="s">
        <v>357</v>
      </c>
      <c r="K235" s="11" t="s">
        <v>357</v>
      </c>
    </row>
    <row r="236" spans="1:11" x14ac:dyDescent="0.35">
      <c r="A236" t="s">
        <v>297</v>
      </c>
      <c r="B236" s="11" t="s">
        <v>336</v>
      </c>
      <c r="C236" s="11">
        <v>580</v>
      </c>
      <c r="D236" s="15">
        <v>0.02</v>
      </c>
      <c r="E236" s="11">
        <v>565</v>
      </c>
      <c r="F236" s="11">
        <v>390</v>
      </c>
      <c r="G236" s="11">
        <v>160</v>
      </c>
      <c r="H236" s="11">
        <v>10</v>
      </c>
      <c r="I236" s="15">
        <v>0.7</v>
      </c>
      <c r="J236" s="15">
        <v>0.28000000000000003</v>
      </c>
      <c r="K236" s="15">
        <v>0.02</v>
      </c>
    </row>
    <row r="237" spans="1:11" x14ac:dyDescent="0.35">
      <c r="A237" t="s">
        <v>298</v>
      </c>
      <c r="B237" s="11" t="s">
        <v>337</v>
      </c>
      <c r="C237" s="11">
        <v>105</v>
      </c>
      <c r="D237" s="15">
        <v>0.06</v>
      </c>
      <c r="E237" s="11">
        <v>85</v>
      </c>
      <c r="F237" s="11">
        <v>75</v>
      </c>
      <c r="G237" s="11">
        <v>10</v>
      </c>
      <c r="H237" s="11">
        <v>0</v>
      </c>
      <c r="I237" s="15">
        <v>0.89</v>
      </c>
      <c r="J237" s="15">
        <v>0.11</v>
      </c>
      <c r="K237" s="15">
        <v>0</v>
      </c>
    </row>
    <row r="238" spans="1:11" x14ac:dyDescent="0.35">
      <c r="A238" t="s">
        <v>298</v>
      </c>
      <c r="B238" s="11" t="s">
        <v>338</v>
      </c>
      <c r="C238" s="11">
        <v>200</v>
      </c>
      <c r="D238" s="15">
        <v>0.06</v>
      </c>
      <c r="E238" s="11">
        <v>200</v>
      </c>
      <c r="F238" s="11">
        <v>120</v>
      </c>
      <c r="G238" s="11">
        <v>80</v>
      </c>
      <c r="H238" s="11">
        <v>5</v>
      </c>
      <c r="I238" s="15">
        <v>0.6</v>
      </c>
      <c r="J238" s="15">
        <v>0.39</v>
      </c>
      <c r="K238" s="15">
        <v>0.02</v>
      </c>
    </row>
    <row r="239" spans="1:11" x14ac:dyDescent="0.35">
      <c r="A239" t="s">
        <v>298</v>
      </c>
      <c r="B239" s="11" t="s">
        <v>339</v>
      </c>
      <c r="C239" s="11">
        <v>200</v>
      </c>
      <c r="D239" s="15">
        <v>0.05</v>
      </c>
      <c r="E239" s="11">
        <v>200</v>
      </c>
      <c r="F239" s="11">
        <v>135</v>
      </c>
      <c r="G239" s="11">
        <v>55</v>
      </c>
      <c r="H239" s="11">
        <v>10</v>
      </c>
      <c r="I239" s="15">
        <v>0.68</v>
      </c>
      <c r="J239" s="15">
        <v>0.28999999999999998</v>
      </c>
      <c r="K239" s="15">
        <v>0.04</v>
      </c>
    </row>
    <row r="240" spans="1:11" x14ac:dyDescent="0.35">
      <c r="A240" t="s">
        <v>298</v>
      </c>
      <c r="B240" s="11" t="s">
        <v>340</v>
      </c>
      <c r="C240" s="11">
        <v>265</v>
      </c>
      <c r="D240" s="15">
        <v>0.06</v>
      </c>
      <c r="E240" s="11">
        <v>215</v>
      </c>
      <c r="F240" s="11">
        <v>150</v>
      </c>
      <c r="G240" s="11">
        <v>65</v>
      </c>
      <c r="H240" s="11" t="s">
        <v>357</v>
      </c>
      <c r="I240" s="15">
        <v>0.69</v>
      </c>
      <c r="J240" s="11" t="s">
        <v>357</v>
      </c>
      <c r="K240" s="11" t="s">
        <v>357</v>
      </c>
    </row>
    <row r="241" spans="1:11" x14ac:dyDescent="0.35">
      <c r="A241" t="s">
        <v>298</v>
      </c>
      <c r="B241" s="11" t="s">
        <v>341</v>
      </c>
      <c r="C241" s="11">
        <v>315</v>
      </c>
      <c r="D241" s="15">
        <v>0.06</v>
      </c>
      <c r="E241" s="11">
        <v>350</v>
      </c>
      <c r="F241" s="11">
        <v>230</v>
      </c>
      <c r="G241" s="11">
        <v>115</v>
      </c>
      <c r="H241" s="11">
        <v>5</v>
      </c>
      <c r="I241" s="15">
        <v>0.66</v>
      </c>
      <c r="J241" s="15">
        <v>0.33</v>
      </c>
      <c r="K241" s="15">
        <v>0.01</v>
      </c>
    </row>
    <row r="242" spans="1:11" x14ac:dyDescent="0.35">
      <c r="A242" t="s">
        <v>298</v>
      </c>
      <c r="B242" s="11" t="s">
        <v>342</v>
      </c>
      <c r="C242" s="11">
        <v>395</v>
      </c>
      <c r="D242" s="15">
        <v>0.06</v>
      </c>
      <c r="E242" s="11">
        <v>380</v>
      </c>
      <c r="F242" s="11">
        <v>255</v>
      </c>
      <c r="G242" s="11">
        <v>120</v>
      </c>
      <c r="H242" s="11">
        <v>5</v>
      </c>
      <c r="I242" s="15">
        <v>0.67</v>
      </c>
      <c r="J242" s="15">
        <v>0.32</v>
      </c>
      <c r="K242" s="15">
        <v>0.01</v>
      </c>
    </row>
    <row r="243" spans="1:11" x14ac:dyDescent="0.35">
      <c r="A243" t="s">
        <v>298</v>
      </c>
      <c r="B243" s="11" t="s">
        <v>343</v>
      </c>
      <c r="C243" s="11">
        <v>215</v>
      </c>
      <c r="D243" s="15">
        <v>0.06</v>
      </c>
      <c r="E243" s="11">
        <v>210</v>
      </c>
      <c r="F243" s="11">
        <v>150</v>
      </c>
      <c r="G243" s="11">
        <v>60</v>
      </c>
      <c r="H243" s="11">
        <v>0</v>
      </c>
      <c r="I243" s="15">
        <v>0.72</v>
      </c>
      <c r="J243" s="15">
        <v>0.28000000000000003</v>
      </c>
      <c r="K243" s="15">
        <v>0</v>
      </c>
    </row>
    <row r="244" spans="1:11" x14ac:dyDescent="0.35">
      <c r="A244" t="s">
        <v>298</v>
      </c>
      <c r="B244" s="11" t="s">
        <v>336</v>
      </c>
      <c r="C244" s="11">
        <v>1695</v>
      </c>
      <c r="D244" s="15">
        <v>0.06</v>
      </c>
      <c r="E244" s="11">
        <v>1640</v>
      </c>
      <c r="F244" s="11">
        <v>1115</v>
      </c>
      <c r="G244" s="11">
        <v>505</v>
      </c>
      <c r="H244" s="11">
        <v>20</v>
      </c>
      <c r="I244" s="15">
        <v>0.68</v>
      </c>
      <c r="J244" s="15">
        <v>0.31</v>
      </c>
      <c r="K244" s="15">
        <v>0.01</v>
      </c>
    </row>
    <row r="245" spans="1:11" x14ac:dyDescent="0.35">
      <c r="A245" t="s">
        <v>299</v>
      </c>
      <c r="B245" s="11" t="s">
        <v>337</v>
      </c>
      <c r="C245" s="11">
        <v>25</v>
      </c>
      <c r="D245" s="15">
        <v>0.02</v>
      </c>
      <c r="E245" s="11">
        <v>25</v>
      </c>
      <c r="F245" s="11">
        <v>20</v>
      </c>
      <c r="G245" s="11">
        <v>5</v>
      </c>
      <c r="H245" s="11" t="s">
        <v>357</v>
      </c>
      <c r="I245" s="15">
        <v>0.79</v>
      </c>
      <c r="J245" s="11" t="s">
        <v>357</v>
      </c>
      <c r="K245" s="11" t="s">
        <v>357</v>
      </c>
    </row>
    <row r="246" spans="1:11" x14ac:dyDescent="0.35">
      <c r="A246" t="s">
        <v>299</v>
      </c>
      <c r="B246" s="11" t="s">
        <v>338</v>
      </c>
      <c r="C246" s="11">
        <v>55</v>
      </c>
      <c r="D246" s="15">
        <v>0.02</v>
      </c>
      <c r="E246" s="11">
        <v>60</v>
      </c>
      <c r="F246" s="11">
        <v>40</v>
      </c>
      <c r="G246" s="11">
        <v>15</v>
      </c>
      <c r="H246" s="11">
        <v>0</v>
      </c>
      <c r="I246" s="15">
        <v>0.71</v>
      </c>
      <c r="J246" s="15">
        <v>0.28999999999999998</v>
      </c>
      <c r="K246" s="15">
        <v>0</v>
      </c>
    </row>
    <row r="247" spans="1:11" x14ac:dyDescent="0.35">
      <c r="A247" t="s">
        <v>299</v>
      </c>
      <c r="B247" s="11" t="s">
        <v>339</v>
      </c>
      <c r="C247" s="11">
        <v>75</v>
      </c>
      <c r="D247" s="15">
        <v>0.02</v>
      </c>
      <c r="E247" s="11">
        <v>65</v>
      </c>
      <c r="F247" s="11">
        <v>45</v>
      </c>
      <c r="G247" s="11">
        <v>20</v>
      </c>
      <c r="H247" s="11" t="s">
        <v>357</v>
      </c>
      <c r="I247" s="15">
        <v>0.68</v>
      </c>
      <c r="J247" s="11" t="s">
        <v>357</v>
      </c>
      <c r="K247" s="11" t="s">
        <v>357</v>
      </c>
    </row>
    <row r="248" spans="1:11" x14ac:dyDescent="0.35">
      <c r="A248" t="s">
        <v>299</v>
      </c>
      <c r="B248" s="11" t="s">
        <v>340</v>
      </c>
      <c r="C248" s="11">
        <v>75</v>
      </c>
      <c r="D248" s="15">
        <v>0.02</v>
      </c>
      <c r="E248" s="11">
        <v>70</v>
      </c>
      <c r="F248" s="11">
        <v>45</v>
      </c>
      <c r="G248" s="11">
        <v>25</v>
      </c>
      <c r="H248" s="11" t="s">
        <v>357</v>
      </c>
      <c r="I248" s="15">
        <v>0.66</v>
      </c>
      <c r="J248" s="11" t="s">
        <v>357</v>
      </c>
      <c r="K248" s="11" t="s">
        <v>357</v>
      </c>
    </row>
    <row r="249" spans="1:11" x14ac:dyDescent="0.35">
      <c r="A249" t="s">
        <v>299</v>
      </c>
      <c r="B249" s="11" t="s">
        <v>341</v>
      </c>
      <c r="C249" s="11">
        <v>95</v>
      </c>
      <c r="D249" s="15">
        <v>0.02</v>
      </c>
      <c r="E249" s="11">
        <v>95</v>
      </c>
      <c r="F249" s="11">
        <v>60</v>
      </c>
      <c r="G249" s="11">
        <v>35</v>
      </c>
      <c r="H249" s="11">
        <v>5</v>
      </c>
      <c r="I249" s="15">
        <v>0.61</v>
      </c>
      <c r="J249" s="15">
        <v>0.36</v>
      </c>
      <c r="K249" s="15">
        <v>0.03</v>
      </c>
    </row>
    <row r="250" spans="1:11" x14ac:dyDescent="0.35">
      <c r="A250" t="s">
        <v>299</v>
      </c>
      <c r="B250" s="11" t="s">
        <v>342</v>
      </c>
      <c r="C250" s="11">
        <v>90</v>
      </c>
      <c r="D250" s="15">
        <v>0.01</v>
      </c>
      <c r="E250" s="11">
        <v>100</v>
      </c>
      <c r="F250" s="11">
        <v>60</v>
      </c>
      <c r="G250" s="11">
        <v>35</v>
      </c>
      <c r="H250" s="11" t="s">
        <v>357</v>
      </c>
      <c r="I250" s="15">
        <v>0.63</v>
      </c>
      <c r="J250" s="11" t="s">
        <v>357</v>
      </c>
      <c r="K250" s="11" t="s">
        <v>357</v>
      </c>
    </row>
    <row r="251" spans="1:11" x14ac:dyDescent="0.35">
      <c r="A251" t="s">
        <v>299</v>
      </c>
      <c r="B251" s="11" t="s">
        <v>343</v>
      </c>
      <c r="C251" s="11">
        <v>55</v>
      </c>
      <c r="D251" s="15">
        <v>0.02</v>
      </c>
      <c r="E251" s="11">
        <v>50</v>
      </c>
      <c r="F251" s="11">
        <v>30</v>
      </c>
      <c r="G251" s="11">
        <v>25</v>
      </c>
      <c r="H251" s="11">
        <v>0</v>
      </c>
      <c r="I251" s="15">
        <v>0.56000000000000005</v>
      </c>
      <c r="J251" s="15">
        <v>0.44</v>
      </c>
      <c r="K251" s="15">
        <v>0</v>
      </c>
    </row>
    <row r="252" spans="1:11" x14ac:dyDescent="0.35">
      <c r="A252" t="s">
        <v>299</v>
      </c>
      <c r="B252" s="11" t="s">
        <v>336</v>
      </c>
      <c r="C252" s="11">
        <v>470</v>
      </c>
      <c r="D252" s="15">
        <v>0.02</v>
      </c>
      <c r="E252" s="11">
        <v>460</v>
      </c>
      <c r="F252" s="11">
        <v>300</v>
      </c>
      <c r="G252" s="11">
        <v>155</v>
      </c>
      <c r="H252" s="11">
        <v>10</v>
      </c>
      <c r="I252" s="15">
        <v>0.65</v>
      </c>
      <c r="J252" s="15">
        <v>0.33</v>
      </c>
      <c r="K252" s="15">
        <v>0.02</v>
      </c>
    </row>
    <row r="253" spans="1:11" x14ac:dyDescent="0.35">
      <c r="A253" t="s">
        <v>300</v>
      </c>
      <c r="B253" s="11" t="s">
        <v>337</v>
      </c>
      <c r="C253" s="11">
        <v>30</v>
      </c>
      <c r="D253" s="15">
        <v>0.02</v>
      </c>
      <c r="E253" s="11">
        <v>20</v>
      </c>
      <c r="F253" s="11">
        <v>15</v>
      </c>
      <c r="G253" s="11">
        <v>5</v>
      </c>
      <c r="H253" s="11">
        <v>0</v>
      </c>
      <c r="I253" s="15">
        <v>0.75</v>
      </c>
      <c r="J253" s="15">
        <v>0.25</v>
      </c>
      <c r="K253" s="15">
        <v>0</v>
      </c>
    </row>
    <row r="254" spans="1:11" x14ac:dyDescent="0.35">
      <c r="A254" t="s">
        <v>300</v>
      </c>
      <c r="B254" s="11" t="s">
        <v>338</v>
      </c>
      <c r="C254" s="11">
        <v>65</v>
      </c>
      <c r="D254" s="15">
        <v>0.02</v>
      </c>
      <c r="E254" s="11">
        <v>70</v>
      </c>
      <c r="F254" s="11">
        <v>40</v>
      </c>
      <c r="G254" s="11">
        <v>25</v>
      </c>
      <c r="H254" s="11">
        <v>0</v>
      </c>
      <c r="I254" s="15">
        <v>0.61</v>
      </c>
      <c r="J254" s="15">
        <v>0.39</v>
      </c>
      <c r="K254" s="15">
        <v>0</v>
      </c>
    </row>
    <row r="255" spans="1:11" x14ac:dyDescent="0.35">
      <c r="A255" t="s">
        <v>300</v>
      </c>
      <c r="B255" s="11" t="s">
        <v>339</v>
      </c>
      <c r="C255" s="11">
        <v>85</v>
      </c>
      <c r="D255" s="15">
        <v>0.02</v>
      </c>
      <c r="E255" s="11">
        <v>80</v>
      </c>
      <c r="F255" s="11">
        <v>55</v>
      </c>
      <c r="G255" s="11">
        <v>25</v>
      </c>
      <c r="H255" s="11">
        <v>0</v>
      </c>
      <c r="I255" s="15">
        <v>0.67</v>
      </c>
      <c r="J255" s="15">
        <v>0.33</v>
      </c>
      <c r="K255" s="15">
        <v>0</v>
      </c>
    </row>
    <row r="256" spans="1:11" x14ac:dyDescent="0.35">
      <c r="A256" t="s">
        <v>300</v>
      </c>
      <c r="B256" s="11" t="s">
        <v>340</v>
      </c>
      <c r="C256" s="11">
        <v>100</v>
      </c>
      <c r="D256" s="15">
        <v>0.02</v>
      </c>
      <c r="E256" s="11">
        <v>90</v>
      </c>
      <c r="F256" s="11">
        <v>55</v>
      </c>
      <c r="G256" s="11">
        <v>30</v>
      </c>
      <c r="H256" s="11" t="s">
        <v>357</v>
      </c>
      <c r="I256" s="15">
        <v>0.63</v>
      </c>
      <c r="J256" s="11" t="s">
        <v>357</v>
      </c>
      <c r="K256" s="11" t="s">
        <v>357</v>
      </c>
    </row>
    <row r="257" spans="1:11" x14ac:dyDescent="0.35">
      <c r="A257" t="s">
        <v>300</v>
      </c>
      <c r="B257" s="11" t="s">
        <v>341</v>
      </c>
      <c r="C257" s="11">
        <v>145</v>
      </c>
      <c r="D257" s="15">
        <v>0.03</v>
      </c>
      <c r="E257" s="11">
        <v>140</v>
      </c>
      <c r="F257" s="11">
        <v>85</v>
      </c>
      <c r="G257" s="11">
        <v>50</v>
      </c>
      <c r="H257" s="11">
        <v>5</v>
      </c>
      <c r="I257" s="15">
        <v>0.6</v>
      </c>
      <c r="J257" s="15">
        <v>0.36</v>
      </c>
      <c r="K257" s="15">
        <v>0.04</v>
      </c>
    </row>
    <row r="258" spans="1:11" x14ac:dyDescent="0.35">
      <c r="A258" t="s">
        <v>300</v>
      </c>
      <c r="B258" s="11" t="s">
        <v>342</v>
      </c>
      <c r="C258" s="11">
        <v>160</v>
      </c>
      <c r="D258" s="15">
        <v>0.03</v>
      </c>
      <c r="E258" s="11">
        <v>155</v>
      </c>
      <c r="F258" s="11">
        <v>90</v>
      </c>
      <c r="G258" s="11">
        <v>65</v>
      </c>
      <c r="H258" s="11">
        <v>0</v>
      </c>
      <c r="I258" s="15">
        <v>0.56999999999999995</v>
      </c>
      <c r="J258" s="15">
        <v>0.43</v>
      </c>
      <c r="K258" s="15">
        <v>0</v>
      </c>
    </row>
    <row r="259" spans="1:11" x14ac:dyDescent="0.35">
      <c r="A259" t="s">
        <v>300</v>
      </c>
      <c r="B259" s="11" t="s">
        <v>343</v>
      </c>
      <c r="C259" s="11">
        <v>70</v>
      </c>
      <c r="D259" s="15">
        <v>0.02</v>
      </c>
      <c r="E259" s="11">
        <v>70</v>
      </c>
      <c r="F259" s="11">
        <v>50</v>
      </c>
      <c r="G259" s="11">
        <v>25</v>
      </c>
      <c r="H259" s="11">
        <v>0</v>
      </c>
      <c r="I259" s="15">
        <v>0.68</v>
      </c>
      <c r="J259" s="15">
        <v>0.32</v>
      </c>
      <c r="K259" s="15">
        <v>0</v>
      </c>
    </row>
    <row r="260" spans="1:11" x14ac:dyDescent="0.35">
      <c r="A260" t="s">
        <v>300</v>
      </c>
      <c r="B260" s="11" t="s">
        <v>336</v>
      </c>
      <c r="C260" s="11">
        <v>655</v>
      </c>
      <c r="D260" s="15">
        <v>0.02</v>
      </c>
      <c r="E260" s="11">
        <v>630</v>
      </c>
      <c r="F260" s="11">
        <v>390</v>
      </c>
      <c r="G260" s="11">
        <v>230</v>
      </c>
      <c r="H260" s="11">
        <v>10</v>
      </c>
      <c r="I260" s="15">
        <v>0.62</v>
      </c>
      <c r="J260" s="15">
        <v>0.37</v>
      </c>
      <c r="K260" s="15">
        <v>0.01</v>
      </c>
    </row>
    <row r="261" spans="1:11" x14ac:dyDescent="0.35">
      <c r="A261" t="s">
        <v>301</v>
      </c>
      <c r="B261" s="11" t="s">
        <v>337</v>
      </c>
      <c r="C261" s="11">
        <v>75</v>
      </c>
      <c r="D261" s="15">
        <v>0.04</v>
      </c>
      <c r="E261" s="11">
        <v>60</v>
      </c>
      <c r="F261" s="11">
        <v>50</v>
      </c>
      <c r="G261" s="11">
        <v>5</v>
      </c>
      <c r="H261" s="11" t="s">
        <v>357</v>
      </c>
      <c r="I261" s="15">
        <v>0.88</v>
      </c>
      <c r="J261" s="11" t="s">
        <v>357</v>
      </c>
      <c r="K261" s="11" t="s">
        <v>357</v>
      </c>
    </row>
    <row r="262" spans="1:11" x14ac:dyDescent="0.35">
      <c r="A262" t="s">
        <v>301</v>
      </c>
      <c r="B262" s="11" t="s">
        <v>338</v>
      </c>
      <c r="C262" s="11">
        <v>140</v>
      </c>
      <c r="D262" s="15">
        <v>0.04</v>
      </c>
      <c r="E262" s="11">
        <v>150</v>
      </c>
      <c r="F262" s="11">
        <v>95</v>
      </c>
      <c r="G262" s="11">
        <v>55</v>
      </c>
      <c r="H262" s="11" t="s">
        <v>357</v>
      </c>
      <c r="I262" s="15">
        <v>0.64</v>
      </c>
      <c r="J262" s="11" t="s">
        <v>357</v>
      </c>
      <c r="K262" s="11" t="s">
        <v>357</v>
      </c>
    </row>
    <row r="263" spans="1:11" x14ac:dyDescent="0.35">
      <c r="A263" t="s">
        <v>301</v>
      </c>
      <c r="B263" s="11" t="s">
        <v>339</v>
      </c>
      <c r="C263" s="11">
        <v>145</v>
      </c>
      <c r="D263" s="15">
        <v>0.04</v>
      </c>
      <c r="E263" s="11">
        <v>135</v>
      </c>
      <c r="F263" s="11">
        <v>90</v>
      </c>
      <c r="G263" s="11">
        <v>45</v>
      </c>
      <c r="H263" s="11" t="s">
        <v>357</v>
      </c>
      <c r="I263" s="15">
        <v>0.67</v>
      </c>
      <c r="J263" s="11" t="s">
        <v>357</v>
      </c>
      <c r="K263" s="11" t="s">
        <v>357</v>
      </c>
    </row>
    <row r="264" spans="1:11" x14ac:dyDescent="0.35">
      <c r="A264" t="s">
        <v>301</v>
      </c>
      <c r="B264" s="11" t="s">
        <v>340</v>
      </c>
      <c r="C264" s="11">
        <v>165</v>
      </c>
      <c r="D264" s="15">
        <v>0.04</v>
      </c>
      <c r="E264" s="11">
        <v>145</v>
      </c>
      <c r="F264" s="11">
        <v>105</v>
      </c>
      <c r="G264" s="11">
        <v>35</v>
      </c>
      <c r="H264" s="11">
        <v>5</v>
      </c>
      <c r="I264" s="15">
        <v>0.72</v>
      </c>
      <c r="J264" s="15">
        <v>0.26</v>
      </c>
      <c r="K264" s="15">
        <v>0.02</v>
      </c>
    </row>
    <row r="265" spans="1:11" x14ac:dyDescent="0.35">
      <c r="A265" t="s">
        <v>301</v>
      </c>
      <c r="B265" s="11" t="s">
        <v>341</v>
      </c>
      <c r="C265" s="11">
        <v>250</v>
      </c>
      <c r="D265" s="15">
        <v>0.04</v>
      </c>
      <c r="E265" s="11">
        <v>255</v>
      </c>
      <c r="F265" s="11">
        <v>170</v>
      </c>
      <c r="G265" s="11">
        <v>80</v>
      </c>
      <c r="H265" s="11">
        <v>5</v>
      </c>
      <c r="I265" s="15">
        <v>0.66</v>
      </c>
      <c r="J265" s="15">
        <v>0.32</v>
      </c>
      <c r="K265" s="15">
        <v>0.02</v>
      </c>
    </row>
    <row r="266" spans="1:11" x14ac:dyDescent="0.35">
      <c r="A266" t="s">
        <v>301</v>
      </c>
      <c r="B266" s="11" t="s">
        <v>342</v>
      </c>
      <c r="C266" s="11">
        <v>250</v>
      </c>
      <c r="D266" s="15">
        <v>0.04</v>
      </c>
      <c r="E266" s="11">
        <v>245</v>
      </c>
      <c r="F266" s="11">
        <v>170</v>
      </c>
      <c r="G266" s="11">
        <v>70</v>
      </c>
      <c r="H266" s="11">
        <v>5</v>
      </c>
      <c r="I266" s="15">
        <v>0.7</v>
      </c>
      <c r="J266" s="15">
        <v>0.28999999999999998</v>
      </c>
      <c r="K266" s="15">
        <v>0.01</v>
      </c>
    </row>
    <row r="267" spans="1:11" x14ac:dyDescent="0.35">
      <c r="A267" t="s">
        <v>301</v>
      </c>
      <c r="B267" s="11" t="s">
        <v>343</v>
      </c>
      <c r="C267" s="11">
        <v>145</v>
      </c>
      <c r="D267" s="15">
        <v>0.04</v>
      </c>
      <c r="E267" s="11">
        <v>140</v>
      </c>
      <c r="F267" s="11">
        <v>95</v>
      </c>
      <c r="G267" s="11">
        <v>45</v>
      </c>
      <c r="H267" s="11">
        <v>0</v>
      </c>
      <c r="I267" s="15">
        <v>0.67</v>
      </c>
      <c r="J267" s="15">
        <v>0.33</v>
      </c>
      <c r="K267" s="15">
        <v>0</v>
      </c>
    </row>
    <row r="268" spans="1:11" x14ac:dyDescent="0.35">
      <c r="A268" t="s">
        <v>301</v>
      </c>
      <c r="B268" s="11" t="s">
        <v>336</v>
      </c>
      <c r="C268" s="11">
        <v>1160</v>
      </c>
      <c r="D268" s="15">
        <v>0.04</v>
      </c>
      <c r="E268" s="11">
        <v>1125</v>
      </c>
      <c r="F268" s="11">
        <v>775</v>
      </c>
      <c r="G268" s="11">
        <v>340</v>
      </c>
      <c r="H268" s="11">
        <v>15</v>
      </c>
      <c r="I268" s="15">
        <v>0.69</v>
      </c>
      <c r="J268" s="15">
        <v>0.3</v>
      </c>
      <c r="K268" s="15">
        <v>0.01</v>
      </c>
    </row>
    <row r="269" spans="1:11" x14ac:dyDescent="0.35">
      <c r="A269" t="s">
        <v>302</v>
      </c>
      <c r="B269" s="11" t="s">
        <v>337</v>
      </c>
      <c r="C269" s="11">
        <v>0</v>
      </c>
      <c r="D269" s="15">
        <v>0</v>
      </c>
      <c r="E269" s="11">
        <v>0</v>
      </c>
      <c r="F269" s="11">
        <v>0</v>
      </c>
      <c r="G269" s="11">
        <v>0</v>
      </c>
      <c r="H269" s="11">
        <v>0</v>
      </c>
      <c r="I269" s="15">
        <v>0</v>
      </c>
      <c r="J269" s="15">
        <v>0</v>
      </c>
      <c r="K269" s="15">
        <v>0</v>
      </c>
    </row>
    <row r="270" spans="1:11" x14ac:dyDescent="0.35">
      <c r="A270" t="s">
        <v>302</v>
      </c>
      <c r="B270" s="11" t="s">
        <v>338</v>
      </c>
      <c r="C270" s="11">
        <v>0</v>
      </c>
      <c r="D270" s="15">
        <v>0</v>
      </c>
      <c r="E270" s="11">
        <v>0</v>
      </c>
      <c r="F270" s="11">
        <v>0</v>
      </c>
      <c r="G270" s="11">
        <v>0</v>
      </c>
      <c r="H270" s="11">
        <v>0</v>
      </c>
      <c r="I270" s="15">
        <v>0</v>
      </c>
      <c r="J270" s="15">
        <v>0</v>
      </c>
      <c r="K270" s="15">
        <v>0</v>
      </c>
    </row>
    <row r="271" spans="1:11" x14ac:dyDescent="0.35">
      <c r="A271" t="s">
        <v>302</v>
      </c>
      <c r="B271" s="11" t="s">
        <v>339</v>
      </c>
      <c r="C271" s="11" t="s">
        <v>357</v>
      </c>
      <c r="D271" s="11" t="s">
        <v>357</v>
      </c>
      <c r="E271" s="11">
        <v>0</v>
      </c>
      <c r="F271" s="11">
        <v>0</v>
      </c>
      <c r="G271" s="11">
        <v>0</v>
      </c>
      <c r="H271" s="11">
        <v>0</v>
      </c>
      <c r="I271" s="15">
        <v>0</v>
      </c>
      <c r="J271" s="15">
        <v>0</v>
      </c>
      <c r="K271" s="15">
        <v>0</v>
      </c>
    </row>
    <row r="272" spans="1:11" x14ac:dyDescent="0.35">
      <c r="A272" t="s">
        <v>302</v>
      </c>
      <c r="B272" s="11" t="s">
        <v>340</v>
      </c>
      <c r="C272" s="11" t="s">
        <v>357</v>
      </c>
      <c r="D272" s="11" t="s">
        <v>357</v>
      </c>
      <c r="E272" s="11">
        <v>5</v>
      </c>
      <c r="F272" s="11" t="s">
        <v>357</v>
      </c>
      <c r="G272" s="11">
        <v>0</v>
      </c>
      <c r="H272" s="11" t="s">
        <v>357</v>
      </c>
      <c r="I272" s="11" t="s">
        <v>357</v>
      </c>
      <c r="J272" s="15">
        <v>0</v>
      </c>
      <c r="K272" s="11" t="s">
        <v>357</v>
      </c>
    </row>
    <row r="273" spans="1:11" x14ac:dyDescent="0.35">
      <c r="A273" t="s">
        <v>302</v>
      </c>
      <c r="B273" s="11" t="s">
        <v>341</v>
      </c>
      <c r="C273" s="11">
        <v>0</v>
      </c>
      <c r="D273" s="15">
        <v>0</v>
      </c>
      <c r="E273" s="11" t="s">
        <v>357</v>
      </c>
      <c r="F273" s="11">
        <v>0</v>
      </c>
      <c r="G273" s="11" t="s">
        <v>357</v>
      </c>
      <c r="H273" s="11">
        <v>0</v>
      </c>
      <c r="I273" s="15">
        <v>0</v>
      </c>
      <c r="J273" s="15">
        <v>1</v>
      </c>
      <c r="K273" s="15">
        <v>0</v>
      </c>
    </row>
    <row r="274" spans="1:11" x14ac:dyDescent="0.35">
      <c r="A274" t="s">
        <v>302</v>
      </c>
      <c r="B274" s="11" t="s">
        <v>342</v>
      </c>
      <c r="C274" s="11">
        <v>0</v>
      </c>
      <c r="D274" s="15">
        <v>0</v>
      </c>
      <c r="E274" s="11">
        <v>0</v>
      </c>
      <c r="F274" s="11">
        <v>0</v>
      </c>
      <c r="G274" s="11">
        <v>0</v>
      </c>
      <c r="H274" s="11">
        <v>0</v>
      </c>
      <c r="I274" s="15">
        <v>0</v>
      </c>
      <c r="J274" s="15">
        <v>0</v>
      </c>
      <c r="K274" s="15">
        <v>0</v>
      </c>
    </row>
    <row r="275" spans="1:11" x14ac:dyDescent="0.35">
      <c r="A275" t="s">
        <v>302</v>
      </c>
      <c r="B275" s="11" t="s">
        <v>343</v>
      </c>
      <c r="C275" s="11">
        <v>5</v>
      </c>
      <c r="D275" s="15">
        <v>0</v>
      </c>
      <c r="E275" s="11">
        <v>5</v>
      </c>
      <c r="F275" s="11" t="s">
        <v>357</v>
      </c>
      <c r="G275" s="11" t="s">
        <v>357</v>
      </c>
      <c r="H275" s="11">
        <v>0</v>
      </c>
      <c r="I275" s="11" t="s">
        <v>357</v>
      </c>
      <c r="J275" s="11" t="s">
        <v>357</v>
      </c>
      <c r="K275" s="15">
        <v>0</v>
      </c>
    </row>
    <row r="276" spans="1:11" x14ac:dyDescent="0.35">
      <c r="A276" t="s">
        <v>302</v>
      </c>
      <c r="B276" s="11" t="s">
        <v>336</v>
      </c>
      <c r="C276" s="11">
        <v>10</v>
      </c>
      <c r="D276" s="15">
        <v>0</v>
      </c>
      <c r="E276" s="11">
        <v>10</v>
      </c>
      <c r="F276" s="11">
        <v>5</v>
      </c>
      <c r="G276" s="11">
        <v>5</v>
      </c>
      <c r="H276" s="11" t="s">
        <v>357</v>
      </c>
      <c r="I276" s="15">
        <v>0.38</v>
      </c>
      <c r="J276" s="11" t="s">
        <v>357</v>
      </c>
      <c r="K276" s="11" t="s">
        <v>357</v>
      </c>
    </row>
    <row r="277" spans="1:11" x14ac:dyDescent="0.35">
      <c r="A277" t="s">
        <v>303</v>
      </c>
      <c r="B277" s="11" t="s">
        <v>337</v>
      </c>
      <c r="C277" s="11">
        <v>5</v>
      </c>
      <c r="D277" s="15">
        <v>0</v>
      </c>
      <c r="E277" s="11">
        <v>5</v>
      </c>
      <c r="F277" s="11" t="s">
        <v>357</v>
      </c>
      <c r="G277" s="11">
        <v>5</v>
      </c>
      <c r="H277" s="11">
        <v>0</v>
      </c>
      <c r="I277" s="11" t="s">
        <v>357</v>
      </c>
      <c r="J277" s="11" t="s">
        <v>357</v>
      </c>
      <c r="K277" s="15">
        <v>0</v>
      </c>
    </row>
    <row r="278" spans="1:11" x14ac:dyDescent="0.35">
      <c r="A278" t="s">
        <v>303</v>
      </c>
      <c r="B278" s="11" t="s">
        <v>338</v>
      </c>
      <c r="C278" s="11">
        <v>10</v>
      </c>
      <c r="D278" s="15">
        <v>0</v>
      </c>
      <c r="E278" s="11">
        <v>10</v>
      </c>
      <c r="F278" s="11">
        <v>5</v>
      </c>
      <c r="G278" s="11">
        <v>5</v>
      </c>
      <c r="H278" s="11">
        <v>0</v>
      </c>
      <c r="I278" s="15">
        <v>0.44</v>
      </c>
      <c r="J278" s="15">
        <v>0.56000000000000005</v>
      </c>
      <c r="K278" s="15">
        <v>0</v>
      </c>
    </row>
    <row r="279" spans="1:11" x14ac:dyDescent="0.35">
      <c r="A279" t="s">
        <v>303</v>
      </c>
      <c r="B279" s="11" t="s">
        <v>339</v>
      </c>
      <c r="C279" s="11">
        <v>10</v>
      </c>
      <c r="D279" s="15">
        <v>0</v>
      </c>
      <c r="E279" s="11">
        <v>10</v>
      </c>
      <c r="F279" s="11">
        <v>5</v>
      </c>
      <c r="G279" s="11">
        <v>5</v>
      </c>
      <c r="H279" s="11" t="s">
        <v>357</v>
      </c>
      <c r="I279" s="11" t="s">
        <v>357</v>
      </c>
      <c r="J279" s="15">
        <v>0.5</v>
      </c>
      <c r="K279" s="11" t="s">
        <v>357</v>
      </c>
    </row>
    <row r="280" spans="1:11" x14ac:dyDescent="0.35">
      <c r="A280" t="s">
        <v>303</v>
      </c>
      <c r="B280" s="11" t="s">
        <v>340</v>
      </c>
      <c r="C280" s="11">
        <v>5</v>
      </c>
      <c r="D280" s="15">
        <v>0</v>
      </c>
      <c r="E280" s="11">
        <v>5</v>
      </c>
      <c r="F280" s="11">
        <v>5</v>
      </c>
      <c r="G280" s="11" t="s">
        <v>357</v>
      </c>
      <c r="H280" s="11">
        <v>0</v>
      </c>
      <c r="I280" s="11" t="s">
        <v>357</v>
      </c>
      <c r="J280" s="11" t="s">
        <v>357</v>
      </c>
      <c r="K280" s="15">
        <v>0</v>
      </c>
    </row>
    <row r="281" spans="1:11" x14ac:dyDescent="0.35">
      <c r="A281" t="s">
        <v>303</v>
      </c>
      <c r="B281" s="11" t="s">
        <v>341</v>
      </c>
      <c r="C281" s="11">
        <v>5</v>
      </c>
      <c r="D281" s="15">
        <v>0</v>
      </c>
      <c r="E281" s="11">
        <v>5</v>
      </c>
      <c r="F281" s="11" t="s">
        <v>357</v>
      </c>
      <c r="G281" s="11" t="s">
        <v>357</v>
      </c>
      <c r="H281" s="11">
        <v>0</v>
      </c>
      <c r="I281" s="11" t="s">
        <v>357</v>
      </c>
      <c r="J281" s="11" t="s">
        <v>357</v>
      </c>
      <c r="K281" s="15">
        <v>0</v>
      </c>
    </row>
    <row r="282" spans="1:11" x14ac:dyDescent="0.35">
      <c r="A282" t="s">
        <v>303</v>
      </c>
      <c r="B282" s="11" t="s">
        <v>342</v>
      </c>
      <c r="C282" s="11">
        <v>5</v>
      </c>
      <c r="D282" s="15">
        <v>0</v>
      </c>
      <c r="E282" s="11">
        <v>5</v>
      </c>
      <c r="F282" s="11">
        <v>5</v>
      </c>
      <c r="G282" s="11" t="s">
        <v>357</v>
      </c>
      <c r="H282" s="11">
        <v>0</v>
      </c>
      <c r="I282" s="11" t="s">
        <v>357</v>
      </c>
      <c r="J282" s="11" t="s">
        <v>357</v>
      </c>
      <c r="K282" s="15">
        <v>0</v>
      </c>
    </row>
    <row r="283" spans="1:11" x14ac:dyDescent="0.35">
      <c r="A283" t="s">
        <v>303</v>
      </c>
      <c r="B283" s="11" t="s">
        <v>343</v>
      </c>
      <c r="C283" s="11">
        <v>0</v>
      </c>
      <c r="D283" s="15">
        <v>0</v>
      </c>
      <c r="E283" s="11">
        <v>0</v>
      </c>
      <c r="F283" s="11">
        <v>0</v>
      </c>
      <c r="G283" s="11">
        <v>0</v>
      </c>
      <c r="H283" s="11">
        <v>0</v>
      </c>
      <c r="I283" s="15">
        <v>0</v>
      </c>
      <c r="J283" s="15">
        <v>0</v>
      </c>
      <c r="K283" s="15">
        <v>0</v>
      </c>
    </row>
    <row r="284" spans="1:11" x14ac:dyDescent="0.35">
      <c r="A284" t="s">
        <v>303</v>
      </c>
      <c r="B284" s="11" t="s">
        <v>336</v>
      </c>
      <c r="C284" s="11">
        <v>40</v>
      </c>
      <c r="D284" s="15">
        <v>0</v>
      </c>
      <c r="E284" s="11">
        <v>40</v>
      </c>
      <c r="F284" s="11">
        <v>15</v>
      </c>
      <c r="G284" s="11">
        <v>20</v>
      </c>
      <c r="H284" s="11" t="s">
        <v>357</v>
      </c>
      <c r="I284" s="11" t="s">
        <v>357</v>
      </c>
      <c r="J284" s="15">
        <v>0.54</v>
      </c>
      <c r="K284" s="11" t="s">
        <v>357</v>
      </c>
    </row>
    <row r="285" spans="1:11" x14ac:dyDescent="0.35">
      <c r="A285" t="s">
        <v>304</v>
      </c>
      <c r="B285" s="11" t="s">
        <v>337</v>
      </c>
      <c r="C285" s="11">
        <v>5</v>
      </c>
      <c r="D285" s="15">
        <v>0</v>
      </c>
      <c r="E285" s="11">
        <v>5</v>
      </c>
      <c r="F285" s="11" t="s">
        <v>357</v>
      </c>
      <c r="G285" s="11">
        <v>0</v>
      </c>
      <c r="H285" s="11">
        <v>5</v>
      </c>
      <c r="I285" s="11" t="s">
        <v>357</v>
      </c>
      <c r="J285" s="15">
        <v>0</v>
      </c>
      <c r="K285" s="11" t="s">
        <v>357</v>
      </c>
    </row>
    <row r="286" spans="1:11" x14ac:dyDescent="0.35">
      <c r="A286" t="s">
        <v>304</v>
      </c>
      <c r="B286" s="11" t="s">
        <v>338</v>
      </c>
      <c r="C286" s="11">
        <v>10</v>
      </c>
      <c r="D286" s="15">
        <v>0</v>
      </c>
      <c r="E286" s="11">
        <v>10</v>
      </c>
      <c r="F286" s="11">
        <v>0</v>
      </c>
      <c r="G286" s="11">
        <v>0</v>
      </c>
      <c r="H286" s="11">
        <v>10</v>
      </c>
      <c r="I286" s="15">
        <v>0</v>
      </c>
      <c r="J286" s="15">
        <v>0</v>
      </c>
      <c r="K286" s="15">
        <v>1</v>
      </c>
    </row>
    <row r="287" spans="1:11" x14ac:dyDescent="0.35">
      <c r="A287" t="s">
        <v>304</v>
      </c>
      <c r="B287" s="11" t="s">
        <v>339</v>
      </c>
      <c r="C287" s="11" t="s">
        <v>357</v>
      </c>
      <c r="D287" s="11" t="s">
        <v>357</v>
      </c>
      <c r="E287" s="11">
        <v>5</v>
      </c>
      <c r="F287" s="11">
        <v>0</v>
      </c>
      <c r="G287" s="11">
        <v>0</v>
      </c>
      <c r="H287" s="11">
        <v>5</v>
      </c>
      <c r="I287" s="15">
        <v>0</v>
      </c>
      <c r="J287" s="15">
        <v>0</v>
      </c>
      <c r="K287" s="15">
        <v>1</v>
      </c>
    </row>
    <row r="288" spans="1:11" x14ac:dyDescent="0.35">
      <c r="A288" t="s">
        <v>304</v>
      </c>
      <c r="B288" s="11" t="s">
        <v>340</v>
      </c>
      <c r="C288" s="11">
        <v>10</v>
      </c>
      <c r="D288" s="15">
        <v>0</v>
      </c>
      <c r="E288" s="11" t="s">
        <v>357</v>
      </c>
      <c r="F288" s="11">
        <v>0</v>
      </c>
      <c r="G288" s="11">
        <v>0</v>
      </c>
      <c r="H288" s="11" t="s">
        <v>357</v>
      </c>
      <c r="I288" s="15">
        <v>0</v>
      </c>
      <c r="J288" s="15">
        <v>0</v>
      </c>
      <c r="K288" s="15">
        <v>1</v>
      </c>
    </row>
    <row r="289" spans="1:11" x14ac:dyDescent="0.35">
      <c r="A289" t="s">
        <v>304</v>
      </c>
      <c r="B289" s="11" t="s">
        <v>341</v>
      </c>
      <c r="C289" s="11">
        <v>25</v>
      </c>
      <c r="D289" s="15">
        <v>0</v>
      </c>
      <c r="E289" s="11">
        <v>10</v>
      </c>
      <c r="F289" s="11" t="s">
        <v>357</v>
      </c>
      <c r="G289" s="11">
        <v>0</v>
      </c>
      <c r="H289" s="11">
        <v>10</v>
      </c>
      <c r="I289" s="11" t="s">
        <v>357</v>
      </c>
      <c r="J289" s="15">
        <v>0</v>
      </c>
      <c r="K289" s="11" t="s">
        <v>357</v>
      </c>
    </row>
    <row r="290" spans="1:11" x14ac:dyDescent="0.35">
      <c r="A290" t="s">
        <v>304</v>
      </c>
      <c r="B290" s="11" t="s">
        <v>342</v>
      </c>
      <c r="C290" s="11">
        <v>15</v>
      </c>
      <c r="D290" s="15">
        <v>0</v>
      </c>
      <c r="E290" s="11">
        <v>0</v>
      </c>
      <c r="F290" s="11">
        <v>0</v>
      </c>
      <c r="G290" s="11">
        <v>0</v>
      </c>
      <c r="H290" s="11">
        <v>0</v>
      </c>
      <c r="I290" s="15">
        <v>0</v>
      </c>
      <c r="J290" s="15">
        <v>0</v>
      </c>
      <c r="K290" s="15">
        <v>0</v>
      </c>
    </row>
    <row r="291" spans="1:11" x14ac:dyDescent="0.35">
      <c r="A291" t="s">
        <v>304</v>
      </c>
      <c r="B291" s="11" t="s">
        <v>343</v>
      </c>
      <c r="C291" s="11">
        <v>40</v>
      </c>
      <c r="D291" s="15">
        <v>0.01</v>
      </c>
      <c r="E291" s="11" t="s">
        <v>357</v>
      </c>
      <c r="F291" s="11">
        <v>0</v>
      </c>
      <c r="G291" s="11">
        <v>0</v>
      </c>
      <c r="H291" s="11" t="s">
        <v>357</v>
      </c>
      <c r="I291" s="15">
        <v>0</v>
      </c>
      <c r="J291" s="15">
        <v>0</v>
      </c>
      <c r="K291" s="15">
        <v>1</v>
      </c>
    </row>
    <row r="292" spans="1:11" x14ac:dyDescent="0.35">
      <c r="A292" t="s">
        <v>304</v>
      </c>
      <c r="B292" s="11" t="s">
        <v>336</v>
      </c>
      <c r="C292" s="11">
        <v>110</v>
      </c>
      <c r="D292" s="15">
        <v>0</v>
      </c>
      <c r="E292" s="11">
        <v>30</v>
      </c>
      <c r="F292" s="11" t="s">
        <v>357</v>
      </c>
      <c r="G292" s="11">
        <v>0</v>
      </c>
      <c r="H292" s="11">
        <v>25</v>
      </c>
      <c r="I292" s="11" t="s">
        <v>357</v>
      </c>
      <c r="J292" s="15">
        <v>0</v>
      </c>
      <c r="K292" s="11" t="s">
        <v>357</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92"/>
  <sheetViews>
    <sheetView workbookViewId="0"/>
  </sheetViews>
  <sheetFormatPr defaultColWidth="10.6640625" defaultRowHeight="15.5" x14ac:dyDescent="0.35"/>
  <cols>
    <col min="1" max="1" width="29.4140625" customWidth="1"/>
    <col min="2" max="15" width="16.6640625" customWidth="1"/>
  </cols>
  <sheetData>
    <row r="1" spans="1:5" ht="21" x14ac:dyDescent="0.5">
      <c r="A1" s="1" t="s">
        <v>16</v>
      </c>
    </row>
    <row r="2" spans="1:5" x14ac:dyDescent="0.35">
      <c r="A2" t="s">
        <v>62</v>
      </c>
    </row>
    <row r="3" spans="1:5" x14ac:dyDescent="0.35">
      <c r="A3" t="s">
        <v>60</v>
      </c>
    </row>
    <row r="4" spans="1:5" ht="46.5" x14ac:dyDescent="0.35">
      <c r="A4" s="2" t="s">
        <v>268</v>
      </c>
      <c r="B4" s="2" t="s">
        <v>356</v>
      </c>
      <c r="C4" s="2" t="s">
        <v>323</v>
      </c>
      <c r="D4" s="2" t="s">
        <v>324</v>
      </c>
      <c r="E4" s="2" t="s">
        <v>325</v>
      </c>
    </row>
    <row r="5" spans="1:5" x14ac:dyDescent="0.35">
      <c r="A5" t="s">
        <v>176</v>
      </c>
      <c r="B5" s="11" t="s">
        <v>337</v>
      </c>
      <c r="C5" s="11">
        <v>1135</v>
      </c>
      <c r="D5" s="19">
        <v>339900</v>
      </c>
      <c r="E5" s="15">
        <v>1</v>
      </c>
    </row>
    <row r="6" spans="1:5" x14ac:dyDescent="0.35">
      <c r="A6" t="s">
        <v>176</v>
      </c>
      <c r="B6" s="11" t="s">
        <v>338</v>
      </c>
      <c r="C6" s="11">
        <v>2280</v>
      </c>
      <c r="D6" s="19">
        <v>694725</v>
      </c>
      <c r="E6" s="15">
        <v>1</v>
      </c>
    </row>
    <row r="7" spans="1:5" x14ac:dyDescent="0.35">
      <c r="A7" t="s">
        <v>176</v>
      </c>
      <c r="B7" s="11" t="s">
        <v>339</v>
      </c>
      <c r="C7" s="11">
        <v>2380</v>
      </c>
      <c r="D7" s="19">
        <v>732787</v>
      </c>
      <c r="E7" s="15">
        <v>1</v>
      </c>
    </row>
    <row r="8" spans="1:5" x14ac:dyDescent="0.35">
      <c r="A8" t="s">
        <v>176</v>
      </c>
      <c r="B8" s="11" t="s">
        <v>340</v>
      </c>
      <c r="C8" s="11">
        <v>2645</v>
      </c>
      <c r="D8" s="19">
        <v>856341</v>
      </c>
      <c r="E8" s="15">
        <v>1</v>
      </c>
    </row>
    <row r="9" spans="1:5" x14ac:dyDescent="0.35">
      <c r="A9" t="s">
        <v>176</v>
      </c>
      <c r="B9" s="11" t="s">
        <v>341</v>
      </c>
      <c r="C9" s="11">
        <v>3865</v>
      </c>
      <c r="D9" s="19">
        <v>1367534</v>
      </c>
      <c r="E9" s="15">
        <v>1</v>
      </c>
    </row>
    <row r="10" spans="1:5" x14ac:dyDescent="0.35">
      <c r="A10" t="s">
        <v>176</v>
      </c>
      <c r="B10" s="11" t="s">
        <v>342</v>
      </c>
      <c r="C10" s="11">
        <v>4135</v>
      </c>
      <c r="D10" s="19">
        <v>1575377</v>
      </c>
      <c r="E10" s="15">
        <v>1</v>
      </c>
    </row>
    <row r="11" spans="1:5" x14ac:dyDescent="0.35">
      <c r="A11" t="s">
        <v>176</v>
      </c>
      <c r="B11" s="11" t="s">
        <v>343</v>
      </c>
      <c r="C11" s="11">
        <v>2365</v>
      </c>
      <c r="D11" s="19">
        <v>920186</v>
      </c>
      <c r="E11" s="15">
        <v>1</v>
      </c>
    </row>
    <row r="12" spans="1:5" x14ac:dyDescent="0.35">
      <c r="A12" t="s">
        <v>176</v>
      </c>
      <c r="B12" s="11" t="s">
        <v>336</v>
      </c>
      <c r="C12" s="11">
        <v>18805</v>
      </c>
      <c r="D12" s="19">
        <v>6486850</v>
      </c>
      <c r="E12" s="15">
        <v>1</v>
      </c>
    </row>
    <row r="13" spans="1:5" x14ac:dyDescent="0.35">
      <c r="A13" t="s">
        <v>270</v>
      </c>
      <c r="B13" s="11" t="s">
        <v>337</v>
      </c>
      <c r="C13" s="11">
        <v>20</v>
      </c>
      <c r="D13" s="19">
        <v>5400</v>
      </c>
      <c r="E13" s="15">
        <v>0.02</v>
      </c>
    </row>
    <row r="14" spans="1:5" x14ac:dyDescent="0.35">
      <c r="A14" t="s">
        <v>270</v>
      </c>
      <c r="B14" s="11" t="s">
        <v>338</v>
      </c>
      <c r="C14" s="11">
        <v>35</v>
      </c>
      <c r="D14" s="19">
        <v>10668</v>
      </c>
      <c r="E14" s="15">
        <v>0.02</v>
      </c>
    </row>
    <row r="15" spans="1:5" x14ac:dyDescent="0.35">
      <c r="A15" t="s">
        <v>270</v>
      </c>
      <c r="B15" s="11" t="s">
        <v>339</v>
      </c>
      <c r="C15" s="11">
        <v>30</v>
      </c>
      <c r="D15" s="19">
        <v>9855</v>
      </c>
      <c r="E15" s="15">
        <v>0.01</v>
      </c>
    </row>
    <row r="16" spans="1:5" x14ac:dyDescent="0.35">
      <c r="A16" t="s">
        <v>270</v>
      </c>
      <c r="B16" s="11" t="s">
        <v>340</v>
      </c>
      <c r="C16" s="11">
        <v>45</v>
      </c>
      <c r="D16" s="19">
        <v>15297</v>
      </c>
      <c r="E16" s="15">
        <v>0.02</v>
      </c>
    </row>
    <row r="17" spans="1:5" x14ac:dyDescent="0.35">
      <c r="A17" t="s">
        <v>270</v>
      </c>
      <c r="B17" s="11" t="s">
        <v>341</v>
      </c>
      <c r="C17" s="11">
        <v>60</v>
      </c>
      <c r="D17" s="19">
        <v>20530</v>
      </c>
      <c r="E17" s="15">
        <v>0.02</v>
      </c>
    </row>
    <row r="18" spans="1:5" x14ac:dyDescent="0.35">
      <c r="A18" t="s">
        <v>270</v>
      </c>
      <c r="B18" s="11" t="s">
        <v>342</v>
      </c>
      <c r="C18" s="11">
        <v>55</v>
      </c>
      <c r="D18" s="19">
        <v>21370</v>
      </c>
      <c r="E18" s="15">
        <v>0.01</v>
      </c>
    </row>
    <row r="19" spans="1:5" x14ac:dyDescent="0.35">
      <c r="A19" t="s">
        <v>270</v>
      </c>
      <c r="B19" s="11" t="s">
        <v>343</v>
      </c>
      <c r="C19" s="11">
        <v>30</v>
      </c>
      <c r="D19" s="19">
        <v>11272</v>
      </c>
      <c r="E19" s="15">
        <v>0.01</v>
      </c>
    </row>
    <row r="20" spans="1:5" x14ac:dyDescent="0.35">
      <c r="A20" t="s">
        <v>270</v>
      </c>
      <c r="B20" s="11" t="s">
        <v>336</v>
      </c>
      <c r="C20" s="11">
        <v>275</v>
      </c>
      <c r="D20" s="19">
        <v>94391</v>
      </c>
      <c r="E20" s="15">
        <v>0.01</v>
      </c>
    </row>
    <row r="21" spans="1:5" x14ac:dyDescent="0.35">
      <c r="A21" t="s">
        <v>271</v>
      </c>
      <c r="B21" s="11" t="s">
        <v>337</v>
      </c>
      <c r="C21" s="11">
        <v>20</v>
      </c>
      <c r="D21" s="19">
        <v>6600</v>
      </c>
      <c r="E21" s="15">
        <v>0.02</v>
      </c>
    </row>
    <row r="22" spans="1:5" x14ac:dyDescent="0.35">
      <c r="A22" t="s">
        <v>271</v>
      </c>
      <c r="B22" s="11" t="s">
        <v>338</v>
      </c>
      <c r="C22" s="11">
        <v>35</v>
      </c>
      <c r="D22" s="19">
        <v>10679</v>
      </c>
      <c r="E22" s="15">
        <v>0.02</v>
      </c>
    </row>
    <row r="23" spans="1:5" x14ac:dyDescent="0.35">
      <c r="A23" t="s">
        <v>271</v>
      </c>
      <c r="B23" s="11" t="s">
        <v>339</v>
      </c>
      <c r="C23" s="11">
        <v>40</v>
      </c>
      <c r="D23" s="19">
        <v>12933</v>
      </c>
      <c r="E23" s="15">
        <v>0.02</v>
      </c>
    </row>
    <row r="24" spans="1:5" x14ac:dyDescent="0.35">
      <c r="A24" t="s">
        <v>271</v>
      </c>
      <c r="B24" s="11" t="s">
        <v>340</v>
      </c>
      <c r="C24" s="11">
        <v>50</v>
      </c>
      <c r="D24" s="19">
        <v>15932</v>
      </c>
      <c r="E24" s="15">
        <v>0.02</v>
      </c>
    </row>
    <row r="25" spans="1:5" x14ac:dyDescent="0.35">
      <c r="A25" t="s">
        <v>271</v>
      </c>
      <c r="B25" s="11" t="s">
        <v>341</v>
      </c>
      <c r="C25" s="11">
        <v>70</v>
      </c>
      <c r="D25" s="19">
        <v>24912</v>
      </c>
      <c r="E25" s="15">
        <v>0.02</v>
      </c>
    </row>
    <row r="26" spans="1:5" x14ac:dyDescent="0.35">
      <c r="A26" t="s">
        <v>271</v>
      </c>
      <c r="B26" s="11" t="s">
        <v>342</v>
      </c>
      <c r="C26" s="11">
        <v>85</v>
      </c>
      <c r="D26" s="19">
        <v>32090</v>
      </c>
      <c r="E26" s="15">
        <v>0.02</v>
      </c>
    </row>
    <row r="27" spans="1:5" x14ac:dyDescent="0.35">
      <c r="A27" t="s">
        <v>271</v>
      </c>
      <c r="B27" s="11" t="s">
        <v>343</v>
      </c>
      <c r="C27" s="11">
        <v>50</v>
      </c>
      <c r="D27" s="19">
        <v>18641</v>
      </c>
      <c r="E27" s="15">
        <v>0.02</v>
      </c>
    </row>
    <row r="28" spans="1:5" x14ac:dyDescent="0.35">
      <c r="A28" t="s">
        <v>271</v>
      </c>
      <c r="B28" s="11" t="s">
        <v>336</v>
      </c>
      <c r="C28" s="11">
        <v>350</v>
      </c>
      <c r="D28" s="19">
        <v>121786</v>
      </c>
      <c r="E28" s="15">
        <v>0.02</v>
      </c>
    </row>
    <row r="29" spans="1:5" x14ac:dyDescent="0.35">
      <c r="A29" t="s">
        <v>272</v>
      </c>
      <c r="B29" s="11" t="s">
        <v>337</v>
      </c>
      <c r="C29" s="11">
        <v>25</v>
      </c>
      <c r="D29" s="19">
        <v>8100</v>
      </c>
      <c r="E29" s="15">
        <v>0.02</v>
      </c>
    </row>
    <row r="30" spans="1:5" x14ac:dyDescent="0.35">
      <c r="A30" t="s">
        <v>272</v>
      </c>
      <c r="B30" s="11" t="s">
        <v>338</v>
      </c>
      <c r="C30" s="11">
        <v>70</v>
      </c>
      <c r="D30" s="19">
        <v>21026</v>
      </c>
      <c r="E30" s="15">
        <v>0.03</v>
      </c>
    </row>
    <row r="31" spans="1:5" x14ac:dyDescent="0.35">
      <c r="A31" t="s">
        <v>272</v>
      </c>
      <c r="B31" s="11" t="s">
        <v>339</v>
      </c>
      <c r="C31" s="11">
        <v>60</v>
      </c>
      <c r="D31" s="19">
        <v>17861</v>
      </c>
      <c r="E31" s="15">
        <v>0.02</v>
      </c>
    </row>
    <row r="32" spans="1:5" x14ac:dyDescent="0.35">
      <c r="A32" t="s">
        <v>272</v>
      </c>
      <c r="B32" s="11" t="s">
        <v>340</v>
      </c>
      <c r="C32" s="11">
        <v>65</v>
      </c>
      <c r="D32" s="19">
        <v>21664</v>
      </c>
      <c r="E32" s="15">
        <v>0.03</v>
      </c>
    </row>
    <row r="33" spans="1:5" x14ac:dyDescent="0.35">
      <c r="A33" t="s">
        <v>272</v>
      </c>
      <c r="B33" s="11" t="s">
        <v>341</v>
      </c>
      <c r="C33" s="11">
        <v>75</v>
      </c>
      <c r="D33" s="19">
        <v>27165</v>
      </c>
      <c r="E33" s="15">
        <v>0.02</v>
      </c>
    </row>
    <row r="34" spans="1:5" x14ac:dyDescent="0.35">
      <c r="A34" t="s">
        <v>272</v>
      </c>
      <c r="B34" s="11" t="s">
        <v>342</v>
      </c>
      <c r="C34" s="11">
        <v>90</v>
      </c>
      <c r="D34" s="19">
        <v>33360</v>
      </c>
      <c r="E34" s="15">
        <v>0.02</v>
      </c>
    </row>
    <row r="35" spans="1:5" x14ac:dyDescent="0.35">
      <c r="A35" t="s">
        <v>272</v>
      </c>
      <c r="B35" s="11" t="s">
        <v>343</v>
      </c>
      <c r="C35" s="11">
        <v>45</v>
      </c>
      <c r="D35" s="19">
        <v>18303</v>
      </c>
      <c r="E35" s="15">
        <v>0.02</v>
      </c>
    </row>
    <row r="36" spans="1:5" x14ac:dyDescent="0.35">
      <c r="A36" t="s">
        <v>272</v>
      </c>
      <c r="B36" s="11" t="s">
        <v>336</v>
      </c>
      <c r="C36" s="11">
        <v>435</v>
      </c>
      <c r="D36" s="19">
        <v>147479</v>
      </c>
      <c r="E36" s="15">
        <v>0.02</v>
      </c>
    </row>
    <row r="37" spans="1:5" x14ac:dyDescent="0.35">
      <c r="A37" t="s">
        <v>273</v>
      </c>
      <c r="B37" s="11" t="s">
        <v>337</v>
      </c>
      <c r="C37" s="11">
        <v>25</v>
      </c>
      <c r="D37" s="19">
        <v>7200</v>
      </c>
      <c r="E37" s="15">
        <v>0.02</v>
      </c>
    </row>
    <row r="38" spans="1:5" x14ac:dyDescent="0.35">
      <c r="A38" t="s">
        <v>273</v>
      </c>
      <c r="B38" s="11" t="s">
        <v>338</v>
      </c>
      <c r="C38" s="11">
        <v>50</v>
      </c>
      <c r="D38" s="19">
        <v>15840</v>
      </c>
      <c r="E38" s="15">
        <v>0.02</v>
      </c>
    </row>
    <row r="39" spans="1:5" x14ac:dyDescent="0.35">
      <c r="A39" t="s">
        <v>273</v>
      </c>
      <c r="B39" s="11" t="s">
        <v>339</v>
      </c>
      <c r="C39" s="11">
        <v>50</v>
      </c>
      <c r="D39" s="19">
        <v>15389</v>
      </c>
      <c r="E39" s="15">
        <v>0.02</v>
      </c>
    </row>
    <row r="40" spans="1:5" x14ac:dyDescent="0.35">
      <c r="A40" t="s">
        <v>273</v>
      </c>
      <c r="B40" s="11" t="s">
        <v>340</v>
      </c>
      <c r="C40" s="11">
        <v>60</v>
      </c>
      <c r="D40" s="19">
        <v>19377</v>
      </c>
      <c r="E40" s="15">
        <v>0.02</v>
      </c>
    </row>
    <row r="41" spans="1:5" x14ac:dyDescent="0.35">
      <c r="A41" t="s">
        <v>273</v>
      </c>
      <c r="B41" s="11" t="s">
        <v>341</v>
      </c>
      <c r="C41" s="11">
        <v>75</v>
      </c>
      <c r="D41" s="19">
        <v>26317</v>
      </c>
      <c r="E41" s="15">
        <v>0.02</v>
      </c>
    </row>
    <row r="42" spans="1:5" x14ac:dyDescent="0.35">
      <c r="A42" t="s">
        <v>273</v>
      </c>
      <c r="B42" s="11" t="s">
        <v>342</v>
      </c>
      <c r="C42" s="11">
        <v>65</v>
      </c>
      <c r="D42" s="19">
        <v>24440</v>
      </c>
      <c r="E42" s="15">
        <v>0.02</v>
      </c>
    </row>
    <row r="43" spans="1:5" x14ac:dyDescent="0.35">
      <c r="A43" t="s">
        <v>273</v>
      </c>
      <c r="B43" s="11" t="s">
        <v>343</v>
      </c>
      <c r="C43" s="11">
        <v>45</v>
      </c>
      <c r="D43" s="19">
        <v>16722</v>
      </c>
      <c r="E43" s="15">
        <v>0.02</v>
      </c>
    </row>
    <row r="44" spans="1:5" x14ac:dyDescent="0.35">
      <c r="A44" t="s">
        <v>273</v>
      </c>
      <c r="B44" s="11" t="s">
        <v>336</v>
      </c>
      <c r="C44" s="11">
        <v>365</v>
      </c>
      <c r="D44" s="19">
        <v>125285</v>
      </c>
      <c r="E44" s="15">
        <v>0.02</v>
      </c>
    </row>
    <row r="45" spans="1:5" x14ac:dyDescent="0.35">
      <c r="A45" t="s">
        <v>274</v>
      </c>
      <c r="B45" s="11" t="s">
        <v>337</v>
      </c>
      <c r="C45" s="11">
        <v>45</v>
      </c>
      <c r="D45" s="19">
        <v>12900</v>
      </c>
      <c r="E45" s="15">
        <v>0.04</v>
      </c>
    </row>
    <row r="46" spans="1:5" x14ac:dyDescent="0.35">
      <c r="A46" t="s">
        <v>274</v>
      </c>
      <c r="B46" s="11" t="s">
        <v>338</v>
      </c>
      <c r="C46" s="11">
        <v>85</v>
      </c>
      <c r="D46" s="19">
        <v>26208</v>
      </c>
      <c r="E46" s="15">
        <v>0.04</v>
      </c>
    </row>
    <row r="47" spans="1:5" x14ac:dyDescent="0.35">
      <c r="A47" t="s">
        <v>274</v>
      </c>
      <c r="B47" s="11" t="s">
        <v>339</v>
      </c>
      <c r="C47" s="11">
        <v>95</v>
      </c>
      <c r="D47" s="19">
        <v>29866</v>
      </c>
      <c r="E47" s="15">
        <v>0.04</v>
      </c>
    </row>
    <row r="48" spans="1:5" x14ac:dyDescent="0.35">
      <c r="A48" t="s">
        <v>274</v>
      </c>
      <c r="B48" s="11" t="s">
        <v>340</v>
      </c>
      <c r="C48" s="11">
        <v>105</v>
      </c>
      <c r="D48" s="19">
        <v>33349</v>
      </c>
      <c r="E48" s="15">
        <v>0.04</v>
      </c>
    </row>
    <row r="49" spans="1:5" x14ac:dyDescent="0.35">
      <c r="A49" t="s">
        <v>274</v>
      </c>
      <c r="B49" s="11" t="s">
        <v>341</v>
      </c>
      <c r="C49" s="11">
        <v>180</v>
      </c>
      <c r="D49" s="19">
        <v>63696</v>
      </c>
      <c r="E49" s="15">
        <v>0.05</v>
      </c>
    </row>
    <row r="50" spans="1:5" x14ac:dyDescent="0.35">
      <c r="A50" t="s">
        <v>274</v>
      </c>
      <c r="B50" s="11" t="s">
        <v>342</v>
      </c>
      <c r="C50" s="11">
        <v>185</v>
      </c>
      <c r="D50" s="19">
        <v>71207</v>
      </c>
      <c r="E50" s="15">
        <v>0.05</v>
      </c>
    </row>
    <row r="51" spans="1:5" x14ac:dyDescent="0.35">
      <c r="A51" t="s">
        <v>274</v>
      </c>
      <c r="B51" s="11" t="s">
        <v>343</v>
      </c>
      <c r="C51" s="11">
        <v>105</v>
      </c>
      <c r="D51" s="19">
        <v>40417</v>
      </c>
      <c r="E51" s="15">
        <v>0.04</v>
      </c>
    </row>
    <row r="52" spans="1:5" x14ac:dyDescent="0.35">
      <c r="A52" t="s">
        <v>274</v>
      </c>
      <c r="B52" s="11" t="s">
        <v>336</v>
      </c>
      <c r="C52" s="11">
        <v>800</v>
      </c>
      <c r="D52" s="19">
        <v>277643</v>
      </c>
      <c r="E52" s="15">
        <v>0.04</v>
      </c>
    </row>
    <row r="53" spans="1:5" x14ac:dyDescent="0.35">
      <c r="A53" t="s">
        <v>275</v>
      </c>
      <c r="B53" s="11" t="s">
        <v>337</v>
      </c>
      <c r="C53" s="11">
        <v>10</v>
      </c>
      <c r="D53" s="19">
        <v>3000</v>
      </c>
      <c r="E53" s="15">
        <v>0.01</v>
      </c>
    </row>
    <row r="54" spans="1:5" x14ac:dyDescent="0.35">
      <c r="A54" t="s">
        <v>275</v>
      </c>
      <c r="B54" s="11" t="s">
        <v>338</v>
      </c>
      <c r="C54" s="11">
        <v>30</v>
      </c>
      <c r="D54" s="19">
        <v>8533</v>
      </c>
      <c r="E54" s="15">
        <v>0.01</v>
      </c>
    </row>
    <row r="55" spans="1:5" x14ac:dyDescent="0.35">
      <c r="A55" t="s">
        <v>275</v>
      </c>
      <c r="B55" s="11" t="s">
        <v>339</v>
      </c>
      <c r="C55" s="11">
        <v>30</v>
      </c>
      <c r="D55" s="19">
        <v>8930</v>
      </c>
      <c r="E55" s="15">
        <v>0.01</v>
      </c>
    </row>
    <row r="56" spans="1:5" x14ac:dyDescent="0.35">
      <c r="A56" t="s">
        <v>275</v>
      </c>
      <c r="B56" s="11" t="s">
        <v>340</v>
      </c>
      <c r="C56" s="11">
        <v>30</v>
      </c>
      <c r="D56" s="19">
        <v>9744</v>
      </c>
      <c r="E56" s="15">
        <v>0.01</v>
      </c>
    </row>
    <row r="57" spans="1:5" x14ac:dyDescent="0.35">
      <c r="A57" t="s">
        <v>275</v>
      </c>
      <c r="B57" s="11" t="s">
        <v>341</v>
      </c>
      <c r="C57" s="11">
        <v>40</v>
      </c>
      <c r="D57" s="19">
        <v>14122</v>
      </c>
      <c r="E57" s="15">
        <v>0.01</v>
      </c>
    </row>
    <row r="58" spans="1:5" x14ac:dyDescent="0.35">
      <c r="A58" t="s">
        <v>275</v>
      </c>
      <c r="B58" s="11" t="s">
        <v>342</v>
      </c>
      <c r="C58" s="11">
        <v>35</v>
      </c>
      <c r="D58" s="19">
        <v>14126</v>
      </c>
      <c r="E58" s="15">
        <v>0.01</v>
      </c>
    </row>
    <row r="59" spans="1:5" x14ac:dyDescent="0.35">
      <c r="A59" t="s">
        <v>275</v>
      </c>
      <c r="B59" s="11" t="s">
        <v>343</v>
      </c>
      <c r="C59" s="11">
        <v>20</v>
      </c>
      <c r="D59" s="19">
        <v>8560</v>
      </c>
      <c r="E59" s="15">
        <v>0.01</v>
      </c>
    </row>
    <row r="60" spans="1:5" x14ac:dyDescent="0.35">
      <c r="A60" t="s">
        <v>275</v>
      </c>
      <c r="B60" s="11" t="s">
        <v>336</v>
      </c>
      <c r="C60" s="11">
        <v>195</v>
      </c>
      <c r="D60" s="19">
        <v>67015</v>
      </c>
      <c r="E60" s="15">
        <v>0.01</v>
      </c>
    </row>
    <row r="61" spans="1:5" x14ac:dyDescent="0.35">
      <c r="A61" t="s">
        <v>276</v>
      </c>
      <c r="B61" s="11" t="s">
        <v>337</v>
      </c>
      <c r="C61" s="11">
        <v>40</v>
      </c>
      <c r="D61" s="19">
        <v>12000</v>
      </c>
      <c r="E61" s="15">
        <v>0.04</v>
      </c>
    </row>
    <row r="62" spans="1:5" x14ac:dyDescent="0.35">
      <c r="A62" t="s">
        <v>276</v>
      </c>
      <c r="B62" s="11" t="s">
        <v>338</v>
      </c>
      <c r="C62" s="11">
        <v>70</v>
      </c>
      <c r="D62" s="19">
        <v>20726</v>
      </c>
      <c r="E62" s="15">
        <v>0.03</v>
      </c>
    </row>
    <row r="63" spans="1:5" x14ac:dyDescent="0.35">
      <c r="A63" t="s">
        <v>276</v>
      </c>
      <c r="B63" s="11" t="s">
        <v>339</v>
      </c>
      <c r="C63" s="11">
        <v>85</v>
      </c>
      <c r="D63" s="19">
        <v>26779</v>
      </c>
      <c r="E63" s="15">
        <v>0.04</v>
      </c>
    </row>
    <row r="64" spans="1:5" x14ac:dyDescent="0.35">
      <c r="A64" t="s">
        <v>276</v>
      </c>
      <c r="B64" s="11" t="s">
        <v>340</v>
      </c>
      <c r="C64" s="11">
        <v>95</v>
      </c>
      <c r="D64" s="19">
        <v>30884</v>
      </c>
      <c r="E64" s="15">
        <v>0.04</v>
      </c>
    </row>
    <row r="65" spans="1:5" x14ac:dyDescent="0.35">
      <c r="A65" t="s">
        <v>276</v>
      </c>
      <c r="B65" s="11" t="s">
        <v>341</v>
      </c>
      <c r="C65" s="11">
        <v>155</v>
      </c>
      <c r="D65" s="19">
        <v>54576</v>
      </c>
      <c r="E65" s="15">
        <v>0.04</v>
      </c>
    </row>
    <row r="66" spans="1:5" x14ac:dyDescent="0.35">
      <c r="A66" t="s">
        <v>276</v>
      </c>
      <c r="B66" s="11" t="s">
        <v>342</v>
      </c>
      <c r="C66" s="11">
        <v>155</v>
      </c>
      <c r="D66" s="19">
        <v>59791</v>
      </c>
      <c r="E66" s="15">
        <v>0.04</v>
      </c>
    </row>
    <row r="67" spans="1:5" x14ac:dyDescent="0.35">
      <c r="A67" t="s">
        <v>276</v>
      </c>
      <c r="B67" s="11" t="s">
        <v>343</v>
      </c>
      <c r="C67" s="11">
        <v>65</v>
      </c>
      <c r="D67" s="19">
        <v>26069</v>
      </c>
      <c r="E67" s="15">
        <v>0.03</v>
      </c>
    </row>
    <row r="68" spans="1:5" x14ac:dyDescent="0.35">
      <c r="A68" t="s">
        <v>276</v>
      </c>
      <c r="B68" s="11" t="s">
        <v>336</v>
      </c>
      <c r="C68" s="11">
        <v>670</v>
      </c>
      <c r="D68" s="19">
        <v>230824</v>
      </c>
      <c r="E68" s="15">
        <v>0.04</v>
      </c>
    </row>
    <row r="69" spans="1:5" x14ac:dyDescent="0.35">
      <c r="A69" t="s">
        <v>277</v>
      </c>
      <c r="B69" s="11" t="s">
        <v>337</v>
      </c>
      <c r="C69" s="11">
        <v>40</v>
      </c>
      <c r="D69" s="19">
        <v>12600</v>
      </c>
      <c r="E69" s="15">
        <v>0.04</v>
      </c>
    </row>
    <row r="70" spans="1:5" x14ac:dyDescent="0.35">
      <c r="A70" t="s">
        <v>277</v>
      </c>
      <c r="B70" s="11" t="s">
        <v>338</v>
      </c>
      <c r="C70" s="11">
        <v>80</v>
      </c>
      <c r="D70" s="19">
        <v>24362</v>
      </c>
      <c r="E70" s="15">
        <v>0.04</v>
      </c>
    </row>
    <row r="71" spans="1:5" x14ac:dyDescent="0.35">
      <c r="A71" t="s">
        <v>277</v>
      </c>
      <c r="B71" s="11" t="s">
        <v>339</v>
      </c>
      <c r="C71" s="11">
        <v>100</v>
      </c>
      <c r="D71" s="19">
        <v>30482</v>
      </c>
      <c r="E71" s="15">
        <v>0.04</v>
      </c>
    </row>
    <row r="72" spans="1:5" x14ac:dyDescent="0.35">
      <c r="A72" t="s">
        <v>277</v>
      </c>
      <c r="B72" s="11" t="s">
        <v>340</v>
      </c>
      <c r="C72" s="11">
        <v>115</v>
      </c>
      <c r="D72" s="19">
        <v>36831</v>
      </c>
      <c r="E72" s="15">
        <v>0.04</v>
      </c>
    </row>
    <row r="73" spans="1:5" x14ac:dyDescent="0.35">
      <c r="A73" t="s">
        <v>277</v>
      </c>
      <c r="B73" s="11" t="s">
        <v>341</v>
      </c>
      <c r="C73" s="11">
        <v>165</v>
      </c>
      <c r="D73" s="19">
        <v>57501</v>
      </c>
      <c r="E73" s="15">
        <v>0.04</v>
      </c>
    </row>
    <row r="74" spans="1:5" x14ac:dyDescent="0.35">
      <c r="A74" t="s">
        <v>277</v>
      </c>
      <c r="B74" s="11" t="s">
        <v>342</v>
      </c>
      <c r="C74" s="11">
        <v>180</v>
      </c>
      <c r="D74" s="19">
        <v>68992</v>
      </c>
      <c r="E74" s="15">
        <v>0.04</v>
      </c>
    </row>
    <row r="75" spans="1:5" x14ac:dyDescent="0.35">
      <c r="A75" t="s">
        <v>277</v>
      </c>
      <c r="B75" s="11" t="s">
        <v>343</v>
      </c>
      <c r="C75" s="11">
        <v>100</v>
      </c>
      <c r="D75" s="19">
        <v>39676</v>
      </c>
      <c r="E75" s="15">
        <v>0.04</v>
      </c>
    </row>
    <row r="76" spans="1:5" x14ac:dyDescent="0.35">
      <c r="A76" t="s">
        <v>277</v>
      </c>
      <c r="B76" s="11" t="s">
        <v>336</v>
      </c>
      <c r="C76" s="11">
        <v>780</v>
      </c>
      <c r="D76" s="19">
        <v>270444</v>
      </c>
      <c r="E76" s="15">
        <v>0.04</v>
      </c>
    </row>
    <row r="77" spans="1:5" x14ac:dyDescent="0.35">
      <c r="A77" t="s">
        <v>278</v>
      </c>
      <c r="B77" s="11" t="s">
        <v>337</v>
      </c>
      <c r="C77" s="11">
        <v>45</v>
      </c>
      <c r="D77" s="19">
        <v>12900</v>
      </c>
      <c r="E77" s="15">
        <v>0.04</v>
      </c>
    </row>
    <row r="78" spans="1:5" x14ac:dyDescent="0.35">
      <c r="A78" t="s">
        <v>278</v>
      </c>
      <c r="B78" s="11" t="s">
        <v>338</v>
      </c>
      <c r="C78" s="11">
        <v>80</v>
      </c>
      <c r="D78" s="19">
        <v>24062</v>
      </c>
      <c r="E78" s="15">
        <v>0.03</v>
      </c>
    </row>
    <row r="79" spans="1:5" x14ac:dyDescent="0.35">
      <c r="A79" t="s">
        <v>278</v>
      </c>
      <c r="B79" s="11" t="s">
        <v>339</v>
      </c>
      <c r="C79" s="11">
        <v>70</v>
      </c>
      <c r="D79" s="19">
        <v>20933</v>
      </c>
      <c r="E79" s="15">
        <v>0.03</v>
      </c>
    </row>
    <row r="80" spans="1:5" x14ac:dyDescent="0.35">
      <c r="A80" t="s">
        <v>278</v>
      </c>
      <c r="B80" s="11" t="s">
        <v>340</v>
      </c>
      <c r="C80" s="11">
        <v>90</v>
      </c>
      <c r="D80" s="19">
        <v>28665</v>
      </c>
      <c r="E80" s="15">
        <v>0.03</v>
      </c>
    </row>
    <row r="81" spans="1:5" x14ac:dyDescent="0.35">
      <c r="A81" t="s">
        <v>278</v>
      </c>
      <c r="B81" s="11" t="s">
        <v>341</v>
      </c>
      <c r="C81" s="11">
        <v>140</v>
      </c>
      <c r="D81" s="19">
        <v>49592</v>
      </c>
      <c r="E81" s="15">
        <v>0.04</v>
      </c>
    </row>
    <row r="82" spans="1:5" x14ac:dyDescent="0.35">
      <c r="A82" t="s">
        <v>278</v>
      </c>
      <c r="B82" s="11" t="s">
        <v>342</v>
      </c>
      <c r="C82" s="11">
        <v>135</v>
      </c>
      <c r="D82" s="19">
        <v>51037</v>
      </c>
      <c r="E82" s="15">
        <v>0.03</v>
      </c>
    </row>
    <row r="83" spans="1:5" x14ac:dyDescent="0.35">
      <c r="A83" t="s">
        <v>278</v>
      </c>
      <c r="B83" s="11" t="s">
        <v>343</v>
      </c>
      <c r="C83" s="11">
        <v>85</v>
      </c>
      <c r="D83" s="19">
        <v>32607</v>
      </c>
      <c r="E83" s="15">
        <v>0.04</v>
      </c>
    </row>
    <row r="84" spans="1:5" x14ac:dyDescent="0.35">
      <c r="A84" t="s">
        <v>278</v>
      </c>
      <c r="B84" s="11" t="s">
        <v>336</v>
      </c>
      <c r="C84" s="11">
        <v>635</v>
      </c>
      <c r="D84" s="19">
        <v>219796</v>
      </c>
      <c r="E84" s="15">
        <v>0.03</v>
      </c>
    </row>
    <row r="85" spans="1:5" x14ac:dyDescent="0.35">
      <c r="A85" t="s">
        <v>279</v>
      </c>
      <c r="B85" s="11" t="s">
        <v>337</v>
      </c>
      <c r="C85" s="11">
        <v>35</v>
      </c>
      <c r="D85" s="19">
        <v>9900</v>
      </c>
      <c r="E85" s="15">
        <v>0.03</v>
      </c>
    </row>
    <row r="86" spans="1:5" x14ac:dyDescent="0.35">
      <c r="A86" t="s">
        <v>279</v>
      </c>
      <c r="B86" s="11" t="s">
        <v>338</v>
      </c>
      <c r="C86" s="11">
        <v>60</v>
      </c>
      <c r="D86" s="19">
        <v>17665</v>
      </c>
      <c r="E86" s="15">
        <v>0.03</v>
      </c>
    </row>
    <row r="87" spans="1:5" x14ac:dyDescent="0.35">
      <c r="A87" t="s">
        <v>279</v>
      </c>
      <c r="B87" s="11" t="s">
        <v>339</v>
      </c>
      <c r="C87" s="11">
        <v>50</v>
      </c>
      <c r="D87" s="19">
        <v>15700</v>
      </c>
      <c r="E87" s="15">
        <v>0.02</v>
      </c>
    </row>
    <row r="88" spans="1:5" x14ac:dyDescent="0.35">
      <c r="A88" t="s">
        <v>279</v>
      </c>
      <c r="B88" s="11" t="s">
        <v>340</v>
      </c>
      <c r="C88" s="11">
        <v>50</v>
      </c>
      <c r="D88" s="19">
        <v>16522</v>
      </c>
      <c r="E88" s="15">
        <v>0.02</v>
      </c>
    </row>
    <row r="89" spans="1:5" x14ac:dyDescent="0.35">
      <c r="A89" t="s">
        <v>279</v>
      </c>
      <c r="B89" s="11" t="s">
        <v>341</v>
      </c>
      <c r="C89" s="11">
        <v>75</v>
      </c>
      <c r="D89" s="19">
        <v>26479</v>
      </c>
      <c r="E89" s="15">
        <v>0.02</v>
      </c>
    </row>
    <row r="90" spans="1:5" x14ac:dyDescent="0.35">
      <c r="A90" t="s">
        <v>279</v>
      </c>
      <c r="B90" s="11" t="s">
        <v>342</v>
      </c>
      <c r="C90" s="11">
        <v>75</v>
      </c>
      <c r="D90" s="19">
        <v>28564</v>
      </c>
      <c r="E90" s="15">
        <v>0.02</v>
      </c>
    </row>
    <row r="91" spans="1:5" x14ac:dyDescent="0.35">
      <c r="A91" t="s">
        <v>279</v>
      </c>
      <c r="B91" s="11" t="s">
        <v>343</v>
      </c>
      <c r="C91" s="11">
        <v>55</v>
      </c>
      <c r="D91" s="19">
        <v>20592</v>
      </c>
      <c r="E91" s="15">
        <v>0.02</v>
      </c>
    </row>
    <row r="92" spans="1:5" x14ac:dyDescent="0.35">
      <c r="A92" t="s">
        <v>279</v>
      </c>
      <c r="B92" s="11" t="s">
        <v>336</v>
      </c>
      <c r="C92" s="11">
        <v>395</v>
      </c>
      <c r="D92" s="19">
        <v>135422</v>
      </c>
      <c r="E92" s="15">
        <v>0.02</v>
      </c>
    </row>
    <row r="93" spans="1:5" x14ac:dyDescent="0.35">
      <c r="A93" t="s">
        <v>280</v>
      </c>
      <c r="B93" s="11" t="s">
        <v>337</v>
      </c>
      <c r="C93" s="11">
        <v>10</v>
      </c>
      <c r="D93" s="19">
        <v>3600</v>
      </c>
      <c r="E93" s="15">
        <v>0.01</v>
      </c>
    </row>
    <row r="94" spans="1:5" x14ac:dyDescent="0.35">
      <c r="A94" t="s">
        <v>280</v>
      </c>
      <c r="B94" s="11" t="s">
        <v>338</v>
      </c>
      <c r="C94" s="11">
        <v>25</v>
      </c>
      <c r="D94" s="19">
        <v>8228</v>
      </c>
      <c r="E94" s="15">
        <v>0.01</v>
      </c>
    </row>
    <row r="95" spans="1:5" x14ac:dyDescent="0.35">
      <c r="A95" t="s">
        <v>280</v>
      </c>
      <c r="B95" s="11" t="s">
        <v>339</v>
      </c>
      <c r="C95" s="11">
        <v>35</v>
      </c>
      <c r="D95" s="19">
        <v>10157</v>
      </c>
      <c r="E95" s="15">
        <v>0.01</v>
      </c>
    </row>
    <row r="96" spans="1:5" x14ac:dyDescent="0.35">
      <c r="A96" t="s">
        <v>280</v>
      </c>
      <c r="B96" s="11" t="s">
        <v>340</v>
      </c>
      <c r="C96" s="11">
        <v>50</v>
      </c>
      <c r="D96" s="19">
        <v>15494</v>
      </c>
      <c r="E96" s="15">
        <v>0.02</v>
      </c>
    </row>
    <row r="97" spans="1:5" x14ac:dyDescent="0.35">
      <c r="A97" t="s">
        <v>280</v>
      </c>
      <c r="B97" s="11" t="s">
        <v>341</v>
      </c>
      <c r="C97" s="11">
        <v>60</v>
      </c>
      <c r="D97" s="19">
        <v>21609</v>
      </c>
      <c r="E97" s="15">
        <v>0.02</v>
      </c>
    </row>
    <row r="98" spans="1:5" x14ac:dyDescent="0.35">
      <c r="A98" t="s">
        <v>280</v>
      </c>
      <c r="B98" s="11" t="s">
        <v>342</v>
      </c>
      <c r="C98" s="11">
        <v>75</v>
      </c>
      <c r="D98" s="19">
        <v>28613</v>
      </c>
      <c r="E98" s="15">
        <v>0.02</v>
      </c>
    </row>
    <row r="99" spans="1:5" x14ac:dyDescent="0.35">
      <c r="A99" t="s">
        <v>280</v>
      </c>
      <c r="B99" s="11" t="s">
        <v>343</v>
      </c>
      <c r="C99" s="11">
        <v>40</v>
      </c>
      <c r="D99" s="19">
        <v>16313</v>
      </c>
      <c r="E99" s="15">
        <v>0.02</v>
      </c>
    </row>
    <row r="100" spans="1:5" x14ac:dyDescent="0.35">
      <c r="A100" t="s">
        <v>280</v>
      </c>
      <c r="B100" s="11" t="s">
        <v>336</v>
      </c>
      <c r="C100" s="11">
        <v>300</v>
      </c>
      <c r="D100" s="19">
        <v>104012</v>
      </c>
      <c r="E100" s="15">
        <v>0.02</v>
      </c>
    </row>
    <row r="101" spans="1:5" x14ac:dyDescent="0.35">
      <c r="A101" t="s">
        <v>281</v>
      </c>
      <c r="B101" s="11" t="s">
        <v>337</v>
      </c>
      <c r="C101" s="11">
        <v>35</v>
      </c>
      <c r="D101" s="19">
        <v>9900</v>
      </c>
      <c r="E101" s="15">
        <v>0.03</v>
      </c>
    </row>
    <row r="102" spans="1:5" x14ac:dyDescent="0.35">
      <c r="A102" t="s">
        <v>281</v>
      </c>
      <c r="B102" s="11" t="s">
        <v>338</v>
      </c>
      <c r="C102" s="11">
        <v>50</v>
      </c>
      <c r="D102" s="19">
        <v>14635</v>
      </c>
      <c r="E102" s="15">
        <v>0.02</v>
      </c>
    </row>
    <row r="103" spans="1:5" x14ac:dyDescent="0.35">
      <c r="A103" t="s">
        <v>281</v>
      </c>
      <c r="B103" s="11" t="s">
        <v>339</v>
      </c>
      <c r="C103" s="11">
        <v>45</v>
      </c>
      <c r="D103" s="19">
        <v>14157</v>
      </c>
      <c r="E103" s="15">
        <v>0.02</v>
      </c>
    </row>
    <row r="104" spans="1:5" x14ac:dyDescent="0.35">
      <c r="A104" t="s">
        <v>281</v>
      </c>
      <c r="B104" s="11" t="s">
        <v>340</v>
      </c>
      <c r="C104" s="11">
        <v>60</v>
      </c>
      <c r="D104" s="19">
        <v>18650</v>
      </c>
      <c r="E104" s="15">
        <v>0.02</v>
      </c>
    </row>
    <row r="105" spans="1:5" x14ac:dyDescent="0.35">
      <c r="A105" t="s">
        <v>281</v>
      </c>
      <c r="B105" s="11" t="s">
        <v>341</v>
      </c>
      <c r="C105" s="11">
        <v>85</v>
      </c>
      <c r="D105" s="19">
        <v>29257</v>
      </c>
      <c r="E105" s="15">
        <v>0.02</v>
      </c>
    </row>
    <row r="106" spans="1:5" x14ac:dyDescent="0.35">
      <c r="A106" t="s">
        <v>281</v>
      </c>
      <c r="B106" s="11" t="s">
        <v>342</v>
      </c>
      <c r="C106" s="11">
        <v>105</v>
      </c>
      <c r="D106" s="19">
        <v>39261</v>
      </c>
      <c r="E106" s="15">
        <v>0.02</v>
      </c>
    </row>
    <row r="107" spans="1:5" x14ac:dyDescent="0.35">
      <c r="A107" t="s">
        <v>281</v>
      </c>
      <c r="B107" s="11" t="s">
        <v>343</v>
      </c>
      <c r="C107" s="11">
        <v>50</v>
      </c>
      <c r="D107" s="19">
        <v>18680</v>
      </c>
      <c r="E107" s="15">
        <v>0.02</v>
      </c>
    </row>
    <row r="108" spans="1:5" x14ac:dyDescent="0.35">
      <c r="A108" t="s">
        <v>281</v>
      </c>
      <c r="B108" s="11" t="s">
        <v>336</v>
      </c>
      <c r="C108" s="11">
        <v>420</v>
      </c>
      <c r="D108" s="19">
        <v>144539</v>
      </c>
      <c r="E108" s="15">
        <v>0.02</v>
      </c>
    </row>
    <row r="109" spans="1:5" x14ac:dyDescent="0.35">
      <c r="A109" t="s">
        <v>282</v>
      </c>
      <c r="B109" s="11" t="s">
        <v>337</v>
      </c>
      <c r="C109" s="11">
        <v>35</v>
      </c>
      <c r="D109" s="19">
        <v>10500</v>
      </c>
      <c r="E109" s="15">
        <v>0.03</v>
      </c>
    </row>
    <row r="110" spans="1:5" x14ac:dyDescent="0.35">
      <c r="A110" t="s">
        <v>282</v>
      </c>
      <c r="B110" s="11" t="s">
        <v>338</v>
      </c>
      <c r="C110" s="11">
        <v>60</v>
      </c>
      <c r="D110" s="19">
        <v>18586</v>
      </c>
      <c r="E110" s="15">
        <v>0.03</v>
      </c>
    </row>
    <row r="111" spans="1:5" x14ac:dyDescent="0.35">
      <c r="A111" t="s">
        <v>282</v>
      </c>
      <c r="B111" s="11" t="s">
        <v>339</v>
      </c>
      <c r="C111" s="11">
        <v>75</v>
      </c>
      <c r="D111" s="19">
        <v>22776</v>
      </c>
      <c r="E111" s="15">
        <v>0.03</v>
      </c>
    </row>
    <row r="112" spans="1:5" x14ac:dyDescent="0.35">
      <c r="A112" t="s">
        <v>282</v>
      </c>
      <c r="B112" s="11" t="s">
        <v>340</v>
      </c>
      <c r="C112" s="11">
        <v>85</v>
      </c>
      <c r="D112" s="19">
        <v>27543</v>
      </c>
      <c r="E112" s="15">
        <v>0.03</v>
      </c>
    </row>
    <row r="113" spans="1:5" x14ac:dyDescent="0.35">
      <c r="A113" t="s">
        <v>282</v>
      </c>
      <c r="B113" s="11" t="s">
        <v>341</v>
      </c>
      <c r="C113" s="11">
        <v>125</v>
      </c>
      <c r="D113" s="19">
        <v>44851</v>
      </c>
      <c r="E113" s="15">
        <v>0.03</v>
      </c>
    </row>
    <row r="114" spans="1:5" x14ac:dyDescent="0.35">
      <c r="A114" t="s">
        <v>282</v>
      </c>
      <c r="B114" s="11" t="s">
        <v>342</v>
      </c>
      <c r="C114" s="11">
        <v>125</v>
      </c>
      <c r="D114" s="19">
        <v>47583</v>
      </c>
      <c r="E114" s="15">
        <v>0.03</v>
      </c>
    </row>
    <row r="115" spans="1:5" x14ac:dyDescent="0.35">
      <c r="A115" t="s">
        <v>282</v>
      </c>
      <c r="B115" s="11" t="s">
        <v>343</v>
      </c>
      <c r="C115" s="11">
        <v>85</v>
      </c>
      <c r="D115" s="19">
        <v>33368</v>
      </c>
      <c r="E115" s="15">
        <v>0.04</v>
      </c>
    </row>
    <row r="116" spans="1:5" x14ac:dyDescent="0.35">
      <c r="A116" t="s">
        <v>282</v>
      </c>
      <c r="B116" s="11" t="s">
        <v>336</v>
      </c>
      <c r="C116" s="11">
        <v>595</v>
      </c>
      <c r="D116" s="19">
        <v>205207</v>
      </c>
      <c r="E116" s="15">
        <v>0.03</v>
      </c>
    </row>
    <row r="117" spans="1:5" x14ac:dyDescent="0.35">
      <c r="A117" t="s">
        <v>283</v>
      </c>
      <c r="B117" s="11" t="s">
        <v>337</v>
      </c>
      <c r="C117" s="11">
        <v>65</v>
      </c>
      <c r="D117" s="19">
        <v>19200</v>
      </c>
      <c r="E117" s="15">
        <v>0.06</v>
      </c>
    </row>
    <row r="118" spans="1:5" x14ac:dyDescent="0.35">
      <c r="A118" t="s">
        <v>283</v>
      </c>
      <c r="B118" s="11" t="s">
        <v>338</v>
      </c>
      <c r="C118" s="11">
        <v>150</v>
      </c>
      <c r="D118" s="19">
        <v>45399</v>
      </c>
      <c r="E118" s="15">
        <v>7.0000000000000007E-2</v>
      </c>
    </row>
    <row r="119" spans="1:5" x14ac:dyDescent="0.35">
      <c r="A119" t="s">
        <v>283</v>
      </c>
      <c r="B119" s="11" t="s">
        <v>339</v>
      </c>
      <c r="C119" s="11">
        <v>175</v>
      </c>
      <c r="D119" s="19">
        <v>54506</v>
      </c>
      <c r="E119" s="15">
        <v>7.0000000000000007E-2</v>
      </c>
    </row>
    <row r="120" spans="1:5" x14ac:dyDescent="0.35">
      <c r="A120" t="s">
        <v>283</v>
      </c>
      <c r="B120" s="11" t="s">
        <v>340</v>
      </c>
      <c r="C120" s="11">
        <v>195</v>
      </c>
      <c r="D120" s="19">
        <v>62815</v>
      </c>
      <c r="E120" s="15">
        <v>7.0000000000000007E-2</v>
      </c>
    </row>
    <row r="121" spans="1:5" x14ac:dyDescent="0.35">
      <c r="A121" t="s">
        <v>283</v>
      </c>
      <c r="B121" s="11" t="s">
        <v>341</v>
      </c>
      <c r="C121" s="11">
        <v>275</v>
      </c>
      <c r="D121" s="19">
        <v>98138</v>
      </c>
      <c r="E121" s="15">
        <v>7.0000000000000007E-2</v>
      </c>
    </row>
    <row r="122" spans="1:5" x14ac:dyDescent="0.35">
      <c r="A122" t="s">
        <v>283</v>
      </c>
      <c r="B122" s="11" t="s">
        <v>342</v>
      </c>
      <c r="C122" s="11">
        <v>300</v>
      </c>
      <c r="D122" s="19">
        <v>113562</v>
      </c>
      <c r="E122" s="15">
        <v>7.0000000000000007E-2</v>
      </c>
    </row>
    <row r="123" spans="1:5" x14ac:dyDescent="0.35">
      <c r="A123" t="s">
        <v>283</v>
      </c>
      <c r="B123" s="11" t="s">
        <v>343</v>
      </c>
      <c r="C123" s="11">
        <v>165</v>
      </c>
      <c r="D123" s="19">
        <v>63383</v>
      </c>
      <c r="E123" s="15">
        <v>7.0000000000000007E-2</v>
      </c>
    </row>
    <row r="124" spans="1:5" x14ac:dyDescent="0.35">
      <c r="A124" t="s">
        <v>283</v>
      </c>
      <c r="B124" s="11" t="s">
        <v>336</v>
      </c>
      <c r="C124" s="11">
        <v>1320</v>
      </c>
      <c r="D124" s="19">
        <v>457003</v>
      </c>
      <c r="E124" s="15">
        <v>7.0000000000000007E-2</v>
      </c>
    </row>
    <row r="125" spans="1:5" x14ac:dyDescent="0.35">
      <c r="A125" t="s">
        <v>284</v>
      </c>
      <c r="B125" s="11" t="s">
        <v>337</v>
      </c>
      <c r="C125" s="11">
        <v>150</v>
      </c>
      <c r="D125" s="19">
        <v>45000</v>
      </c>
      <c r="E125" s="15">
        <v>0.13</v>
      </c>
    </row>
    <row r="126" spans="1:5" x14ac:dyDescent="0.35">
      <c r="A126" t="s">
        <v>284</v>
      </c>
      <c r="B126" s="11" t="s">
        <v>338</v>
      </c>
      <c r="C126" s="11">
        <v>335</v>
      </c>
      <c r="D126" s="19">
        <v>102071</v>
      </c>
      <c r="E126" s="15">
        <v>0.15</v>
      </c>
    </row>
    <row r="127" spans="1:5" x14ac:dyDescent="0.35">
      <c r="A127" t="s">
        <v>284</v>
      </c>
      <c r="B127" s="11" t="s">
        <v>339</v>
      </c>
      <c r="C127" s="11">
        <v>370</v>
      </c>
      <c r="D127" s="19">
        <v>114543</v>
      </c>
      <c r="E127" s="15">
        <v>0.16</v>
      </c>
    </row>
    <row r="128" spans="1:5" x14ac:dyDescent="0.35">
      <c r="A128" t="s">
        <v>284</v>
      </c>
      <c r="B128" s="11" t="s">
        <v>340</v>
      </c>
      <c r="C128" s="11">
        <v>405</v>
      </c>
      <c r="D128" s="19">
        <v>130875</v>
      </c>
      <c r="E128" s="15">
        <v>0.15</v>
      </c>
    </row>
    <row r="129" spans="1:5" x14ac:dyDescent="0.35">
      <c r="A129" t="s">
        <v>284</v>
      </c>
      <c r="B129" s="11" t="s">
        <v>341</v>
      </c>
      <c r="C129" s="11">
        <v>590</v>
      </c>
      <c r="D129" s="19">
        <v>208501</v>
      </c>
      <c r="E129" s="15">
        <v>0.15</v>
      </c>
    </row>
    <row r="130" spans="1:5" x14ac:dyDescent="0.35">
      <c r="A130" t="s">
        <v>284</v>
      </c>
      <c r="B130" s="11" t="s">
        <v>342</v>
      </c>
      <c r="C130" s="11">
        <v>625</v>
      </c>
      <c r="D130" s="19">
        <v>238604</v>
      </c>
      <c r="E130" s="15">
        <v>0.15</v>
      </c>
    </row>
    <row r="131" spans="1:5" x14ac:dyDescent="0.35">
      <c r="A131" t="s">
        <v>284</v>
      </c>
      <c r="B131" s="11" t="s">
        <v>343</v>
      </c>
      <c r="C131" s="11">
        <v>355</v>
      </c>
      <c r="D131" s="19">
        <v>137162</v>
      </c>
      <c r="E131" s="15">
        <v>0.15</v>
      </c>
    </row>
    <row r="132" spans="1:5" x14ac:dyDescent="0.35">
      <c r="A132" t="s">
        <v>284</v>
      </c>
      <c r="B132" s="11" t="s">
        <v>336</v>
      </c>
      <c r="C132" s="11">
        <v>2830</v>
      </c>
      <c r="D132" s="19">
        <v>976756</v>
      </c>
      <c r="E132" s="15">
        <v>0.15</v>
      </c>
    </row>
    <row r="133" spans="1:5" x14ac:dyDescent="0.35">
      <c r="A133" t="s">
        <v>285</v>
      </c>
      <c r="B133" s="11" t="s">
        <v>337</v>
      </c>
      <c r="C133" s="11">
        <v>40</v>
      </c>
      <c r="D133" s="19">
        <v>12000</v>
      </c>
      <c r="E133" s="15">
        <v>0.04</v>
      </c>
    </row>
    <row r="134" spans="1:5" x14ac:dyDescent="0.35">
      <c r="A134" t="s">
        <v>285</v>
      </c>
      <c r="B134" s="11" t="s">
        <v>338</v>
      </c>
      <c r="C134" s="11">
        <v>90</v>
      </c>
      <c r="D134" s="19">
        <v>28049</v>
      </c>
      <c r="E134" s="15">
        <v>0.04</v>
      </c>
    </row>
    <row r="135" spans="1:5" x14ac:dyDescent="0.35">
      <c r="A135" t="s">
        <v>285</v>
      </c>
      <c r="B135" s="11" t="s">
        <v>339</v>
      </c>
      <c r="C135" s="11">
        <v>80</v>
      </c>
      <c r="D135" s="19">
        <v>25265</v>
      </c>
      <c r="E135" s="15">
        <v>0.03</v>
      </c>
    </row>
    <row r="136" spans="1:5" x14ac:dyDescent="0.35">
      <c r="A136" t="s">
        <v>285</v>
      </c>
      <c r="B136" s="11" t="s">
        <v>340</v>
      </c>
      <c r="C136" s="11">
        <v>90</v>
      </c>
      <c r="D136" s="19">
        <v>29663</v>
      </c>
      <c r="E136" s="15">
        <v>0.03</v>
      </c>
    </row>
    <row r="137" spans="1:5" x14ac:dyDescent="0.35">
      <c r="A137" t="s">
        <v>285</v>
      </c>
      <c r="B137" s="11" t="s">
        <v>341</v>
      </c>
      <c r="C137" s="11">
        <v>115</v>
      </c>
      <c r="D137" s="19">
        <v>40469</v>
      </c>
      <c r="E137" s="15">
        <v>0.03</v>
      </c>
    </row>
    <row r="138" spans="1:5" x14ac:dyDescent="0.35">
      <c r="A138" t="s">
        <v>285</v>
      </c>
      <c r="B138" s="11" t="s">
        <v>342</v>
      </c>
      <c r="C138" s="11">
        <v>120</v>
      </c>
      <c r="D138" s="19">
        <v>45700</v>
      </c>
      <c r="E138" s="15">
        <v>0.03</v>
      </c>
    </row>
    <row r="139" spans="1:5" x14ac:dyDescent="0.35">
      <c r="A139" t="s">
        <v>285</v>
      </c>
      <c r="B139" s="11" t="s">
        <v>343</v>
      </c>
      <c r="C139" s="11">
        <v>60</v>
      </c>
      <c r="D139" s="19">
        <v>24131</v>
      </c>
      <c r="E139" s="15">
        <v>0.03</v>
      </c>
    </row>
    <row r="140" spans="1:5" x14ac:dyDescent="0.35">
      <c r="A140" t="s">
        <v>285</v>
      </c>
      <c r="B140" s="11" t="s">
        <v>336</v>
      </c>
      <c r="C140" s="11">
        <v>605</v>
      </c>
      <c r="D140" s="19">
        <v>205277</v>
      </c>
      <c r="E140" s="15">
        <v>0.03</v>
      </c>
    </row>
    <row r="141" spans="1:5" x14ac:dyDescent="0.35">
      <c r="A141" t="s">
        <v>286</v>
      </c>
      <c r="B141" s="11" t="s">
        <v>337</v>
      </c>
      <c r="C141" s="11">
        <v>45</v>
      </c>
      <c r="D141" s="19">
        <v>13500</v>
      </c>
      <c r="E141" s="15">
        <v>0.04</v>
      </c>
    </row>
    <row r="142" spans="1:5" x14ac:dyDescent="0.35">
      <c r="A142" t="s">
        <v>286</v>
      </c>
      <c r="B142" s="11" t="s">
        <v>338</v>
      </c>
      <c r="C142" s="11">
        <v>80</v>
      </c>
      <c r="D142" s="19">
        <v>23777</v>
      </c>
      <c r="E142" s="15">
        <v>0.03</v>
      </c>
    </row>
    <row r="143" spans="1:5" x14ac:dyDescent="0.35">
      <c r="A143" t="s">
        <v>286</v>
      </c>
      <c r="B143" s="11" t="s">
        <v>339</v>
      </c>
      <c r="C143" s="11">
        <v>80</v>
      </c>
      <c r="D143" s="19">
        <v>25259</v>
      </c>
      <c r="E143" s="15">
        <v>0.03</v>
      </c>
    </row>
    <row r="144" spans="1:5" x14ac:dyDescent="0.35">
      <c r="A144" t="s">
        <v>286</v>
      </c>
      <c r="B144" s="11" t="s">
        <v>340</v>
      </c>
      <c r="C144" s="11">
        <v>65</v>
      </c>
      <c r="D144" s="19">
        <v>20721</v>
      </c>
      <c r="E144" s="15">
        <v>0.02</v>
      </c>
    </row>
    <row r="145" spans="1:5" x14ac:dyDescent="0.35">
      <c r="A145" t="s">
        <v>286</v>
      </c>
      <c r="B145" s="11" t="s">
        <v>341</v>
      </c>
      <c r="C145" s="11">
        <v>80</v>
      </c>
      <c r="D145" s="19">
        <v>28798</v>
      </c>
      <c r="E145" s="15">
        <v>0.02</v>
      </c>
    </row>
    <row r="146" spans="1:5" x14ac:dyDescent="0.35">
      <c r="A146" t="s">
        <v>286</v>
      </c>
      <c r="B146" s="11" t="s">
        <v>342</v>
      </c>
      <c r="C146" s="11">
        <v>95</v>
      </c>
      <c r="D146" s="19">
        <v>35759</v>
      </c>
      <c r="E146" s="15">
        <v>0.02</v>
      </c>
    </row>
    <row r="147" spans="1:5" x14ac:dyDescent="0.35">
      <c r="A147" t="s">
        <v>286</v>
      </c>
      <c r="B147" s="11" t="s">
        <v>343</v>
      </c>
      <c r="C147" s="11">
        <v>45</v>
      </c>
      <c r="D147" s="19">
        <v>17119</v>
      </c>
      <c r="E147" s="15">
        <v>0.02</v>
      </c>
    </row>
    <row r="148" spans="1:5" x14ac:dyDescent="0.35">
      <c r="A148" t="s">
        <v>286</v>
      </c>
      <c r="B148" s="11" t="s">
        <v>336</v>
      </c>
      <c r="C148" s="11">
        <v>490</v>
      </c>
      <c r="D148" s="19">
        <v>164934</v>
      </c>
      <c r="E148" s="15">
        <v>0.03</v>
      </c>
    </row>
    <row r="149" spans="1:5" x14ac:dyDescent="0.35">
      <c r="A149" t="s">
        <v>287</v>
      </c>
      <c r="B149" s="11" t="s">
        <v>337</v>
      </c>
      <c r="C149" s="11">
        <v>20</v>
      </c>
      <c r="D149" s="19">
        <v>6300</v>
      </c>
      <c r="E149" s="15">
        <v>0.02</v>
      </c>
    </row>
    <row r="150" spans="1:5" x14ac:dyDescent="0.35">
      <c r="A150" t="s">
        <v>287</v>
      </c>
      <c r="B150" s="11" t="s">
        <v>338</v>
      </c>
      <c r="C150" s="11">
        <v>45</v>
      </c>
      <c r="D150" s="19">
        <v>13104</v>
      </c>
      <c r="E150" s="15">
        <v>0.02</v>
      </c>
    </row>
    <row r="151" spans="1:5" x14ac:dyDescent="0.35">
      <c r="A151" t="s">
        <v>287</v>
      </c>
      <c r="B151" s="11" t="s">
        <v>339</v>
      </c>
      <c r="C151" s="11">
        <v>40</v>
      </c>
      <c r="D151" s="19">
        <v>12323</v>
      </c>
      <c r="E151" s="15">
        <v>0.02</v>
      </c>
    </row>
    <row r="152" spans="1:5" x14ac:dyDescent="0.35">
      <c r="A152" t="s">
        <v>287</v>
      </c>
      <c r="B152" s="11" t="s">
        <v>340</v>
      </c>
      <c r="C152" s="11">
        <v>40</v>
      </c>
      <c r="D152" s="19">
        <v>12339</v>
      </c>
      <c r="E152" s="15">
        <v>0.01</v>
      </c>
    </row>
    <row r="153" spans="1:5" x14ac:dyDescent="0.35">
      <c r="A153" t="s">
        <v>287</v>
      </c>
      <c r="B153" s="11" t="s">
        <v>341</v>
      </c>
      <c r="C153" s="11">
        <v>55</v>
      </c>
      <c r="D153" s="19">
        <v>19777</v>
      </c>
      <c r="E153" s="15">
        <v>0.01</v>
      </c>
    </row>
    <row r="154" spans="1:5" x14ac:dyDescent="0.35">
      <c r="A154" t="s">
        <v>287</v>
      </c>
      <c r="B154" s="11" t="s">
        <v>342</v>
      </c>
      <c r="C154" s="11">
        <v>80</v>
      </c>
      <c r="D154" s="19">
        <v>29571</v>
      </c>
      <c r="E154" s="15">
        <v>0.02</v>
      </c>
    </row>
    <row r="155" spans="1:5" x14ac:dyDescent="0.35">
      <c r="A155" t="s">
        <v>287</v>
      </c>
      <c r="B155" s="11" t="s">
        <v>343</v>
      </c>
      <c r="C155" s="11">
        <v>50</v>
      </c>
      <c r="D155" s="19">
        <v>18584</v>
      </c>
      <c r="E155" s="15">
        <v>0.02</v>
      </c>
    </row>
    <row r="156" spans="1:5" x14ac:dyDescent="0.35">
      <c r="A156" t="s">
        <v>287</v>
      </c>
      <c r="B156" s="11" t="s">
        <v>336</v>
      </c>
      <c r="C156" s="11">
        <v>325</v>
      </c>
      <c r="D156" s="19">
        <v>111998</v>
      </c>
      <c r="E156" s="15">
        <v>0.02</v>
      </c>
    </row>
    <row r="157" spans="1:5" x14ac:dyDescent="0.35">
      <c r="A157" t="s">
        <v>288</v>
      </c>
      <c r="B157" s="11" t="s">
        <v>337</v>
      </c>
      <c r="C157" s="11">
        <v>10</v>
      </c>
      <c r="D157" s="19">
        <v>3000</v>
      </c>
      <c r="E157" s="15">
        <v>0.01</v>
      </c>
    </row>
    <row r="158" spans="1:5" x14ac:dyDescent="0.35">
      <c r="A158" t="s">
        <v>288</v>
      </c>
      <c r="B158" s="11" t="s">
        <v>338</v>
      </c>
      <c r="C158" s="11">
        <v>25</v>
      </c>
      <c r="D158" s="19">
        <v>7622</v>
      </c>
      <c r="E158" s="15">
        <v>0.01</v>
      </c>
    </row>
    <row r="159" spans="1:5" x14ac:dyDescent="0.35">
      <c r="A159" t="s">
        <v>288</v>
      </c>
      <c r="B159" s="11" t="s">
        <v>339</v>
      </c>
      <c r="C159" s="11">
        <v>20</v>
      </c>
      <c r="D159" s="19">
        <v>6468</v>
      </c>
      <c r="E159" s="15">
        <v>0.01</v>
      </c>
    </row>
    <row r="160" spans="1:5" x14ac:dyDescent="0.35">
      <c r="A160" t="s">
        <v>288</v>
      </c>
      <c r="B160" s="11" t="s">
        <v>340</v>
      </c>
      <c r="C160" s="11">
        <v>25</v>
      </c>
      <c r="D160" s="19">
        <v>8092</v>
      </c>
      <c r="E160" s="15">
        <v>0.01</v>
      </c>
    </row>
    <row r="161" spans="1:5" x14ac:dyDescent="0.35">
      <c r="A161" t="s">
        <v>288</v>
      </c>
      <c r="B161" s="11" t="s">
        <v>341</v>
      </c>
      <c r="C161" s="11">
        <v>35</v>
      </c>
      <c r="D161" s="19">
        <v>12357</v>
      </c>
      <c r="E161" s="15">
        <v>0.01</v>
      </c>
    </row>
    <row r="162" spans="1:5" x14ac:dyDescent="0.35">
      <c r="A162" t="s">
        <v>288</v>
      </c>
      <c r="B162" s="11" t="s">
        <v>342</v>
      </c>
      <c r="C162" s="11">
        <v>35</v>
      </c>
      <c r="D162" s="19">
        <v>13359</v>
      </c>
      <c r="E162" s="15">
        <v>0.01</v>
      </c>
    </row>
    <row r="163" spans="1:5" x14ac:dyDescent="0.35">
      <c r="A163" t="s">
        <v>288</v>
      </c>
      <c r="B163" s="11" t="s">
        <v>343</v>
      </c>
      <c r="C163" s="11">
        <v>30</v>
      </c>
      <c r="D163" s="19">
        <v>12046</v>
      </c>
      <c r="E163" s="15">
        <v>0.01</v>
      </c>
    </row>
    <row r="164" spans="1:5" x14ac:dyDescent="0.35">
      <c r="A164" t="s">
        <v>288</v>
      </c>
      <c r="B164" s="11" t="s">
        <v>336</v>
      </c>
      <c r="C164" s="11">
        <v>180</v>
      </c>
      <c r="D164" s="19">
        <v>62944</v>
      </c>
      <c r="E164" s="15">
        <v>0.01</v>
      </c>
    </row>
    <row r="165" spans="1:5" x14ac:dyDescent="0.35">
      <c r="A165" t="s">
        <v>289</v>
      </c>
      <c r="B165" s="11" t="s">
        <v>337</v>
      </c>
      <c r="C165" s="11">
        <v>5</v>
      </c>
      <c r="D165" s="19">
        <v>1500</v>
      </c>
      <c r="E165" s="15">
        <v>0</v>
      </c>
    </row>
    <row r="166" spans="1:5" x14ac:dyDescent="0.35">
      <c r="A166" t="s">
        <v>289</v>
      </c>
      <c r="B166" s="11" t="s">
        <v>338</v>
      </c>
      <c r="C166" s="11">
        <v>10</v>
      </c>
      <c r="D166" s="19">
        <v>2431</v>
      </c>
      <c r="E166" s="15">
        <v>0</v>
      </c>
    </row>
    <row r="167" spans="1:5" x14ac:dyDescent="0.35">
      <c r="A167" t="s">
        <v>289</v>
      </c>
      <c r="B167" s="11" t="s">
        <v>339</v>
      </c>
      <c r="C167" s="11">
        <v>5</v>
      </c>
      <c r="D167" s="19">
        <v>1846</v>
      </c>
      <c r="E167" s="15">
        <v>0</v>
      </c>
    </row>
    <row r="168" spans="1:5" x14ac:dyDescent="0.35">
      <c r="A168" t="s">
        <v>289</v>
      </c>
      <c r="B168" s="11" t="s">
        <v>340</v>
      </c>
      <c r="C168" s="11">
        <v>5</v>
      </c>
      <c r="D168" s="19">
        <v>2268</v>
      </c>
      <c r="E168" s="15">
        <v>0</v>
      </c>
    </row>
    <row r="169" spans="1:5" x14ac:dyDescent="0.35">
      <c r="A169" t="s">
        <v>289</v>
      </c>
      <c r="B169" s="11" t="s">
        <v>341</v>
      </c>
      <c r="C169" s="11">
        <v>10</v>
      </c>
      <c r="D169" s="19">
        <v>2778</v>
      </c>
      <c r="E169" s="15">
        <v>0</v>
      </c>
    </row>
    <row r="170" spans="1:5" x14ac:dyDescent="0.35">
      <c r="A170" t="s">
        <v>289</v>
      </c>
      <c r="B170" s="11" t="s">
        <v>342</v>
      </c>
      <c r="C170" s="11">
        <v>10</v>
      </c>
      <c r="D170" s="19">
        <v>3022</v>
      </c>
      <c r="E170" s="15">
        <v>0</v>
      </c>
    </row>
    <row r="171" spans="1:5" x14ac:dyDescent="0.35">
      <c r="A171" t="s">
        <v>289</v>
      </c>
      <c r="B171" s="11" t="s">
        <v>343</v>
      </c>
      <c r="C171" s="11">
        <v>5</v>
      </c>
      <c r="D171" s="19">
        <v>1164</v>
      </c>
      <c r="E171" s="15">
        <v>0</v>
      </c>
    </row>
    <row r="172" spans="1:5" x14ac:dyDescent="0.35">
      <c r="A172" t="s">
        <v>289</v>
      </c>
      <c r="B172" s="11" t="s">
        <v>336</v>
      </c>
      <c r="C172" s="11">
        <v>45</v>
      </c>
      <c r="D172" s="19">
        <v>15009</v>
      </c>
      <c r="E172" s="15">
        <v>0</v>
      </c>
    </row>
    <row r="173" spans="1:5" x14ac:dyDescent="0.35">
      <c r="A173" t="s">
        <v>290</v>
      </c>
      <c r="B173" s="11" t="s">
        <v>337</v>
      </c>
      <c r="C173" s="11">
        <v>45</v>
      </c>
      <c r="D173" s="19">
        <v>14100</v>
      </c>
      <c r="E173" s="15">
        <v>0.04</v>
      </c>
    </row>
    <row r="174" spans="1:5" x14ac:dyDescent="0.35">
      <c r="A174" t="s">
        <v>290</v>
      </c>
      <c r="B174" s="11" t="s">
        <v>338</v>
      </c>
      <c r="C174" s="11">
        <v>90</v>
      </c>
      <c r="D174" s="19">
        <v>28034</v>
      </c>
      <c r="E174" s="15">
        <v>0.04</v>
      </c>
    </row>
    <row r="175" spans="1:5" x14ac:dyDescent="0.35">
      <c r="A175" t="s">
        <v>290</v>
      </c>
      <c r="B175" s="11" t="s">
        <v>339</v>
      </c>
      <c r="C175" s="11">
        <v>85</v>
      </c>
      <c r="D175" s="19">
        <v>26788</v>
      </c>
      <c r="E175" s="15">
        <v>0.04</v>
      </c>
    </row>
    <row r="176" spans="1:5" x14ac:dyDescent="0.35">
      <c r="A176" t="s">
        <v>290</v>
      </c>
      <c r="B176" s="11" t="s">
        <v>340</v>
      </c>
      <c r="C176" s="11">
        <v>95</v>
      </c>
      <c r="D176" s="19">
        <v>30736</v>
      </c>
      <c r="E176" s="15">
        <v>0.04</v>
      </c>
    </row>
    <row r="177" spans="1:5" x14ac:dyDescent="0.35">
      <c r="A177" t="s">
        <v>290</v>
      </c>
      <c r="B177" s="11" t="s">
        <v>341</v>
      </c>
      <c r="C177" s="11">
        <v>165</v>
      </c>
      <c r="D177" s="19">
        <v>58451</v>
      </c>
      <c r="E177" s="15">
        <v>0.04</v>
      </c>
    </row>
    <row r="178" spans="1:5" x14ac:dyDescent="0.35">
      <c r="A178" t="s">
        <v>290</v>
      </c>
      <c r="B178" s="11" t="s">
        <v>342</v>
      </c>
      <c r="C178" s="11">
        <v>190</v>
      </c>
      <c r="D178" s="19">
        <v>71711</v>
      </c>
      <c r="E178" s="15">
        <v>0.05</v>
      </c>
    </row>
    <row r="179" spans="1:5" x14ac:dyDescent="0.35">
      <c r="A179" t="s">
        <v>290</v>
      </c>
      <c r="B179" s="11" t="s">
        <v>343</v>
      </c>
      <c r="C179" s="11">
        <v>105</v>
      </c>
      <c r="D179" s="19">
        <v>41256</v>
      </c>
      <c r="E179" s="15">
        <v>0.04</v>
      </c>
    </row>
    <row r="180" spans="1:5" x14ac:dyDescent="0.35">
      <c r="A180" t="s">
        <v>290</v>
      </c>
      <c r="B180" s="11" t="s">
        <v>336</v>
      </c>
      <c r="C180" s="11">
        <v>780</v>
      </c>
      <c r="D180" s="19">
        <v>271075</v>
      </c>
      <c r="E180" s="15">
        <v>0.04</v>
      </c>
    </row>
    <row r="181" spans="1:5" x14ac:dyDescent="0.35">
      <c r="A181" t="s">
        <v>291</v>
      </c>
      <c r="B181" s="11" t="s">
        <v>337</v>
      </c>
      <c r="C181" s="11">
        <v>85</v>
      </c>
      <c r="D181" s="19">
        <v>25500</v>
      </c>
      <c r="E181" s="15">
        <v>0.08</v>
      </c>
    </row>
    <row r="182" spans="1:5" x14ac:dyDescent="0.35">
      <c r="A182" t="s">
        <v>291</v>
      </c>
      <c r="B182" s="11" t="s">
        <v>338</v>
      </c>
      <c r="C182" s="11">
        <v>185</v>
      </c>
      <c r="D182" s="19">
        <v>56372</v>
      </c>
      <c r="E182" s="15">
        <v>0.08</v>
      </c>
    </row>
    <row r="183" spans="1:5" x14ac:dyDescent="0.35">
      <c r="A183" t="s">
        <v>291</v>
      </c>
      <c r="B183" s="11" t="s">
        <v>339</v>
      </c>
      <c r="C183" s="11">
        <v>195</v>
      </c>
      <c r="D183" s="19">
        <v>60324</v>
      </c>
      <c r="E183" s="15">
        <v>0.08</v>
      </c>
    </row>
    <row r="184" spans="1:5" x14ac:dyDescent="0.35">
      <c r="A184" t="s">
        <v>291</v>
      </c>
      <c r="B184" s="11" t="s">
        <v>340</v>
      </c>
      <c r="C184" s="11">
        <v>210</v>
      </c>
      <c r="D184" s="19">
        <v>68202</v>
      </c>
      <c r="E184" s="15">
        <v>0.08</v>
      </c>
    </row>
    <row r="185" spans="1:5" x14ac:dyDescent="0.35">
      <c r="A185" t="s">
        <v>291</v>
      </c>
      <c r="B185" s="11" t="s">
        <v>341</v>
      </c>
      <c r="C185" s="11">
        <v>335</v>
      </c>
      <c r="D185" s="19">
        <v>117882</v>
      </c>
      <c r="E185" s="15">
        <v>0.09</v>
      </c>
    </row>
    <row r="186" spans="1:5" x14ac:dyDescent="0.35">
      <c r="A186" t="s">
        <v>291</v>
      </c>
      <c r="B186" s="11" t="s">
        <v>342</v>
      </c>
      <c r="C186" s="11">
        <v>340</v>
      </c>
      <c r="D186" s="19">
        <v>129774</v>
      </c>
      <c r="E186" s="15">
        <v>0.08</v>
      </c>
    </row>
    <row r="187" spans="1:5" x14ac:dyDescent="0.35">
      <c r="A187" t="s">
        <v>291</v>
      </c>
      <c r="B187" s="11" t="s">
        <v>343</v>
      </c>
      <c r="C187" s="11">
        <v>225</v>
      </c>
      <c r="D187" s="19">
        <v>86694</v>
      </c>
      <c r="E187" s="15">
        <v>0.09</v>
      </c>
    </row>
    <row r="188" spans="1:5" x14ac:dyDescent="0.35">
      <c r="A188" t="s">
        <v>291</v>
      </c>
      <c r="B188" s="11" t="s">
        <v>336</v>
      </c>
      <c r="C188" s="11">
        <v>1575</v>
      </c>
      <c r="D188" s="19">
        <v>544749</v>
      </c>
      <c r="E188" s="15">
        <v>0.08</v>
      </c>
    </row>
    <row r="189" spans="1:5" x14ac:dyDescent="0.35">
      <c r="A189" t="s">
        <v>292</v>
      </c>
      <c r="B189" s="11" t="s">
        <v>337</v>
      </c>
      <c r="C189" s="11">
        <v>0</v>
      </c>
      <c r="D189" s="19">
        <v>0</v>
      </c>
      <c r="E189" s="15">
        <v>0</v>
      </c>
    </row>
    <row r="190" spans="1:5" x14ac:dyDescent="0.35">
      <c r="A190" t="s">
        <v>292</v>
      </c>
      <c r="B190" s="11" t="s">
        <v>338</v>
      </c>
      <c r="C190" s="11">
        <v>5</v>
      </c>
      <c r="D190" s="19">
        <v>1520</v>
      </c>
      <c r="E190" s="15">
        <v>0</v>
      </c>
    </row>
    <row r="191" spans="1:5" x14ac:dyDescent="0.35">
      <c r="A191" t="s">
        <v>292</v>
      </c>
      <c r="B191" s="11" t="s">
        <v>339</v>
      </c>
      <c r="C191" s="11">
        <v>5</v>
      </c>
      <c r="D191" s="19">
        <v>1233</v>
      </c>
      <c r="E191" s="15">
        <v>0</v>
      </c>
    </row>
    <row r="192" spans="1:5" x14ac:dyDescent="0.35">
      <c r="A192" t="s">
        <v>292</v>
      </c>
      <c r="B192" s="11" t="s">
        <v>340</v>
      </c>
      <c r="C192" s="11">
        <v>5</v>
      </c>
      <c r="D192" s="19">
        <v>961</v>
      </c>
      <c r="E192" s="15">
        <v>0</v>
      </c>
    </row>
    <row r="193" spans="1:5" x14ac:dyDescent="0.35">
      <c r="A193" t="s">
        <v>292</v>
      </c>
      <c r="B193" s="11" t="s">
        <v>341</v>
      </c>
      <c r="C193" s="11">
        <v>10</v>
      </c>
      <c r="D193" s="19">
        <v>2811</v>
      </c>
      <c r="E193" s="15">
        <v>0</v>
      </c>
    </row>
    <row r="194" spans="1:5" x14ac:dyDescent="0.35">
      <c r="A194" t="s">
        <v>292</v>
      </c>
      <c r="B194" s="11" t="s">
        <v>342</v>
      </c>
      <c r="C194" s="11">
        <v>5</v>
      </c>
      <c r="D194" s="19">
        <v>1535</v>
      </c>
      <c r="E194" s="15">
        <v>0</v>
      </c>
    </row>
    <row r="195" spans="1:5" x14ac:dyDescent="0.35">
      <c r="A195" t="s">
        <v>292</v>
      </c>
      <c r="B195" s="11" t="s">
        <v>343</v>
      </c>
      <c r="C195" s="11" t="s">
        <v>357</v>
      </c>
      <c r="D195" s="11" t="s">
        <v>357</v>
      </c>
      <c r="E195" s="11" t="s">
        <v>357</v>
      </c>
    </row>
    <row r="196" spans="1:5" x14ac:dyDescent="0.35">
      <c r="A196" t="s">
        <v>292</v>
      </c>
      <c r="B196" s="11" t="s">
        <v>336</v>
      </c>
      <c r="C196" s="11">
        <v>25</v>
      </c>
      <c r="D196" s="19">
        <v>8451</v>
      </c>
      <c r="E196" s="15">
        <v>0</v>
      </c>
    </row>
    <row r="197" spans="1:5" x14ac:dyDescent="0.35">
      <c r="A197" t="s">
        <v>293</v>
      </c>
      <c r="B197" s="11" t="s">
        <v>337</v>
      </c>
      <c r="C197" s="11">
        <v>30</v>
      </c>
      <c r="D197" s="19">
        <v>9300</v>
      </c>
      <c r="E197" s="15">
        <v>0.03</v>
      </c>
    </row>
    <row r="198" spans="1:5" x14ac:dyDescent="0.35">
      <c r="A198" t="s">
        <v>293</v>
      </c>
      <c r="B198" s="11" t="s">
        <v>338</v>
      </c>
      <c r="C198" s="11">
        <v>75</v>
      </c>
      <c r="D198" s="19">
        <v>23467</v>
      </c>
      <c r="E198" s="15">
        <v>0.03</v>
      </c>
    </row>
    <row r="199" spans="1:5" x14ac:dyDescent="0.35">
      <c r="A199" t="s">
        <v>293</v>
      </c>
      <c r="B199" s="11" t="s">
        <v>339</v>
      </c>
      <c r="C199" s="11">
        <v>70</v>
      </c>
      <c r="D199" s="19">
        <v>21552</v>
      </c>
      <c r="E199" s="15">
        <v>0.03</v>
      </c>
    </row>
    <row r="200" spans="1:5" x14ac:dyDescent="0.35">
      <c r="A200" t="s">
        <v>293</v>
      </c>
      <c r="B200" s="11" t="s">
        <v>340</v>
      </c>
      <c r="C200" s="11">
        <v>70</v>
      </c>
      <c r="D200" s="19">
        <v>22755</v>
      </c>
      <c r="E200" s="15">
        <v>0.03</v>
      </c>
    </row>
    <row r="201" spans="1:5" x14ac:dyDescent="0.35">
      <c r="A201" t="s">
        <v>293</v>
      </c>
      <c r="B201" s="11" t="s">
        <v>341</v>
      </c>
      <c r="C201" s="11">
        <v>95</v>
      </c>
      <c r="D201" s="19">
        <v>33899</v>
      </c>
      <c r="E201" s="15">
        <v>0.02</v>
      </c>
    </row>
    <row r="202" spans="1:5" x14ac:dyDescent="0.35">
      <c r="A202" t="s">
        <v>293</v>
      </c>
      <c r="B202" s="11" t="s">
        <v>342</v>
      </c>
      <c r="C202" s="11">
        <v>105</v>
      </c>
      <c r="D202" s="19">
        <v>39309</v>
      </c>
      <c r="E202" s="15">
        <v>0.02</v>
      </c>
    </row>
    <row r="203" spans="1:5" x14ac:dyDescent="0.35">
      <c r="A203" t="s">
        <v>293</v>
      </c>
      <c r="B203" s="11" t="s">
        <v>343</v>
      </c>
      <c r="C203" s="11">
        <v>50</v>
      </c>
      <c r="D203" s="19">
        <v>19038</v>
      </c>
      <c r="E203" s="15">
        <v>0.02</v>
      </c>
    </row>
    <row r="204" spans="1:5" x14ac:dyDescent="0.35">
      <c r="A204" t="s">
        <v>293</v>
      </c>
      <c r="B204" s="11" t="s">
        <v>336</v>
      </c>
      <c r="C204" s="11">
        <v>495</v>
      </c>
      <c r="D204" s="19">
        <v>169320</v>
      </c>
      <c r="E204" s="15">
        <v>0.03</v>
      </c>
    </row>
    <row r="205" spans="1:5" x14ac:dyDescent="0.35">
      <c r="A205" t="s">
        <v>294</v>
      </c>
      <c r="B205" s="11" t="s">
        <v>337</v>
      </c>
      <c r="C205" s="11">
        <v>55</v>
      </c>
      <c r="D205" s="19">
        <v>16800</v>
      </c>
      <c r="E205" s="15">
        <v>0.05</v>
      </c>
    </row>
    <row r="206" spans="1:5" x14ac:dyDescent="0.35">
      <c r="A206" t="s">
        <v>294</v>
      </c>
      <c r="B206" s="11" t="s">
        <v>338</v>
      </c>
      <c r="C206" s="11">
        <v>90</v>
      </c>
      <c r="D206" s="19">
        <v>27408</v>
      </c>
      <c r="E206" s="15">
        <v>0.04</v>
      </c>
    </row>
    <row r="207" spans="1:5" x14ac:dyDescent="0.35">
      <c r="A207" t="s">
        <v>294</v>
      </c>
      <c r="B207" s="11" t="s">
        <v>339</v>
      </c>
      <c r="C207" s="11">
        <v>90</v>
      </c>
      <c r="D207" s="19">
        <v>27404</v>
      </c>
      <c r="E207" s="15">
        <v>0.04</v>
      </c>
    </row>
    <row r="208" spans="1:5" x14ac:dyDescent="0.35">
      <c r="A208" t="s">
        <v>294</v>
      </c>
      <c r="B208" s="11" t="s">
        <v>340</v>
      </c>
      <c r="C208" s="11">
        <v>100</v>
      </c>
      <c r="D208" s="19">
        <v>31753</v>
      </c>
      <c r="E208" s="15">
        <v>0.04</v>
      </c>
    </row>
    <row r="209" spans="1:5" x14ac:dyDescent="0.35">
      <c r="A209" t="s">
        <v>294</v>
      </c>
      <c r="B209" s="11" t="s">
        <v>341</v>
      </c>
      <c r="C209" s="11">
        <v>140</v>
      </c>
      <c r="D209" s="19">
        <v>48609</v>
      </c>
      <c r="E209" s="15">
        <v>0.04</v>
      </c>
    </row>
    <row r="210" spans="1:5" x14ac:dyDescent="0.35">
      <c r="A210" t="s">
        <v>294</v>
      </c>
      <c r="B210" s="11" t="s">
        <v>342</v>
      </c>
      <c r="C210" s="11">
        <v>165</v>
      </c>
      <c r="D210" s="19">
        <v>61997</v>
      </c>
      <c r="E210" s="15">
        <v>0.04</v>
      </c>
    </row>
    <row r="211" spans="1:5" x14ac:dyDescent="0.35">
      <c r="A211" t="s">
        <v>294</v>
      </c>
      <c r="B211" s="11" t="s">
        <v>343</v>
      </c>
      <c r="C211" s="11">
        <v>90</v>
      </c>
      <c r="D211" s="19">
        <v>35402</v>
      </c>
      <c r="E211" s="15">
        <v>0.04</v>
      </c>
    </row>
    <row r="212" spans="1:5" x14ac:dyDescent="0.35">
      <c r="A212" t="s">
        <v>294</v>
      </c>
      <c r="B212" s="11" t="s">
        <v>336</v>
      </c>
      <c r="C212" s="11">
        <v>725</v>
      </c>
      <c r="D212" s="19">
        <v>249373</v>
      </c>
      <c r="E212" s="15">
        <v>0.04</v>
      </c>
    </row>
    <row r="213" spans="1:5" x14ac:dyDescent="0.35">
      <c r="A213" t="s">
        <v>295</v>
      </c>
      <c r="B213" s="11" t="s">
        <v>337</v>
      </c>
      <c r="C213" s="11">
        <v>20</v>
      </c>
      <c r="D213" s="19">
        <v>5400</v>
      </c>
      <c r="E213" s="15">
        <v>0.02</v>
      </c>
    </row>
    <row r="214" spans="1:5" x14ac:dyDescent="0.35">
      <c r="A214" t="s">
        <v>295</v>
      </c>
      <c r="B214" s="11" t="s">
        <v>338</v>
      </c>
      <c r="C214" s="11">
        <v>25</v>
      </c>
      <c r="D214" s="19">
        <v>7933</v>
      </c>
      <c r="E214" s="15">
        <v>0.01</v>
      </c>
    </row>
    <row r="215" spans="1:5" x14ac:dyDescent="0.35">
      <c r="A215" t="s">
        <v>295</v>
      </c>
      <c r="B215" s="11" t="s">
        <v>339</v>
      </c>
      <c r="C215" s="11">
        <v>20</v>
      </c>
      <c r="D215" s="19">
        <v>6462</v>
      </c>
      <c r="E215" s="15">
        <v>0.01</v>
      </c>
    </row>
    <row r="216" spans="1:5" x14ac:dyDescent="0.35">
      <c r="A216" t="s">
        <v>295</v>
      </c>
      <c r="B216" s="11" t="s">
        <v>340</v>
      </c>
      <c r="C216" s="11">
        <v>25</v>
      </c>
      <c r="D216" s="19">
        <v>7803</v>
      </c>
      <c r="E216" s="15">
        <v>0.01</v>
      </c>
    </row>
    <row r="217" spans="1:5" x14ac:dyDescent="0.35">
      <c r="A217" t="s">
        <v>295</v>
      </c>
      <c r="B217" s="11" t="s">
        <v>341</v>
      </c>
      <c r="C217" s="11">
        <v>40</v>
      </c>
      <c r="D217" s="19">
        <v>14482</v>
      </c>
      <c r="E217" s="15">
        <v>0.01</v>
      </c>
    </row>
    <row r="218" spans="1:5" x14ac:dyDescent="0.35">
      <c r="A218" t="s">
        <v>295</v>
      </c>
      <c r="B218" s="11" t="s">
        <v>342</v>
      </c>
      <c r="C218" s="11">
        <v>50</v>
      </c>
      <c r="D218" s="19">
        <v>18324</v>
      </c>
      <c r="E218" s="15">
        <v>0.01</v>
      </c>
    </row>
    <row r="219" spans="1:5" x14ac:dyDescent="0.35">
      <c r="A219" t="s">
        <v>295</v>
      </c>
      <c r="B219" s="11" t="s">
        <v>343</v>
      </c>
      <c r="C219" s="11">
        <v>25</v>
      </c>
      <c r="D219" s="19">
        <v>10108</v>
      </c>
      <c r="E219" s="15">
        <v>0.01</v>
      </c>
    </row>
    <row r="220" spans="1:5" x14ac:dyDescent="0.35">
      <c r="A220" t="s">
        <v>295</v>
      </c>
      <c r="B220" s="11" t="s">
        <v>336</v>
      </c>
      <c r="C220" s="11">
        <v>205</v>
      </c>
      <c r="D220" s="19">
        <v>70510</v>
      </c>
      <c r="E220" s="15">
        <v>0.01</v>
      </c>
    </row>
    <row r="221" spans="1:5" x14ac:dyDescent="0.35">
      <c r="A221" t="s">
        <v>296</v>
      </c>
      <c r="B221" s="11" t="s">
        <v>337</v>
      </c>
      <c r="C221" s="11" t="s">
        <v>357</v>
      </c>
      <c r="D221" s="11" t="s">
        <v>357</v>
      </c>
      <c r="E221" s="11" t="s">
        <v>357</v>
      </c>
    </row>
    <row r="222" spans="1:5" x14ac:dyDescent="0.35">
      <c r="A222" t="s">
        <v>296</v>
      </c>
      <c r="B222" s="11" t="s">
        <v>338</v>
      </c>
      <c r="C222" s="11">
        <v>5</v>
      </c>
      <c r="D222" s="19">
        <v>2136</v>
      </c>
      <c r="E222" s="15">
        <v>0</v>
      </c>
    </row>
    <row r="223" spans="1:5" x14ac:dyDescent="0.35">
      <c r="A223" t="s">
        <v>296</v>
      </c>
      <c r="B223" s="11" t="s">
        <v>339</v>
      </c>
      <c r="C223" s="11">
        <v>5</v>
      </c>
      <c r="D223" s="19">
        <v>1541</v>
      </c>
      <c r="E223" s="15">
        <v>0</v>
      </c>
    </row>
    <row r="224" spans="1:5" x14ac:dyDescent="0.35">
      <c r="A224" t="s">
        <v>296</v>
      </c>
      <c r="B224" s="11" t="s">
        <v>340</v>
      </c>
      <c r="C224" s="11">
        <v>5</v>
      </c>
      <c r="D224" s="19">
        <v>1923</v>
      </c>
      <c r="E224" s="15">
        <v>0</v>
      </c>
    </row>
    <row r="225" spans="1:5" x14ac:dyDescent="0.35">
      <c r="A225" t="s">
        <v>296</v>
      </c>
      <c r="B225" s="11" t="s">
        <v>341</v>
      </c>
      <c r="C225" s="11">
        <v>5</v>
      </c>
      <c r="D225" s="19">
        <v>1798</v>
      </c>
      <c r="E225" s="15">
        <v>0</v>
      </c>
    </row>
    <row r="226" spans="1:5" x14ac:dyDescent="0.35">
      <c r="A226" t="s">
        <v>296</v>
      </c>
      <c r="B226" s="11" t="s">
        <v>342</v>
      </c>
      <c r="C226" s="11">
        <v>5</v>
      </c>
      <c r="D226" s="19">
        <v>1535</v>
      </c>
      <c r="E226" s="15">
        <v>0</v>
      </c>
    </row>
    <row r="227" spans="1:5" x14ac:dyDescent="0.35">
      <c r="A227" t="s">
        <v>296</v>
      </c>
      <c r="B227" s="11" t="s">
        <v>343</v>
      </c>
      <c r="C227" s="11" t="s">
        <v>357</v>
      </c>
      <c r="D227" s="11" t="s">
        <v>357</v>
      </c>
      <c r="E227" s="11" t="s">
        <v>357</v>
      </c>
    </row>
    <row r="228" spans="1:5" x14ac:dyDescent="0.35">
      <c r="A228" t="s">
        <v>296</v>
      </c>
      <c r="B228" s="11" t="s">
        <v>336</v>
      </c>
      <c r="C228" s="11">
        <v>30</v>
      </c>
      <c r="D228" s="19">
        <v>10307</v>
      </c>
      <c r="E228" s="15">
        <v>0</v>
      </c>
    </row>
    <row r="229" spans="1:5" x14ac:dyDescent="0.35">
      <c r="A229" t="s">
        <v>297</v>
      </c>
      <c r="B229" s="11" t="s">
        <v>337</v>
      </c>
      <c r="C229" s="11">
        <v>20</v>
      </c>
      <c r="D229" s="19">
        <v>6000</v>
      </c>
      <c r="E229" s="15">
        <v>0.02</v>
      </c>
    </row>
    <row r="230" spans="1:5" x14ac:dyDescent="0.35">
      <c r="A230" t="s">
        <v>297</v>
      </c>
      <c r="B230" s="11" t="s">
        <v>338</v>
      </c>
      <c r="C230" s="11">
        <v>45</v>
      </c>
      <c r="D230" s="19">
        <v>14004</v>
      </c>
      <c r="E230" s="15">
        <v>0.02</v>
      </c>
    </row>
    <row r="231" spans="1:5" x14ac:dyDescent="0.35">
      <c r="A231" t="s">
        <v>297</v>
      </c>
      <c r="B231" s="11" t="s">
        <v>339</v>
      </c>
      <c r="C231" s="11">
        <v>45</v>
      </c>
      <c r="D231" s="19">
        <v>13852</v>
      </c>
      <c r="E231" s="15">
        <v>0.02</v>
      </c>
    </row>
    <row r="232" spans="1:5" x14ac:dyDescent="0.35">
      <c r="A232" t="s">
        <v>297</v>
      </c>
      <c r="B232" s="11" t="s">
        <v>340</v>
      </c>
      <c r="C232" s="11">
        <v>60</v>
      </c>
      <c r="D232" s="19">
        <v>18724</v>
      </c>
      <c r="E232" s="15">
        <v>0.02</v>
      </c>
    </row>
    <row r="233" spans="1:5" x14ac:dyDescent="0.35">
      <c r="A233" t="s">
        <v>297</v>
      </c>
      <c r="B233" s="11" t="s">
        <v>341</v>
      </c>
      <c r="C233" s="11">
        <v>75</v>
      </c>
      <c r="D233" s="19">
        <v>25627</v>
      </c>
      <c r="E233" s="15">
        <v>0.02</v>
      </c>
    </row>
    <row r="234" spans="1:5" x14ac:dyDescent="0.35">
      <c r="A234" t="s">
        <v>297</v>
      </c>
      <c r="B234" s="11" t="s">
        <v>342</v>
      </c>
      <c r="C234" s="11">
        <v>80</v>
      </c>
      <c r="D234" s="19">
        <v>31323</v>
      </c>
      <c r="E234" s="15">
        <v>0.02</v>
      </c>
    </row>
    <row r="235" spans="1:5" x14ac:dyDescent="0.35">
      <c r="A235" t="s">
        <v>297</v>
      </c>
      <c r="B235" s="11" t="s">
        <v>343</v>
      </c>
      <c r="C235" s="11">
        <v>60</v>
      </c>
      <c r="D235" s="19">
        <v>22953</v>
      </c>
      <c r="E235" s="15">
        <v>0.02</v>
      </c>
    </row>
    <row r="236" spans="1:5" x14ac:dyDescent="0.35">
      <c r="A236" t="s">
        <v>297</v>
      </c>
      <c r="B236" s="11" t="s">
        <v>336</v>
      </c>
      <c r="C236" s="11">
        <v>385</v>
      </c>
      <c r="D236" s="19">
        <v>132483</v>
      </c>
      <c r="E236" s="15">
        <v>0.02</v>
      </c>
    </row>
    <row r="237" spans="1:5" x14ac:dyDescent="0.35">
      <c r="A237" t="s">
        <v>298</v>
      </c>
      <c r="B237" s="11" t="s">
        <v>337</v>
      </c>
      <c r="C237" s="11">
        <v>70</v>
      </c>
      <c r="D237" s="19">
        <v>21600</v>
      </c>
      <c r="E237" s="15">
        <v>0.06</v>
      </c>
    </row>
    <row r="238" spans="1:5" x14ac:dyDescent="0.35">
      <c r="A238" t="s">
        <v>298</v>
      </c>
      <c r="B238" s="11" t="s">
        <v>338</v>
      </c>
      <c r="C238" s="11">
        <v>120</v>
      </c>
      <c r="D238" s="19">
        <v>37156</v>
      </c>
      <c r="E238" s="15">
        <v>0.05</v>
      </c>
    </row>
    <row r="239" spans="1:5" x14ac:dyDescent="0.35">
      <c r="A239" t="s">
        <v>298</v>
      </c>
      <c r="B239" s="11" t="s">
        <v>339</v>
      </c>
      <c r="C239" s="11">
        <v>130</v>
      </c>
      <c r="D239" s="19">
        <v>39706</v>
      </c>
      <c r="E239" s="15">
        <v>0.05</v>
      </c>
    </row>
    <row r="240" spans="1:5" x14ac:dyDescent="0.35">
      <c r="A240" t="s">
        <v>298</v>
      </c>
      <c r="B240" s="11" t="s">
        <v>340</v>
      </c>
      <c r="C240" s="11">
        <v>150</v>
      </c>
      <c r="D240" s="19">
        <v>49318</v>
      </c>
      <c r="E240" s="15">
        <v>0.06</v>
      </c>
    </row>
    <row r="241" spans="1:5" x14ac:dyDescent="0.35">
      <c r="A241" t="s">
        <v>298</v>
      </c>
      <c r="B241" s="11" t="s">
        <v>341</v>
      </c>
      <c r="C241" s="11">
        <v>230</v>
      </c>
      <c r="D241" s="19">
        <v>81238</v>
      </c>
      <c r="E241" s="15">
        <v>0.06</v>
      </c>
    </row>
    <row r="242" spans="1:5" x14ac:dyDescent="0.35">
      <c r="A242" t="s">
        <v>298</v>
      </c>
      <c r="B242" s="11" t="s">
        <v>342</v>
      </c>
      <c r="C242" s="11">
        <v>255</v>
      </c>
      <c r="D242" s="19">
        <v>97734</v>
      </c>
      <c r="E242" s="15">
        <v>0.06</v>
      </c>
    </row>
    <row r="243" spans="1:5" x14ac:dyDescent="0.35">
      <c r="A243" t="s">
        <v>298</v>
      </c>
      <c r="B243" s="11" t="s">
        <v>343</v>
      </c>
      <c r="C243" s="11">
        <v>150</v>
      </c>
      <c r="D243" s="19">
        <v>58746</v>
      </c>
      <c r="E243" s="15">
        <v>0.06</v>
      </c>
    </row>
    <row r="244" spans="1:5" x14ac:dyDescent="0.35">
      <c r="A244" t="s">
        <v>298</v>
      </c>
      <c r="B244" s="11" t="s">
        <v>336</v>
      </c>
      <c r="C244" s="11">
        <v>1110</v>
      </c>
      <c r="D244" s="19">
        <v>385497</v>
      </c>
      <c r="E244" s="15">
        <v>0.06</v>
      </c>
    </row>
    <row r="245" spans="1:5" x14ac:dyDescent="0.35">
      <c r="A245" t="s">
        <v>299</v>
      </c>
      <c r="B245" s="11" t="s">
        <v>337</v>
      </c>
      <c r="C245" s="11">
        <v>20</v>
      </c>
      <c r="D245" s="19">
        <v>5400</v>
      </c>
      <c r="E245" s="15">
        <v>0.02</v>
      </c>
    </row>
    <row r="246" spans="1:5" x14ac:dyDescent="0.35">
      <c r="A246" t="s">
        <v>299</v>
      </c>
      <c r="B246" s="11" t="s">
        <v>338</v>
      </c>
      <c r="C246" s="11">
        <v>40</v>
      </c>
      <c r="D246" s="19">
        <v>12189</v>
      </c>
      <c r="E246" s="15">
        <v>0.02</v>
      </c>
    </row>
    <row r="247" spans="1:5" x14ac:dyDescent="0.35">
      <c r="A247" t="s">
        <v>299</v>
      </c>
      <c r="B247" s="11" t="s">
        <v>339</v>
      </c>
      <c r="C247" s="11">
        <v>40</v>
      </c>
      <c r="D247" s="19">
        <v>12936</v>
      </c>
      <c r="E247" s="15">
        <v>0.02</v>
      </c>
    </row>
    <row r="248" spans="1:5" x14ac:dyDescent="0.35">
      <c r="A248" t="s">
        <v>299</v>
      </c>
      <c r="B248" s="11" t="s">
        <v>340</v>
      </c>
      <c r="C248" s="11">
        <v>45</v>
      </c>
      <c r="D248" s="19">
        <v>13916</v>
      </c>
      <c r="E248" s="15">
        <v>0.02</v>
      </c>
    </row>
    <row r="249" spans="1:5" x14ac:dyDescent="0.35">
      <c r="A249" t="s">
        <v>299</v>
      </c>
      <c r="B249" s="11" t="s">
        <v>341</v>
      </c>
      <c r="C249" s="11">
        <v>60</v>
      </c>
      <c r="D249" s="19">
        <v>21836</v>
      </c>
      <c r="E249" s="15">
        <v>0.02</v>
      </c>
    </row>
    <row r="250" spans="1:5" x14ac:dyDescent="0.35">
      <c r="A250" t="s">
        <v>299</v>
      </c>
      <c r="B250" s="11" t="s">
        <v>342</v>
      </c>
      <c r="C250" s="11">
        <v>55</v>
      </c>
      <c r="D250" s="19">
        <v>21297</v>
      </c>
      <c r="E250" s="15">
        <v>0.01</v>
      </c>
    </row>
    <row r="251" spans="1:5" x14ac:dyDescent="0.35">
      <c r="A251" t="s">
        <v>299</v>
      </c>
      <c r="B251" s="11" t="s">
        <v>343</v>
      </c>
      <c r="C251" s="11">
        <v>35</v>
      </c>
      <c r="D251" s="19">
        <v>12839</v>
      </c>
      <c r="E251" s="15">
        <v>0.01</v>
      </c>
    </row>
    <row r="252" spans="1:5" x14ac:dyDescent="0.35">
      <c r="A252" t="s">
        <v>299</v>
      </c>
      <c r="B252" s="11" t="s">
        <v>336</v>
      </c>
      <c r="C252" s="11">
        <v>295</v>
      </c>
      <c r="D252" s="19">
        <v>100414</v>
      </c>
      <c r="E252" s="15">
        <v>0.02</v>
      </c>
    </row>
    <row r="253" spans="1:5" x14ac:dyDescent="0.35">
      <c r="A253" t="s">
        <v>300</v>
      </c>
      <c r="B253" s="11" t="s">
        <v>337</v>
      </c>
      <c r="C253" s="11">
        <v>15</v>
      </c>
      <c r="D253" s="19">
        <v>4500</v>
      </c>
      <c r="E253" s="15">
        <v>0.01</v>
      </c>
    </row>
    <row r="254" spans="1:5" x14ac:dyDescent="0.35">
      <c r="A254" t="s">
        <v>300</v>
      </c>
      <c r="B254" s="11" t="s">
        <v>338</v>
      </c>
      <c r="C254" s="11">
        <v>40</v>
      </c>
      <c r="D254" s="19">
        <v>11884</v>
      </c>
      <c r="E254" s="15">
        <v>0.02</v>
      </c>
    </row>
    <row r="255" spans="1:5" x14ac:dyDescent="0.35">
      <c r="A255" t="s">
        <v>300</v>
      </c>
      <c r="B255" s="11" t="s">
        <v>339</v>
      </c>
      <c r="C255" s="11">
        <v>55</v>
      </c>
      <c r="D255" s="19">
        <v>16323</v>
      </c>
      <c r="E255" s="15">
        <v>0.02</v>
      </c>
    </row>
    <row r="256" spans="1:5" x14ac:dyDescent="0.35">
      <c r="A256" t="s">
        <v>300</v>
      </c>
      <c r="B256" s="11" t="s">
        <v>340</v>
      </c>
      <c r="C256" s="11">
        <v>55</v>
      </c>
      <c r="D256" s="19">
        <v>17547</v>
      </c>
      <c r="E256" s="15">
        <v>0.02</v>
      </c>
    </row>
    <row r="257" spans="1:5" x14ac:dyDescent="0.35">
      <c r="A257" t="s">
        <v>300</v>
      </c>
      <c r="B257" s="11" t="s">
        <v>341</v>
      </c>
      <c r="C257" s="11">
        <v>85</v>
      </c>
      <c r="D257" s="19">
        <v>30174</v>
      </c>
      <c r="E257" s="15">
        <v>0.02</v>
      </c>
    </row>
    <row r="258" spans="1:5" x14ac:dyDescent="0.35">
      <c r="A258" t="s">
        <v>300</v>
      </c>
      <c r="B258" s="11" t="s">
        <v>342</v>
      </c>
      <c r="C258" s="11">
        <v>90</v>
      </c>
      <c r="D258" s="19">
        <v>34656</v>
      </c>
      <c r="E258" s="15">
        <v>0.02</v>
      </c>
    </row>
    <row r="259" spans="1:5" x14ac:dyDescent="0.35">
      <c r="A259" t="s">
        <v>300</v>
      </c>
      <c r="B259" s="11" t="s">
        <v>343</v>
      </c>
      <c r="C259" s="11">
        <v>45</v>
      </c>
      <c r="D259" s="19">
        <v>18264</v>
      </c>
      <c r="E259" s="15">
        <v>0.02</v>
      </c>
    </row>
    <row r="260" spans="1:5" x14ac:dyDescent="0.35">
      <c r="A260" t="s">
        <v>300</v>
      </c>
      <c r="B260" s="11" t="s">
        <v>336</v>
      </c>
      <c r="C260" s="11">
        <v>385</v>
      </c>
      <c r="D260" s="19">
        <v>133347</v>
      </c>
      <c r="E260" s="15">
        <v>0.02</v>
      </c>
    </row>
    <row r="261" spans="1:5" x14ac:dyDescent="0.35">
      <c r="A261" t="s">
        <v>301</v>
      </c>
      <c r="B261" s="11" t="s">
        <v>337</v>
      </c>
      <c r="C261" s="11">
        <v>50</v>
      </c>
      <c r="D261" s="19">
        <v>15000</v>
      </c>
      <c r="E261" s="15">
        <v>0.04</v>
      </c>
    </row>
    <row r="262" spans="1:5" x14ac:dyDescent="0.35">
      <c r="A262" t="s">
        <v>301</v>
      </c>
      <c r="B262" s="11" t="s">
        <v>338</v>
      </c>
      <c r="C262" s="11">
        <v>90</v>
      </c>
      <c r="D262" s="19">
        <v>27734</v>
      </c>
      <c r="E262" s="15">
        <v>0.04</v>
      </c>
    </row>
    <row r="263" spans="1:5" x14ac:dyDescent="0.35">
      <c r="A263" t="s">
        <v>301</v>
      </c>
      <c r="B263" s="11" t="s">
        <v>339</v>
      </c>
      <c r="C263" s="11">
        <v>90</v>
      </c>
      <c r="D263" s="19">
        <v>27407</v>
      </c>
      <c r="E263" s="15">
        <v>0.04</v>
      </c>
    </row>
    <row r="264" spans="1:5" x14ac:dyDescent="0.35">
      <c r="A264" t="s">
        <v>301</v>
      </c>
      <c r="B264" s="11" t="s">
        <v>340</v>
      </c>
      <c r="C264" s="11">
        <v>105</v>
      </c>
      <c r="D264" s="19">
        <v>34366</v>
      </c>
      <c r="E264" s="15">
        <v>0.04</v>
      </c>
    </row>
    <row r="265" spans="1:5" x14ac:dyDescent="0.35">
      <c r="A265" t="s">
        <v>301</v>
      </c>
      <c r="B265" s="11" t="s">
        <v>341</v>
      </c>
      <c r="C265" s="11">
        <v>165</v>
      </c>
      <c r="D265" s="19">
        <v>57897</v>
      </c>
      <c r="E265" s="15">
        <v>0.04</v>
      </c>
    </row>
    <row r="266" spans="1:5" x14ac:dyDescent="0.35">
      <c r="A266" t="s">
        <v>301</v>
      </c>
      <c r="B266" s="11" t="s">
        <v>342</v>
      </c>
      <c r="C266" s="11">
        <v>170</v>
      </c>
      <c r="D266" s="19">
        <v>65019</v>
      </c>
      <c r="E266" s="15">
        <v>0.04</v>
      </c>
    </row>
    <row r="267" spans="1:5" x14ac:dyDescent="0.35">
      <c r="A267" t="s">
        <v>301</v>
      </c>
      <c r="B267" s="11" t="s">
        <v>343</v>
      </c>
      <c r="C267" s="11">
        <v>95</v>
      </c>
      <c r="D267" s="19">
        <v>37744</v>
      </c>
      <c r="E267" s="15">
        <v>0.04</v>
      </c>
    </row>
    <row r="268" spans="1:5" x14ac:dyDescent="0.35">
      <c r="A268" t="s">
        <v>301</v>
      </c>
      <c r="B268" s="11" t="s">
        <v>336</v>
      </c>
      <c r="C268" s="11">
        <v>765</v>
      </c>
      <c r="D268" s="19">
        <v>265166</v>
      </c>
      <c r="E268" s="15">
        <v>0.04</v>
      </c>
    </row>
    <row r="269" spans="1:5" x14ac:dyDescent="0.35">
      <c r="A269" t="s">
        <v>302</v>
      </c>
      <c r="B269" s="11" t="s">
        <v>337</v>
      </c>
      <c r="C269" s="11">
        <v>0</v>
      </c>
      <c r="D269" s="19">
        <v>0</v>
      </c>
      <c r="E269" s="15">
        <v>0</v>
      </c>
    </row>
    <row r="270" spans="1:5" x14ac:dyDescent="0.35">
      <c r="A270" t="s">
        <v>302</v>
      </c>
      <c r="B270" s="11" t="s">
        <v>338</v>
      </c>
      <c r="C270" s="11">
        <v>0</v>
      </c>
      <c r="D270" s="19">
        <v>0</v>
      </c>
      <c r="E270" s="15">
        <v>0</v>
      </c>
    </row>
    <row r="271" spans="1:5" x14ac:dyDescent="0.35">
      <c r="A271" t="s">
        <v>302</v>
      </c>
      <c r="B271" s="11" t="s">
        <v>339</v>
      </c>
      <c r="C271" s="11">
        <v>0</v>
      </c>
      <c r="D271" s="19">
        <v>0</v>
      </c>
      <c r="E271" s="15">
        <v>0</v>
      </c>
    </row>
    <row r="272" spans="1:5" x14ac:dyDescent="0.35">
      <c r="A272" t="s">
        <v>302</v>
      </c>
      <c r="B272" s="11" t="s">
        <v>340</v>
      </c>
      <c r="C272" s="11" t="s">
        <v>357</v>
      </c>
      <c r="D272" s="11" t="s">
        <v>357</v>
      </c>
      <c r="E272" s="11" t="s">
        <v>357</v>
      </c>
    </row>
    <row r="273" spans="1:5" x14ac:dyDescent="0.35">
      <c r="A273" t="s">
        <v>302</v>
      </c>
      <c r="B273" s="11" t="s">
        <v>341</v>
      </c>
      <c r="C273" s="11">
        <v>0</v>
      </c>
      <c r="D273" s="19">
        <v>0</v>
      </c>
      <c r="E273" s="15">
        <v>0</v>
      </c>
    </row>
    <row r="274" spans="1:5" x14ac:dyDescent="0.35">
      <c r="A274" t="s">
        <v>302</v>
      </c>
      <c r="B274" s="11" t="s">
        <v>342</v>
      </c>
      <c r="C274" s="11">
        <v>0</v>
      </c>
      <c r="D274" s="19">
        <v>0</v>
      </c>
      <c r="E274" s="15">
        <v>0</v>
      </c>
    </row>
    <row r="275" spans="1:5" x14ac:dyDescent="0.35">
      <c r="A275" t="s">
        <v>302</v>
      </c>
      <c r="B275" s="11" t="s">
        <v>343</v>
      </c>
      <c r="C275" s="11" t="s">
        <v>357</v>
      </c>
      <c r="D275" s="11" t="s">
        <v>357</v>
      </c>
      <c r="E275" s="11" t="s">
        <v>357</v>
      </c>
    </row>
    <row r="276" spans="1:5" x14ac:dyDescent="0.35">
      <c r="A276" t="s">
        <v>302</v>
      </c>
      <c r="B276" s="11" t="s">
        <v>336</v>
      </c>
      <c r="C276" s="11">
        <v>5</v>
      </c>
      <c r="D276" s="19">
        <v>1107</v>
      </c>
      <c r="E276" s="15">
        <v>0</v>
      </c>
    </row>
    <row r="277" spans="1:5" x14ac:dyDescent="0.35">
      <c r="A277" t="s">
        <v>303</v>
      </c>
      <c r="B277" s="11" t="s">
        <v>337</v>
      </c>
      <c r="C277" s="11" t="s">
        <v>357</v>
      </c>
      <c r="D277" s="11" t="s">
        <v>357</v>
      </c>
      <c r="E277" s="11" t="s">
        <v>357</v>
      </c>
    </row>
    <row r="278" spans="1:5" x14ac:dyDescent="0.35">
      <c r="A278" t="s">
        <v>303</v>
      </c>
      <c r="B278" s="11" t="s">
        <v>338</v>
      </c>
      <c r="C278" s="11">
        <v>5</v>
      </c>
      <c r="D278" s="19">
        <v>1220</v>
      </c>
      <c r="E278" s="15">
        <v>0</v>
      </c>
    </row>
    <row r="279" spans="1:5" x14ac:dyDescent="0.35">
      <c r="A279" t="s">
        <v>303</v>
      </c>
      <c r="B279" s="11" t="s">
        <v>339</v>
      </c>
      <c r="C279" s="11">
        <v>5</v>
      </c>
      <c r="D279" s="19">
        <v>1233</v>
      </c>
      <c r="E279" s="15">
        <v>0</v>
      </c>
    </row>
    <row r="280" spans="1:5" x14ac:dyDescent="0.35">
      <c r="A280" t="s">
        <v>303</v>
      </c>
      <c r="B280" s="11" t="s">
        <v>340</v>
      </c>
      <c r="C280" s="11" t="s">
        <v>357</v>
      </c>
      <c r="D280" s="11" t="s">
        <v>357</v>
      </c>
      <c r="E280" s="11" t="s">
        <v>357</v>
      </c>
    </row>
    <row r="281" spans="1:5" x14ac:dyDescent="0.35">
      <c r="A281" t="s">
        <v>303</v>
      </c>
      <c r="B281" s="11" t="s">
        <v>341</v>
      </c>
      <c r="C281" s="11">
        <v>5</v>
      </c>
      <c r="D281" s="19">
        <v>1046</v>
      </c>
      <c r="E281" s="15">
        <v>0</v>
      </c>
    </row>
    <row r="282" spans="1:5" x14ac:dyDescent="0.35">
      <c r="A282" t="s">
        <v>303</v>
      </c>
      <c r="B282" s="11" t="s">
        <v>342</v>
      </c>
      <c r="C282" s="11">
        <v>5</v>
      </c>
      <c r="D282" s="19">
        <v>1151</v>
      </c>
      <c r="E282" s="15">
        <v>0</v>
      </c>
    </row>
    <row r="283" spans="1:5" x14ac:dyDescent="0.35">
      <c r="A283" t="s">
        <v>303</v>
      </c>
      <c r="B283" s="11" t="s">
        <v>343</v>
      </c>
      <c r="C283" s="11">
        <v>0</v>
      </c>
      <c r="D283" s="19">
        <v>0</v>
      </c>
      <c r="E283" s="15">
        <v>0</v>
      </c>
    </row>
    <row r="284" spans="1:5" x14ac:dyDescent="0.35">
      <c r="A284" t="s">
        <v>303</v>
      </c>
      <c r="B284" s="11" t="s">
        <v>336</v>
      </c>
      <c r="C284" s="11">
        <v>15</v>
      </c>
      <c r="D284" s="19">
        <v>5585</v>
      </c>
      <c r="E284" s="15">
        <v>0</v>
      </c>
    </row>
    <row r="285" spans="1:5" x14ac:dyDescent="0.35">
      <c r="A285" t="s">
        <v>304</v>
      </c>
      <c r="B285" s="11" t="s">
        <v>337</v>
      </c>
      <c r="C285" s="11" t="s">
        <v>357</v>
      </c>
      <c r="D285" s="11" t="s">
        <v>357</v>
      </c>
      <c r="E285" s="11" t="s">
        <v>357</v>
      </c>
    </row>
    <row r="286" spans="1:5" x14ac:dyDescent="0.35">
      <c r="A286" t="s">
        <v>304</v>
      </c>
      <c r="B286" s="11" t="s">
        <v>338</v>
      </c>
      <c r="C286" s="11">
        <v>0</v>
      </c>
      <c r="D286" s="19">
        <v>0</v>
      </c>
      <c r="E286" s="15">
        <v>0</v>
      </c>
    </row>
    <row r="287" spans="1:5" x14ac:dyDescent="0.35">
      <c r="A287" t="s">
        <v>304</v>
      </c>
      <c r="B287" s="11" t="s">
        <v>339</v>
      </c>
      <c r="C287" s="11">
        <v>0</v>
      </c>
      <c r="D287" s="19">
        <v>0</v>
      </c>
      <c r="E287" s="15">
        <v>0</v>
      </c>
    </row>
    <row r="288" spans="1:5" x14ac:dyDescent="0.35">
      <c r="A288" t="s">
        <v>304</v>
      </c>
      <c r="B288" s="11" t="s">
        <v>340</v>
      </c>
      <c r="C288" s="11" t="s">
        <v>357</v>
      </c>
      <c r="D288" s="11" t="s">
        <v>357</v>
      </c>
      <c r="E288" s="11" t="s">
        <v>357</v>
      </c>
    </row>
    <row r="289" spans="1:5" x14ac:dyDescent="0.35">
      <c r="A289" t="s">
        <v>304</v>
      </c>
      <c r="B289" s="11" t="s">
        <v>341</v>
      </c>
      <c r="C289" s="11" t="s">
        <v>357</v>
      </c>
      <c r="D289" s="11" t="s">
        <v>357</v>
      </c>
      <c r="E289" s="11" t="s">
        <v>357</v>
      </c>
    </row>
    <row r="290" spans="1:5" x14ac:dyDescent="0.35">
      <c r="A290" t="s">
        <v>304</v>
      </c>
      <c r="B290" s="11" t="s">
        <v>342</v>
      </c>
      <c r="C290" s="11">
        <v>0</v>
      </c>
      <c r="D290" s="19">
        <v>0</v>
      </c>
      <c r="E290" s="15">
        <v>0</v>
      </c>
    </row>
    <row r="291" spans="1:5" x14ac:dyDescent="0.35">
      <c r="A291" t="s">
        <v>304</v>
      </c>
      <c r="B291" s="11" t="s">
        <v>343</v>
      </c>
      <c r="C291" s="11">
        <v>0</v>
      </c>
      <c r="D291" s="19">
        <v>0</v>
      </c>
      <c r="E291" s="15">
        <v>0</v>
      </c>
    </row>
    <row r="292" spans="1:5" x14ac:dyDescent="0.35">
      <c r="A292" t="s">
        <v>304</v>
      </c>
      <c r="B292" s="11" t="s">
        <v>336</v>
      </c>
      <c r="C292" s="11">
        <v>5</v>
      </c>
      <c r="D292" s="19">
        <v>1313</v>
      </c>
      <c r="E292" s="15">
        <v>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0"/>
  <sheetViews>
    <sheetView workbookViewId="0"/>
  </sheetViews>
  <sheetFormatPr defaultColWidth="10.6640625" defaultRowHeight="15.5" x14ac:dyDescent="0.35"/>
  <cols>
    <col min="1" max="1" width="11.4140625" customWidth="1"/>
  </cols>
  <sheetData>
    <row r="1" spans="1:1" ht="21" x14ac:dyDescent="0.5">
      <c r="A1" s="1" t="s">
        <v>17</v>
      </c>
    </row>
    <row r="2" spans="1:1" ht="31" x14ac:dyDescent="0.35">
      <c r="A2" s="2" t="s">
        <v>356</v>
      </c>
    </row>
    <row r="3" spans="1:1" x14ac:dyDescent="0.35">
      <c r="A3" s="29" t="s">
        <v>337</v>
      </c>
    </row>
    <row r="4" spans="1:1" x14ac:dyDescent="0.35">
      <c r="A4" s="30" t="s">
        <v>338</v>
      </c>
    </row>
    <row r="5" spans="1:1" x14ac:dyDescent="0.35">
      <c r="A5" s="30" t="s">
        <v>339</v>
      </c>
    </row>
    <row r="6" spans="1:1" x14ac:dyDescent="0.35">
      <c r="A6" s="30" t="s">
        <v>340</v>
      </c>
    </row>
    <row r="7" spans="1:1" x14ac:dyDescent="0.35">
      <c r="A7" s="30" t="s">
        <v>341</v>
      </c>
    </row>
    <row r="8" spans="1:1" x14ac:dyDescent="0.35">
      <c r="A8" s="30" t="s">
        <v>342</v>
      </c>
    </row>
    <row r="9" spans="1:1" x14ac:dyDescent="0.35">
      <c r="A9" s="30" t="s">
        <v>343</v>
      </c>
    </row>
    <row r="10" spans="1:1" x14ac:dyDescent="0.35">
      <c r="A10" s="30" t="s">
        <v>336</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workbookViewId="0"/>
  </sheetViews>
  <sheetFormatPr defaultColWidth="10.6640625" defaultRowHeight="15.5" x14ac:dyDescent="0.35"/>
  <cols>
    <col min="1" max="1" width="20.6640625" customWidth="1"/>
    <col min="2" max="2" width="55.83203125" customWidth="1"/>
  </cols>
  <sheetData>
    <row r="1" spans="1:2" ht="21" x14ac:dyDescent="0.5">
      <c r="A1" s="1" t="s">
        <v>1</v>
      </c>
    </row>
    <row r="2" spans="1:2" x14ac:dyDescent="0.35">
      <c r="A2" t="s">
        <v>40</v>
      </c>
    </row>
    <row r="3" spans="1:2" x14ac:dyDescent="0.35">
      <c r="A3" s="2" t="s">
        <v>63</v>
      </c>
      <c r="B3" s="2" t="s">
        <v>64</v>
      </c>
    </row>
    <row r="4" spans="1:2" x14ac:dyDescent="0.35">
      <c r="A4" s="5" t="str">
        <f>HYPERLINK("#'Notes'!A1", "Notes")</f>
        <v>Notes</v>
      </c>
      <c r="B4" s="4" t="s">
        <v>2</v>
      </c>
    </row>
    <row r="5" spans="1:2" x14ac:dyDescent="0.35">
      <c r="A5" s="5" t="str">
        <f>HYPERLINK("#'Table 1 Applications by month'!A1", "Table 1")</f>
        <v>Table 1</v>
      </c>
      <c r="B5" s="4" t="s">
        <v>65</v>
      </c>
    </row>
    <row r="6" spans="1:2" x14ac:dyDescent="0.35">
      <c r="A6" s="5" t="str">
        <f>HYPERLINK("#'Table 2 Applications by channel'!A1", "Table 2")</f>
        <v>Table 2</v>
      </c>
      <c r="B6" s="4" t="s">
        <v>66</v>
      </c>
    </row>
    <row r="7" spans="1:2" x14ac:dyDescent="0.35">
      <c r="A7" s="5" t="str">
        <f>HYPERLINK("#'Table 3 Applications by age'!A1", "Table 3")</f>
        <v>Table 3</v>
      </c>
      <c r="B7" s="4" t="s">
        <v>67</v>
      </c>
    </row>
    <row r="8" spans="1:2" x14ac:dyDescent="0.35">
      <c r="A8" s="5" t="str">
        <f>HYPERLINK("#'Table 4 Applications by LA'!A1", "Table 4")</f>
        <v>Table 4</v>
      </c>
      <c r="B8" s="4" t="s">
        <v>68</v>
      </c>
    </row>
    <row r="9" spans="1:2" x14ac:dyDescent="0.35">
      <c r="A9" s="5" t="str">
        <f>HYPERLINK("#'Table 5 Cared for people'!A1", "Table 5")</f>
        <v>Table 5</v>
      </c>
      <c r="B9" s="4" t="s">
        <v>69</v>
      </c>
    </row>
    <row r="10" spans="1:2" x14ac:dyDescent="0.35">
      <c r="A10" s="5" t="str">
        <f>HYPERLINK("#'Table 6 Processing times'!A1", "Table 6")</f>
        <v>Table 6</v>
      </c>
      <c r="B10" s="4" t="s">
        <v>70</v>
      </c>
    </row>
    <row r="11" spans="1:2" x14ac:dyDescent="0.35">
      <c r="A11" s="5" t="str">
        <f>HYPERLINK("#'Table 7 Payments by LA'!A1", "Table 7")</f>
        <v>Table 7</v>
      </c>
      <c r="B11" s="4" t="s">
        <v>71</v>
      </c>
    </row>
    <row r="12" spans="1:2" x14ac:dyDescent="0.35">
      <c r="A12" s="5" t="str">
        <f>HYPERLINK("#'Table 8 Payments by month'!A1", "Table 8")</f>
        <v>Table 8</v>
      </c>
      <c r="B12" s="4" t="s">
        <v>72</v>
      </c>
    </row>
    <row r="13" spans="1:2" x14ac:dyDescent="0.35">
      <c r="A13" s="5" t="str">
        <f>HYPERLINK("#'Table 9 Clients by payments'!A1", "Table 9")</f>
        <v>Table 9</v>
      </c>
      <c r="B13" s="4" t="s">
        <v>73</v>
      </c>
    </row>
    <row r="14" spans="1:2" x14ac:dyDescent="0.35">
      <c r="A14" s="5" t="str">
        <f>HYPERLINK("#'Table 10 Clients paid'!A1", "Table 10")</f>
        <v>Table 10</v>
      </c>
      <c r="B14" s="4" t="s">
        <v>74</v>
      </c>
    </row>
    <row r="15" spans="1:2" x14ac:dyDescent="0.35">
      <c r="A15" s="5" t="str">
        <f>HYPERLINK("#'Table 11 Re-determinations'!A1", "Table 11")</f>
        <v>Table 11</v>
      </c>
      <c r="B15" s="4" t="s">
        <v>362</v>
      </c>
    </row>
    <row r="16" spans="1:2" x14ac:dyDescent="0.35">
      <c r="A16" s="5" t="str">
        <f>HYPERLINK("#'Chart 1 Applications by month'!A1", "Chart 1")</f>
        <v>Chart 1</v>
      </c>
      <c r="B16" s="4" t="s">
        <v>75</v>
      </c>
    </row>
    <row r="17" spans="1:2" x14ac:dyDescent="0.35">
      <c r="A17" s="43" t="str">
        <f>HYPERLINK("#'Table 3 Full data'!A1", "Table 3 Full data")</f>
        <v>Table 3 Full data</v>
      </c>
      <c r="B17" s="4" t="s">
        <v>76</v>
      </c>
    </row>
    <row r="18" spans="1:2" x14ac:dyDescent="0.35">
      <c r="A18" s="43" t="str">
        <f>HYPERLINK("#'Table 4 Full data'!A1", "Table 4 Full data")</f>
        <v>Table 4 Full data</v>
      </c>
      <c r="B18" s="4" t="s">
        <v>77</v>
      </c>
    </row>
    <row r="19" spans="1:2" x14ac:dyDescent="0.35">
      <c r="A19" s="43" t="str">
        <f>HYPERLINK("#'Table 7 Full data'!A1", "Table 7 Full data")</f>
        <v>Table 7 Full data</v>
      </c>
      <c r="B19" s="4" t="s">
        <v>78</v>
      </c>
    </row>
    <row r="20" spans="1:2" x14ac:dyDescent="0.35">
      <c r="A20" s="5" t="str">
        <f>HYPERLINK("#'Financial year lookup'!A1", "Financial year lookup")</f>
        <v>Financial year lookup</v>
      </c>
      <c r="B20" s="4" t="s">
        <v>17</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workbookViewId="0"/>
  </sheetViews>
  <sheetFormatPr defaultColWidth="10.6640625" defaultRowHeight="15.5" x14ac:dyDescent="0.35"/>
  <cols>
    <col min="1" max="1" width="15.6640625" customWidth="1"/>
    <col min="2" max="2" width="100.6640625" customWidth="1"/>
    <col min="3" max="3" width="20.6640625" customWidth="1"/>
  </cols>
  <sheetData>
    <row r="1" spans="1:3" ht="21" x14ac:dyDescent="0.5">
      <c r="A1" s="1" t="s">
        <v>2</v>
      </c>
    </row>
    <row r="2" spans="1:3" x14ac:dyDescent="0.35">
      <c r="A2" t="s">
        <v>40</v>
      </c>
    </row>
    <row r="3" spans="1:3" x14ac:dyDescent="0.35">
      <c r="A3" s="2" t="s">
        <v>79</v>
      </c>
      <c r="B3" s="2" t="s">
        <v>80</v>
      </c>
      <c r="C3" s="2" t="s">
        <v>81</v>
      </c>
    </row>
    <row r="4" spans="1:3" ht="46.5" x14ac:dyDescent="0.35">
      <c r="A4" s="4" t="s">
        <v>82</v>
      </c>
      <c r="B4" s="6" t="s">
        <v>83</v>
      </c>
      <c r="C4" s="4" t="s">
        <v>84</v>
      </c>
    </row>
    <row r="5" spans="1:3" x14ac:dyDescent="0.35">
      <c r="A5" s="4" t="s">
        <v>85</v>
      </c>
      <c r="B5" s="6" t="s">
        <v>86</v>
      </c>
      <c r="C5" s="4" t="s">
        <v>87</v>
      </c>
    </row>
    <row r="6" spans="1:3" ht="31" x14ac:dyDescent="0.35">
      <c r="A6" s="4" t="s">
        <v>88</v>
      </c>
      <c r="B6" s="6" t="s">
        <v>89</v>
      </c>
      <c r="C6" s="4" t="s">
        <v>90</v>
      </c>
    </row>
    <row r="7" spans="1:3" ht="31" x14ac:dyDescent="0.35">
      <c r="A7" s="4" t="s">
        <v>91</v>
      </c>
      <c r="B7" s="6" t="s">
        <v>92</v>
      </c>
      <c r="C7" s="4" t="s">
        <v>93</v>
      </c>
    </row>
    <row r="8" spans="1:3" ht="46.5" x14ac:dyDescent="0.35">
      <c r="A8" s="4" t="s">
        <v>94</v>
      </c>
      <c r="B8" s="6" t="s">
        <v>95</v>
      </c>
      <c r="C8" s="4" t="s">
        <v>96</v>
      </c>
    </row>
    <row r="9" spans="1:3" ht="31" x14ac:dyDescent="0.35">
      <c r="A9" s="4" t="s">
        <v>97</v>
      </c>
      <c r="B9" s="6" t="s">
        <v>98</v>
      </c>
      <c r="C9" s="4" t="s">
        <v>99</v>
      </c>
    </row>
    <row r="10" spans="1:3" ht="62" x14ac:dyDescent="0.35">
      <c r="A10" s="4" t="s">
        <v>100</v>
      </c>
      <c r="B10" s="6" t="s">
        <v>101</v>
      </c>
      <c r="C10" s="4" t="s">
        <v>102</v>
      </c>
    </row>
    <row r="11" spans="1:3" ht="31" x14ac:dyDescent="0.35">
      <c r="A11" s="4" t="s">
        <v>103</v>
      </c>
      <c r="B11" s="6" t="s">
        <v>104</v>
      </c>
      <c r="C11" s="4" t="s">
        <v>102</v>
      </c>
    </row>
    <row r="12" spans="1:3" ht="46.5" x14ac:dyDescent="0.35">
      <c r="A12" s="4" t="s">
        <v>105</v>
      </c>
      <c r="B12" s="6" t="s">
        <v>106</v>
      </c>
      <c r="C12" s="4" t="s">
        <v>102</v>
      </c>
    </row>
    <row r="13" spans="1:3" x14ac:dyDescent="0.35">
      <c r="A13" s="4" t="s">
        <v>107</v>
      </c>
      <c r="B13" s="6" t="s">
        <v>108</v>
      </c>
      <c r="C13" s="4" t="s">
        <v>109</v>
      </c>
    </row>
    <row r="14" spans="1:3" ht="62" x14ac:dyDescent="0.35">
      <c r="A14" s="4" t="s">
        <v>110</v>
      </c>
      <c r="B14" s="6" t="s">
        <v>111</v>
      </c>
      <c r="C14" s="4" t="s">
        <v>112</v>
      </c>
    </row>
    <row r="15" spans="1:3" ht="31" x14ac:dyDescent="0.35">
      <c r="A15" s="4" t="s">
        <v>113</v>
      </c>
      <c r="B15" s="6" t="s">
        <v>114</v>
      </c>
      <c r="C15" s="4" t="s">
        <v>112</v>
      </c>
    </row>
    <row r="16" spans="1:3" x14ac:dyDescent="0.35">
      <c r="A16" s="4" t="s">
        <v>115</v>
      </c>
      <c r="B16" s="6" t="s">
        <v>116</v>
      </c>
      <c r="C16" s="4" t="s">
        <v>117</v>
      </c>
    </row>
    <row r="17" spans="1:3" x14ac:dyDescent="0.35">
      <c r="A17" s="4" t="s">
        <v>118</v>
      </c>
      <c r="B17" s="6" t="s">
        <v>119</v>
      </c>
      <c r="C17" s="4" t="s">
        <v>120</v>
      </c>
    </row>
    <row r="18" spans="1:3" x14ac:dyDescent="0.35">
      <c r="A18" s="4" t="s">
        <v>121</v>
      </c>
      <c r="B18" s="6" t="s">
        <v>122</v>
      </c>
      <c r="C18" s="4" t="s">
        <v>117</v>
      </c>
    </row>
    <row r="19" spans="1:3" ht="31" x14ac:dyDescent="0.35">
      <c r="A19" s="4" t="s">
        <v>123</v>
      </c>
      <c r="B19" s="6" t="s">
        <v>124</v>
      </c>
      <c r="C19" s="4" t="s">
        <v>125</v>
      </c>
    </row>
    <row r="20" spans="1:3" ht="62" x14ac:dyDescent="0.35">
      <c r="A20" s="4" t="s">
        <v>126</v>
      </c>
      <c r="B20" s="6" t="s">
        <v>127</v>
      </c>
      <c r="C20" s="4" t="s">
        <v>128</v>
      </c>
    </row>
    <row r="21" spans="1:3" ht="31" x14ac:dyDescent="0.35">
      <c r="A21" s="4" t="s">
        <v>129</v>
      </c>
      <c r="B21" s="6" t="s">
        <v>130</v>
      </c>
      <c r="C21" s="4" t="s">
        <v>131</v>
      </c>
    </row>
    <row r="22" spans="1:3" ht="46.5" x14ac:dyDescent="0.35">
      <c r="A22" s="4" t="s">
        <v>132</v>
      </c>
      <c r="B22" s="6" t="s">
        <v>133</v>
      </c>
      <c r="C22" s="4" t="s">
        <v>134</v>
      </c>
    </row>
    <row r="23" spans="1:3" ht="31" x14ac:dyDescent="0.35">
      <c r="A23" s="4" t="s">
        <v>135</v>
      </c>
      <c r="B23" s="6" t="s">
        <v>136</v>
      </c>
      <c r="C23" s="4" t="s">
        <v>137</v>
      </c>
    </row>
    <row r="24" spans="1:3" ht="31" x14ac:dyDescent="0.35">
      <c r="A24" s="4" t="s">
        <v>138</v>
      </c>
      <c r="B24" s="6" t="s">
        <v>139</v>
      </c>
      <c r="C24" s="4" t="s">
        <v>140</v>
      </c>
    </row>
    <row r="25" spans="1:3" ht="31" x14ac:dyDescent="0.35">
      <c r="A25" s="4" t="s">
        <v>141</v>
      </c>
      <c r="B25" s="6" t="s">
        <v>142</v>
      </c>
      <c r="C25" s="4" t="s">
        <v>140</v>
      </c>
    </row>
    <row r="26" spans="1:3" ht="31" x14ac:dyDescent="0.35">
      <c r="A26" s="4" t="s">
        <v>143</v>
      </c>
      <c r="B26" s="6" t="s">
        <v>144</v>
      </c>
      <c r="C26" s="4" t="s">
        <v>140</v>
      </c>
    </row>
    <row r="27" spans="1:3" ht="46.5" x14ac:dyDescent="0.35">
      <c r="A27" s="4" t="s">
        <v>145</v>
      </c>
      <c r="B27" s="6" t="s">
        <v>146</v>
      </c>
      <c r="C27" s="4" t="s">
        <v>140</v>
      </c>
    </row>
    <row r="28" spans="1:3" ht="46.5" x14ac:dyDescent="0.35">
      <c r="A28" s="4" t="s">
        <v>147</v>
      </c>
      <c r="B28" s="6" t="s">
        <v>148</v>
      </c>
      <c r="C28" s="4" t="s">
        <v>140</v>
      </c>
    </row>
    <row r="29" spans="1:3" ht="46.5" x14ac:dyDescent="0.35">
      <c r="A29" s="4" t="s">
        <v>149</v>
      </c>
      <c r="B29" s="6" t="s">
        <v>150</v>
      </c>
      <c r="C29" s="4" t="s">
        <v>140</v>
      </c>
    </row>
    <row r="30" spans="1:3" ht="31" x14ac:dyDescent="0.35">
      <c r="A30" s="4" t="s">
        <v>151</v>
      </c>
      <c r="B30" s="6" t="s">
        <v>152</v>
      </c>
      <c r="C30" s="4" t="s">
        <v>140</v>
      </c>
    </row>
    <row r="31" spans="1:3" ht="67.5" customHeight="1" x14ac:dyDescent="0.35">
      <c r="A31" s="4" t="s">
        <v>153</v>
      </c>
      <c r="B31" s="6" t="s">
        <v>154</v>
      </c>
      <c r="C31" s="4" t="s">
        <v>140</v>
      </c>
    </row>
    <row r="32" spans="1:3" ht="31" x14ac:dyDescent="0.35">
      <c r="A32" s="4" t="s">
        <v>155</v>
      </c>
      <c r="B32" s="6" t="s">
        <v>156</v>
      </c>
      <c r="C32" s="4" t="s">
        <v>140</v>
      </c>
    </row>
    <row r="33" spans="1:3" ht="62" x14ac:dyDescent="0.35">
      <c r="A33" s="4" t="s">
        <v>157</v>
      </c>
      <c r="B33" s="6" t="s">
        <v>158</v>
      </c>
      <c r="C33" s="4" t="s">
        <v>140</v>
      </c>
    </row>
    <row r="34" spans="1:3" ht="46.5" x14ac:dyDescent="0.35">
      <c r="A34" s="4" t="s">
        <v>159</v>
      </c>
      <c r="B34" s="6" t="s">
        <v>160</v>
      </c>
      <c r="C34" s="4" t="s">
        <v>140</v>
      </c>
    </row>
    <row r="35" spans="1:3" ht="31" x14ac:dyDescent="0.35">
      <c r="A35" s="4" t="s">
        <v>161</v>
      </c>
      <c r="B35" s="6" t="s">
        <v>162</v>
      </c>
      <c r="C35" s="4" t="s">
        <v>140</v>
      </c>
    </row>
    <row r="36" spans="1:3" ht="46.5" x14ac:dyDescent="0.35">
      <c r="A36" s="4" t="s">
        <v>163</v>
      </c>
      <c r="B36" s="6" t="s">
        <v>164</v>
      </c>
      <c r="C36" s="4" t="s">
        <v>112</v>
      </c>
    </row>
    <row r="37" spans="1:3" ht="46.5" x14ac:dyDescent="0.35">
      <c r="A37" s="4" t="s">
        <v>165</v>
      </c>
      <c r="B37" s="6" t="s">
        <v>363</v>
      </c>
      <c r="C37" s="4" t="s">
        <v>140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4"/>
  <sheetViews>
    <sheetView workbookViewId="0"/>
  </sheetViews>
  <sheetFormatPr defaultColWidth="10.6640625" defaultRowHeight="15.5" x14ac:dyDescent="0.35"/>
  <cols>
    <col min="1" max="1" width="23.5" customWidth="1"/>
    <col min="2" max="10" width="16.6640625" customWidth="1"/>
  </cols>
  <sheetData>
    <row r="1" spans="1:10" ht="21" x14ac:dyDescent="0.5">
      <c r="A1" s="1" t="s">
        <v>3</v>
      </c>
    </row>
    <row r="2" spans="1:10" x14ac:dyDescent="0.35">
      <c r="A2" t="s">
        <v>41</v>
      </c>
    </row>
    <row r="3" spans="1:10" x14ac:dyDescent="0.35">
      <c r="A3" t="s">
        <v>42</v>
      </c>
    </row>
    <row r="4" spans="1:10" ht="65" customHeight="1" x14ac:dyDescent="0.35">
      <c r="A4" s="2" t="s">
        <v>166</v>
      </c>
      <c r="B4" s="2" t="s">
        <v>167</v>
      </c>
      <c r="C4" s="2" t="s">
        <v>168</v>
      </c>
      <c r="D4" s="2" t="s">
        <v>169</v>
      </c>
      <c r="E4" s="2" t="s">
        <v>170</v>
      </c>
      <c r="F4" s="2" t="s">
        <v>171</v>
      </c>
      <c r="G4" s="2" t="s">
        <v>172</v>
      </c>
      <c r="H4" s="2" t="s">
        <v>173</v>
      </c>
      <c r="I4" s="2" t="s">
        <v>174</v>
      </c>
      <c r="J4" s="2" t="s">
        <v>175</v>
      </c>
    </row>
    <row r="5" spans="1:10" x14ac:dyDescent="0.35">
      <c r="A5" s="7" t="s">
        <v>176</v>
      </c>
      <c r="B5" s="10">
        <v>28960</v>
      </c>
      <c r="C5" s="14">
        <v>1</v>
      </c>
      <c r="D5" s="10">
        <v>28085</v>
      </c>
      <c r="E5" s="10">
        <v>18995</v>
      </c>
      <c r="F5" s="10">
        <v>8630</v>
      </c>
      <c r="G5" s="10">
        <v>460</v>
      </c>
      <c r="H5" s="14">
        <v>0.68</v>
      </c>
      <c r="I5" s="14">
        <v>0.31</v>
      </c>
      <c r="J5" s="14">
        <v>0.02</v>
      </c>
    </row>
    <row r="6" spans="1:10" x14ac:dyDescent="0.35">
      <c r="A6" t="s">
        <v>177</v>
      </c>
      <c r="B6" s="11">
        <v>370</v>
      </c>
      <c r="C6" s="15">
        <v>0.01</v>
      </c>
      <c r="D6" s="11">
        <v>25</v>
      </c>
      <c r="E6" s="11">
        <v>20</v>
      </c>
      <c r="F6" s="11">
        <v>5</v>
      </c>
      <c r="G6" s="11" t="s">
        <v>357</v>
      </c>
      <c r="H6" s="15">
        <v>0.67</v>
      </c>
      <c r="I6" s="11" t="s">
        <v>357</v>
      </c>
      <c r="J6" s="11" t="s">
        <v>357</v>
      </c>
    </row>
    <row r="7" spans="1:10" x14ac:dyDescent="0.35">
      <c r="A7" t="s">
        <v>178</v>
      </c>
      <c r="B7" s="11">
        <v>385</v>
      </c>
      <c r="C7" s="15">
        <v>0.01</v>
      </c>
      <c r="D7" s="11">
        <v>345</v>
      </c>
      <c r="E7" s="11">
        <v>320</v>
      </c>
      <c r="F7" s="11">
        <v>20</v>
      </c>
      <c r="G7" s="11">
        <v>5</v>
      </c>
      <c r="H7" s="15">
        <v>0.92</v>
      </c>
      <c r="I7" s="15">
        <v>0.06</v>
      </c>
      <c r="J7" s="15">
        <v>0.02</v>
      </c>
    </row>
    <row r="8" spans="1:10" x14ac:dyDescent="0.35">
      <c r="A8" t="s">
        <v>179</v>
      </c>
      <c r="B8" s="11">
        <v>355</v>
      </c>
      <c r="C8" s="15">
        <v>0.01</v>
      </c>
      <c r="D8" s="11">
        <v>310</v>
      </c>
      <c r="E8" s="11">
        <v>265</v>
      </c>
      <c r="F8" s="11">
        <v>30</v>
      </c>
      <c r="G8" s="11">
        <v>10</v>
      </c>
      <c r="H8" s="15">
        <v>0.86</v>
      </c>
      <c r="I8" s="15">
        <v>0.1</v>
      </c>
      <c r="J8" s="15">
        <v>0.04</v>
      </c>
    </row>
    <row r="9" spans="1:10" x14ac:dyDescent="0.35">
      <c r="A9" t="s">
        <v>180</v>
      </c>
      <c r="B9" s="11">
        <v>270</v>
      </c>
      <c r="C9" s="15">
        <v>0.01</v>
      </c>
      <c r="D9" s="11">
        <v>290</v>
      </c>
      <c r="E9" s="11">
        <v>240</v>
      </c>
      <c r="F9" s="11">
        <v>35</v>
      </c>
      <c r="G9" s="11">
        <v>15</v>
      </c>
      <c r="H9" s="15">
        <v>0.83</v>
      </c>
      <c r="I9" s="15">
        <v>0.13</v>
      </c>
      <c r="J9" s="15">
        <v>0.04</v>
      </c>
    </row>
    <row r="10" spans="1:10" x14ac:dyDescent="0.35">
      <c r="A10" t="s">
        <v>181</v>
      </c>
      <c r="B10" s="11">
        <v>225</v>
      </c>
      <c r="C10" s="15">
        <v>0.01</v>
      </c>
      <c r="D10" s="11">
        <v>230</v>
      </c>
      <c r="E10" s="11">
        <v>195</v>
      </c>
      <c r="F10" s="11">
        <v>30</v>
      </c>
      <c r="G10" s="11">
        <v>5</v>
      </c>
      <c r="H10" s="15">
        <v>0.85</v>
      </c>
      <c r="I10" s="15">
        <v>0.13</v>
      </c>
      <c r="J10" s="15">
        <v>0.02</v>
      </c>
    </row>
    <row r="11" spans="1:10" x14ac:dyDescent="0.35">
      <c r="A11" t="s">
        <v>182</v>
      </c>
      <c r="B11" s="11">
        <v>150</v>
      </c>
      <c r="C11" s="15">
        <v>0.01</v>
      </c>
      <c r="D11" s="11">
        <v>205</v>
      </c>
      <c r="E11" s="11">
        <v>150</v>
      </c>
      <c r="F11" s="11">
        <v>50</v>
      </c>
      <c r="G11" s="11">
        <v>10</v>
      </c>
      <c r="H11" s="15">
        <v>0.72</v>
      </c>
      <c r="I11" s="15">
        <v>0.24</v>
      </c>
      <c r="J11" s="15">
        <v>0.04</v>
      </c>
    </row>
    <row r="12" spans="1:10" x14ac:dyDescent="0.35">
      <c r="A12" t="s">
        <v>183</v>
      </c>
      <c r="B12" s="11">
        <v>170</v>
      </c>
      <c r="C12" s="15">
        <v>0.01</v>
      </c>
      <c r="D12" s="11">
        <v>150</v>
      </c>
      <c r="E12" s="11">
        <v>105</v>
      </c>
      <c r="F12" s="11">
        <v>40</v>
      </c>
      <c r="G12" s="11">
        <v>5</v>
      </c>
      <c r="H12" s="15">
        <v>0.72</v>
      </c>
      <c r="I12" s="15">
        <v>0.26</v>
      </c>
      <c r="J12" s="15">
        <v>0.02</v>
      </c>
    </row>
    <row r="13" spans="1:10" x14ac:dyDescent="0.35">
      <c r="A13" t="s">
        <v>184</v>
      </c>
      <c r="B13" s="11">
        <v>165</v>
      </c>
      <c r="C13" s="15">
        <v>0.01</v>
      </c>
      <c r="D13" s="11">
        <v>240</v>
      </c>
      <c r="E13" s="11">
        <v>125</v>
      </c>
      <c r="F13" s="11">
        <v>115</v>
      </c>
      <c r="G13" s="11">
        <v>5</v>
      </c>
      <c r="H13" s="15">
        <v>0.51</v>
      </c>
      <c r="I13" s="15">
        <v>0.47</v>
      </c>
      <c r="J13" s="15">
        <v>0.02</v>
      </c>
    </row>
    <row r="14" spans="1:10" x14ac:dyDescent="0.35">
      <c r="A14" t="s">
        <v>185</v>
      </c>
      <c r="B14" s="11">
        <v>225</v>
      </c>
      <c r="C14" s="15">
        <v>0.01</v>
      </c>
      <c r="D14" s="11">
        <v>310</v>
      </c>
      <c r="E14" s="11">
        <v>145</v>
      </c>
      <c r="F14" s="11">
        <v>155</v>
      </c>
      <c r="G14" s="11">
        <v>10</v>
      </c>
      <c r="H14" s="15">
        <v>0.47</v>
      </c>
      <c r="I14" s="15">
        <v>0.5</v>
      </c>
      <c r="J14" s="15">
        <v>0.03</v>
      </c>
    </row>
    <row r="15" spans="1:10" x14ac:dyDescent="0.35">
      <c r="A15" t="s">
        <v>186</v>
      </c>
      <c r="B15" s="11">
        <v>135</v>
      </c>
      <c r="C15" s="15">
        <v>0</v>
      </c>
      <c r="D15" s="11">
        <v>190</v>
      </c>
      <c r="E15" s="11">
        <v>145</v>
      </c>
      <c r="F15" s="11">
        <v>45</v>
      </c>
      <c r="G15" s="11" t="s">
        <v>357</v>
      </c>
      <c r="H15" s="15">
        <v>0.76</v>
      </c>
      <c r="I15" s="11" t="s">
        <v>357</v>
      </c>
      <c r="J15" s="11" t="s">
        <v>357</v>
      </c>
    </row>
    <row r="16" spans="1:10" x14ac:dyDescent="0.35">
      <c r="A16" t="s">
        <v>187</v>
      </c>
      <c r="B16" s="11">
        <v>180</v>
      </c>
      <c r="C16" s="15">
        <v>0.01</v>
      </c>
      <c r="D16" s="11">
        <v>120</v>
      </c>
      <c r="E16" s="11">
        <v>100</v>
      </c>
      <c r="F16" s="11">
        <v>20</v>
      </c>
      <c r="G16" s="11" t="s">
        <v>357</v>
      </c>
      <c r="H16" s="15">
        <v>0.83</v>
      </c>
      <c r="I16" s="11" t="s">
        <v>357</v>
      </c>
      <c r="J16" s="11" t="s">
        <v>357</v>
      </c>
    </row>
    <row r="17" spans="1:10" x14ac:dyDescent="0.35">
      <c r="A17" t="s">
        <v>188</v>
      </c>
      <c r="B17" s="11">
        <v>205</v>
      </c>
      <c r="C17" s="15">
        <v>0.01</v>
      </c>
      <c r="D17" s="11">
        <v>230</v>
      </c>
      <c r="E17" s="11">
        <v>130</v>
      </c>
      <c r="F17" s="11">
        <v>100</v>
      </c>
      <c r="G17" s="11" t="s">
        <v>357</v>
      </c>
      <c r="H17" s="15">
        <v>0.56000000000000005</v>
      </c>
      <c r="I17" s="11" t="s">
        <v>357</v>
      </c>
      <c r="J17" s="11" t="s">
        <v>357</v>
      </c>
    </row>
    <row r="18" spans="1:10" x14ac:dyDescent="0.35">
      <c r="A18" t="s">
        <v>189</v>
      </c>
      <c r="B18" s="11">
        <v>295</v>
      </c>
      <c r="C18" s="15">
        <v>0.01</v>
      </c>
      <c r="D18" s="11">
        <v>225</v>
      </c>
      <c r="E18" s="11">
        <v>105</v>
      </c>
      <c r="F18" s="11">
        <v>115</v>
      </c>
      <c r="G18" s="11" t="s">
        <v>357</v>
      </c>
      <c r="H18" s="15">
        <v>0.48</v>
      </c>
      <c r="I18" s="11" t="s">
        <v>357</v>
      </c>
      <c r="J18" s="11" t="s">
        <v>357</v>
      </c>
    </row>
    <row r="19" spans="1:10" x14ac:dyDescent="0.35">
      <c r="A19" t="s">
        <v>190</v>
      </c>
      <c r="B19" s="11">
        <v>575</v>
      </c>
      <c r="C19" s="15">
        <v>0.02</v>
      </c>
      <c r="D19" s="11">
        <v>340</v>
      </c>
      <c r="E19" s="11">
        <v>210</v>
      </c>
      <c r="F19" s="11">
        <v>105</v>
      </c>
      <c r="G19" s="11">
        <v>30</v>
      </c>
      <c r="H19" s="15">
        <v>0.61</v>
      </c>
      <c r="I19" s="15">
        <v>0.31</v>
      </c>
      <c r="J19" s="15">
        <v>0.08</v>
      </c>
    </row>
    <row r="20" spans="1:10" x14ac:dyDescent="0.35">
      <c r="A20" t="s">
        <v>191</v>
      </c>
      <c r="B20" s="11">
        <v>380</v>
      </c>
      <c r="C20" s="15">
        <v>0.01</v>
      </c>
      <c r="D20" s="11">
        <v>460</v>
      </c>
      <c r="E20" s="11">
        <v>335</v>
      </c>
      <c r="F20" s="11">
        <v>120</v>
      </c>
      <c r="G20" s="11">
        <v>5</v>
      </c>
      <c r="H20" s="15">
        <v>0.73</v>
      </c>
      <c r="I20" s="15">
        <v>0.26</v>
      </c>
      <c r="J20" s="15">
        <v>0.01</v>
      </c>
    </row>
    <row r="21" spans="1:10" x14ac:dyDescent="0.35">
      <c r="A21" t="s">
        <v>192</v>
      </c>
      <c r="B21" s="11">
        <v>385</v>
      </c>
      <c r="C21" s="15">
        <v>0.01</v>
      </c>
      <c r="D21" s="11">
        <v>450</v>
      </c>
      <c r="E21" s="11">
        <v>325</v>
      </c>
      <c r="F21" s="11">
        <v>120</v>
      </c>
      <c r="G21" s="11">
        <v>5</v>
      </c>
      <c r="H21" s="15">
        <v>0.73</v>
      </c>
      <c r="I21" s="15">
        <v>0.27</v>
      </c>
      <c r="J21" s="15">
        <v>0.01</v>
      </c>
    </row>
    <row r="22" spans="1:10" x14ac:dyDescent="0.35">
      <c r="A22" t="s">
        <v>193</v>
      </c>
      <c r="B22" s="11">
        <v>335</v>
      </c>
      <c r="C22" s="15">
        <v>0.01</v>
      </c>
      <c r="D22" s="11">
        <v>370</v>
      </c>
      <c r="E22" s="11">
        <v>270</v>
      </c>
      <c r="F22" s="11">
        <v>95</v>
      </c>
      <c r="G22" s="11">
        <v>5</v>
      </c>
      <c r="H22" s="15">
        <v>0.73</v>
      </c>
      <c r="I22" s="15">
        <v>0.26</v>
      </c>
      <c r="J22" s="15">
        <v>0.01</v>
      </c>
    </row>
    <row r="23" spans="1:10" x14ac:dyDescent="0.35">
      <c r="A23" t="s">
        <v>194</v>
      </c>
      <c r="B23" s="11">
        <v>330</v>
      </c>
      <c r="C23" s="15">
        <v>0.01</v>
      </c>
      <c r="D23" s="11">
        <v>390</v>
      </c>
      <c r="E23" s="11">
        <v>295</v>
      </c>
      <c r="F23" s="11">
        <v>90</v>
      </c>
      <c r="G23" s="11">
        <v>5</v>
      </c>
      <c r="H23" s="15">
        <v>0.75</v>
      </c>
      <c r="I23" s="15">
        <v>0.23</v>
      </c>
      <c r="J23" s="15">
        <v>0.02</v>
      </c>
    </row>
    <row r="24" spans="1:10" x14ac:dyDescent="0.35">
      <c r="A24" t="s">
        <v>195</v>
      </c>
      <c r="B24" s="11">
        <v>270</v>
      </c>
      <c r="C24" s="15">
        <v>0.01</v>
      </c>
      <c r="D24" s="11">
        <v>275</v>
      </c>
      <c r="E24" s="11">
        <v>205</v>
      </c>
      <c r="F24" s="11">
        <v>70</v>
      </c>
      <c r="G24" s="11" t="s">
        <v>357</v>
      </c>
      <c r="H24" s="15">
        <v>0.74</v>
      </c>
      <c r="I24" s="11" t="s">
        <v>357</v>
      </c>
      <c r="J24" s="11" t="s">
        <v>357</v>
      </c>
    </row>
    <row r="25" spans="1:10" x14ac:dyDescent="0.35">
      <c r="A25" t="s">
        <v>196</v>
      </c>
      <c r="B25" s="11">
        <v>270</v>
      </c>
      <c r="C25" s="15">
        <v>0.01</v>
      </c>
      <c r="D25" s="11">
        <v>215</v>
      </c>
      <c r="E25" s="11">
        <v>140</v>
      </c>
      <c r="F25" s="11">
        <v>70</v>
      </c>
      <c r="G25" s="11" t="s">
        <v>357</v>
      </c>
      <c r="H25" s="15">
        <v>0.67</v>
      </c>
      <c r="I25" s="11" t="s">
        <v>357</v>
      </c>
      <c r="J25" s="11" t="s">
        <v>357</v>
      </c>
    </row>
    <row r="26" spans="1:10" x14ac:dyDescent="0.35">
      <c r="A26" t="s">
        <v>197</v>
      </c>
      <c r="B26" s="11">
        <v>265</v>
      </c>
      <c r="C26" s="15">
        <v>0.01</v>
      </c>
      <c r="D26" s="11">
        <v>265</v>
      </c>
      <c r="E26" s="11">
        <v>170</v>
      </c>
      <c r="F26" s="11">
        <v>95</v>
      </c>
      <c r="G26" s="11">
        <v>0</v>
      </c>
      <c r="H26" s="15">
        <v>0.64</v>
      </c>
      <c r="I26" s="15">
        <v>0.36</v>
      </c>
      <c r="J26" s="15">
        <v>0</v>
      </c>
    </row>
    <row r="27" spans="1:10" x14ac:dyDescent="0.35">
      <c r="A27" t="s">
        <v>198</v>
      </c>
      <c r="B27" s="11">
        <v>285</v>
      </c>
      <c r="C27" s="15">
        <v>0.01</v>
      </c>
      <c r="D27" s="11">
        <v>260</v>
      </c>
      <c r="E27" s="11">
        <v>195</v>
      </c>
      <c r="F27" s="11">
        <v>60</v>
      </c>
      <c r="G27" s="11">
        <v>5</v>
      </c>
      <c r="H27" s="15">
        <v>0.76</v>
      </c>
      <c r="I27" s="15">
        <v>0.22</v>
      </c>
      <c r="J27" s="15">
        <v>0.01</v>
      </c>
    </row>
    <row r="28" spans="1:10" x14ac:dyDescent="0.35">
      <c r="A28" t="s">
        <v>199</v>
      </c>
      <c r="B28" s="11">
        <v>295</v>
      </c>
      <c r="C28" s="15">
        <v>0.01</v>
      </c>
      <c r="D28" s="11">
        <v>345</v>
      </c>
      <c r="E28" s="11">
        <v>245</v>
      </c>
      <c r="F28" s="11">
        <v>95</v>
      </c>
      <c r="G28" s="11">
        <v>5</v>
      </c>
      <c r="H28" s="15">
        <v>0.71</v>
      </c>
      <c r="I28" s="15">
        <v>0.27</v>
      </c>
      <c r="J28" s="15">
        <v>0.01</v>
      </c>
    </row>
    <row r="29" spans="1:10" x14ac:dyDescent="0.35">
      <c r="A29" t="s">
        <v>200</v>
      </c>
      <c r="B29" s="11">
        <v>300</v>
      </c>
      <c r="C29" s="15">
        <v>0.01</v>
      </c>
      <c r="D29" s="11">
        <v>270</v>
      </c>
      <c r="E29" s="11">
        <v>175</v>
      </c>
      <c r="F29" s="11">
        <v>85</v>
      </c>
      <c r="G29" s="11">
        <v>15</v>
      </c>
      <c r="H29" s="15">
        <v>0.64</v>
      </c>
      <c r="I29" s="15">
        <v>0.31</v>
      </c>
      <c r="J29" s="15">
        <v>0.05</v>
      </c>
    </row>
    <row r="30" spans="1:10" x14ac:dyDescent="0.35">
      <c r="A30" t="s">
        <v>201</v>
      </c>
      <c r="B30" s="11">
        <v>275</v>
      </c>
      <c r="C30" s="15">
        <v>0.01</v>
      </c>
      <c r="D30" s="11">
        <v>240</v>
      </c>
      <c r="E30" s="11">
        <v>135</v>
      </c>
      <c r="F30" s="11">
        <v>95</v>
      </c>
      <c r="G30" s="11">
        <v>10</v>
      </c>
      <c r="H30" s="15">
        <v>0.56999999999999995</v>
      </c>
      <c r="I30" s="15">
        <v>0.39</v>
      </c>
      <c r="J30" s="15">
        <v>0.04</v>
      </c>
    </row>
    <row r="31" spans="1:10" x14ac:dyDescent="0.35">
      <c r="A31" t="s">
        <v>202</v>
      </c>
      <c r="B31" s="11">
        <v>440</v>
      </c>
      <c r="C31" s="15">
        <v>0.02</v>
      </c>
      <c r="D31" s="11">
        <v>270</v>
      </c>
      <c r="E31" s="11">
        <v>155</v>
      </c>
      <c r="F31" s="11">
        <v>100</v>
      </c>
      <c r="G31" s="11">
        <v>15</v>
      </c>
      <c r="H31" s="15">
        <v>0.56999999999999995</v>
      </c>
      <c r="I31" s="15">
        <v>0.37</v>
      </c>
      <c r="J31" s="15">
        <v>0.06</v>
      </c>
    </row>
    <row r="32" spans="1:10" x14ac:dyDescent="0.35">
      <c r="A32" t="s">
        <v>203</v>
      </c>
      <c r="B32" s="11">
        <v>365</v>
      </c>
      <c r="C32" s="15">
        <v>0.01</v>
      </c>
      <c r="D32" s="11">
        <v>285</v>
      </c>
      <c r="E32" s="11">
        <v>185</v>
      </c>
      <c r="F32" s="11">
        <v>85</v>
      </c>
      <c r="G32" s="11">
        <v>15</v>
      </c>
      <c r="H32" s="15">
        <v>0.65</v>
      </c>
      <c r="I32" s="15">
        <v>0.3</v>
      </c>
      <c r="J32" s="15">
        <v>0.05</v>
      </c>
    </row>
    <row r="33" spans="1:10" x14ac:dyDescent="0.35">
      <c r="A33" t="s">
        <v>204</v>
      </c>
      <c r="B33" s="11">
        <v>445</v>
      </c>
      <c r="C33" s="15">
        <v>0.02</v>
      </c>
      <c r="D33" s="11">
        <v>475</v>
      </c>
      <c r="E33" s="11">
        <v>305</v>
      </c>
      <c r="F33" s="11">
        <v>155</v>
      </c>
      <c r="G33" s="11">
        <v>15</v>
      </c>
      <c r="H33" s="15">
        <v>0.65</v>
      </c>
      <c r="I33" s="15">
        <v>0.32</v>
      </c>
      <c r="J33" s="15">
        <v>0.03</v>
      </c>
    </row>
    <row r="34" spans="1:10" x14ac:dyDescent="0.35">
      <c r="A34" t="s">
        <v>205</v>
      </c>
      <c r="B34" s="11">
        <v>360</v>
      </c>
      <c r="C34" s="15">
        <v>0.01</v>
      </c>
      <c r="D34" s="11">
        <v>420</v>
      </c>
      <c r="E34" s="11">
        <v>300</v>
      </c>
      <c r="F34" s="11">
        <v>115</v>
      </c>
      <c r="G34" s="11">
        <v>5</v>
      </c>
      <c r="H34" s="15">
        <v>0.72</v>
      </c>
      <c r="I34" s="15">
        <v>0.27</v>
      </c>
      <c r="J34" s="15">
        <v>0.01</v>
      </c>
    </row>
    <row r="35" spans="1:10" x14ac:dyDescent="0.35">
      <c r="A35" t="s">
        <v>206</v>
      </c>
      <c r="B35" s="11">
        <v>370</v>
      </c>
      <c r="C35" s="15">
        <v>0.01</v>
      </c>
      <c r="D35" s="11">
        <v>410</v>
      </c>
      <c r="E35" s="11">
        <v>280</v>
      </c>
      <c r="F35" s="11">
        <v>130</v>
      </c>
      <c r="G35" s="11">
        <v>5</v>
      </c>
      <c r="H35" s="15">
        <v>0.67</v>
      </c>
      <c r="I35" s="15">
        <v>0.31</v>
      </c>
      <c r="J35" s="15">
        <v>0.01</v>
      </c>
    </row>
    <row r="36" spans="1:10" x14ac:dyDescent="0.35">
      <c r="A36" t="s">
        <v>207</v>
      </c>
      <c r="B36" s="11">
        <v>405</v>
      </c>
      <c r="C36" s="15">
        <v>0.01</v>
      </c>
      <c r="D36" s="11">
        <v>275</v>
      </c>
      <c r="E36" s="11">
        <v>180</v>
      </c>
      <c r="F36" s="11">
        <v>85</v>
      </c>
      <c r="G36" s="11">
        <v>10</v>
      </c>
      <c r="H36" s="15">
        <v>0.66</v>
      </c>
      <c r="I36" s="15">
        <v>0.31</v>
      </c>
      <c r="J36" s="15">
        <v>0.03</v>
      </c>
    </row>
    <row r="37" spans="1:10" x14ac:dyDescent="0.35">
      <c r="A37" t="s">
        <v>208</v>
      </c>
      <c r="B37" s="11">
        <v>340</v>
      </c>
      <c r="C37" s="15">
        <v>0.01</v>
      </c>
      <c r="D37" s="11">
        <v>305</v>
      </c>
      <c r="E37" s="11">
        <v>215</v>
      </c>
      <c r="F37" s="11">
        <v>80</v>
      </c>
      <c r="G37" s="11">
        <v>10</v>
      </c>
      <c r="H37" s="15">
        <v>0.7</v>
      </c>
      <c r="I37" s="15">
        <v>0.26</v>
      </c>
      <c r="J37" s="15">
        <v>0.04</v>
      </c>
    </row>
    <row r="38" spans="1:10" x14ac:dyDescent="0.35">
      <c r="A38" t="s">
        <v>209</v>
      </c>
      <c r="B38" s="11">
        <v>305</v>
      </c>
      <c r="C38" s="15">
        <v>0.01</v>
      </c>
      <c r="D38" s="11">
        <v>410</v>
      </c>
      <c r="E38" s="11">
        <v>285</v>
      </c>
      <c r="F38" s="11">
        <v>125</v>
      </c>
      <c r="G38" s="11">
        <v>0</v>
      </c>
      <c r="H38" s="15">
        <v>0.69</v>
      </c>
      <c r="I38" s="15">
        <v>0.31</v>
      </c>
      <c r="J38" s="15">
        <v>0</v>
      </c>
    </row>
    <row r="39" spans="1:10" x14ac:dyDescent="0.35">
      <c r="A39" t="s">
        <v>210</v>
      </c>
      <c r="B39" s="11">
        <v>340</v>
      </c>
      <c r="C39" s="15">
        <v>0.01</v>
      </c>
      <c r="D39" s="11">
        <v>375</v>
      </c>
      <c r="E39" s="11">
        <v>260</v>
      </c>
      <c r="F39" s="11">
        <v>110</v>
      </c>
      <c r="G39" s="11">
        <v>5</v>
      </c>
      <c r="H39" s="15">
        <v>0.7</v>
      </c>
      <c r="I39" s="15">
        <v>0.28999999999999998</v>
      </c>
      <c r="J39" s="15">
        <v>0.01</v>
      </c>
    </row>
    <row r="40" spans="1:10" x14ac:dyDescent="0.35">
      <c r="A40" t="s">
        <v>211</v>
      </c>
      <c r="B40" s="11">
        <v>335</v>
      </c>
      <c r="C40" s="15">
        <v>0.01</v>
      </c>
      <c r="D40" s="11">
        <v>310</v>
      </c>
      <c r="E40" s="11">
        <v>230</v>
      </c>
      <c r="F40" s="11">
        <v>75</v>
      </c>
      <c r="G40" s="11">
        <v>5</v>
      </c>
      <c r="H40" s="15">
        <v>0.74</v>
      </c>
      <c r="I40" s="15">
        <v>0.25</v>
      </c>
      <c r="J40" s="15">
        <v>0.02</v>
      </c>
    </row>
    <row r="41" spans="1:10" x14ac:dyDescent="0.35">
      <c r="A41" t="s">
        <v>212</v>
      </c>
      <c r="B41" s="11">
        <v>370</v>
      </c>
      <c r="C41" s="15">
        <v>0.01</v>
      </c>
      <c r="D41" s="11">
        <v>395</v>
      </c>
      <c r="E41" s="11">
        <v>285</v>
      </c>
      <c r="F41" s="11">
        <v>100</v>
      </c>
      <c r="G41" s="11">
        <v>10</v>
      </c>
      <c r="H41" s="15">
        <v>0.72</v>
      </c>
      <c r="I41" s="15">
        <v>0.26</v>
      </c>
      <c r="J41" s="15">
        <v>0.02</v>
      </c>
    </row>
    <row r="42" spans="1:10" x14ac:dyDescent="0.35">
      <c r="A42" t="s">
        <v>213</v>
      </c>
      <c r="B42" s="11">
        <v>335</v>
      </c>
      <c r="C42" s="15">
        <v>0.01</v>
      </c>
      <c r="D42" s="11">
        <v>255</v>
      </c>
      <c r="E42" s="11">
        <v>175</v>
      </c>
      <c r="F42" s="11">
        <v>75</v>
      </c>
      <c r="G42" s="11">
        <v>5</v>
      </c>
      <c r="H42" s="15">
        <v>0.69</v>
      </c>
      <c r="I42" s="15">
        <v>0.3</v>
      </c>
      <c r="J42" s="15">
        <v>0.01</v>
      </c>
    </row>
    <row r="43" spans="1:10" x14ac:dyDescent="0.35">
      <c r="A43" t="s">
        <v>214</v>
      </c>
      <c r="B43" s="11">
        <v>430</v>
      </c>
      <c r="C43" s="15">
        <v>0.01</v>
      </c>
      <c r="D43" s="11">
        <v>255</v>
      </c>
      <c r="E43" s="11">
        <v>185</v>
      </c>
      <c r="F43" s="11">
        <v>55</v>
      </c>
      <c r="G43" s="11">
        <v>10</v>
      </c>
      <c r="H43" s="15">
        <v>0.73</v>
      </c>
      <c r="I43" s="15">
        <v>0.22</v>
      </c>
      <c r="J43" s="15">
        <v>0.05</v>
      </c>
    </row>
    <row r="44" spans="1:10" x14ac:dyDescent="0.35">
      <c r="A44" t="s">
        <v>215</v>
      </c>
      <c r="B44" s="11">
        <v>290</v>
      </c>
      <c r="C44" s="15">
        <v>0.01</v>
      </c>
      <c r="D44" s="11">
        <v>230</v>
      </c>
      <c r="E44" s="11">
        <v>130</v>
      </c>
      <c r="F44" s="11">
        <v>90</v>
      </c>
      <c r="G44" s="11">
        <v>10</v>
      </c>
      <c r="H44" s="15">
        <v>0.56000000000000005</v>
      </c>
      <c r="I44" s="15">
        <v>0.38</v>
      </c>
      <c r="J44" s="15">
        <v>0.05</v>
      </c>
    </row>
    <row r="45" spans="1:10" x14ac:dyDescent="0.35">
      <c r="A45" t="s">
        <v>216</v>
      </c>
      <c r="B45" s="11">
        <v>400</v>
      </c>
      <c r="C45" s="15">
        <v>0.01</v>
      </c>
      <c r="D45" s="11">
        <v>280</v>
      </c>
      <c r="E45" s="11">
        <v>160</v>
      </c>
      <c r="F45" s="11">
        <v>115</v>
      </c>
      <c r="G45" s="11" t="s">
        <v>357</v>
      </c>
      <c r="H45" s="15">
        <v>0.57999999999999996</v>
      </c>
      <c r="I45" s="11" t="s">
        <v>357</v>
      </c>
      <c r="J45" s="11" t="s">
        <v>357</v>
      </c>
    </row>
    <row r="46" spans="1:10" x14ac:dyDescent="0.35">
      <c r="A46" t="s">
        <v>217</v>
      </c>
      <c r="B46" s="11">
        <v>380</v>
      </c>
      <c r="C46" s="15">
        <v>0.01</v>
      </c>
      <c r="D46" s="11">
        <v>340</v>
      </c>
      <c r="E46" s="11">
        <v>240</v>
      </c>
      <c r="F46" s="11">
        <v>95</v>
      </c>
      <c r="G46" s="11">
        <v>10</v>
      </c>
      <c r="H46" s="15">
        <v>0.7</v>
      </c>
      <c r="I46" s="15">
        <v>0.27</v>
      </c>
      <c r="J46" s="15">
        <v>0.02</v>
      </c>
    </row>
    <row r="47" spans="1:10" x14ac:dyDescent="0.35">
      <c r="A47" t="s">
        <v>218</v>
      </c>
      <c r="B47" s="11">
        <v>540</v>
      </c>
      <c r="C47" s="15">
        <v>0.02</v>
      </c>
      <c r="D47" s="11">
        <v>380</v>
      </c>
      <c r="E47" s="11">
        <v>265</v>
      </c>
      <c r="F47" s="11">
        <v>110</v>
      </c>
      <c r="G47" s="11">
        <v>10</v>
      </c>
      <c r="H47" s="15">
        <v>0.69</v>
      </c>
      <c r="I47" s="15">
        <v>0.28999999999999998</v>
      </c>
      <c r="J47" s="15">
        <v>0.02</v>
      </c>
    </row>
    <row r="48" spans="1:10" x14ac:dyDescent="0.35">
      <c r="A48" t="s">
        <v>219</v>
      </c>
      <c r="B48" s="11">
        <v>430</v>
      </c>
      <c r="C48" s="15">
        <v>0.01</v>
      </c>
      <c r="D48" s="11">
        <v>380</v>
      </c>
      <c r="E48" s="11">
        <v>265</v>
      </c>
      <c r="F48" s="11">
        <v>105</v>
      </c>
      <c r="G48" s="11">
        <v>5</v>
      </c>
      <c r="H48" s="15">
        <v>0.7</v>
      </c>
      <c r="I48" s="15">
        <v>0.28000000000000003</v>
      </c>
      <c r="J48" s="15">
        <v>0.01</v>
      </c>
    </row>
    <row r="49" spans="1:10" x14ac:dyDescent="0.35">
      <c r="A49" t="s">
        <v>220</v>
      </c>
      <c r="B49" s="11">
        <v>365</v>
      </c>
      <c r="C49" s="15">
        <v>0.01</v>
      </c>
      <c r="D49" s="11">
        <v>470</v>
      </c>
      <c r="E49" s="11">
        <v>330</v>
      </c>
      <c r="F49" s="11">
        <v>130</v>
      </c>
      <c r="G49" s="11">
        <v>10</v>
      </c>
      <c r="H49" s="15">
        <v>0.7</v>
      </c>
      <c r="I49" s="15">
        <v>0.28000000000000003</v>
      </c>
      <c r="J49" s="15">
        <v>0.02</v>
      </c>
    </row>
    <row r="50" spans="1:10" x14ac:dyDescent="0.35">
      <c r="A50" t="s">
        <v>221</v>
      </c>
      <c r="B50" s="11">
        <v>445</v>
      </c>
      <c r="C50" s="15">
        <v>0.02</v>
      </c>
      <c r="D50" s="11">
        <v>460</v>
      </c>
      <c r="E50" s="11">
        <v>310</v>
      </c>
      <c r="F50" s="11">
        <v>130</v>
      </c>
      <c r="G50" s="11">
        <v>20</v>
      </c>
      <c r="H50" s="15">
        <v>0.67</v>
      </c>
      <c r="I50" s="15">
        <v>0.28000000000000003</v>
      </c>
      <c r="J50" s="15">
        <v>0.05</v>
      </c>
    </row>
    <row r="51" spans="1:10" x14ac:dyDescent="0.35">
      <c r="A51" t="s">
        <v>222</v>
      </c>
      <c r="B51" s="11">
        <v>430</v>
      </c>
      <c r="C51" s="15">
        <v>0.01</v>
      </c>
      <c r="D51" s="11">
        <v>470</v>
      </c>
      <c r="E51" s="11">
        <v>320</v>
      </c>
      <c r="F51" s="11">
        <v>140</v>
      </c>
      <c r="G51" s="11">
        <v>10</v>
      </c>
      <c r="H51" s="15">
        <v>0.68</v>
      </c>
      <c r="I51" s="15">
        <v>0.3</v>
      </c>
      <c r="J51" s="15">
        <v>0.02</v>
      </c>
    </row>
    <row r="52" spans="1:10" x14ac:dyDescent="0.35">
      <c r="A52" t="s">
        <v>223</v>
      </c>
      <c r="B52" s="11">
        <v>485</v>
      </c>
      <c r="C52" s="15">
        <v>0.02</v>
      </c>
      <c r="D52" s="11">
        <v>555</v>
      </c>
      <c r="E52" s="11">
        <v>365</v>
      </c>
      <c r="F52" s="11">
        <v>165</v>
      </c>
      <c r="G52" s="11">
        <v>20</v>
      </c>
      <c r="H52" s="15">
        <v>0.66</v>
      </c>
      <c r="I52" s="15">
        <v>0.3</v>
      </c>
      <c r="J52" s="15">
        <v>0.04</v>
      </c>
    </row>
    <row r="53" spans="1:10" x14ac:dyDescent="0.35">
      <c r="A53" t="s">
        <v>224</v>
      </c>
      <c r="B53" s="11">
        <v>405</v>
      </c>
      <c r="C53" s="15">
        <v>0.01</v>
      </c>
      <c r="D53" s="11">
        <v>485</v>
      </c>
      <c r="E53" s="11">
        <v>280</v>
      </c>
      <c r="F53" s="11">
        <v>165</v>
      </c>
      <c r="G53" s="11">
        <v>40</v>
      </c>
      <c r="H53" s="15">
        <v>0.57999999999999996</v>
      </c>
      <c r="I53" s="15">
        <v>0.34</v>
      </c>
      <c r="J53" s="15">
        <v>0.08</v>
      </c>
    </row>
    <row r="54" spans="1:10" x14ac:dyDescent="0.35">
      <c r="A54" t="s">
        <v>225</v>
      </c>
      <c r="B54" s="11">
        <v>430</v>
      </c>
      <c r="C54" s="15">
        <v>0.01</v>
      </c>
      <c r="D54" s="11">
        <v>575</v>
      </c>
      <c r="E54" s="11">
        <v>420</v>
      </c>
      <c r="F54" s="11">
        <v>145</v>
      </c>
      <c r="G54" s="11">
        <v>10</v>
      </c>
      <c r="H54" s="15">
        <v>0.73</v>
      </c>
      <c r="I54" s="15">
        <v>0.25</v>
      </c>
      <c r="J54" s="15">
        <v>0.02</v>
      </c>
    </row>
    <row r="55" spans="1:10" x14ac:dyDescent="0.35">
      <c r="A55" t="s">
        <v>226</v>
      </c>
      <c r="B55" s="11">
        <v>435</v>
      </c>
      <c r="C55" s="15">
        <v>0.02</v>
      </c>
      <c r="D55" s="11">
        <v>630</v>
      </c>
      <c r="E55" s="11">
        <v>380</v>
      </c>
      <c r="F55" s="11">
        <v>240</v>
      </c>
      <c r="G55" s="11">
        <v>10</v>
      </c>
      <c r="H55" s="15">
        <v>0.61</v>
      </c>
      <c r="I55" s="15">
        <v>0.38</v>
      </c>
      <c r="J55" s="15">
        <v>0.01</v>
      </c>
    </row>
    <row r="56" spans="1:10" x14ac:dyDescent="0.35">
      <c r="A56" t="s">
        <v>227</v>
      </c>
      <c r="B56" s="11">
        <v>390</v>
      </c>
      <c r="C56" s="15">
        <v>0.01</v>
      </c>
      <c r="D56" s="11">
        <v>370</v>
      </c>
      <c r="E56" s="11">
        <v>235</v>
      </c>
      <c r="F56" s="11">
        <v>130</v>
      </c>
      <c r="G56" s="11">
        <v>5</v>
      </c>
      <c r="H56" s="15">
        <v>0.64</v>
      </c>
      <c r="I56" s="15">
        <v>0.36</v>
      </c>
      <c r="J56" s="15">
        <v>0.01</v>
      </c>
    </row>
    <row r="57" spans="1:10" x14ac:dyDescent="0.35">
      <c r="A57" t="s">
        <v>228</v>
      </c>
      <c r="B57" s="11">
        <v>450</v>
      </c>
      <c r="C57" s="15">
        <v>0.02</v>
      </c>
      <c r="D57" s="11">
        <v>425</v>
      </c>
      <c r="E57" s="11">
        <v>250</v>
      </c>
      <c r="F57" s="11">
        <v>165</v>
      </c>
      <c r="G57" s="11">
        <v>5</v>
      </c>
      <c r="H57" s="15">
        <v>0.6</v>
      </c>
      <c r="I57" s="15">
        <v>0.39</v>
      </c>
      <c r="J57" s="15">
        <v>0.01</v>
      </c>
    </row>
    <row r="58" spans="1:10" x14ac:dyDescent="0.35">
      <c r="A58" t="s">
        <v>229</v>
      </c>
      <c r="B58" s="11">
        <v>510</v>
      </c>
      <c r="C58" s="15">
        <v>0.02</v>
      </c>
      <c r="D58" s="11">
        <v>565</v>
      </c>
      <c r="E58" s="11">
        <v>385</v>
      </c>
      <c r="F58" s="11">
        <v>180</v>
      </c>
      <c r="G58" s="11" t="s">
        <v>357</v>
      </c>
      <c r="H58" s="15">
        <v>0.68</v>
      </c>
      <c r="I58" s="11" t="s">
        <v>357</v>
      </c>
      <c r="J58" s="11" t="s">
        <v>357</v>
      </c>
    </row>
    <row r="59" spans="1:10" x14ac:dyDescent="0.35">
      <c r="A59" t="s">
        <v>230</v>
      </c>
      <c r="B59" s="11">
        <v>790</v>
      </c>
      <c r="C59" s="15">
        <v>0.03</v>
      </c>
      <c r="D59" s="11">
        <v>590</v>
      </c>
      <c r="E59" s="11">
        <v>380</v>
      </c>
      <c r="F59" s="11">
        <v>205</v>
      </c>
      <c r="G59" s="11">
        <v>5</v>
      </c>
      <c r="H59" s="15">
        <v>0.64</v>
      </c>
      <c r="I59" s="15">
        <v>0.35</v>
      </c>
      <c r="J59" s="15">
        <v>0.01</v>
      </c>
    </row>
    <row r="60" spans="1:10" x14ac:dyDescent="0.35">
      <c r="A60" t="s">
        <v>231</v>
      </c>
      <c r="B60" s="11">
        <v>560</v>
      </c>
      <c r="C60" s="15">
        <v>0.02</v>
      </c>
      <c r="D60" s="11">
        <v>640</v>
      </c>
      <c r="E60" s="11">
        <v>400</v>
      </c>
      <c r="F60" s="11">
        <v>230</v>
      </c>
      <c r="G60" s="11">
        <v>5</v>
      </c>
      <c r="H60" s="15">
        <v>0.63</v>
      </c>
      <c r="I60" s="15">
        <v>0.36</v>
      </c>
      <c r="J60" s="15">
        <v>0.01</v>
      </c>
    </row>
    <row r="61" spans="1:10" x14ac:dyDescent="0.35">
      <c r="A61" t="s">
        <v>232</v>
      </c>
      <c r="B61" s="11">
        <v>520</v>
      </c>
      <c r="C61" s="15">
        <v>0.02</v>
      </c>
      <c r="D61" s="11">
        <v>490</v>
      </c>
      <c r="E61" s="11">
        <v>320</v>
      </c>
      <c r="F61" s="11">
        <v>165</v>
      </c>
      <c r="G61" s="11">
        <v>5</v>
      </c>
      <c r="H61" s="15">
        <v>0.65</v>
      </c>
      <c r="I61" s="15">
        <v>0.34</v>
      </c>
      <c r="J61" s="15">
        <v>0.01</v>
      </c>
    </row>
    <row r="62" spans="1:10" x14ac:dyDescent="0.35">
      <c r="A62" t="s">
        <v>233</v>
      </c>
      <c r="B62" s="11">
        <v>500</v>
      </c>
      <c r="C62" s="15">
        <v>0.02</v>
      </c>
      <c r="D62" s="11">
        <v>525</v>
      </c>
      <c r="E62" s="11">
        <v>340</v>
      </c>
      <c r="F62" s="11">
        <v>185</v>
      </c>
      <c r="G62" s="11">
        <v>0</v>
      </c>
      <c r="H62" s="15">
        <v>0.65</v>
      </c>
      <c r="I62" s="15">
        <v>0.35</v>
      </c>
      <c r="J62" s="15">
        <v>0</v>
      </c>
    </row>
    <row r="63" spans="1:10" x14ac:dyDescent="0.35">
      <c r="A63" t="s">
        <v>234</v>
      </c>
      <c r="B63" s="11">
        <v>520</v>
      </c>
      <c r="C63" s="15">
        <v>0.02</v>
      </c>
      <c r="D63" s="11">
        <v>550</v>
      </c>
      <c r="E63" s="11">
        <v>395</v>
      </c>
      <c r="F63" s="11">
        <v>150</v>
      </c>
      <c r="G63" s="11">
        <v>5</v>
      </c>
      <c r="H63" s="15">
        <v>0.72</v>
      </c>
      <c r="I63" s="15">
        <v>0.27</v>
      </c>
      <c r="J63" s="15">
        <v>0.01</v>
      </c>
    </row>
    <row r="64" spans="1:10" x14ac:dyDescent="0.35">
      <c r="A64" t="s">
        <v>235</v>
      </c>
      <c r="B64" s="11">
        <v>600</v>
      </c>
      <c r="C64" s="15">
        <v>0.02</v>
      </c>
      <c r="D64" s="11">
        <v>645</v>
      </c>
      <c r="E64" s="11">
        <v>450</v>
      </c>
      <c r="F64" s="11">
        <v>195</v>
      </c>
      <c r="G64" s="11">
        <v>0</v>
      </c>
      <c r="H64" s="15">
        <v>0.7</v>
      </c>
      <c r="I64" s="15">
        <v>0.3</v>
      </c>
      <c r="J64" s="15">
        <v>0</v>
      </c>
    </row>
    <row r="65" spans="1:10" x14ac:dyDescent="0.35">
      <c r="A65" t="s">
        <v>236</v>
      </c>
      <c r="B65" s="11">
        <v>535</v>
      </c>
      <c r="C65" s="15">
        <v>0.02</v>
      </c>
      <c r="D65" s="11">
        <v>525</v>
      </c>
      <c r="E65" s="11">
        <v>385</v>
      </c>
      <c r="F65" s="11">
        <v>140</v>
      </c>
      <c r="G65" s="11" t="s">
        <v>357</v>
      </c>
      <c r="H65" s="15">
        <v>0.73</v>
      </c>
      <c r="I65" s="11" t="s">
        <v>357</v>
      </c>
      <c r="J65" s="11" t="s">
        <v>357</v>
      </c>
    </row>
    <row r="66" spans="1:10" x14ac:dyDescent="0.35">
      <c r="A66" t="s">
        <v>237</v>
      </c>
      <c r="B66" s="11">
        <v>460</v>
      </c>
      <c r="C66" s="15">
        <v>0.02</v>
      </c>
      <c r="D66" s="11">
        <v>485</v>
      </c>
      <c r="E66" s="11">
        <v>320</v>
      </c>
      <c r="F66" s="11">
        <v>160</v>
      </c>
      <c r="G66" s="11" t="s">
        <v>357</v>
      </c>
      <c r="H66" s="15">
        <v>0.66</v>
      </c>
      <c r="I66" s="11" t="s">
        <v>357</v>
      </c>
      <c r="J66" s="11" t="s">
        <v>357</v>
      </c>
    </row>
    <row r="67" spans="1:10" x14ac:dyDescent="0.35">
      <c r="A67" t="s">
        <v>238</v>
      </c>
      <c r="B67" s="11">
        <v>615</v>
      </c>
      <c r="C67" s="15">
        <v>0.02</v>
      </c>
      <c r="D67" s="11">
        <v>435</v>
      </c>
      <c r="E67" s="11">
        <v>280</v>
      </c>
      <c r="F67" s="11">
        <v>150</v>
      </c>
      <c r="G67" s="11" t="s">
        <v>357</v>
      </c>
      <c r="H67" s="15">
        <v>0.65</v>
      </c>
      <c r="I67" s="11" t="s">
        <v>357</v>
      </c>
      <c r="J67" s="11" t="s">
        <v>357</v>
      </c>
    </row>
    <row r="68" spans="1:10" x14ac:dyDescent="0.35">
      <c r="A68" t="s">
        <v>239</v>
      </c>
      <c r="B68" s="11">
        <v>420</v>
      </c>
      <c r="C68" s="15">
        <v>0.01</v>
      </c>
      <c r="D68" s="11">
        <v>355</v>
      </c>
      <c r="E68" s="11">
        <v>245</v>
      </c>
      <c r="F68" s="11">
        <v>105</v>
      </c>
      <c r="G68" s="11" t="s">
        <v>357</v>
      </c>
      <c r="H68" s="15">
        <v>0.69</v>
      </c>
      <c r="I68" s="11" t="s">
        <v>357</v>
      </c>
      <c r="J68" s="11" t="s">
        <v>357</v>
      </c>
    </row>
    <row r="69" spans="1:10" x14ac:dyDescent="0.35">
      <c r="A69" t="s">
        <v>240</v>
      </c>
      <c r="B69" s="11">
        <v>510</v>
      </c>
      <c r="C69" s="15">
        <v>0.02</v>
      </c>
      <c r="D69" s="11">
        <v>535</v>
      </c>
      <c r="E69" s="11">
        <v>365</v>
      </c>
      <c r="F69" s="11">
        <v>170</v>
      </c>
      <c r="G69" s="11">
        <v>5</v>
      </c>
      <c r="H69" s="15">
        <v>0.68</v>
      </c>
      <c r="I69" s="15">
        <v>0.32</v>
      </c>
      <c r="J69" s="15">
        <v>0.01</v>
      </c>
    </row>
    <row r="70" spans="1:10" x14ac:dyDescent="0.35">
      <c r="A70" t="s">
        <v>241</v>
      </c>
      <c r="B70" s="11">
        <v>520</v>
      </c>
      <c r="C70" s="15">
        <v>0.02</v>
      </c>
      <c r="D70" s="11">
        <v>510</v>
      </c>
      <c r="E70" s="11">
        <v>325</v>
      </c>
      <c r="F70" s="11">
        <v>180</v>
      </c>
      <c r="G70" s="11">
        <v>5</v>
      </c>
      <c r="H70" s="15">
        <v>0.64</v>
      </c>
      <c r="I70" s="15">
        <v>0.35</v>
      </c>
      <c r="J70" s="15">
        <v>0.01</v>
      </c>
    </row>
    <row r="71" spans="1:10" x14ac:dyDescent="0.35">
      <c r="A71" t="s">
        <v>242</v>
      </c>
      <c r="B71" s="11">
        <v>615</v>
      </c>
      <c r="C71" s="15">
        <v>0.02</v>
      </c>
      <c r="D71" s="11">
        <v>540</v>
      </c>
      <c r="E71" s="11">
        <v>330</v>
      </c>
      <c r="F71" s="11">
        <v>210</v>
      </c>
      <c r="G71" s="11" t="s">
        <v>357</v>
      </c>
      <c r="H71" s="15">
        <v>0.61</v>
      </c>
      <c r="I71" s="11" t="s">
        <v>357</v>
      </c>
      <c r="J71" s="11" t="s">
        <v>357</v>
      </c>
    </row>
    <row r="72" spans="1:10" x14ac:dyDescent="0.35">
      <c r="A72" t="s">
        <v>243</v>
      </c>
      <c r="B72" s="11">
        <v>620</v>
      </c>
      <c r="C72" s="15">
        <v>0.02</v>
      </c>
      <c r="D72" s="11">
        <v>510</v>
      </c>
      <c r="E72" s="11">
        <v>350</v>
      </c>
      <c r="F72" s="11">
        <v>160</v>
      </c>
      <c r="G72" s="11">
        <v>5</v>
      </c>
      <c r="H72" s="15">
        <v>0.68</v>
      </c>
      <c r="I72" s="15">
        <v>0.31</v>
      </c>
      <c r="J72" s="15">
        <v>0.01</v>
      </c>
    </row>
    <row r="73" spans="1:10" x14ac:dyDescent="0.35">
      <c r="A73" t="s">
        <v>244</v>
      </c>
      <c r="B73" s="11">
        <v>575</v>
      </c>
      <c r="C73" s="15">
        <v>0.02</v>
      </c>
      <c r="D73" s="11">
        <v>650</v>
      </c>
      <c r="E73" s="11">
        <v>450</v>
      </c>
      <c r="F73" s="11">
        <v>200</v>
      </c>
      <c r="G73" s="11">
        <v>5</v>
      </c>
      <c r="H73" s="15">
        <v>0.69</v>
      </c>
      <c r="I73" s="15">
        <v>0.31</v>
      </c>
      <c r="J73" s="15">
        <v>0</v>
      </c>
    </row>
    <row r="74" spans="1:10" x14ac:dyDescent="0.35">
      <c r="A74" t="s">
        <v>245</v>
      </c>
      <c r="B74" s="11">
        <v>610</v>
      </c>
      <c r="C74" s="15">
        <v>0.02</v>
      </c>
      <c r="D74" s="11">
        <v>550</v>
      </c>
      <c r="E74" s="11">
        <v>360</v>
      </c>
      <c r="F74" s="11">
        <v>190</v>
      </c>
      <c r="G74" s="11">
        <v>0</v>
      </c>
      <c r="H74" s="15">
        <v>0.66</v>
      </c>
      <c r="I74" s="15">
        <v>0.34</v>
      </c>
      <c r="J74" s="15">
        <v>0</v>
      </c>
    </row>
    <row r="75" spans="1:10" x14ac:dyDescent="0.35">
      <c r="A75" t="s">
        <v>246</v>
      </c>
      <c r="B75" s="11">
        <v>465</v>
      </c>
      <c r="C75" s="15">
        <v>0.02</v>
      </c>
      <c r="D75" s="11">
        <v>610</v>
      </c>
      <c r="E75" s="11">
        <v>415</v>
      </c>
      <c r="F75" s="11">
        <v>190</v>
      </c>
      <c r="G75" s="11">
        <v>5</v>
      </c>
      <c r="H75" s="15">
        <v>0.68</v>
      </c>
      <c r="I75" s="15">
        <v>0.31</v>
      </c>
      <c r="J75" s="15">
        <v>0</v>
      </c>
    </row>
    <row r="76" spans="1:10" x14ac:dyDescent="0.35">
      <c r="A76" t="s">
        <v>247</v>
      </c>
      <c r="B76" s="11">
        <v>630</v>
      </c>
      <c r="C76" s="15">
        <v>0.02</v>
      </c>
      <c r="D76" s="11">
        <v>585</v>
      </c>
      <c r="E76" s="11">
        <v>405</v>
      </c>
      <c r="F76" s="11">
        <v>180</v>
      </c>
      <c r="G76" s="11">
        <v>0</v>
      </c>
      <c r="H76" s="15">
        <v>0.7</v>
      </c>
      <c r="I76" s="15">
        <v>0.3</v>
      </c>
      <c r="J76" s="15">
        <v>0</v>
      </c>
    </row>
    <row r="77" spans="1:10" x14ac:dyDescent="0.35">
      <c r="A77" t="s">
        <v>248</v>
      </c>
      <c r="B77" s="11">
        <v>570</v>
      </c>
      <c r="C77" s="15">
        <v>0.02</v>
      </c>
      <c r="D77" s="11">
        <v>570</v>
      </c>
      <c r="E77" s="11">
        <v>360</v>
      </c>
      <c r="F77" s="11">
        <v>200</v>
      </c>
      <c r="G77" s="11">
        <v>5</v>
      </c>
      <c r="H77" s="15">
        <v>0.63</v>
      </c>
      <c r="I77" s="15">
        <v>0.36</v>
      </c>
      <c r="J77" s="15">
        <v>0.01</v>
      </c>
    </row>
    <row r="78" spans="1:10" x14ac:dyDescent="0.35">
      <c r="A78" s="8" t="s">
        <v>249</v>
      </c>
      <c r="B78" s="12">
        <v>1750</v>
      </c>
      <c r="C78" s="16">
        <v>0.06</v>
      </c>
      <c r="D78" s="12">
        <v>1405</v>
      </c>
      <c r="E78" s="12">
        <v>1185</v>
      </c>
      <c r="F78" s="12">
        <v>175</v>
      </c>
      <c r="G78" s="12">
        <v>45</v>
      </c>
      <c r="H78" s="16">
        <v>0.84</v>
      </c>
      <c r="I78" s="16">
        <v>0.12</v>
      </c>
      <c r="J78" s="16">
        <v>0.03</v>
      </c>
    </row>
    <row r="79" spans="1:10" x14ac:dyDescent="0.35">
      <c r="A79" s="9" t="s">
        <v>250</v>
      </c>
      <c r="B79" s="13">
        <v>3375</v>
      </c>
      <c r="C79" s="17">
        <v>0.12</v>
      </c>
      <c r="D79" s="13">
        <v>3470</v>
      </c>
      <c r="E79" s="13">
        <v>2290</v>
      </c>
      <c r="F79" s="13">
        <v>1115</v>
      </c>
      <c r="G79" s="13">
        <v>70</v>
      </c>
      <c r="H79" s="17">
        <v>0.66</v>
      </c>
      <c r="I79" s="17">
        <v>0.32</v>
      </c>
      <c r="J79" s="17">
        <v>0.02</v>
      </c>
    </row>
    <row r="80" spans="1:10" x14ac:dyDescent="0.35">
      <c r="A80" s="9" t="s">
        <v>251</v>
      </c>
      <c r="B80" s="13">
        <v>3935</v>
      </c>
      <c r="C80" s="17">
        <v>0.14000000000000001</v>
      </c>
      <c r="D80" s="13">
        <v>3725</v>
      </c>
      <c r="E80" s="13">
        <v>2490</v>
      </c>
      <c r="F80" s="13">
        <v>1155</v>
      </c>
      <c r="G80" s="13">
        <v>85</v>
      </c>
      <c r="H80" s="17">
        <v>0.67</v>
      </c>
      <c r="I80" s="17">
        <v>0.31</v>
      </c>
      <c r="J80" s="17">
        <v>0.02</v>
      </c>
    </row>
    <row r="81" spans="1:10" x14ac:dyDescent="0.35">
      <c r="A81" s="9" t="s">
        <v>252</v>
      </c>
      <c r="B81" s="13">
        <v>4475</v>
      </c>
      <c r="C81" s="17">
        <v>0.15</v>
      </c>
      <c r="D81" s="13">
        <v>3810</v>
      </c>
      <c r="E81" s="13">
        <v>2615</v>
      </c>
      <c r="F81" s="13">
        <v>1120</v>
      </c>
      <c r="G81" s="13">
        <v>80</v>
      </c>
      <c r="H81" s="17">
        <v>0.69</v>
      </c>
      <c r="I81" s="17">
        <v>0.28999999999999998</v>
      </c>
      <c r="J81" s="17">
        <v>0.02</v>
      </c>
    </row>
    <row r="82" spans="1:10" x14ac:dyDescent="0.35">
      <c r="A82" s="9" t="s">
        <v>253</v>
      </c>
      <c r="B82" s="13">
        <v>5560</v>
      </c>
      <c r="C82" s="17">
        <v>0.19</v>
      </c>
      <c r="D82" s="13">
        <v>5970</v>
      </c>
      <c r="E82" s="13">
        <v>3920</v>
      </c>
      <c r="F82" s="13">
        <v>1910</v>
      </c>
      <c r="G82" s="13">
        <v>140</v>
      </c>
      <c r="H82" s="17">
        <v>0.66</v>
      </c>
      <c r="I82" s="17">
        <v>0.32</v>
      </c>
      <c r="J82" s="17">
        <v>0.02</v>
      </c>
    </row>
    <row r="83" spans="1:10" x14ac:dyDescent="0.35">
      <c r="A83" s="9" t="s">
        <v>254</v>
      </c>
      <c r="B83" s="13">
        <v>6385</v>
      </c>
      <c r="C83" s="17">
        <v>0.22</v>
      </c>
      <c r="D83" s="13">
        <v>6225</v>
      </c>
      <c r="E83" s="13">
        <v>4155</v>
      </c>
      <c r="F83" s="13">
        <v>2040</v>
      </c>
      <c r="G83" s="13">
        <v>25</v>
      </c>
      <c r="H83" s="17">
        <v>0.67</v>
      </c>
      <c r="I83" s="17">
        <v>0.33</v>
      </c>
      <c r="J83" s="17">
        <v>0</v>
      </c>
    </row>
    <row r="84" spans="1:10" x14ac:dyDescent="0.35">
      <c r="A84" s="9" t="s">
        <v>255</v>
      </c>
      <c r="B84" s="13">
        <v>3480</v>
      </c>
      <c r="C84" s="17">
        <v>0.12</v>
      </c>
      <c r="D84" s="13">
        <v>3475</v>
      </c>
      <c r="E84" s="13">
        <v>2340</v>
      </c>
      <c r="F84" s="13">
        <v>1115</v>
      </c>
      <c r="G84" s="13">
        <v>15</v>
      </c>
      <c r="H84" s="17">
        <v>0.67</v>
      </c>
      <c r="I84" s="17">
        <v>0.32</v>
      </c>
      <c r="J84" s="17">
        <v>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7"/>
  <sheetViews>
    <sheetView workbookViewId="0"/>
  </sheetViews>
  <sheetFormatPr defaultColWidth="10.6640625" defaultRowHeight="15.5" x14ac:dyDescent="0.35"/>
  <cols>
    <col min="1" max="1" width="20.6640625" customWidth="1"/>
    <col min="2" max="2" width="12.5" customWidth="1"/>
    <col min="3" max="8" width="16.6640625" customWidth="1"/>
  </cols>
  <sheetData>
    <row r="1" spans="1:8" ht="21" x14ac:dyDescent="0.5">
      <c r="A1" s="1" t="s">
        <v>4</v>
      </c>
    </row>
    <row r="2" spans="1:8" x14ac:dyDescent="0.35">
      <c r="A2" s="31" t="s">
        <v>43</v>
      </c>
    </row>
    <row r="3" spans="1:8" x14ac:dyDescent="0.35">
      <c r="A3" s="31" t="s">
        <v>42</v>
      </c>
    </row>
    <row r="4" spans="1:8" ht="55" customHeight="1" x14ac:dyDescent="0.35">
      <c r="A4" s="32" t="s">
        <v>256</v>
      </c>
      <c r="B4" s="2" t="s">
        <v>176</v>
      </c>
      <c r="C4" s="2" t="s">
        <v>257</v>
      </c>
      <c r="D4" s="2" t="s">
        <v>258</v>
      </c>
      <c r="E4" s="2" t="s">
        <v>259</v>
      </c>
      <c r="F4" s="2" t="s">
        <v>260</v>
      </c>
      <c r="G4" s="2" t="s">
        <v>261</v>
      </c>
      <c r="H4" s="2" t="s">
        <v>262</v>
      </c>
    </row>
    <row r="5" spans="1:8" x14ac:dyDescent="0.35">
      <c r="A5" s="7" t="s">
        <v>176</v>
      </c>
      <c r="B5" s="10">
        <v>28960</v>
      </c>
      <c r="C5" s="10">
        <v>27835</v>
      </c>
      <c r="D5" s="10">
        <v>220</v>
      </c>
      <c r="E5" s="10">
        <v>900</v>
      </c>
      <c r="F5" s="14">
        <v>0.96</v>
      </c>
      <c r="G5" s="14">
        <v>0.01</v>
      </c>
      <c r="H5" s="14">
        <v>0.03</v>
      </c>
    </row>
    <row r="6" spans="1:8" x14ac:dyDescent="0.35">
      <c r="A6" t="s">
        <v>177</v>
      </c>
      <c r="B6" s="11">
        <v>370</v>
      </c>
      <c r="C6" s="11">
        <v>330</v>
      </c>
      <c r="D6" s="11">
        <v>15</v>
      </c>
      <c r="E6" s="11">
        <v>25</v>
      </c>
      <c r="F6" s="15">
        <v>0.89</v>
      </c>
      <c r="G6" s="15">
        <v>0.05</v>
      </c>
      <c r="H6" s="15">
        <v>0.06</v>
      </c>
    </row>
    <row r="7" spans="1:8" x14ac:dyDescent="0.35">
      <c r="A7" t="s">
        <v>178</v>
      </c>
      <c r="B7" s="11">
        <v>385</v>
      </c>
      <c r="C7" s="11">
        <v>340</v>
      </c>
      <c r="D7" s="11">
        <v>30</v>
      </c>
      <c r="E7" s="11">
        <v>15</v>
      </c>
      <c r="F7" s="15">
        <v>0.88</v>
      </c>
      <c r="G7" s="15">
        <v>7.0000000000000007E-2</v>
      </c>
      <c r="H7" s="15">
        <v>0.04</v>
      </c>
    </row>
    <row r="8" spans="1:8" x14ac:dyDescent="0.35">
      <c r="A8" t="s">
        <v>179</v>
      </c>
      <c r="B8" s="11">
        <v>355</v>
      </c>
      <c r="C8" s="11">
        <v>335</v>
      </c>
      <c r="D8" s="11">
        <v>5</v>
      </c>
      <c r="E8" s="11">
        <v>15</v>
      </c>
      <c r="F8" s="15">
        <v>0.94</v>
      </c>
      <c r="G8" s="15">
        <v>0.02</v>
      </c>
      <c r="H8" s="15">
        <v>0.04</v>
      </c>
    </row>
    <row r="9" spans="1:8" x14ac:dyDescent="0.35">
      <c r="A9" t="s">
        <v>180</v>
      </c>
      <c r="B9" s="11">
        <v>270</v>
      </c>
      <c r="C9" s="11">
        <v>245</v>
      </c>
      <c r="D9" s="11">
        <v>10</v>
      </c>
      <c r="E9" s="11">
        <v>15</v>
      </c>
      <c r="F9" s="15">
        <v>0.91</v>
      </c>
      <c r="G9" s="15">
        <v>0.04</v>
      </c>
      <c r="H9" s="15">
        <v>0.05</v>
      </c>
    </row>
    <row r="10" spans="1:8" x14ac:dyDescent="0.35">
      <c r="A10" t="s">
        <v>181</v>
      </c>
      <c r="B10" s="11">
        <v>225</v>
      </c>
      <c r="C10" s="11">
        <v>210</v>
      </c>
      <c r="D10" s="11">
        <v>10</v>
      </c>
      <c r="E10" s="11">
        <v>5</v>
      </c>
      <c r="F10" s="15">
        <v>0.93</v>
      </c>
      <c r="G10" s="15">
        <v>0.04</v>
      </c>
      <c r="H10" s="15">
        <v>0.03</v>
      </c>
    </row>
    <row r="11" spans="1:8" x14ac:dyDescent="0.35">
      <c r="A11" t="s">
        <v>182</v>
      </c>
      <c r="B11" s="11">
        <v>150</v>
      </c>
      <c r="C11" s="11">
        <v>125</v>
      </c>
      <c r="D11" s="11">
        <v>10</v>
      </c>
      <c r="E11" s="11">
        <v>15</v>
      </c>
      <c r="F11" s="15">
        <v>0.85</v>
      </c>
      <c r="G11" s="15">
        <v>0.06</v>
      </c>
      <c r="H11" s="15">
        <v>0.09</v>
      </c>
    </row>
    <row r="12" spans="1:8" x14ac:dyDescent="0.35">
      <c r="A12" t="s">
        <v>183</v>
      </c>
      <c r="B12" s="11">
        <v>170</v>
      </c>
      <c r="C12" s="11">
        <v>165</v>
      </c>
      <c r="D12" s="11">
        <v>5</v>
      </c>
      <c r="E12" s="11">
        <v>0</v>
      </c>
      <c r="F12" s="15">
        <v>0.97</v>
      </c>
      <c r="G12" s="15">
        <v>0.02</v>
      </c>
      <c r="H12" s="15">
        <v>0</v>
      </c>
    </row>
    <row r="13" spans="1:8" x14ac:dyDescent="0.35">
      <c r="A13" t="s">
        <v>184</v>
      </c>
      <c r="B13" s="11">
        <v>165</v>
      </c>
      <c r="C13" s="11">
        <v>160</v>
      </c>
      <c r="D13" s="33" t="s">
        <v>357</v>
      </c>
      <c r="E13" s="33" t="s">
        <v>357</v>
      </c>
      <c r="F13" s="15">
        <v>0.98</v>
      </c>
      <c r="G13" s="33" t="s">
        <v>357</v>
      </c>
      <c r="H13" s="33" t="s">
        <v>357</v>
      </c>
    </row>
    <row r="14" spans="1:8" x14ac:dyDescent="0.35">
      <c r="A14" t="s">
        <v>185</v>
      </c>
      <c r="B14" s="11">
        <v>225</v>
      </c>
      <c r="C14" s="11">
        <v>220</v>
      </c>
      <c r="D14" s="33" t="s">
        <v>357</v>
      </c>
      <c r="E14" s="11">
        <v>5</v>
      </c>
      <c r="F14" s="15">
        <v>0.98</v>
      </c>
      <c r="G14" s="33" t="s">
        <v>357</v>
      </c>
      <c r="H14" s="33" t="s">
        <v>357</v>
      </c>
    </row>
    <row r="15" spans="1:8" x14ac:dyDescent="0.35">
      <c r="A15" t="s">
        <v>186</v>
      </c>
      <c r="B15" s="11">
        <v>135</v>
      </c>
      <c r="C15" s="11">
        <v>130</v>
      </c>
      <c r="D15" s="33" t="s">
        <v>357</v>
      </c>
      <c r="E15" s="11">
        <v>5</v>
      </c>
      <c r="F15" s="15">
        <v>0.96</v>
      </c>
      <c r="G15" s="33" t="s">
        <v>357</v>
      </c>
      <c r="H15" s="33" t="s">
        <v>357</v>
      </c>
    </row>
    <row r="16" spans="1:8" x14ac:dyDescent="0.35">
      <c r="A16" t="s">
        <v>187</v>
      </c>
      <c r="B16" s="11">
        <v>180</v>
      </c>
      <c r="C16" s="11">
        <v>170</v>
      </c>
      <c r="D16" s="33" t="s">
        <v>357</v>
      </c>
      <c r="E16" s="11">
        <v>5</v>
      </c>
      <c r="F16" s="15">
        <v>0.96</v>
      </c>
      <c r="G16" s="33" t="s">
        <v>357</v>
      </c>
      <c r="H16" s="33" t="s">
        <v>357</v>
      </c>
    </row>
    <row r="17" spans="1:8" x14ac:dyDescent="0.35">
      <c r="A17" t="s">
        <v>188</v>
      </c>
      <c r="B17" s="11">
        <v>205</v>
      </c>
      <c r="C17" s="11">
        <v>200</v>
      </c>
      <c r="D17" s="11">
        <v>5</v>
      </c>
      <c r="E17" s="33" t="s">
        <v>357</v>
      </c>
      <c r="F17" s="15">
        <v>0.98</v>
      </c>
      <c r="G17" s="33" t="s">
        <v>357</v>
      </c>
      <c r="H17" s="33" t="s">
        <v>357</v>
      </c>
    </row>
    <row r="18" spans="1:8" x14ac:dyDescent="0.35">
      <c r="A18" t="s">
        <v>189</v>
      </c>
      <c r="B18" s="11">
        <v>295</v>
      </c>
      <c r="C18" s="11">
        <v>285</v>
      </c>
      <c r="D18" s="11">
        <v>5</v>
      </c>
      <c r="E18" s="11">
        <v>5</v>
      </c>
      <c r="F18" s="15">
        <v>0.98</v>
      </c>
      <c r="G18" s="15">
        <v>0.01</v>
      </c>
      <c r="H18" s="15">
        <v>0.01</v>
      </c>
    </row>
    <row r="19" spans="1:8" x14ac:dyDescent="0.35">
      <c r="A19" t="s">
        <v>190</v>
      </c>
      <c r="B19" s="11">
        <v>575</v>
      </c>
      <c r="C19" s="11">
        <v>550</v>
      </c>
      <c r="D19" s="11">
        <v>5</v>
      </c>
      <c r="E19" s="11">
        <v>15</v>
      </c>
      <c r="F19" s="15">
        <v>0.96</v>
      </c>
      <c r="G19" s="15">
        <v>0.01</v>
      </c>
      <c r="H19" s="15">
        <v>0.03</v>
      </c>
    </row>
    <row r="20" spans="1:8" x14ac:dyDescent="0.35">
      <c r="A20" t="s">
        <v>191</v>
      </c>
      <c r="B20" s="11">
        <v>380</v>
      </c>
      <c r="C20" s="11">
        <v>360</v>
      </c>
      <c r="D20" s="11">
        <v>5</v>
      </c>
      <c r="E20" s="11">
        <v>15</v>
      </c>
      <c r="F20" s="15">
        <v>0.95</v>
      </c>
      <c r="G20" s="15">
        <v>0.01</v>
      </c>
      <c r="H20" s="15">
        <v>0.04</v>
      </c>
    </row>
    <row r="21" spans="1:8" x14ac:dyDescent="0.35">
      <c r="A21" t="s">
        <v>192</v>
      </c>
      <c r="B21" s="11">
        <v>385</v>
      </c>
      <c r="C21" s="11">
        <v>370</v>
      </c>
      <c r="D21" s="11">
        <v>5</v>
      </c>
      <c r="E21" s="11">
        <v>10</v>
      </c>
      <c r="F21" s="15">
        <v>0.96</v>
      </c>
      <c r="G21" s="15">
        <v>0.02</v>
      </c>
      <c r="H21" s="15">
        <v>0.02</v>
      </c>
    </row>
    <row r="22" spans="1:8" x14ac:dyDescent="0.35">
      <c r="A22" t="s">
        <v>193</v>
      </c>
      <c r="B22" s="11">
        <v>335</v>
      </c>
      <c r="C22" s="11">
        <v>320</v>
      </c>
      <c r="D22" s="33" t="s">
        <v>357</v>
      </c>
      <c r="E22" s="11">
        <v>15</v>
      </c>
      <c r="F22" s="15">
        <v>0.96</v>
      </c>
      <c r="G22" s="33" t="s">
        <v>357</v>
      </c>
      <c r="H22" s="33" t="s">
        <v>357</v>
      </c>
    </row>
    <row r="23" spans="1:8" x14ac:dyDescent="0.35">
      <c r="A23" t="s">
        <v>194</v>
      </c>
      <c r="B23" s="11">
        <v>330</v>
      </c>
      <c r="C23" s="11">
        <v>315</v>
      </c>
      <c r="D23" s="33" t="s">
        <v>357</v>
      </c>
      <c r="E23" s="11">
        <v>15</v>
      </c>
      <c r="F23" s="15">
        <v>0.95</v>
      </c>
      <c r="G23" s="33" t="s">
        <v>357</v>
      </c>
      <c r="H23" s="33" t="s">
        <v>357</v>
      </c>
    </row>
    <row r="24" spans="1:8" x14ac:dyDescent="0.35">
      <c r="A24" t="s">
        <v>195</v>
      </c>
      <c r="B24" s="11">
        <v>270</v>
      </c>
      <c r="C24" s="11">
        <v>260</v>
      </c>
      <c r="D24" s="11">
        <v>0</v>
      </c>
      <c r="E24" s="11">
        <v>10</v>
      </c>
      <c r="F24" s="15">
        <v>0.96</v>
      </c>
      <c r="G24" s="15">
        <v>0</v>
      </c>
      <c r="H24" s="15">
        <v>0.04</v>
      </c>
    </row>
    <row r="25" spans="1:8" x14ac:dyDescent="0.35">
      <c r="A25" t="s">
        <v>196</v>
      </c>
      <c r="B25" s="11">
        <v>270</v>
      </c>
      <c r="C25" s="11">
        <v>255</v>
      </c>
      <c r="D25" s="33" t="s">
        <v>357</v>
      </c>
      <c r="E25" s="11">
        <v>10</v>
      </c>
      <c r="F25" s="15">
        <v>0.95</v>
      </c>
      <c r="G25" s="33" t="s">
        <v>357</v>
      </c>
      <c r="H25" s="33" t="s">
        <v>357</v>
      </c>
    </row>
    <row r="26" spans="1:8" x14ac:dyDescent="0.35">
      <c r="A26" t="s">
        <v>197</v>
      </c>
      <c r="B26" s="11">
        <v>265</v>
      </c>
      <c r="C26" s="11">
        <v>250</v>
      </c>
      <c r="D26" s="33" t="s">
        <v>357</v>
      </c>
      <c r="E26" s="11">
        <v>10</v>
      </c>
      <c r="F26" s="15">
        <v>0.95</v>
      </c>
      <c r="G26" s="33" t="s">
        <v>357</v>
      </c>
      <c r="H26" s="33" t="s">
        <v>357</v>
      </c>
    </row>
    <row r="27" spans="1:8" x14ac:dyDescent="0.35">
      <c r="A27" t="s">
        <v>198</v>
      </c>
      <c r="B27" s="11">
        <v>285</v>
      </c>
      <c r="C27" s="11">
        <v>270</v>
      </c>
      <c r="D27" s="33" t="s">
        <v>357</v>
      </c>
      <c r="E27" s="11">
        <v>10</v>
      </c>
      <c r="F27" s="15">
        <v>0.95</v>
      </c>
      <c r="G27" s="33" t="s">
        <v>357</v>
      </c>
      <c r="H27" s="33" t="s">
        <v>357</v>
      </c>
    </row>
    <row r="28" spans="1:8" x14ac:dyDescent="0.35">
      <c r="A28" t="s">
        <v>199</v>
      </c>
      <c r="B28" s="11">
        <v>295</v>
      </c>
      <c r="C28" s="11">
        <v>270</v>
      </c>
      <c r="D28" s="11">
        <v>5</v>
      </c>
      <c r="E28" s="11">
        <v>20</v>
      </c>
      <c r="F28" s="15">
        <v>0.92</v>
      </c>
      <c r="G28" s="15">
        <v>0.01</v>
      </c>
      <c r="H28" s="15">
        <v>7.0000000000000007E-2</v>
      </c>
    </row>
    <row r="29" spans="1:8" x14ac:dyDescent="0.35">
      <c r="A29" t="s">
        <v>200</v>
      </c>
      <c r="B29" s="11">
        <v>300</v>
      </c>
      <c r="C29" s="11">
        <v>285</v>
      </c>
      <c r="D29" s="33" t="s">
        <v>357</v>
      </c>
      <c r="E29" s="11">
        <v>10</v>
      </c>
      <c r="F29" s="15">
        <v>0.95</v>
      </c>
      <c r="G29" s="33" t="s">
        <v>357</v>
      </c>
      <c r="H29" s="33" t="s">
        <v>357</v>
      </c>
    </row>
    <row r="30" spans="1:8" x14ac:dyDescent="0.35">
      <c r="A30" t="s">
        <v>201</v>
      </c>
      <c r="B30" s="11">
        <v>275</v>
      </c>
      <c r="C30" s="11">
        <v>260</v>
      </c>
      <c r="D30" s="33" t="s">
        <v>357</v>
      </c>
      <c r="E30" s="11">
        <v>10</v>
      </c>
      <c r="F30" s="15">
        <v>0.95</v>
      </c>
      <c r="G30" s="33" t="s">
        <v>357</v>
      </c>
      <c r="H30" s="33" t="s">
        <v>357</v>
      </c>
    </row>
    <row r="31" spans="1:8" x14ac:dyDescent="0.35">
      <c r="A31" t="s">
        <v>202</v>
      </c>
      <c r="B31" s="11">
        <v>440</v>
      </c>
      <c r="C31" s="11">
        <v>410</v>
      </c>
      <c r="D31" s="11">
        <v>5</v>
      </c>
      <c r="E31" s="11">
        <v>30</v>
      </c>
      <c r="F31" s="15">
        <v>0.93</v>
      </c>
      <c r="G31" s="15">
        <v>0.01</v>
      </c>
      <c r="H31" s="15">
        <v>7.0000000000000007E-2</v>
      </c>
    </row>
    <row r="32" spans="1:8" x14ac:dyDescent="0.35">
      <c r="A32" t="s">
        <v>203</v>
      </c>
      <c r="B32" s="11">
        <v>365</v>
      </c>
      <c r="C32" s="11">
        <v>340</v>
      </c>
      <c r="D32" s="11">
        <v>5</v>
      </c>
      <c r="E32" s="11">
        <v>25</v>
      </c>
      <c r="F32" s="15">
        <v>0.93</v>
      </c>
      <c r="G32" s="15">
        <v>0.01</v>
      </c>
      <c r="H32" s="15">
        <v>0.06</v>
      </c>
    </row>
    <row r="33" spans="1:8" x14ac:dyDescent="0.35">
      <c r="A33" t="s">
        <v>204</v>
      </c>
      <c r="B33" s="11">
        <v>445</v>
      </c>
      <c r="C33" s="11">
        <v>415</v>
      </c>
      <c r="D33" s="11">
        <v>0</v>
      </c>
      <c r="E33" s="11">
        <v>30</v>
      </c>
      <c r="F33" s="15">
        <v>0.93</v>
      </c>
      <c r="G33" s="15">
        <v>0</v>
      </c>
      <c r="H33" s="15">
        <v>7.0000000000000007E-2</v>
      </c>
    </row>
    <row r="34" spans="1:8" x14ac:dyDescent="0.35">
      <c r="A34" t="s">
        <v>205</v>
      </c>
      <c r="B34" s="11">
        <v>360</v>
      </c>
      <c r="C34" s="11">
        <v>350</v>
      </c>
      <c r="D34" s="11">
        <v>0</v>
      </c>
      <c r="E34" s="11">
        <v>10</v>
      </c>
      <c r="F34" s="15">
        <v>0.97</v>
      </c>
      <c r="G34" s="15">
        <v>0</v>
      </c>
      <c r="H34" s="15">
        <v>0.03</v>
      </c>
    </row>
    <row r="35" spans="1:8" x14ac:dyDescent="0.35">
      <c r="A35" t="s">
        <v>206</v>
      </c>
      <c r="B35" s="11">
        <v>370</v>
      </c>
      <c r="C35" s="11">
        <v>335</v>
      </c>
      <c r="D35" s="11">
        <v>5</v>
      </c>
      <c r="E35" s="11">
        <v>30</v>
      </c>
      <c r="F35" s="15">
        <v>0.91</v>
      </c>
      <c r="G35" s="15">
        <v>0.01</v>
      </c>
      <c r="H35" s="15">
        <v>0.08</v>
      </c>
    </row>
    <row r="36" spans="1:8" x14ac:dyDescent="0.35">
      <c r="A36" t="s">
        <v>207</v>
      </c>
      <c r="B36" s="11">
        <v>405</v>
      </c>
      <c r="C36" s="11">
        <v>390</v>
      </c>
      <c r="D36" s="33" t="s">
        <v>357</v>
      </c>
      <c r="E36" s="11">
        <v>15</v>
      </c>
      <c r="F36" s="15">
        <v>0.96</v>
      </c>
      <c r="G36" s="33" t="s">
        <v>357</v>
      </c>
      <c r="H36" s="33" t="s">
        <v>357</v>
      </c>
    </row>
    <row r="37" spans="1:8" x14ac:dyDescent="0.35">
      <c r="A37" t="s">
        <v>208</v>
      </c>
      <c r="B37" s="11">
        <v>340</v>
      </c>
      <c r="C37" s="11">
        <v>325</v>
      </c>
      <c r="D37" s="11">
        <v>5</v>
      </c>
      <c r="E37" s="11">
        <v>10</v>
      </c>
      <c r="F37" s="15">
        <v>0.96</v>
      </c>
      <c r="G37" s="15">
        <v>0.01</v>
      </c>
      <c r="H37" s="15">
        <v>0.02</v>
      </c>
    </row>
    <row r="38" spans="1:8" x14ac:dyDescent="0.35">
      <c r="A38" t="s">
        <v>209</v>
      </c>
      <c r="B38" s="11">
        <v>305</v>
      </c>
      <c r="C38" s="11">
        <v>300</v>
      </c>
      <c r="D38" s="33" t="s">
        <v>357</v>
      </c>
      <c r="E38" s="11">
        <v>5</v>
      </c>
      <c r="F38" s="15">
        <v>0.98</v>
      </c>
      <c r="G38" s="33" t="s">
        <v>357</v>
      </c>
      <c r="H38" s="33" t="s">
        <v>357</v>
      </c>
    </row>
    <row r="39" spans="1:8" x14ac:dyDescent="0.35">
      <c r="A39" t="s">
        <v>210</v>
      </c>
      <c r="B39" s="11">
        <v>340</v>
      </c>
      <c r="C39" s="11">
        <v>325</v>
      </c>
      <c r="D39" s="33" t="s">
        <v>357</v>
      </c>
      <c r="E39" s="11">
        <v>15</v>
      </c>
      <c r="F39" s="15">
        <v>0.96</v>
      </c>
      <c r="G39" s="33" t="s">
        <v>357</v>
      </c>
      <c r="H39" s="33" t="s">
        <v>357</v>
      </c>
    </row>
    <row r="40" spans="1:8" x14ac:dyDescent="0.35">
      <c r="A40" t="s">
        <v>211</v>
      </c>
      <c r="B40" s="11">
        <v>335</v>
      </c>
      <c r="C40" s="11">
        <v>320</v>
      </c>
      <c r="D40" s="11">
        <v>0</v>
      </c>
      <c r="E40" s="11">
        <v>15</v>
      </c>
      <c r="F40" s="15">
        <v>0.96</v>
      </c>
      <c r="G40" s="15">
        <v>0</v>
      </c>
      <c r="H40" s="15">
        <v>0.04</v>
      </c>
    </row>
    <row r="41" spans="1:8" x14ac:dyDescent="0.35">
      <c r="A41" t="s">
        <v>212</v>
      </c>
      <c r="B41" s="11">
        <v>370</v>
      </c>
      <c r="C41" s="11">
        <v>350</v>
      </c>
      <c r="D41" s="11">
        <v>5</v>
      </c>
      <c r="E41" s="11">
        <v>15</v>
      </c>
      <c r="F41" s="15">
        <v>0.95</v>
      </c>
      <c r="G41" s="15">
        <v>0.01</v>
      </c>
      <c r="H41" s="15">
        <v>0.04</v>
      </c>
    </row>
    <row r="42" spans="1:8" x14ac:dyDescent="0.35">
      <c r="A42" t="s">
        <v>213</v>
      </c>
      <c r="B42" s="11">
        <v>335</v>
      </c>
      <c r="C42" s="11">
        <v>320</v>
      </c>
      <c r="D42" s="33" t="s">
        <v>357</v>
      </c>
      <c r="E42" s="11">
        <v>15</v>
      </c>
      <c r="F42" s="15">
        <v>0.96</v>
      </c>
      <c r="G42" s="33" t="s">
        <v>357</v>
      </c>
      <c r="H42" s="33" t="s">
        <v>357</v>
      </c>
    </row>
    <row r="43" spans="1:8" x14ac:dyDescent="0.35">
      <c r="A43" t="s">
        <v>214</v>
      </c>
      <c r="B43" s="11">
        <v>430</v>
      </c>
      <c r="C43" s="11">
        <v>405</v>
      </c>
      <c r="D43" s="11">
        <v>5</v>
      </c>
      <c r="E43" s="11">
        <v>20</v>
      </c>
      <c r="F43" s="15">
        <v>0.95</v>
      </c>
      <c r="G43" s="15">
        <v>0.01</v>
      </c>
      <c r="H43" s="15">
        <v>0.04</v>
      </c>
    </row>
    <row r="44" spans="1:8" x14ac:dyDescent="0.35">
      <c r="A44" t="s">
        <v>215</v>
      </c>
      <c r="B44" s="11">
        <v>290</v>
      </c>
      <c r="C44" s="11">
        <v>280</v>
      </c>
      <c r="D44" s="11">
        <v>0</v>
      </c>
      <c r="E44" s="11">
        <v>15</v>
      </c>
      <c r="F44" s="15">
        <v>0.95</v>
      </c>
      <c r="G44" s="15">
        <v>0</v>
      </c>
      <c r="H44" s="15">
        <v>0.05</v>
      </c>
    </row>
    <row r="45" spans="1:8" x14ac:dyDescent="0.35">
      <c r="A45" t="s">
        <v>216</v>
      </c>
      <c r="B45" s="11">
        <v>400</v>
      </c>
      <c r="C45" s="11">
        <v>385</v>
      </c>
      <c r="D45" s="11">
        <v>5</v>
      </c>
      <c r="E45" s="11">
        <v>15</v>
      </c>
      <c r="F45" s="15">
        <v>0.96</v>
      </c>
      <c r="G45" s="15">
        <v>0.01</v>
      </c>
      <c r="H45" s="15">
        <v>0.03</v>
      </c>
    </row>
    <row r="46" spans="1:8" x14ac:dyDescent="0.35">
      <c r="A46" t="s">
        <v>217</v>
      </c>
      <c r="B46" s="11">
        <v>380</v>
      </c>
      <c r="C46" s="11">
        <v>365</v>
      </c>
      <c r="D46" s="11">
        <v>0</v>
      </c>
      <c r="E46" s="11">
        <v>15</v>
      </c>
      <c r="F46" s="15">
        <v>0.96</v>
      </c>
      <c r="G46" s="15">
        <v>0</v>
      </c>
      <c r="H46" s="15">
        <v>0.04</v>
      </c>
    </row>
    <row r="47" spans="1:8" x14ac:dyDescent="0.35">
      <c r="A47" t="s">
        <v>218</v>
      </c>
      <c r="B47" s="11">
        <v>540</v>
      </c>
      <c r="C47" s="11">
        <v>530</v>
      </c>
      <c r="D47" s="33" t="s">
        <v>357</v>
      </c>
      <c r="E47" s="11">
        <v>10</v>
      </c>
      <c r="F47" s="15">
        <v>0.98</v>
      </c>
      <c r="G47" s="33" t="s">
        <v>357</v>
      </c>
      <c r="H47" s="33" t="s">
        <v>357</v>
      </c>
    </row>
    <row r="48" spans="1:8" x14ac:dyDescent="0.35">
      <c r="A48" t="s">
        <v>219</v>
      </c>
      <c r="B48" s="11">
        <v>430</v>
      </c>
      <c r="C48" s="11">
        <v>420</v>
      </c>
      <c r="D48" s="33" t="s">
        <v>357</v>
      </c>
      <c r="E48" s="11">
        <v>10</v>
      </c>
      <c r="F48" s="15">
        <v>0.98</v>
      </c>
      <c r="G48" s="33" t="s">
        <v>357</v>
      </c>
      <c r="H48" s="33" t="s">
        <v>357</v>
      </c>
    </row>
    <row r="49" spans="1:8" x14ac:dyDescent="0.35">
      <c r="A49" t="s">
        <v>220</v>
      </c>
      <c r="B49" s="11">
        <v>365</v>
      </c>
      <c r="C49" s="11">
        <v>350</v>
      </c>
      <c r="D49" s="33" t="s">
        <v>357</v>
      </c>
      <c r="E49" s="11">
        <v>10</v>
      </c>
      <c r="F49" s="15">
        <v>0.96</v>
      </c>
      <c r="G49" s="33" t="s">
        <v>357</v>
      </c>
      <c r="H49" s="33" t="s">
        <v>357</v>
      </c>
    </row>
    <row r="50" spans="1:8" x14ac:dyDescent="0.35">
      <c r="A50" t="s">
        <v>221</v>
      </c>
      <c r="B50" s="11">
        <v>445</v>
      </c>
      <c r="C50" s="11">
        <v>425</v>
      </c>
      <c r="D50" s="11">
        <v>5</v>
      </c>
      <c r="E50" s="11">
        <v>15</v>
      </c>
      <c r="F50" s="15">
        <v>0.96</v>
      </c>
      <c r="G50" s="15">
        <v>0.01</v>
      </c>
      <c r="H50" s="15">
        <v>0.03</v>
      </c>
    </row>
    <row r="51" spans="1:8" x14ac:dyDescent="0.35">
      <c r="A51" t="s">
        <v>222</v>
      </c>
      <c r="B51" s="11">
        <v>430</v>
      </c>
      <c r="C51" s="11">
        <v>415</v>
      </c>
      <c r="D51" s="33" t="s">
        <v>357</v>
      </c>
      <c r="E51" s="11">
        <v>10</v>
      </c>
      <c r="F51" s="15">
        <v>0.97</v>
      </c>
      <c r="G51" s="33" t="s">
        <v>357</v>
      </c>
      <c r="H51" s="33" t="s">
        <v>357</v>
      </c>
    </row>
    <row r="52" spans="1:8" x14ac:dyDescent="0.35">
      <c r="A52" t="s">
        <v>223</v>
      </c>
      <c r="B52" s="11">
        <v>485</v>
      </c>
      <c r="C52" s="11">
        <v>465</v>
      </c>
      <c r="D52" s="11">
        <v>5</v>
      </c>
      <c r="E52" s="11">
        <v>15</v>
      </c>
      <c r="F52" s="15">
        <v>0.96</v>
      </c>
      <c r="G52" s="15">
        <v>0.01</v>
      </c>
      <c r="H52" s="15">
        <v>0.03</v>
      </c>
    </row>
    <row r="53" spans="1:8" x14ac:dyDescent="0.35">
      <c r="A53" t="s">
        <v>224</v>
      </c>
      <c r="B53" s="11">
        <v>405</v>
      </c>
      <c r="C53" s="11">
        <v>390</v>
      </c>
      <c r="D53" s="11">
        <v>5</v>
      </c>
      <c r="E53" s="11">
        <v>10</v>
      </c>
      <c r="F53" s="15">
        <v>0.96</v>
      </c>
      <c r="G53" s="15">
        <v>0.01</v>
      </c>
      <c r="H53" s="15">
        <v>0.03</v>
      </c>
    </row>
    <row r="54" spans="1:8" x14ac:dyDescent="0.35">
      <c r="A54" t="s">
        <v>225</v>
      </c>
      <c r="B54" s="11">
        <v>430</v>
      </c>
      <c r="C54" s="11">
        <v>415</v>
      </c>
      <c r="D54" s="33" t="s">
        <v>357</v>
      </c>
      <c r="E54" s="11">
        <v>15</v>
      </c>
      <c r="F54" s="15">
        <v>0.97</v>
      </c>
      <c r="G54" s="33" t="s">
        <v>357</v>
      </c>
      <c r="H54" s="33" t="s">
        <v>357</v>
      </c>
    </row>
    <row r="55" spans="1:8" x14ac:dyDescent="0.35">
      <c r="A55" t="s">
        <v>226</v>
      </c>
      <c r="B55" s="11">
        <v>435</v>
      </c>
      <c r="C55" s="11">
        <v>420</v>
      </c>
      <c r="D55" s="11">
        <v>5</v>
      </c>
      <c r="E55" s="11">
        <v>10</v>
      </c>
      <c r="F55" s="15">
        <v>0.97</v>
      </c>
      <c r="G55" s="15">
        <v>0.01</v>
      </c>
      <c r="H55" s="15">
        <v>0.02</v>
      </c>
    </row>
    <row r="56" spans="1:8" x14ac:dyDescent="0.35">
      <c r="A56" t="s">
        <v>227</v>
      </c>
      <c r="B56" s="11">
        <v>390</v>
      </c>
      <c r="C56" s="11">
        <v>380</v>
      </c>
      <c r="D56" s="11">
        <v>0</v>
      </c>
      <c r="E56" s="11">
        <v>5</v>
      </c>
      <c r="F56" s="15">
        <v>0.98</v>
      </c>
      <c r="G56" s="15">
        <v>0</v>
      </c>
      <c r="H56" s="15">
        <v>0.02</v>
      </c>
    </row>
    <row r="57" spans="1:8" x14ac:dyDescent="0.35">
      <c r="A57" t="s">
        <v>228</v>
      </c>
      <c r="B57" s="11">
        <v>450</v>
      </c>
      <c r="C57" s="11">
        <v>435</v>
      </c>
      <c r="D57" s="11">
        <v>0</v>
      </c>
      <c r="E57" s="11">
        <v>15</v>
      </c>
      <c r="F57" s="15">
        <v>0.97</v>
      </c>
      <c r="G57" s="15">
        <v>0</v>
      </c>
      <c r="H57" s="15">
        <v>0.03</v>
      </c>
    </row>
    <row r="58" spans="1:8" x14ac:dyDescent="0.35">
      <c r="A58" t="s">
        <v>229</v>
      </c>
      <c r="B58" s="11">
        <v>510</v>
      </c>
      <c r="C58" s="11">
        <v>490</v>
      </c>
      <c r="D58" s="11">
        <v>5</v>
      </c>
      <c r="E58" s="11">
        <v>15</v>
      </c>
      <c r="F58" s="15">
        <v>0.96</v>
      </c>
      <c r="G58" s="15">
        <v>0.01</v>
      </c>
      <c r="H58" s="15">
        <v>0.03</v>
      </c>
    </row>
    <row r="59" spans="1:8" x14ac:dyDescent="0.35">
      <c r="A59" t="s">
        <v>230</v>
      </c>
      <c r="B59" s="11">
        <v>790</v>
      </c>
      <c r="C59" s="11">
        <v>775</v>
      </c>
      <c r="D59" s="11">
        <v>5</v>
      </c>
      <c r="E59" s="11">
        <v>10</v>
      </c>
      <c r="F59" s="15">
        <v>0.98</v>
      </c>
      <c r="G59" s="15">
        <v>0</v>
      </c>
      <c r="H59" s="15">
        <v>0.02</v>
      </c>
    </row>
    <row r="60" spans="1:8" x14ac:dyDescent="0.35">
      <c r="A60" t="s">
        <v>231</v>
      </c>
      <c r="B60" s="11">
        <v>560</v>
      </c>
      <c r="C60" s="11">
        <v>550</v>
      </c>
      <c r="D60" s="33" t="s">
        <v>357</v>
      </c>
      <c r="E60" s="11">
        <v>10</v>
      </c>
      <c r="F60" s="15">
        <v>0.98</v>
      </c>
      <c r="G60" s="33" t="s">
        <v>357</v>
      </c>
      <c r="H60" s="33" t="s">
        <v>357</v>
      </c>
    </row>
    <row r="61" spans="1:8" x14ac:dyDescent="0.35">
      <c r="A61" t="s">
        <v>232</v>
      </c>
      <c r="B61" s="11">
        <v>520</v>
      </c>
      <c r="C61" s="11">
        <v>505</v>
      </c>
      <c r="D61" s="33" t="s">
        <v>357</v>
      </c>
      <c r="E61" s="11">
        <v>15</v>
      </c>
      <c r="F61" s="15">
        <v>0.97</v>
      </c>
      <c r="G61" s="33" t="s">
        <v>357</v>
      </c>
      <c r="H61" s="33" t="s">
        <v>357</v>
      </c>
    </row>
    <row r="62" spans="1:8" x14ac:dyDescent="0.35">
      <c r="A62" t="s">
        <v>233</v>
      </c>
      <c r="B62" s="11">
        <v>500</v>
      </c>
      <c r="C62" s="11">
        <v>485</v>
      </c>
      <c r="D62" s="11">
        <v>5</v>
      </c>
      <c r="E62" s="11">
        <v>15</v>
      </c>
      <c r="F62" s="15">
        <v>0.96</v>
      </c>
      <c r="G62" s="15">
        <v>0.01</v>
      </c>
      <c r="H62" s="15">
        <v>0.03</v>
      </c>
    </row>
    <row r="63" spans="1:8" x14ac:dyDescent="0.35">
      <c r="A63" t="s">
        <v>234</v>
      </c>
      <c r="B63" s="11">
        <v>520</v>
      </c>
      <c r="C63" s="11">
        <v>505</v>
      </c>
      <c r="D63" s="33" t="s">
        <v>357</v>
      </c>
      <c r="E63" s="11">
        <v>15</v>
      </c>
      <c r="F63" s="15">
        <v>0.97</v>
      </c>
      <c r="G63" s="33" t="s">
        <v>357</v>
      </c>
      <c r="H63" s="33" t="s">
        <v>357</v>
      </c>
    </row>
    <row r="64" spans="1:8" x14ac:dyDescent="0.35">
      <c r="A64" t="s">
        <v>235</v>
      </c>
      <c r="B64" s="11">
        <v>600</v>
      </c>
      <c r="C64" s="11">
        <v>585</v>
      </c>
      <c r="D64" s="33" t="s">
        <v>357</v>
      </c>
      <c r="E64" s="11">
        <v>10</v>
      </c>
      <c r="F64" s="15">
        <v>0.98</v>
      </c>
      <c r="G64" s="33" t="s">
        <v>357</v>
      </c>
      <c r="H64" s="33" t="s">
        <v>357</v>
      </c>
    </row>
    <row r="65" spans="1:8" x14ac:dyDescent="0.35">
      <c r="A65" t="s">
        <v>236</v>
      </c>
      <c r="B65" s="11">
        <v>535</v>
      </c>
      <c r="C65" s="11">
        <v>520</v>
      </c>
      <c r="D65" s="11">
        <v>5</v>
      </c>
      <c r="E65" s="11">
        <v>15</v>
      </c>
      <c r="F65" s="15">
        <v>0.97</v>
      </c>
      <c r="G65" s="15">
        <v>0.01</v>
      </c>
      <c r="H65" s="15">
        <v>0.02</v>
      </c>
    </row>
    <row r="66" spans="1:8" x14ac:dyDescent="0.35">
      <c r="A66" t="s">
        <v>237</v>
      </c>
      <c r="B66" s="11">
        <v>460</v>
      </c>
      <c r="C66" s="11">
        <v>450</v>
      </c>
      <c r="D66" s="33" t="s">
        <v>357</v>
      </c>
      <c r="E66" s="11">
        <v>5</v>
      </c>
      <c r="F66" s="15">
        <v>0.98</v>
      </c>
      <c r="G66" s="33" t="s">
        <v>357</v>
      </c>
      <c r="H66" s="33" t="s">
        <v>357</v>
      </c>
    </row>
    <row r="67" spans="1:8" x14ac:dyDescent="0.35">
      <c r="A67" t="s">
        <v>238</v>
      </c>
      <c r="B67" s="11">
        <v>615</v>
      </c>
      <c r="C67" s="11">
        <v>600</v>
      </c>
      <c r="D67" s="11">
        <v>5</v>
      </c>
      <c r="E67" s="11">
        <v>10</v>
      </c>
      <c r="F67" s="15">
        <v>0.98</v>
      </c>
      <c r="G67" s="15">
        <v>0.01</v>
      </c>
      <c r="H67" s="15">
        <v>0.02</v>
      </c>
    </row>
    <row r="68" spans="1:8" x14ac:dyDescent="0.35">
      <c r="A68" t="s">
        <v>239</v>
      </c>
      <c r="B68" s="11">
        <v>420</v>
      </c>
      <c r="C68" s="11">
        <v>410</v>
      </c>
      <c r="D68" s="11">
        <v>0</v>
      </c>
      <c r="E68" s="11">
        <v>10</v>
      </c>
      <c r="F68" s="15">
        <v>0.97</v>
      </c>
      <c r="G68" s="15">
        <v>0</v>
      </c>
      <c r="H68" s="15">
        <v>0.03</v>
      </c>
    </row>
    <row r="69" spans="1:8" x14ac:dyDescent="0.35">
      <c r="A69" t="s">
        <v>240</v>
      </c>
      <c r="B69" s="11">
        <v>510</v>
      </c>
      <c r="C69" s="11">
        <v>500</v>
      </c>
      <c r="D69" s="11">
        <v>5</v>
      </c>
      <c r="E69" s="11">
        <v>10</v>
      </c>
      <c r="F69" s="15">
        <v>0.98</v>
      </c>
      <c r="G69" s="15">
        <v>0.01</v>
      </c>
      <c r="H69" s="15">
        <v>0.02</v>
      </c>
    </row>
    <row r="70" spans="1:8" x14ac:dyDescent="0.35">
      <c r="A70" t="s">
        <v>241</v>
      </c>
      <c r="B70" s="11">
        <v>520</v>
      </c>
      <c r="C70" s="11">
        <v>510</v>
      </c>
      <c r="D70" s="11">
        <v>0</v>
      </c>
      <c r="E70" s="11">
        <v>10</v>
      </c>
      <c r="F70" s="15">
        <v>0.98</v>
      </c>
      <c r="G70" s="15">
        <v>0</v>
      </c>
      <c r="H70" s="15">
        <v>0.02</v>
      </c>
    </row>
    <row r="71" spans="1:8" x14ac:dyDescent="0.35">
      <c r="A71" t="s">
        <v>242</v>
      </c>
      <c r="B71" s="11">
        <v>615</v>
      </c>
      <c r="C71" s="11">
        <v>600</v>
      </c>
      <c r="D71" s="11">
        <v>5</v>
      </c>
      <c r="E71" s="11">
        <v>10</v>
      </c>
      <c r="F71" s="15">
        <v>0.98</v>
      </c>
      <c r="G71" s="15">
        <v>0.01</v>
      </c>
      <c r="H71" s="15">
        <v>0.01</v>
      </c>
    </row>
    <row r="72" spans="1:8" x14ac:dyDescent="0.35">
      <c r="A72" t="s">
        <v>243</v>
      </c>
      <c r="B72" s="11">
        <v>620</v>
      </c>
      <c r="C72" s="11">
        <v>610</v>
      </c>
      <c r="D72" s="33" t="s">
        <v>357</v>
      </c>
      <c r="E72" s="11">
        <v>10</v>
      </c>
      <c r="F72" s="15">
        <v>0.98</v>
      </c>
      <c r="G72" s="33" t="s">
        <v>357</v>
      </c>
      <c r="H72" s="33" t="s">
        <v>357</v>
      </c>
    </row>
    <row r="73" spans="1:8" x14ac:dyDescent="0.35">
      <c r="A73" t="s">
        <v>244</v>
      </c>
      <c r="B73" s="11">
        <v>575</v>
      </c>
      <c r="C73" s="11">
        <v>565</v>
      </c>
      <c r="D73" s="33" t="s">
        <v>357</v>
      </c>
      <c r="E73" s="11">
        <v>10</v>
      </c>
      <c r="F73" s="15">
        <v>0.98</v>
      </c>
      <c r="G73" s="33" t="s">
        <v>357</v>
      </c>
      <c r="H73" s="33" t="s">
        <v>357</v>
      </c>
    </row>
    <row r="74" spans="1:8" x14ac:dyDescent="0.35">
      <c r="A74" t="s">
        <v>245</v>
      </c>
      <c r="B74" s="11">
        <v>610</v>
      </c>
      <c r="C74" s="11">
        <v>600</v>
      </c>
      <c r="D74" s="33" t="s">
        <v>357</v>
      </c>
      <c r="E74" s="11">
        <v>10</v>
      </c>
      <c r="F74" s="15">
        <v>0.98</v>
      </c>
      <c r="G74" s="33" t="s">
        <v>357</v>
      </c>
      <c r="H74" s="33" t="s">
        <v>357</v>
      </c>
    </row>
    <row r="75" spans="1:8" x14ac:dyDescent="0.35">
      <c r="A75" t="s">
        <v>246</v>
      </c>
      <c r="B75" s="11">
        <v>465</v>
      </c>
      <c r="C75" s="11">
        <v>450</v>
      </c>
      <c r="D75" s="33" t="s">
        <v>357</v>
      </c>
      <c r="E75" s="11">
        <v>15</v>
      </c>
      <c r="F75" s="15">
        <v>0.97</v>
      </c>
      <c r="G75" s="33" t="s">
        <v>357</v>
      </c>
      <c r="H75" s="33" t="s">
        <v>357</v>
      </c>
    </row>
    <row r="76" spans="1:8" x14ac:dyDescent="0.35">
      <c r="A76" t="s">
        <v>247</v>
      </c>
      <c r="B76" s="11">
        <v>630</v>
      </c>
      <c r="C76" s="11">
        <v>615</v>
      </c>
      <c r="D76" s="11">
        <v>0</v>
      </c>
      <c r="E76" s="11">
        <v>15</v>
      </c>
      <c r="F76" s="15">
        <v>0.97</v>
      </c>
      <c r="G76" s="15">
        <v>0</v>
      </c>
      <c r="H76" s="15">
        <v>0.03</v>
      </c>
    </row>
    <row r="77" spans="1:8" x14ac:dyDescent="0.35">
      <c r="A77" t="s">
        <v>248</v>
      </c>
      <c r="B77" s="11">
        <v>570</v>
      </c>
      <c r="C77" s="11">
        <v>555</v>
      </c>
      <c r="D77" s="11">
        <v>0</v>
      </c>
      <c r="E77" s="11">
        <v>15</v>
      </c>
      <c r="F77" s="15">
        <v>0.97</v>
      </c>
      <c r="G77" s="15">
        <v>0</v>
      </c>
      <c r="H77" s="15">
        <v>0.03</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1"/>
  <sheetViews>
    <sheetView workbookViewId="0"/>
  </sheetViews>
  <sheetFormatPr defaultColWidth="10.6640625" defaultRowHeight="15.5" x14ac:dyDescent="0.35"/>
  <cols>
    <col min="1" max="1" width="50.6640625" customWidth="1"/>
    <col min="2" max="10" width="16.6640625" customWidth="1"/>
  </cols>
  <sheetData>
    <row r="1" spans="1:10" ht="21" x14ac:dyDescent="0.5">
      <c r="A1" s="1" t="s">
        <v>5</v>
      </c>
    </row>
    <row r="2" spans="1:10" ht="93" x14ac:dyDescent="0.35">
      <c r="A2" s="6" t="s">
        <v>44</v>
      </c>
    </row>
    <row r="3" spans="1:10" x14ac:dyDescent="0.35">
      <c r="A3" t="s">
        <v>45</v>
      </c>
    </row>
    <row r="4" spans="1:10" x14ac:dyDescent="0.35">
      <c r="A4" t="s">
        <v>42</v>
      </c>
    </row>
    <row r="5" spans="1:10" x14ac:dyDescent="0.35">
      <c r="A5" s="23" t="s">
        <v>46</v>
      </c>
      <c r="B5" s="23" t="s">
        <v>336</v>
      </c>
    </row>
    <row r="6" spans="1:10" ht="65" customHeight="1" x14ac:dyDescent="0.35">
      <c r="A6" s="2" t="s">
        <v>263</v>
      </c>
      <c r="B6" s="2" t="s">
        <v>167</v>
      </c>
      <c r="C6" s="2" t="s">
        <v>168</v>
      </c>
      <c r="D6" s="2" t="s">
        <v>169</v>
      </c>
      <c r="E6" s="2" t="s">
        <v>170</v>
      </c>
      <c r="F6" s="2" t="s">
        <v>171</v>
      </c>
      <c r="G6" s="2" t="s">
        <v>172</v>
      </c>
      <c r="H6" s="2" t="s">
        <v>173</v>
      </c>
      <c r="I6" s="2" t="s">
        <v>174</v>
      </c>
      <c r="J6" s="2" t="s">
        <v>175</v>
      </c>
    </row>
    <row r="7" spans="1:10" x14ac:dyDescent="0.35">
      <c r="A7" s="7" t="s">
        <v>176</v>
      </c>
      <c r="B7" s="10">
        <f>_xlfn.XLOOKUP(1, ('Table 3 Full data'!$A$5:'Table 3 Full data'!$A$44 = $A7)*('Table 3 Full data'!$B$5:'Table 3 Full data'!$B$44 = $B$5),'Table 3 Full data'!C$5:'Table 3 Full data'!C$44)</f>
        <v>28960</v>
      </c>
      <c r="C7" s="14">
        <f>_xlfn.XLOOKUP(1, ('Table 3 Full data'!$A$5:'Table 3 Full data'!$A$44 = $A7)*('Table 3 Full data'!$B$5:'Table 3 Full data'!$B$44 = $B$5),'Table 3 Full data'!D$5:'Table 3 Full data'!D$44)</f>
        <v>1</v>
      </c>
      <c r="D7" s="10">
        <f>_xlfn.XLOOKUP(1, ('Table 3 Full data'!$A$5:'Table 3 Full data'!$A$44 = $A7)*('Table 3 Full data'!$B$5:'Table 3 Full data'!$B$44 = $B$5),'Table 3 Full data'!E$5:'Table 3 Full data'!E$44)</f>
        <v>28085</v>
      </c>
      <c r="E7" s="10">
        <f>_xlfn.XLOOKUP(1, ('Table 3 Full data'!$A$5:'Table 3 Full data'!$A$44 = $A7)*('Table 3 Full data'!$B$5:'Table 3 Full data'!$B$44 = $B$5),'Table 3 Full data'!F$5:'Table 3 Full data'!F$44)</f>
        <v>18995</v>
      </c>
      <c r="F7" s="10">
        <f>_xlfn.XLOOKUP(1, ('Table 3 Full data'!$A$5:'Table 3 Full data'!$A$44 = $A7)*('Table 3 Full data'!$B$5:'Table 3 Full data'!$B$44 = $B$5),'Table 3 Full data'!G$5:'Table 3 Full data'!G$44)</f>
        <v>8630</v>
      </c>
      <c r="G7" s="10">
        <f>_xlfn.XLOOKUP(1, ('Table 3 Full data'!$A$5:'Table 3 Full data'!$A$44 = $A7)*('Table 3 Full data'!$B$5:'Table 3 Full data'!$B$44 = $B$5),'Table 3 Full data'!H$5:'Table 3 Full data'!H$44)</f>
        <v>460</v>
      </c>
      <c r="H7" s="14">
        <f>_xlfn.XLOOKUP(1, ('Table 3 Full data'!$A$5:'Table 3 Full data'!$A$44 = $A7)*('Table 3 Full data'!$B$5:'Table 3 Full data'!$B$44 = $B$5),'Table 3 Full data'!I$5:'Table 3 Full data'!I$44)</f>
        <v>0.68</v>
      </c>
      <c r="I7" s="14">
        <f>_xlfn.XLOOKUP(1, ('Table 3 Full data'!$A$5:'Table 3 Full data'!$A$44 = $A7)*('Table 3 Full data'!$B$5:'Table 3 Full data'!$B$44 = $B$5),'Table 3 Full data'!J$5:'Table 3 Full data'!J$44)</f>
        <v>0.31</v>
      </c>
      <c r="J7" s="14">
        <f>_xlfn.XLOOKUP(1, ('Table 3 Full data'!$A$5:'Table 3 Full data'!$A$44 = $A7)*('Table 3 Full data'!$B$5:'Table 3 Full data'!$B$44 = $B$5),'Table 3 Full data'!K$5:'Table 3 Full data'!K$44)</f>
        <v>0.02</v>
      </c>
    </row>
    <row r="8" spans="1:10" x14ac:dyDescent="0.35">
      <c r="A8" t="s">
        <v>264</v>
      </c>
      <c r="B8" s="11">
        <f>_xlfn.XLOOKUP(1, ('Table 3 Full data'!$A$5:'Table 3 Full data'!$A$44 = $A8)*('Table 3 Full data'!$B$5:'Table 3 Full data'!$B$44 = $B$5),'Table 3 Full data'!C$5:'Table 3 Full data'!C$44)</f>
        <v>10355</v>
      </c>
      <c r="C8" s="15">
        <f>_xlfn.XLOOKUP(1, ('Table 3 Full data'!$A$5:'Table 3 Full data'!$A$44 = $A8)*('Table 3 Full data'!$B$5:'Table 3 Full data'!$B$44 = $B$5),'Table 3 Full data'!D$5:'Table 3 Full data'!D$44)</f>
        <v>0.36</v>
      </c>
      <c r="D8" s="11">
        <f>_xlfn.XLOOKUP(1, ('Table 3 Full data'!$A$5:'Table 3 Full data'!$A$44 = $A8)*('Table 3 Full data'!$B$5:'Table 3 Full data'!$B$44 = $B$5),'Table 3 Full data'!E$5:'Table 3 Full data'!E$44)</f>
        <v>10025</v>
      </c>
      <c r="E8" s="11">
        <f>_xlfn.XLOOKUP(1, ('Table 3 Full data'!$A$5:'Table 3 Full data'!$A$44 = $A8)*('Table 3 Full data'!$B$5:'Table 3 Full data'!$B$44 = $B$5),'Table 3 Full data'!F$5:'Table 3 Full data'!F$44)</f>
        <v>7120</v>
      </c>
      <c r="F8" s="11">
        <f>_xlfn.XLOOKUP(1, ('Table 3 Full data'!$A$5:'Table 3 Full data'!$A$44 = $A8)*('Table 3 Full data'!$B$5:'Table 3 Full data'!$B$44 = $B$5),'Table 3 Full data'!G$5:'Table 3 Full data'!G$44)</f>
        <v>2800</v>
      </c>
      <c r="G8" s="11">
        <f>_xlfn.XLOOKUP(1, ('Table 3 Full data'!$A$5:'Table 3 Full data'!$A$44 = $A8)*('Table 3 Full data'!$B$5:'Table 3 Full data'!$B$44 = $B$5),'Table 3 Full data'!H$5:'Table 3 Full data'!H$44)</f>
        <v>105</v>
      </c>
      <c r="H8" s="15">
        <f>_xlfn.XLOOKUP(1, ('Table 3 Full data'!$A$5:'Table 3 Full data'!$A$44 = $A8)*('Table 3 Full data'!$B$5:'Table 3 Full data'!$B$44 = $B$5),'Table 3 Full data'!I$5:'Table 3 Full data'!I$44)</f>
        <v>0.71</v>
      </c>
      <c r="I8" s="15">
        <f>_xlfn.XLOOKUP(1, ('Table 3 Full data'!$A$5:'Table 3 Full data'!$A$44 = $A8)*('Table 3 Full data'!$B$5:'Table 3 Full data'!$B$44 = $B$5),'Table 3 Full data'!J$5:'Table 3 Full data'!J$44)</f>
        <v>0.28000000000000003</v>
      </c>
      <c r="J8" s="15">
        <f>_xlfn.XLOOKUP(1, ('Table 3 Full data'!$A$5:'Table 3 Full data'!$A$44 = $A8)*('Table 3 Full data'!$B$5:'Table 3 Full data'!$B$44 = $B$5),'Table 3 Full data'!K$5:'Table 3 Full data'!K$44)</f>
        <v>0.01</v>
      </c>
    </row>
    <row r="9" spans="1:10" x14ac:dyDescent="0.35">
      <c r="A9" t="s">
        <v>265</v>
      </c>
      <c r="B9" s="11">
        <f>_xlfn.XLOOKUP(1, ('Table 3 Full data'!$A$5:'Table 3 Full data'!$A$44 = $A9)*('Table 3 Full data'!$B$5:'Table 3 Full data'!$B$44 = $B$5),'Table 3 Full data'!C$5:'Table 3 Full data'!C$44)</f>
        <v>10615</v>
      </c>
      <c r="C9" s="15">
        <f>_xlfn.XLOOKUP(1, ('Table 3 Full data'!$A$5:'Table 3 Full data'!$A$44 = $A9)*('Table 3 Full data'!$B$5:'Table 3 Full data'!$B$44 = $B$5),'Table 3 Full data'!D$5:'Table 3 Full data'!D$44)</f>
        <v>0.37</v>
      </c>
      <c r="D9" s="11">
        <f>_xlfn.XLOOKUP(1, ('Table 3 Full data'!$A$5:'Table 3 Full data'!$A$44 = $A9)*('Table 3 Full data'!$B$5:'Table 3 Full data'!$B$44 = $B$5),'Table 3 Full data'!E$5:'Table 3 Full data'!E$44)</f>
        <v>10340</v>
      </c>
      <c r="E9" s="11">
        <f>_xlfn.XLOOKUP(1, ('Table 3 Full data'!$A$5:'Table 3 Full data'!$A$44 = $A9)*('Table 3 Full data'!$B$5:'Table 3 Full data'!$B$44 = $B$5),'Table 3 Full data'!F$5:'Table 3 Full data'!F$44)</f>
        <v>7025</v>
      </c>
      <c r="F9" s="11">
        <f>_xlfn.XLOOKUP(1, ('Table 3 Full data'!$A$5:'Table 3 Full data'!$A$44 = $A9)*('Table 3 Full data'!$B$5:'Table 3 Full data'!$B$44 = $B$5),'Table 3 Full data'!G$5:'Table 3 Full data'!G$44)</f>
        <v>3180</v>
      </c>
      <c r="G9" s="11" t="str">
        <f>_xlfn.XLOOKUP(1, ('Table 3 Full data'!$A$5:'Table 3 Full data'!$A$44 = $A9)*('Table 3 Full data'!$B$5:'Table 3 Full data'!$B$44 = $B$5),'Table 3 Full data'!H$5:'Table 3 Full data'!H$44)</f>
        <v>[c]</v>
      </c>
      <c r="H9" s="15">
        <f>_xlfn.XLOOKUP(1, ('Table 3 Full data'!$A$5:'Table 3 Full data'!$A$44 = $A9)*('Table 3 Full data'!$B$5:'Table 3 Full data'!$B$44 = $B$5),'Table 3 Full data'!I$5:'Table 3 Full data'!I$44)</f>
        <v>0.68</v>
      </c>
      <c r="I9" s="15" t="str">
        <f>_xlfn.XLOOKUP(1, ('Table 3 Full data'!$A$5:'Table 3 Full data'!$A$44 = $A9)*('Table 3 Full data'!$B$5:'Table 3 Full data'!$B$44 = $B$5),'Table 3 Full data'!J$5:'Table 3 Full data'!J$44)</f>
        <v>[c]</v>
      </c>
      <c r="J9" s="15" t="str">
        <f>_xlfn.XLOOKUP(1, ('Table 3 Full data'!$A$5:'Table 3 Full data'!$A$44 = $A9)*('Table 3 Full data'!$B$5:'Table 3 Full data'!$B$44 = $B$5),'Table 3 Full data'!K$5:'Table 3 Full data'!K$44)</f>
        <v>[c]</v>
      </c>
    </row>
    <row r="10" spans="1:10" x14ac:dyDescent="0.35">
      <c r="A10" t="s">
        <v>266</v>
      </c>
      <c r="B10" s="11">
        <f>_xlfn.XLOOKUP(1, ('Table 3 Full data'!$A$5:'Table 3 Full data'!$A$44 = $A10)*('Table 3 Full data'!$B$5:'Table 3 Full data'!$B$44 = $B$5),'Table 3 Full data'!C$5:'Table 3 Full data'!C$44)</f>
        <v>7230</v>
      </c>
      <c r="C10" s="15">
        <f>_xlfn.XLOOKUP(1, ('Table 3 Full data'!$A$5:'Table 3 Full data'!$A$44 = $A10)*('Table 3 Full data'!$B$5:'Table 3 Full data'!$B$44 = $B$5),'Table 3 Full data'!D$5:'Table 3 Full data'!D$44)</f>
        <v>0.25</v>
      </c>
      <c r="D10" s="11">
        <f>_xlfn.XLOOKUP(1, ('Table 3 Full data'!$A$5:'Table 3 Full data'!$A$44 = $A10)*('Table 3 Full data'!$B$5:'Table 3 Full data'!$B$44 = $B$5),'Table 3 Full data'!E$5:'Table 3 Full data'!E$44)</f>
        <v>7075</v>
      </c>
      <c r="E10" s="11">
        <f>_xlfn.XLOOKUP(1, ('Table 3 Full data'!$A$5:'Table 3 Full data'!$A$44 = $A10)*('Table 3 Full data'!$B$5:'Table 3 Full data'!$B$44 = $B$5),'Table 3 Full data'!F$5:'Table 3 Full data'!F$44)</f>
        <v>4845</v>
      </c>
      <c r="F10" s="11">
        <f>_xlfn.XLOOKUP(1, ('Table 3 Full data'!$A$5:'Table 3 Full data'!$A$44 = $A10)*('Table 3 Full data'!$B$5:'Table 3 Full data'!$B$44 = $B$5),'Table 3 Full data'!G$5:'Table 3 Full data'!G$44)</f>
        <v>2075</v>
      </c>
      <c r="G10" s="11">
        <f>_xlfn.XLOOKUP(1, ('Table 3 Full data'!$A$5:'Table 3 Full data'!$A$44 = $A10)*('Table 3 Full data'!$B$5:'Table 3 Full data'!$B$44 = $B$5),'Table 3 Full data'!H$5:'Table 3 Full data'!H$44)</f>
        <v>155</v>
      </c>
      <c r="H10" s="15">
        <f>_xlfn.XLOOKUP(1, ('Table 3 Full data'!$A$5:'Table 3 Full data'!$A$44 = $A10)*('Table 3 Full data'!$B$5:'Table 3 Full data'!$B$44 = $B$5),'Table 3 Full data'!I$5:'Table 3 Full data'!I$44)</f>
        <v>0.68</v>
      </c>
      <c r="I10" s="15">
        <f>_xlfn.XLOOKUP(1, ('Table 3 Full data'!$A$5:'Table 3 Full data'!$A$44 = $A10)*('Table 3 Full data'!$B$5:'Table 3 Full data'!$B$44 = $B$5),'Table 3 Full data'!J$5:'Table 3 Full data'!J$44)</f>
        <v>0.28999999999999998</v>
      </c>
      <c r="J10" s="15">
        <f>_xlfn.XLOOKUP(1, ('Table 3 Full data'!$A$5:'Table 3 Full data'!$A$44 = $A10)*('Table 3 Full data'!$B$5:'Table 3 Full data'!$B$44 = $B$5),'Table 3 Full data'!K$5:'Table 3 Full data'!K$44)</f>
        <v>0.02</v>
      </c>
    </row>
    <row r="11" spans="1:10" x14ac:dyDescent="0.35">
      <c r="A11" t="s">
        <v>267</v>
      </c>
      <c r="B11" s="11">
        <f>_xlfn.XLOOKUP(1, ('Table 3 Full data'!$A$5:'Table 3 Full data'!$A$44 = $A11)*('Table 3 Full data'!$B$5:'Table 3 Full data'!$B$44 = $B$5),'Table 3 Full data'!C$5:'Table 3 Full data'!C$44)</f>
        <v>755</v>
      </c>
      <c r="C11" s="15">
        <f>_xlfn.XLOOKUP(1, ('Table 3 Full data'!$A$5:'Table 3 Full data'!$A$44 = $A11)*('Table 3 Full data'!$B$5:'Table 3 Full data'!$B$44 = $B$5),'Table 3 Full data'!D$5:'Table 3 Full data'!D$44)</f>
        <v>0.03</v>
      </c>
      <c r="D11" s="11">
        <f>_xlfn.XLOOKUP(1, ('Table 3 Full data'!$A$5:'Table 3 Full data'!$A$44 = $A11)*('Table 3 Full data'!$B$5:'Table 3 Full data'!$B$44 = $B$5),'Table 3 Full data'!E$5:'Table 3 Full data'!E$44)</f>
        <v>640</v>
      </c>
      <c r="E11" s="11">
        <f>_xlfn.XLOOKUP(1, ('Table 3 Full data'!$A$5:'Table 3 Full data'!$A$44 = $A11)*('Table 3 Full data'!$B$5:'Table 3 Full data'!$B$44 = $B$5),'Table 3 Full data'!F$5:'Table 3 Full data'!F$44)</f>
        <v>5</v>
      </c>
      <c r="F11" s="11">
        <f>_xlfn.XLOOKUP(1, ('Table 3 Full data'!$A$5:'Table 3 Full data'!$A$44 = $A11)*('Table 3 Full data'!$B$5:'Table 3 Full data'!$B$44 = $B$5),'Table 3 Full data'!G$5:'Table 3 Full data'!G$44)</f>
        <v>575</v>
      </c>
      <c r="G11" s="11">
        <f>_xlfn.XLOOKUP(1, ('Table 3 Full data'!$A$5:'Table 3 Full data'!$A$44 = $A11)*('Table 3 Full data'!$B$5:'Table 3 Full data'!$B$44 = $B$5),'Table 3 Full data'!H$5:'Table 3 Full data'!H$44)</f>
        <v>65</v>
      </c>
      <c r="H11" s="15">
        <f>_xlfn.XLOOKUP(1, ('Table 3 Full data'!$A$5:'Table 3 Full data'!$A$44 = $A11)*('Table 3 Full data'!$B$5:'Table 3 Full data'!$B$44 = $B$5),'Table 3 Full data'!I$5:'Table 3 Full data'!I$44)</f>
        <v>0.01</v>
      </c>
      <c r="I11" s="15">
        <f>_xlfn.XLOOKUP(1, ('Table 3 Full data'!$A$5:'Table 3 Full data'!$A$44 = $A11)*('Table 3 Full data'!$B$5:'Table 3 Full data'!$B$44 = $B$5),'Table 3 Full data'!J$5:'Table 3 Full data'!J$44)</f>
        <v>0.9</v>
      </c>
      <c r="J11" s="15">
        <f>_xlfn.XLOOKUP(1, ('Table 3 Full data'!$A$5:'Table 3 Full data'!$A$44 = $A11)*('Table 3 Full data'!$B$5:'Table 3 Full data'!$B$44 = $B$5),'Table 3 Full data'!K$5:'Table 3 Full data'!K$44)</f>
        <v>0.1</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'Financial year lookup'!A3:A10</xm:f>
          </x14:formula1>
          <xm:sqref>B5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workbookViewId="0"/>
  </sheetViews>
  <sheetFormatPr defaultColWidth="10.6640625" defaultRowHeight="15.5" x14ac:dyDescent="0.35"/>
  <cols>
    <col min="1" max="1" width="50.6640625" customWidth="1"/>
    <col min="2" max="10" width="16.6640625" customWidth="1"/>
  </cols>
  <sheetData>
    <row r="1" spans="1:10" ht="21" x14ac:dyDescent="0.5">
      <c r="A1" s="1" t="s">
        <v>6</v>
      </c>
    </row>
    <row r="2" spans="1:10" ht="93" x14ac:dyDescent="0.35">
      <c r="A2" s="6" t="s">
        <v>47</v>
      </c>
    </row>
    <row r="3" spans="1:10" x14ac:dyDescent="0.35">
      <c r="A3" t="s">
        <v>48</v>
      </c>
    </row>
    <row r="4" spans="1:10" x14ac:dyDescent="0.35">
      <c r="A4" t="s">
        <v>42</v>
      </c>
    </row>
    <row r="5" spans="1:10" x14ac:dyDescent="0.35">
      <c r="A5" s="23" t="s">
        <v>46</v>
      </c>
      <c r="B5" s="23" t="s">
        <v>336</v>
      </c>
    </row>
    <row r="6" spans="1:10" ht="80" customHeight="1" x14ac:dyDescent="0.35">
      <c r="A6" s="2" t="s">
        <v>268</v>
      </c>
      <c r="B6" s="2" t="s">
        <v>167</v>
      </c>
      <c r="C6" s="2" t="s">
        <v>269</v>
      </c>
      <c r="D6" s="2" t="s">
        <v>169</v>
      </c>
      <c r="E6" s="2" t="s">
        <v>170</v>
      </c>
      <c r="F6" s="2" t="s">
        <v>171</v>
      </c>
      <c r="G6" s="2" t="s">
        <v>172</v>
      </c>
      <c r="H6" s="2" t="s">
        <v>173</v>
      </c>
      <c r="I6" s="2" t="s">
        <v>174</v>
      </c>
      <c r="J6" s="2" t="s">
        <v>175</v>
      </c>
    </row>
    <row r="7" spans="1:10" x14ac:dyDescent="0.35">
      <c r="A7" s="7" t="s">
        <v>176</v>
      </c>
      <c r="B7" s="10">
        <f>_xlfn.XLOOKUP(1, ('Table 4 Full data'!$A$5:'Table 4 Full data'!$A$292 = $A7)*('Table 4 Full data'!$B$5:'Table 4 Full data'!$B$292 = $B$5),'Table 4 Full data'!C$5:'Table 4 Full data'!C$292)</f>
        <v>28960</v>
      </c>
      <c r="C7" s="14">
        <f>_xlfn.XLOOKUP(1, ('Table 4 Full data'!$A$5:'Table 4 Full data'!$A$292 = $A7)*('Table 4 Full data'!$B$5:'Table 4 Full data'!$B$292 = $B$5),'Table 4 Full data'!D$5:'Table 4 Full data'!D$292)</f>
        <v>1</v>
      </c>
      <c r="D7" s="10">
        <f>_xlfn.XLOOKUP(1, ('Table 4 Full data'!$A$5:'Table 4 Full data'!$A$292 = $A7)*('Table 4 Full data'!$B$5:'Table 4 Full data'!$B$292 = $B$5),'Table 4 Full data'!E$5:'Table 4 Full data'!E$292)</f>
        <v>28085</v>
      </c>
      <c r="E7" s="10">
        <f>_xlfn.XLOOKUP(1, ('Table 4 Full data'!$A$5:'Table 4 Full data'!$A$292 = $A7)*('Table 4 Full data'!$B$5:'Table 4 Full data'!$B$292 = $B$5),'Table 4 Full data'!F$5:'Table 4 Full data'!F$292)</f>
        <v>18995</v>
      </c>
      <c r="F7" s="10">
        <f>_xlfn.XLOOKUP(1, ('Table 4 Full data'!$A$5:'Table 4 Full data'!$A$292 = $A7)*('Table 4 Full data'!$B$5:'Table 4 Full data'!$B$292 = $B$5),'Table 4 Full data'!G$5:'Table 4 Full data'!G$292)</f>
        <v>8630</v>
      </c>
      <c r="G7" s="10">
        <f>_xlfn.XLOOKUP(1, ('Table 4 Full data'!$A$5:'Table 4 Full data'!$A$292 = $A7)*('Table 4 Full data'!$B$5:'Table 4 Full data'!$B$292 = $B$5),'Table 4 Full data'!H$5:'Table 4 Full data'!H$292)</f>
        <v>460</v>
      </c>
      <c r="H7" s="14">
        <f>_xlfn.XLOOKUP(1, ('Table 4 Full data'!$A$5:'Table 4 Full data'!$A$292 = $A7)*('Table 4 Full data'!$B$5:'Table 4 Full data'!$B$292 = $B$5),'Table 4 Full data'!I$5:'Table 4 Full data'!I$292)</f>
        <v>0.68</v>
      </c>
      <c r="I7" s="14">
        <f>_xlfn.XLOOKUP(1, ('Table 4 Full data'!$A$5:'Table 4 Full data'!$A$292 = $A7)*('Table 4 Full data'!$B$5:'Table 4 Full data'!$B$292 = $B$5),'Table 4 Full data'!J$5:'Table 4 Full data'!J$292)</f>
        <v>0.31</v>
      </c>
      <c r="J7" s="14">
        <f>_xlfn.XLOOKUP(1, ('Table 4 Full data'!$A$5:'Table 4 Full data'!$A$292 = $A7)*('Table 4 Full data'!$B$5:'Table 4 Full data'!$B$292 = $B$5),'Table 4 Full data'!K$5:'Table 4 Full data'!K$292)</f>
        <v>0.02</v>
      </c>
    </row>
    <row r="8" spans="1:10" x14ac:dyDescent="0.35">
      <c r="A8" t="s">
        <v>270</v>
      </c>
      <c r="B8" s="11">
        <f>_xlfn.XLOOKUP(1, ('Table 4 Full data'!$A$5:'Table 4 Full data'!$A$292 = $A8)*('Table 4 Full data'!$B$5:'Table 4 Full data'!$B$292 = $B$5),'Table 4 Full data'!C$5:'Table 4 Full data'!C$292)</f>
        <v>425</v>
      </c>
      <c r="C8" s="15">
        <f>_xlfn.XLOOKUP(1, ('Table 4 Full data'!$A$5:'Table 4 Full data'!$A$292 = $A8)*('Table 4 Full data'!$B$5:'Table 4 Full data'!$B$292 = $B$5),'Table 4 Full data'!D$5:'Table 4 Full data'!D$292)</f>
        <v>0.01</v>
      </c>
      <c r="D8" s="11">
        <f>_xlfn.XLOOKUP(1, ('Table 4 Full data'!$A$5:'Table 4 Full data'!$A$292 = $A8)*('Table 4 Full data'!$B$5:'Table 4 Full data'!$B$292 = $B$5),'Table 4 Full data'!E$5:'Table 4 Full data'!E$292)</f>
        <v>410</v>
      </c>
      <c r="E8" s="11">
        <f>_xlfn.XLOOKUP(1, ('Table 4 Full data'!$A$5:'Table 4 Full data'!$A$292 = $A8)*('Table 4 Full data'!$B$5:'Table 4 Full data'!$B$292 = $B$5),'Table 4 Full data'!F$5:'Table 4 Full data'!F$292)</f>
        <v>275</v>
      </c>
      <c r="F8" s="11">
        <f>_xlfn.XLOOKUP(1, ('Table 4 Full data'!$A$5:'Table 4 Full data'!$A$292 = $A8)*('Table 4 Full data'!$B$5:'Table 4 Full data'!$B$292 = $B$5),'Table 4 Full data'!G$5:'Table 4 Full data'!G$292)</f>
        <v>125</v>
      </c>
      <c r="G8" s="11">
        <f>_xlfn.XLOOKUP(1, ('Table 4 Full data'!$A$5:'Table 4 Full data'!$A$292 = $A8)*('Table 4 Full data'!$B$5:'Table 4 Full data'!$B$292 = $B$5),'Table 4 Full data'!H$5:'Table 4 Full data'!H$292)</f>
        <v>5</v>
      </c>
      <c r="H8" s="15">
        <f>_xlfn.XLOOKUP(1, ('Table 4 Full data'!$A$5:'Table 4 Full data'!$A$292 = $A8)*('Table 4 Full data'!$B$5:'Table 4 Full data'!$B$292 = $B$5),'Table 4 Full data'!I$5:'Table 4 Full data'!I$292)</f>
        <v>0.68</v>
      </c>
      <c r="I8" s="15">
        <f>_xlfn.XLOOKUP(1, ('Table 4 Full data'!$A$5:'Table 4 Full data'!$A$292 = $A8)*('Table 4 Full data'!$B$5:'Table 4 Full data'!$B$292 = $B$5),'Table 4 Full data'!J$5:'Table 4 Full data'!J$292)</f>
        <v>0.31</v>
      </c>
      <c r="J8" s="15">
        <f>_xlfn.XLOOKUP(1, ('Table 4 Full data'!$A$5:'Table 4 Full data'!$A$292 = $A8)*('Table 4 Full data'!$B$5:'Table 4 Full data'!$B$292 = $B$5),'Table 4 Full data'!K$5:'Table 4 Full data'!K$292)</f>
        <v>0.01</v>
      </c>
    </row>
    <row r="9" spans="1:10" x14ac:dyDescent="0.35">
      <c r="A9" t="s">
        <v>271</v>
      </c>
      <c r="B9" s="11">
        <f>_xlfn.XLOOKUP(1, ('Table 4 Full data'!$A$5:'Table 4 Full data'!$A$292 = $A9)*('Table 4 Full data'!$B$5:'Table 4 Full data'!$B$292 = $B$5),'Table 4 Full data'!C$5:'Table 4 Full data'!C$292)</f>
        <v>510</v>
      </c>
      <c r="C9" s="15">
        <f>_xlfn.XLOOKUP(1, ('Table 4 Full data'!$A$5:'Table 4 Full data'!$A$292 = $A9)*('Table 4 Full data'!$B$5:'Table 4 Full data'!$B$292 = $B$5),'Table 4 Full data'!D$5:'Table 4 Full data'!D$292)</f>
        <v>0.02</v>
      </c>
      <c r="D9" s="11">
        <f>_xlfn.XLOOKUP(1, ('Table 4 Full data'!$A$5:'Table 4 Full data'!$A$292 = $A9)*('Table 4 Full data'!$B$5:'Table 4 Full data'!$B$292 = $B$5),'Table 4 Full data'!E$5:'Table 4 Full data'!E$292)</f>
        <v>495</v>
      </c>
      <c r="E9" s="11">
        <f>_xlfn.XLOOKUP(1, ('Table 4 Full data'!$A$5:'Table 4 Full data'!$A$292 = $A9)*('Table 4 Full data'!$B$5:'Table 4 Full data'!$B$292 = $B$5),'Table 4 Full data'!F$5:'Table 4 Full data'!F$292)</f>
        <v>350</v>
      </c>
      <c r="F9" s="11">
        <f>_xlfn.XLOOKUP(1, ('Table 4 Full data'!$A$5:'Table 4 Full data'!$A$292 = $A9)*('Table 4 Full data'!$B$5:'Table 4 Full data'!$B$292 = $B$5),'Table 4 Full data'!G$5:'Table 4 Full data'!G$292)</f>
        <v>140</v>
      </c>
      <c r="G9" s="11">
        <f>_xlfn.XLOOKUP(1, ('Table 4 Full data'!$A$5:'Table 4 Full data'!$A$292 = $A9)*('Table 4 Full data'!$B$5:'Table 4 Full data'!$B$292 = $B$5),'Table 4 Full data'!H$5:'Table 4 Full data'!H$292)</f>
        <v>5</v>
      </c>
      <c r="H9" s="15">
        <f>_xlfn.XLOOKUP(1, ('Table 4 Full data'!$A$5:'Table 4 Full data'!$A$292 = $A9)*('Table 4 Full data'!$B$5:'Table 4 Full data'!$B$292 = $B$5),'Table 4 Full data'!I$5:'Table 4 Full data'!I$292)</f>
        <v>0.71</v>
      </c>
      <c r="I9" s="15">
        <f>_xlfn.XLOOKUP(1, ('Table 4 Full data'!$A$5:'Table 4 Full data'!$A$292 = $A9)*('Table 4 Full data'!$B$5:'Table 4 Full data'!$B$292 = $B$5),'Table 4 Full data'!J$5:'Table 4 Full data'!J$292)</f>
        <v>0.28000000000000003</v>
      </c>
      <c r="J9" s="15">
        <f>_xlfn.XLOOKUP(1, ('Table 4 Full data'!$A$5:'Table 4 Full data'!$A$292 = $A9)*('Table 4 Full data'!$B$5:'Table 4 Full data'!$B$292 = $B$5),'Table 4 Full data'!K$5:'Table 4 Full data'!K$292)</f>
        <v>0.01</v>
      </c>
    </row>
    <row r="10" spans="1:10" x14ac:dyDescent="0.35">
      <c r="A10" t="s">
        <v>272</v>
      </c>
      <c r="B10" s="11">
        <f>_xlfn.XLOOKUP(1, ('Table 4 Full data'!$A$5:'Table 4 Full data'!$A$292 = $A10)*('Table 4 Full data'!$B$5:'Table 4 Full data'!$B$292 = $B$5),'Table 4 Full data'!C$5:'Table 4 Full data'!C$292)</f>
        <v>650</v>
      </c>
      <c r="C10" s="15">
        <f>_xlfn.XLOOKUP(1, ('Table 4 Full data'!$A$5:'Table 4 Full data'!$A$292 = $A10)*('Table 4 Full data'!$B$5:'Table 4 Full data'!$B$292 = $B$5),'Table 4 Full data'!D$5:'Table 4 Full data'!D$292)</f>
        <v>0.02</v>
      </c>
      <c r="D10" s="11">
        <f>_xlfn.XLOOKUP(1, ('Table 4 Full data'!$A$5:'Table 4 Full data'!$A$292 = $A10)*('Table 4 Full data'!$B$5:'Table 4 Full data'!$B$292 = $B$5),'Table 4 Full data'!E$5:'Table 4 Full data'!E$292)</f>
        <v>635</v>
      </c>
      <c r="E10" s="11">
        <f>_xlfn.XLOOKUP(1, ('Table 4 Full data'!$A$5:'Table 4 Full data'!$A$292 = $A10)*('Table 4 Full data'!$B$5:'Table 4 Full data'!$B$292 = $B$5),'Table 4 Full data'!F$5:'Table 4 Full data'!F$292)</f>
        <v>435</v>
      </c>
      <c r="F10" s="11">
        <f>_xlfn.XLOOKUP(1, ('Table 4 Full data'!$A$5:'Table 4 Full data'!$A$292 = $A10)*('Table 4 Full data'!$B$5:'Table 4 Full data'!$B$292 = $B$5),'Table 4 Full data'!G$5:'Table 4 Full data'!G$292)</f>
        <v>190</v>
      </c>
      <c r="G10" s="11">
        <f>_xlfn.XLOOKUP(1, ('Table 4 Full data'!$A$5:'Table 4 Full data'!$A$292 = $A10)*('Table 4 Full data'!$B$5:'Table 4 Full data'!$B$292 = $B$5),'Table 4 Full data'!H$5:'Table 4 Full data'!H$292)</f>
        <v>10</v>
      </c>
      <c r="H10" s="15">
        <f>_xlfn.XLOOKUP(1, ('Table 4 Full data'!$A$5:'Table 4 Full data'!$A$292 = $A10)*('Table 4 Full data'!$B$5:'Table 4 Full data'!$B$292 = $B$5),'Table 4 Full data'!I$5:'Table 4 Full data'!I$292)</f>
        <v>0.69</v>
      </c>
      <c r="I10" s="15">
        <f>_xlfn.XLOOKUP(1, ('Table 4 Full data'!$A$5:'Table 4 Full data'!$A$292 = $A10)*('Table 4 Full data'!$B$5:'Table 4 Full data'!$B$292 = $B$5),'Table 4 Full data'!J$5:'Table 4 Full data'!J$292)</f>
        <v>0.3</v>
      </c>
      <c r="J10" s="15">
        <f>_xlfn.XLOOKUP(1, ('Table 4 Full data'!$A$5:'Table 4 Full data'!$A$292 = $A10)*('Table 4 Full data'!$B$5:'Table 4 Full data'!$B$292 = $B$5),'Table 4 Full data'!K$5:'Table 4 Full data'!K$292)</f>
        <v>0.02</v>
      </c>
    </row>
    <row r="11" spans="1:10" x14ac:dyDescent="0.35">
      <c r="A11" t="s">
        <v>273</v>
      </c>
      <c r="B11" s="11">
        <f>_xlfn.XLOOKUP(1, ('Table 4 Full data'!$A$5:'Table 4 Full data'!$A$292 = $A11)*('Table 4 Full data'!$B$5:'Table 4 Full data'!$B$292 = $B$5),'Table 4 Full data'!C$5:'Table 4 Full data'!C$292)</f>
        <v>565</v>
      </c>
      <c r="C11" s="15">
        <f>_xlfn.XLOOKUP(1, ('Table 4 Full data'!$A$5:'Table 4 Full data'!$A$292 = $A11)*('Table 4 Full data'!$B$5:'Table 4 Full data'!$B$292 = $B$5),'Table 4 Full data'!D$5:'Table 4 Full data'!D$292)</f>
        <v>0.02</v>
      </c>
      <c r="D11" s="11">
        <f>_xlfn.XLOOKUP(1, ('Table 4 Full data'!$A$5:'Table 4 Full data'!$A$292 = $A11)*('Table 4 Full data'!$B$5:'Table 4 Full data'!$B$292 = $B$5),'Table 4 Full data'!E$5:'Table 4 Full data'!E$292)</f>
        <v>550</v>
      </c>
      <c r="E11" s="11">
        <f>_xlfn.XLOOKUP(1, ('Table 4 Full data'!$A$5:'Table 4 Full data'!$A$292 = $A11)*('Table 4 Full data'!$B$5:'Table 4 Full data'!$B$292 = $B$5),'Table 4 Full data'!F$5:'Table 4 Full data'!F$292)</f>
        <v>370</v>
      </c>
      <c r="F11" s="11">
        <f>_xlfn.XLOOKUP(1, ('Table 4 Full data'!$A$5:'Table 4 Full data'!$A$292 = $A11)*('Table 4 Full data'!$B$5:'Table 4 Full data'!$B$292 = $B$5),'Table 4 Full data'!G$5:'Table 4 Full data'!G$292)</f>
        <v>170</v>
      </c>
      <c r="G11" s="11">
        <f>_xlfn.XLOOKUP(1, ('Table 4 Full data'!$A$5:'Table 4 Full data'!$A$292 = $A11)*('Table 4 Full data'!$B$5:'Table 4 Full data'!$B$292 = $B$5),'Table 4 Full data'!H$5:'Table 4 Full data'!H$292)</f>
        <v>15</v>
      </c>
      <c r="H11" s="15">
        <f>_xlfn.XLOOKUP(1, ('Table 4 Full data'!$A$5:'Table 4 Full data'!$A$292 = $A11)*('Table 4 Full data'!$B$5:'Table 4 Full data'!$B$292 = $B$5),'Table 4 Full data'!I$5:'Table 4 Full data'!I$292)</f>
        <v>0.67</v>
      </c>
      <c r="I11" s="15">
        <f>_xlfn.XLOOKUP(1, ('Table 4 Full data'!$A$5:'Table 4 Full data'!$A$292 = $A11)*('Table 4 Full data'!$B$5:'Table 4 Full data'!$B$292 = $B$5),'Table 4 Full data'!J$5:'Table 4 Full data'!J$292)</f>
        <v>0.3</v>
      </c>
      <c r="J11" s="15">
        <f>_xlfn.XLOOKUP(1, ('Table 4 Full data'!$A$5:'Table 4 Full data'!$A$292 = $A11)*('Table 4 Full data'!$B$5:'Table 4 Full data'!$B$292 = $B$5),'Table 4 Full data'!K$5:'Table 4 Full data'!K$292)</f>
        <v>0.03</v>
      </c>
    </row>
    <row r="12" spans="1:10" x14ac:dyDescent="0.35">
      <c r="A12" t="s">
        <v>274</v>
      </c>
      <c r="B12" s="11">
        <f>_xlfn.XLOOKUP(1, ('Table 4 Full data'!$A$5:'Table 4 Full data'!$A$292 = $A12)*('Table 4 Full data'!$B$5:'Table 4 Full data'!$B$292 = $B$5),'Table 4 Full data'!C$5:'Table 4 Full data'!C$292)</f>
        <v>1265</v>
      </c>
      <c r="C12" s="15">
        <f>_xlfn.XLOOKUP(1, ('Table 4 Full data'!$A$5:'Table 4 Full data'!$A$292 = $A12)*('Table 4 Full data'!$B$5:'Table 4 Full data'!$B$292 = $B$5),'Table 4 Full data'!D$5:'Table 4 Full data'!D$292)</f>
        <v>0.04</v>
      </c>
      <c r="D12" s="11">
        <f>_xlfn.XLOOKUP(1, ('Table 4 Full data'!$A$5:'Table 4 Full data'!$A$292 = $A12)*('Table 4 Full data'!$B$5:'Table 4 Full data'!$B$292 = $B$5),'Table 4 Full data'!E$5:'Table 4 Full data'!E$292)</f>
        <v>1225</v>
      </c>
      <c r="E12" s="11">
        <f>_xlfn.XLOOKUP(1, ('Table 4 Full data'!$A$5:'Table 4 Full data'!$A$292 = $A12)*('Table 4 Full data'!$B$5:'Table 4 Full data'!$B$292 = $B$5),'Table 4 Full data'!F$5:'Table 4 Full data'!F$292)</f>
        <v>810</v>
      </c>
      <c r="F12" s="11">
        <f>_xlfn.XLOOKUP(1, ('Table 4 Full data'!$A$5:'Table 4 Full data'!$A$292 = $A12)*('Table 4 Full data'!$B$5:'Table 4 Full data'!$B$292 = $B$5),'Table 4 Full data'!G$5:'Table 4 Full data'!G$292)</f>
        <v>390</v>
      </c>
      <c r="G12" s="11">
        <f>_xlfn.XLOOKUP(1, ('Table 4 Full data'!$A$5:'Table 4 Full data'!$A$292 = $A12)*('Table 4 Full data'!$B$5:'Table 4 Full data'!$B$292 = $B$5),'Table 4 Full data'!H$5:'Table 4 Full data'!H$292)</f>
        <v>25</v>
      </c>
      <c r="H12" s="15">
        <f>_xlfn.XLOOKUP(1, ('Table 4 Full data'!$A$5:'Table 4 Full data'!$A$292 = $A12)*('Table 4 Full data'!$B$5:'Table 4 Full data'!$B$292 = $B$5),'Table 4 Full data'!I$5:'Table 4 Full data'!I$292)</f>
        <v>0.66</v>
      </c>
      <c r="I12" s="15">
        <f>_xlfn.XLOOKUP(1, ('Table 4 Full data'!$A$5:'Table 4 Full data'!$A$292 = $A12)*('Table 4 Full data'!$B$5:'Table 4 Full data'!$B$292 = $B$5),'Table 4 Full data'!J$5:'Table 4 Full data'!J$292)</f>
        <v>0.32</v>
      </c>
      <c r="J12" s="15">
        <f>_xlfn.XLOOKUP(1, ('Table 4 Full data'!$A$5:'Table 4 Full data'!$A$292 = $A12)*('Table 4 Full data'!$B$5:'Table 4 Full data'!$B$292 = $B$5),'Table 4 Full data'!K$5:'Table 4 Full data'!K$292)</f>
        <v>0.02</v>
      </c>
    </row>
    <row r="13" spans="1:10" x14ac:dyDescent="0.35">
      <c r="A13" t="s">
        <v>275</v>
      </c>
      <c r="B13" s="11">
        <f>_xlfn.XLOOKUP(1, ('Table 4 Full data'!$A$5:'Table 4 Full data'!$A$292 = $A13)*('Table 4 Full data'!$B$5:'Table 4 Full data'!$B$292 = $B$5),'Table 4 Full data'!C$5:'Table 4 Full data'!C$292)</f>
        <v>295</v>
      </c>
      <c r="C13" s="15">
        <f>_xlfn.XLOOKUP(1, ('Table 4 Full data'!$A$5:'Table 4 Full data'!$A$292 = $A13)*('Table 4 Full data'!$B$5:'Table 4 Full data'!$B$292 = $B$5),'Table 4 Full data'!D$5:'Table 4 Full data'!D$292)</f>
        <v>0.01</v>
      </c>
      <c r="D13" s="11">
        <f>_xlfn.XLOOKUP(1, ('Table 4 Full data'!$A$5:'Table 4 Full data'!$A$292 = $A13)*('Table 4 Full data'!$B$5:'Table 4 Full data'!$B$292 = $B$5),'Table 4 Full data'!E$5:'Table 4 Full data'!E$292)</f>
        <v>290</v>
      </c>
      <c r="E13" s="11">
        <f>_xlfn.XLOOKUP(1, ('Table 4 Full data'!$A$5:'Table 4 Full data'!$A$292 = $A13)*('Table 4 Full data'!$B$5:'Table 4 Full data'!$B$292 = $B$5),'Table 4 Full data'!F$5:'Table 4 Full data'!F$292)</f>
        <v>200</v>
      </c>
      <c r="F13" s="11">
        <f>_xlfn.XLOOKUP(1, ('Table 4 Full data'!$A$5:'Table 4 Full data'!$A$292 = $A13)*('Table 4 Full data'!$B$5:'Table 4 Full data'!$B$292 = $B$5),'Table 4 Full data'!G$5:'Table 4 Full data'!G$292)</f>
        <v>85</v>
      </c>
      <c r="G13" s="11">
        <f>_xlfn.XLOOKUP(1, ('Table 4 Full data'!$A$5:'Table 4 Full data'!$A$292 = $A13)*('Table 4 Full data'!$B$5:'Table 4 Full data'!$B$292 = $B$5),'Table 4 Full data'!H$5:'Table 4 Full data'!H$292)</f>
        <v>5</v>
      </c>
      <c r="H13" s="15">
        <f>_xlfn.XLOOKUP(1, ('Table 4 Full data'!$A$5:'Table 4 Full data'!$A$292 = $A13)*('Table 4 Full data'!$B$5:'Table 4 Full data'!$B$292 = $B$5),'Table 4 Full data'!I$5:'Table 4 Full data'!I$292)</f>
        <v>0.69</v>
      </c>
      <c r="I13" s="15">
        <f>_xlfn.XLOOKUP(1, ('Table 4 Full data'!$A$5:'Table 4 Full data'!$A$292 = $A13)*('Table 4 Full data'!$B$5:'Table 4 Full data'!$B$292 = $B$5),'Table 4 Full data'!J$5:'Table 4 Full data'!J$292)</f>
        <v>0.3</v>
      </c>
      <c r="J13" s="15">
        <f>_xlfn.XLOOKUP(1, ('Table 4 Full data'!$A$5:'Table 4 Full data'!$A$292 = $A13)*('Table 4 Full data'!$B$5:'Table 4 Full data'!$B$292 = $B$5),'Table 4 Full data'!K$5:'Table 4 Full data'!K$292)</f>
        <v>0.01</v>
      </c>
    </row>
    <row r="14" spans="1:10" x14ac:dyDescent="0.35">
      <c r="A14" t="s">
        <v>276</v>
      </c>
      <c r="B14" s="11">
        <f>_xlfn.XLOOKUP(1, ('Table 4 Full data'!$A$5:'Table 4 Full data'!$A$292 = $A14)*('Table 4 Full data'!$B$5:'Table 4 Full data'!$B$292 = $B$5),'Table 4 Full data'!C$5:'Table 4 Full data'!C$292)</f>
        <v>1050</v>
      </c>
      <c r="C14" s="15">
        <f>_xlfn.XLOOKUP(1, ('Table 4 Full data'!$A$5:'Table 4 Full data'!$A$292 = $A14)*('Table 4 Full data'!$B$5:'Table 4 Full data'!$B$292 = $B$5),'Table 4 Full data'!D$5:'Table 4 Full data'!D$292)</f>
        <v>0.04</v>
      </c>
      <c r="D14" s="11">
        <f>_xlfn.XLOOKUP(1, ('Table 4 Full data'!$A$5:'Table 4 Full data'!$A$292 = $A14)*('Table 4 Full data'!$B$5:'Table 4 Full data'!$B$292 = $B$5),'Table 4 Full data'!E$5:'Table 4 Full data'!E$292)</f>
        <v>1030</v>
      </c>
      <c r="E14" s="11">
        <f>_xlfn.XLOOKUP(1, ('Table 4 Full data'!$A$5:'Table 4 Full data'!$A$292 = $A14)*('Table 4 Full data'!$B$5:'Table 4 Full data'!$B$292 = $B$5),'Table 4 Full data'!F$5:'Table 4 Full data'!F$292)</f>
        <v>675</v>
      </c>
      <c r="F14" s="11">
        <f>_xlfn.XLOOKUP(1, ('Table 4 Full data'!$A$5:'Table 4 Full data'!$A$292 = $A14)*('Table 4 Full data'!$B$5:'Table 4 Full data'!$B$292 = $B$5),'Table 4 Full data'!G$5:'Table 4 Full data'!G$292)</f>
        <v>345</v>
      </c>
      <c r="G14" s="11">
        <f>_xlfn.XLOOKUP(1, ('Table 4 Full data'!$A$5:'Table 4 Full data'!$A$292 = $A14)*('Table 4 Full data'!$B$5:'Table 4 Full data'!$B$292 = $B$5),'Table 4 Full data'!H$5:'Table 4 Full data'!H$292)</f>
        <v>10</v>
      </c>
      <c r="H14" s="15">
        <f>_xlfn.XLOOKUP(1, ('Table 4 Full data'!$A$5:'Table 4 Full data'!$A$292 = $A14)*('Table 4 Full data'!$B$5:'Table 4 Full data'!$B$292 = $B$5),'Table 4 Full data'!I$5:'Table 4 Full data'!I$292)</f>
        <v>0.65</v>
      </c>
      <c r="I14" s="15">
        <f>_xlfn.XLOOKUP(1, ('Table 4 Full data'!$A$5:'Table 4 Full data'!$A$292 = $A14)*('Table 4 Full data'!$B$5:'Table 4 Full data'!$B$292 = $B$5),'Table 4 Full data'!J$5:'Table 4 Full data'!J$292)</f>
        <v>0.34</v>
      </c>
      <c r="J14" s="15">
        <f>_xlfn.XLOOKUP(1, ('Table 4 Full data'!$A$5:'Table 4 Full data'!$A$292 = $A14)*('Table 4 Full data'!$B$5:'Table 4 Full data'!$B$292 = $B$5),'Table 4 Full data'!K$5:'Table 4 Full data'!K$292)</f>
        <v>0.01</v>
      </c>
    </row>
    <row r="15" spans="1:10" x14ac:dyDescent="0.35">
      <c r="A15" t="s">
        <v>277</v>
      </c>
      <c r="B15" s="11">
        <f>_xlfn.XLOOKUP(1, ('Table 4 Full data'!$A$5:'Table 4 Full data'!$A$292 = $A15)*('Table 4 Full data'!$B$5:'Table 4 Full data'!$B$292 = $B$5),'Table 4 Full data'!C$5:'Table 4 Full data'!C$292)</f>
        <v>1195</v>
      </c>
      <c r="C15" s="15">
        <f>_xlfn.XLOOKUP(1, ('Table 4 Full data'!$A$5:'Table 4 Full data'!$A$292 = $A15)*('Table 4 Full data'!$B$5:'Table 4 Full data'!$B$292 = $B$5),'Table 4 Full data'!D$5:'Table 4 Full data'!D$292)</f>
        <v>0.04</v>
      </c>
      <c r="D15" s="11">
        <f>_xlfn.XLOOKUP(1, ('Table 4 Full data'!$A$5:'Table 4 Full data'!$A$292 = $A15)*('Table 4 Full data'!$B$5:'Table 4 Full data'!$B$292 = $B$5),'Table 4 Full data'!E$5:'Table 4 Full data'!E$292)</f>
        <v>1155</v>
      </c>
      <c r="E15" s="11">
        <f>_xlfn.XLOOKUP(1, ('Table 4 Full data'!$A$5:'Table 4 Full data'!$A$292 = $A15)*('Table 4 Full data'!$B$5:'Table 4 Full data'!$B$292 = $B$5),'Table 4 Full data'!F$5:'Table 4 Full data'!F$292)</f>
        <v>785</v>
      </c>
      <c r="F15" s="11">
        <f>_xlfn.XLOOKUP(1, ('Table 4 Full data'!$A$5:'Table 4 Full data'!$A$292 = $A15)*('Table 4 Full data'!$B$5:'Table 4 Full data'!$B$292 = $B$5),'Table 4 Full data'!G$5:'Table 4 Full data'!G$292)</f>
        <v>345</v>
      </c>
      <c r="G15" s="11">
        <f>_xlfn.XLOOKUP(1, ('Table 4 Full data'!$A$5:'Table 4 Full data'!$A$292 = $A15)*('Table 4 Full data'!$B$5:'Table 4 Full data'!$B$292 = $B$5),'Table 4 Full data'!H$5:'Table 4 Full data'!H$292)</f>
        <v>25</v>
      </c>
      <c r="H15" s="15">
        <f>_xlfn.XLOOKUP(1, ('Table 4 Full data'!$A$5:'Table 4 Full data'!$A$292 = $A15)*('Table 4 Full data'!$B$5:'Table 4 Full data'!$B$292 = $B$5),'Table 4 Full data'!I$5:'Table 4 Full data'!I$292)</f>
        <v>0.68</v>
      </c>
      <c r="I15" s="15">
        <f>_xlfn.XLOOKUP(1, ('Table 4 Full data'!$A$5:'Table 4 Full data'!$A$292 = $A15)*('Table 4 Full data'!$B$5:'Table 4 Full data'!$B$292 = $B$5),'Table 4 Full data'!J$5:'Table 4 Full data'!J$292)</f>
        <v>0.3</v>
      </c>
      <c r="J15" s="15">
        <f>_xlfn.XLOOKUP(1, ('Table 4 Full data'!$A$5:'Table 4 Full data'!$A$292 = $A15)*('Table 4 Full data'!$B$5:'Table 4 Full data'!$B$292 = $B$5),'Table 4 Full data'!K$5:'Table 4 Full data'!K$292)</f>
        <v>0.02</v>
      </c>
    </row>
    <row r="16" spans="1:10" x14ac:dyDescent="0.35">
      <c r="A16" t="s">
        <v>278</v>
      </c>
      <c r="B16" s="11">
        <f>_xlfn.XLOOKUP(1, ('Table 4 Full data'!$A$5:'Table 4 Full data'!$A$292 = $A16)*('Table 4 Full data'!$B$5:'Table 4 Full data'!$B$292 = $B$5),'Table 4 Full data'!C$5:'Table 4 Full data'!C$292)</f>
        <v>945</v>
      </c>
      <c r="C16" s="15">
        <f>_xlfn.XLOOKUP(1, ('Table 4 Full data'!$A$5:'Table 4 Full data'!$A$292 = $A16)*('Table 4 Full data'!$B$5:'Table 4 Full data'!$B$292 = $B$5),'Table 4 Full data'!D$5:'Table 4 Full data'!D$292)</f>
        <v>0.03</v>
      </c>
      <c r="D16" s="11">
        <f>_xlfn.XLOOKUP(1, ('Table 4 Full data'!$A$5:'Table 4 Full data'!$A$292 = $A16)*('Table 4 Full data'!$B$5:'Table 4 Full data'!$B$292 = $B$5),'Table 4 Full data'!E$5:'Table 4 Full data'!E$292)</f>
        <v>920</v>
      </c>
      <c r="E16" s="11">
        <f>_xlfn.XLOOKUP(1, ('Table 4 Full data'!$A$5:'Table 4 Full data'!$A$292 = $A16)*('Table 4 Full data'!$B$5:'Table 4 Full data'!$B$292 = $B$5),'Table 4 Full data'!F$5:'Table 4 Full data'!F$292)</f>
        <v>640</v>
      </c>
      <c r="F16" s="11">
        <f>_xlfn.XLOOKUP(1, ('Table 4 Full data'!$A$5:'Table 4 Full data'!$A$292 = $A16)*('Table 4 Full data'!$B$5:'Table 4 Full data'!$B$292 = $B$5),'Table 4 Full data'!G$5:'Table 4 Full data'!G$292)</f>
        <v>265</v>
      </c>
      <c r="G16" s="11">
        <f>_xlfn.XLOOKUP(1, ('Table 4 Full data'!$A$5:'Table 4 Full data'!$A$292 = $A16)*('Table 4 Full data'!$B$5:'Table 4 Full data'!$B$292 = $B$5),'Table 4 Full data'!H$5:'Table 4 Full data'!H$292)</f>
        <v>15</v>
      </c>
      <c r="H16" s="15">
        <f>_xlfn.XLOOKUP(1, ('Table 4 Full data'!$A$5:'Table 4 Full data'!$A$292 = $A16)*('Table 4 Full data'!$B$5:'Table 4 Full data'!$B$292 = $B$5),'Table 4 Full data'!I$5:'Table 4 Full data'!I$292)</f>
        <v>0.7</v>
      </c>
      <c r="I16" s="15">
        <f>_xlfn.XLOOKUP(1, ('Table 4 Full data'!$A$5:'Table 4 Full data'!$A$292 = $A16)*('Table 4 Full data'!$B$5:'Table 4 Full data'!$B$292 = $B$5),'Table 4 Full data'!J$5:'Table 4 Full data'!J$292)</f>
        <v>0.28999999999999998</v>
      </c>
      <c r="J16" s="15">
        <f>_xlfn.XLOOKUP(1, ('Table 4 Full data'!$A$5:'Table 4 Full data'!$A$292 = $A16)*('Table 4 Full data'!$B$5:'Table 4 Full data'!$B$292 = $B$5),'Table 4 Full data'!K$5:'Table 4 Full data'!K$292)</f>
        <v>0.01</v>
      </c>
    </row>
    <row r="17" spans="1:10" x14ac:dyDescent="0.35">
      <c r="A17" t="s">
        <v>279</v>
      </c>
      <c r="B17" s="11">
        <f>_xlfn.XLOOKUP(1, ('Table 4 Full data'!$A$5:'Table 4 Full data'!$A$292 = $A17)*('Table 4 Full data'!$B$5:'Table 4 Full data'!$B$292 = $B$5),'Table 4 Full data'!C$5:'Table 4 Full data'!C$292)</f>
        <v>595</v>
      </c>
      <c r="C17" s="15">
        <f>_xlfn.XLOOKUP(1, ('Table 4 Full data'!$A$5:'Table 4 Full data'!$A$292 = $A17)*('Table 4 Full data'!$B$5:'Table 4 Full data'!$B$292 = $B$5),'Table 4 Full data'!D$5:'Table 4 Full data'!D$292)</f>
        <v>0.02</v>
      </c>
      <c r="D17" s="11">
        <f>_xlfn.XLOOKUP(1, ('Table 4 Full data'!$A$5:'Table 4 Full data'!$A$292 = $A17)*('Table 4 Full data'!$B$5:'Table 4 Full data'!$B$292 = $B$5),'Table 4 Full data'!E$5:'Table 4 Full data'!E$292)</f>
        <v>585</v>
      </c>
      <c r="E17" s="11">
        <f>_xlfn.XLOOKUP(1, ('Table 4 Full data'!$A$5:'Table 4 Full data'!$A$292 = $A17)*('Table 4 Full data'!$B$5:'Table 4 Full data'!$B$292 = $B$5),'Table 4 Full data'!F$5:'Table 4 Full data'!F$292)</f>
        <v>400</v>
      </c>
      <c r="F17" s="11">
        <f>_xlfn.XLOOKUP(1, ('Table 4 Full data'!$A$5:'Table 4 Full data'!$A$292 = $A17)*('Table 4 Full data'!$B$5:'Table 4 Full data'!$B$292 = $B$5),'Table 4 Full data'!G$5:'Table 4 Full data'!G$292)</f>
        <v>175</v>
      </c>
      <c r="G17" s="11">
        <f>_xlfn.XLOOKUP(1, ('Table 4 Full data'!$A$5:'Table 4 Full data'!$A$292 = $A17)*('Table 4 Full data'!$B$5:'Table 4 Full data'!$B$292 = $B$5),'Table 4 Full data'!H$5:'Table 4 Full data'!H$292)</f>
        <v>10</v>
      </c>
      <c r="H17" s="15">
        <f>_xlfn.XLOOKUP(1, ('Table 4 Full data'!$A$5:'Table 4 Full data'!$A$292 = $A17)*('Table 4 Full data'!$B$5:'Table 4 Full data'!$B$292 = $B$5),'Table 4 Full data'!I$5:'Table 4 Full data'!I$292)</f>
        <v>0.68</v>
      </c>
      <c r="I17" s="15">
        <f>_xlfn.XLOOKUP(1, ('Table 4 Full data'!$A$5:'Table 4 Full data'!$A$292 = $A17)*('Table 4 Full data'!$B$5:'Table 4 Full data'!$B$292 = $B$5),'Table 4 Full data'!J$5:'Table 4 Full data'!J$292)</f>
        <v>0.3</v>
      </c>
      <c r="J17" s="15">
        <f>_xlfn.XLOOKUP(1, ('Table 4 Full data'!$A$5:'Table 4 Full data'!$A$292 = $A17)*('Table 4 Full data'!$B$5:'Table 4 Full data'!$B$292 = $B$5),'Table 4 Full data'!K$5:'Table 4 Full data'!K$292)</f>
        <v>0.02</v>
      </c>
    </row>
    <row r="18" spans="1:10" x14ac:dyDescent="0.35">
      <c r="A18" t="s">
        <v>280</v>
      </c>
      <c r="B18" s="11">
        <f>_xlfn.XLOOKUP(1, ('Table 4 Full data'!$A$5:'Table 4 Full data'!$A$292 = $A18)*('Table 4 Full data'!$B$5:'Table 4 Full data'!$B$292 = $B$5),'Table 4 Full data'!C$5:'Table 4 Full data'!C$292)</f>
        <v>440</v>
      </c>
      <c r="C18" s="15">
        <f>_xlfn.XLOOKUP(1, ('Table 4 Full data'!$A$5:'Table 4 Full data'!$A$292 = $A18)*('Table 4 Full data'!$B$5:'Table 4 Full data'!$B$292 = $B$5),'Table 4 Full data'!D$5:'Table 4 Full data'!D$292)</f>
        <v>0.02</v>
      </c>
      <c r="D18" s="11">
        <f>_xlfn.XLOOKUP(1, ('Table 4 Full data'!$A$5:'Table 4 Full data'!$A$292 = $A18)*('Table 4 Full data'!$B$5:'Table 4 Full data'!$B$292 = $B$5),'Table 4 Full data'!E$5:'Table 4 Full data'!E$292)</f>
        <v>425</v>
      </c>
      <c r="E18" s="11">
        <f>_xlfn.XLOOKUP(1, ('Table 4 Full data'!$A$5:'Table 4 Full data'!$A$292 = $A18)*('Table 4 Full data'!$B$5:'Table 4 Full data'!$B$292 = $B$5),'Table 4 Full data'!F$5:'Table 4 Full data'!F$292)</f>
        <v>300</v>
      </c>
      <c r="F18" s="11">
        <f>_xlfn.XLOOKUP(1, ('Table 4 Full data'!$A$5:'Table 4 Full data'!$A$292 = $A18)*('Table 4 Full data'!$B$5:'Table 4 Full data'!$B$292 = $B$5),'Table 4 Full data'!G$5:'Table 4 Full data'!G$292)</f>
        <v>120</v>
      </c>
      <c r="G18" s="11">
        <f>_xlfn.XLOOKUP(1, ('Table 4 Full data'!$A$5:'Table 4 Full data'!$A$292 = $A18)*('Table 4 Full data'!$B$5:'Table 4 Full data'!$B$292 = $B$5),'Table 4 Full data'!H$5:'Table 4 Full data'!H$292)</f>
        <v>5</v>
      </c>
      <c r="H18" s="15">
        <f>_xlfn.XLOOKUP(1, ('Table 4 Full data'!$A$5:'Table 4 Full data'!$A$292 = $A18)*('Table 4 Full data'!$B$5:'Table 4 Full data'!$B$292 = $B$5),'Table 4 Full data'!I$5:'Table 4 Full data'!I$292)</f>
        <v>0.71</v>
      </c>
      <c r="I18" s="15">
        <f>_xlfn.XLOOKUP(1, ('Table 4 Full data'!$A$5:'Table 4 Full data'!$A$292 = $A18)*('Table 4 Full data'!$B$5:'Table 4 Full data'!$B$292 = $B$5),'Table 4 Full data'!J$5:'Table 4 Full data'!J$292)</f>
        <v>0.28000000000000003</v>
      </c>
      <c r="J18" s="15">
        <f>_xlfn.XLOOKUP(1, ('Table 4 Full data'!$A$5:'Table 4 Full data'!$A$292 = $A18)*('Table 4 Full data'!$B$5:'Table 4 Full data'!$B$292 = $B$5),'Table 4 Full data'!K$5:'Table 4 Full data'!K$292)</f>
        <v>0.01</v>
      </c>
    </row>
    <row r="19" spans="1:10" x14ac:dyDescent="0.35">
      <c r="A19" t="s">
        <v>281</v>
      </c>
      <c r="B19" s="11">
        <f>_xlfn.XLOOKUP(1, ('Table 4 Full data'!$A$5:'Table 4 Full data'!$A$292 = $A19)*('Table 4 Full data'!$B$5:'Table 4 Full data'!$B$292 = $B$5),'Table 4 Full data'!C$5:'Table 4 Full data'!C$292)</f>
        <v>625</v>
      </c>
      <c r="C19" s="15">
        <f>_xlfn.XLOOKUP(1, ('Table 4 Full data'!$A$5:'Table 4 Full data'!$A$292 = $A19)*('Table 4 Full data'!$B$5:'Table 4 Full data'!$B$292 = $B$5),'Table 4 Full data'!D$5:'Table 4 Full data'!D$292)</f>
        <v>0.02</v>
      </c>
      <c r="D19" s="11">
        <f>_xlfn.XLOOKUP(1, ('Table 4 Full data'!$A$5:'Table 4 Full data'!$A$292 = $A19)*('Table 4 Full data'!$B$5:'Table 4 Full data'!$B$292 = $B$5),'Table 4 Full data'!E$5:'Table 4 Full data'!E$292)</f>
        <v>605</v>
      </c>
      <c r="E19" s="11">
        <f>_xlfn.XLOOKUP(1, ('Table 4 Full data'!$A$5:'Table 4 Full data'!$A$292 = $A19)*('Table 4 Full data'!$B$5:'Table 4 Full data'!$B$292 = $B$5),'Table 4 Full data'!F$5:'Table 4 Full data'!F$292)</f>
        <v>425</v>
      </c>
      <c r="F19" s="11">
        <f>_xlfn.XLOOKUP(1, ('Table 4 Full data'!$A$5:'Table 4 Full data'!$A$292 = $A19)*('Table 4 Full data'!$B$5:'Table 4 Full data'!$B$292 = $B$5),'Table 4 Full data'!G$5:'Table 4 Full data'!G$292)</f>
        <v>175</v>
      </c>
      <c r="G19" s="11">
        <f>_xlfn.XLOOKUP(1, ('Table 4 Full data'!$A$5:'Table 4 Full data'!$A$292 = $A19)*('Table 4 Full data'!$B$5:'Table 4 Full data'!$B$292 = $B$5),'Table 4 Full data'!H$5:'Table 4 Full data'!H$292)</f>
        <v>5</v>
      </c>
      <c r="H19" s="15">
        <f>_xlfn.XLOOKUP(1, ('Table 4 Full data'!$A$5:'Table 4 Full data'!$A$292 = $A19)*('Table 4 Full data'!$B$5:'Table 4 Full data'!$B$292 = $B$5),'Table 4 Full data'!I$5:'Table 4 Full data'!I$292)</f>
        <v>0.7</v>
      </c>
      <c r="I19" s="15">
        <f>_xlfn.XLOOKUP(1, ('Table 4 Full data'!$A$5:'Table 4 Full data'!$A$292 = $A19)*('Table 4 Full data'!$B$5:'Table 4 Full data'!$B$292 = $B$5),'Table 4 Full data'!J$5:'Table 4 Full data'!J$292)</f>
        <v>0.28999999999999998</v>
      </c>
      <c r="J19" s="15">
        <f>_xlfn.XLOOKUP(1, ('Table 4 Full data'!$A$5:'Table 4 Full data'!$A$292 = $A19)*('Table 4 Full data'!$B$5:'Table 4 Full data'!$B$292 = $B$5),'Table 4 Full data'!K$5:'Table 4 Full data'!K$292)</f>
        <v>0.01</v>
      </c>
    </row>
    <row r="20" spans="1:10" x14ac:dyDescent="0.35">
      <c r="A20" t="s">
        <v>282</v>
      </c>
      <c r="B20" s="11">
        <f>_xlfn.XLOOKUP(1, ('Table 4 Full data'!$A$5:'Table 4 Full data'!$A$292 = $A20)*('Table 4 Full data'!$B$5:'Table 4 Full data'!$B$292 = $B$5),'Table 4 Full data'!C$5:'Table 4 Full data'!C$292)</f>
        <v>890</v>
      </c>
      <c r="C20" s="15">
        <f>_xlfn.XLOOKUP(1, ('Table 4 Full data'!$A$5:'Table 4 Full data'!$A$292 = $A20)*('Table 4 Full data'!$B$5:'Table 4 Full data'!$B$292 = $B$5),'Table 4 Full data'!D$5:'Table 4 Full data'!D$292)</f>
        <v>0.03</v>
      </c>
      <c r="D20" s="11">
        <f>_xlfn.XLOOKUP(1, ('Table 4 Full data'!$A$5:'Table 4 Full data'!$A$292 = $A20)*('Table 4 Full data'!$B$5:'Table 4 Full data'!$B$292 = $B$5),'Table 4 Full data'!E$5:'Table 4 Full data'!E$292)</f>
        <v>865</v>
      </c>
      <c r="E20" s="11">
        <f>_xlfn.XLOOKUP(1, ('Table 4 Full data'!$A$5:'Table 4 Full data'!$A$292 = $A20)*('Table 4 Full data'!$B$5:'Table 4 Full data'!$B$292 = $B$5),'Table 4 Full data'!F$5:'Table 4 Full data'!F$292)</f>
        <v>600</v>
      </c>
      <c r="F20" s="11">
        <f>_xlfn.XLOOKUP(1, ('Table 4 Full data'!$A$5:'Table 4 Full data'!$A$292 = $A20)*('Table 4 Full data'!$B$5:'Table 4 Full data'!$B$292 = $B$5),'Table 4 Full data'!G$5:'Table 4 Full data'!G$292)</f>
        <v>260</v>
      </c>
      <c r="G20" s="11">
        <f>_xlfn.XLOOKUP(1, ('Table 4 Full data'!$A$5:'Table 4 Full data'!$A$292 = $A20)*('Table 4 Full data'!$B$5:'Table 4 Full data'!$B$292 = $B$5),'Table 4 Full data'!H$5:'Table 4 Full data'!H$292)</f>
        <v>10</v>
      </c>
      <c r="H20" s="15">
        <f>_xlfn.XLOOKUP(1, ('Table 4 Full data'!$A$5:'Table 4 Full data'!$A$292 = $A20)*('Table 4 Full data'!$B$5:'Table 4 Full data'!$B$292 = $B$5),'Table 4 Full data'!I$5:'Table 4 Full data'!I$292)</f>
        <v>0.69</v>
      </c>
      <c r="I20" s="15">
        <f>_xlfn.XLOOKUP(1, ('Table 4 Full data'!$A$5:'Table 4 Full data'!$A$292 = $A20)*('Table 4 Full data'!$B$5:'Table 4 Full data'!$B$292 = $B$5),'Table 4 Full data'!J$5:'Table 4 Full data'!J$292)</f>
        <v>0.3</v>
      </c>
      <c r="J20" s="15">
        <f>_xlfn.XLOOKUP(1, ('Table 4 Full data'!$A$5:'Table 4 Full data'!$A$292 = $A20)*('Table 4 Full data'!$B$5:'Table 4 Full data'!$B$292 = $B$5),'Table 4 Full data'!K$5:'Table 4 Full data'!K$292)</f>
        <v>0.01</v>
      </c>
    </row>
    <row r="21" spans="1:10" x14ac:dyDescent="0.35">
      <c r="A21" t="s">
        <v>283</v>
      </c>
      <c r="B21" s="11">
        <f>_xlfn.XLOOKUP(1, ('Table 4 Full data'!$A$5:'Table 4 Full data'!$A$292 = $A21)*('Table 4 Full data'!$B$5:'Table 4 Full data'!$B$292 = $B$5),'Table 4 Full data'!C$5:'Table 4 Full data'!C$292)</f>
        <v>2040</v>
      </c>
      <c r="C21" s="15">
        <f>_xlfn.XLOOKUP(1, ('Table 4 Full data'!$A$5:'Table 4 Full data'!$A$292 = $A21)*('Table 4 Full data'!$B$5:'Table 4 Full data'!$B$292 = $B$5),'Table 4 Full data'!D$5:'Table 4 Full data'!D$292)</f>
        <v>7.0000000000000007E-2</v>
      </c>
      <c r="D21" s="11">
        <f>_xlfn.XLOOKUP(1, ('Table 4 Full data'!$A$5:'Table 4 Full data'!$A$292 = $A21)*('Table 4 Full data'!$B$5:'Table 4 Full data'!$B$292 = $B$5),'Table 4 Full data'!E$5:'Table 4 Full data'!E$292)</f>
        <v>1985</v>
      </c>
      <c r="E21" s="11">
        <f>_xlfn.XLOOKUP(1, ('Table 4 Full data'!$A$5:'Table 4 Full data'!$A$292 = $A21)*('Table 4 Full data'!$B$5:'Table 4 Full data'!$B$292 = $B$5),'Table 4 Full data'!F$5:'Table 4 Full data'!F$292)</f>
        <v>1340</v>
      </c>
      <c r="F21" s="11">
        <f>_xlfn.XLOOKUP(1, ('Table 4 Full data'!$A$5:'Table 4 Full data'!$A$292 = $A21)*('Table 4 Full data'!$B$5:'Table 4 Full data'!$B$292 = $B$5),'Table 4 Full data'!G$5:'Table 4 Full data'!G$292)</f>
        <v>610</v>
      </c>
      <c r="G21" s="11">
        <f>_xlfn.XLOOKUP(1, ('Table 4 Full data'!$A$5:'Table 4 Full data'!$A$292 = $A21)*('Table 4 Full data'!$B$5:'Table 4 Full data'!$B$292 = $B$5),'Table 4 Full data'!H$5:'Table 4 Full data'!H$292)</f>
        <v>35</v>
      </c>
      <c r="H21" s="15">
        <f>_xlfn.XLOOKUP(1, ('Table 4 Full data'!$A$5:'Table 4 Full data'!$A$292 = $A21)*('Table 4 Full data'!$B$5:'Table 4 Full data'!$B$292 = $B$5),'Table 4 Full data'!I$5:'Table 4 Full data'!I$292)</f>
        <v>0.68</v>
      </c>
      <c r="I21" s="15">
        <f>_xlfn.XLOOKUP(1, ('Table 4 Full data'!$A$5:'Table 4 Full data'!$A$292 = $A21)*('Table 4 Full data'!$B$5:'Table 4 Full data'!$B$292 = $B$5),'Table 4 Full data'!J$5:'Table 4 Full data'!J$292)</f>
        <v>0.31</v>
      </c>
      <c r="J21" s="15">
        <f>_xlfn.XLOOKUP(1, ('Table 4 Full data'!$A$5:'Table 4 Full data'!$A$292 = $A21)*('Table 4 Full data'!$B$5:'Table 4 Full data'!$B$292 = $B$5),'Table 4 Full data'!K$5:'Table 4 Full data'!K$292)</f>
        <v>0.02</v>
      </c>
    </row>
    <row r="22" spans="1:10" x14ac:dyDescent="0.35">
      <c r="A22" t="s">
        <v>284</v>
      </c>
      <c r="B22" s="11">
        <f>_xlfn.XLOOKUP(1, ('Table 4 Full data'!$A$5:'Table 4 Full data'!$A$292 = $A22)*('Table 4 Full data'!$B$5:'Table 4 Full data'!$B$292 = $B$5),'Table 4 Full data'!C$5:'Table 4 Full data'!C$292)</f>
        <v>4395</v>
      </c>
      <c r="C22" s="15">
        <f>_xlfn.XLOOKUP(1, ('Table 4 Full data'!$A$5:'Table 4 Full data'!$A$292 = $A22)*('Table 4 Full data'!$B$5:'Table 4 Full data'!$B$292 = $B$5),'Table 4 Full data'!D$5:'Table 4 Full data'!D$292)</f>
        <v>0.15</v>
      </c>
      <c r="D22" s="11">
        <f>_xlfn.XLOOKUP(1, ('Table 4 Full data'!$A$5:'Table 4 Full data'!$A$292 = $A22)*('Table 4 Full data'!$B$5:'Table 4 Full data'!$B$292 = $B$5),'Table 4 Full data'!E$5:'Table 4 Full data'!E$292)</f>
        <v>4270</v>
      </c>
      <c r="E22" s="11">
        <f>_xlfn.XLOOKUP(1, ('Table 4 Full data'!$A$5:'Table 4 Full data'!$A$292 = $A22)*('Table 4 Full data'!$B$5:'Table 4 Full data'!$B$292 = $B$5),'Table 4 Full data'!F$5:'Table 4 Full data'!F$292)</f>
        <v>2850</v>
      </c>
      <c r="F22" s="11">
        <f>_xlfn.XLOOKUP(1, ('Table 4 Full data'!$A$5:'Table 4 Full data'!$A$292 = $A22)*('Table 4 Full data'!$B$5:'Table 4 Full data'!$B$292 = $B$5),'Table 4 Full data'!G$5:'Table 4 Full data'!G$292)</f>
        <v>1330</v>
      </c>
      <c r="G22" s="11">
        <f>_xlfn.XLOOKUP(1, ('Table 4 Full data'!$A$5:'Table 4 Full data'!$A$292 = $A22)*('Table 4 Full data'!$B$5:'Table 4 Full data'!$B$292 = $B$5),'Table 4 Full data'!H$5:'Table 4 Full data'!H$292)</f>
        <v>90</v>
      </c>
      <c r="H22" s="15">
        <f>_xlfn.XLOOKUP(1, ('Table 4 Full data'!$A$5:'Table 4 Full data'!$A$292 = $A22)*('Table 4 Full data'!$B$5:'Table 4 Full data'!$B$292 = $B$5),'Table 4 Full data'!I$5:'Table 4 Full data'!I$292)</f>
        <v>0.67</v>
      </c>
      <c r="I22" s="15">
        <f>_xlfn.XLOOKUP(1, ('Table 4 Full data'!$A$5:'Table 4 Full data'!$A$292 = $A22)*('Table 4 Full data'!$B$5:'Table 4 Full data'!$B$292 = $B$5),'Table 4 Full data'!J$5:'Table 4 Full data'!J$292)</f>
        <v>0.31</v>
      </c>
      <c r="J22" s="15">
        <f>_xlfn.XLOOKUP(1, ('Table 4 Full data'!$A$5:'Table 4 Full data'!$A$292 = $A22)*('Table 4 Full data'!$B$5:'Table 4 Full data'!$B$292 = $B$5),'Table 4 Full data'!K$5:'Table 4 Full data'!K$292)</f>
        <v>0.02</v>
      </c>
    </row>
    <row r="23" spans="1:10" x14ac:dyDescent="0.35">
      <c r="A23" t="s">
        <v>285</v>
      </c>
      <c r="B23" s="11">
        <f>_xlfn.XLOOKUP(1, ('Table 4 Full data'!$A$5:'Table 4 Full data'!$A$292 = $A23)*('Table 4 Full data'!$B$5:'Table 4 Full data'!$B$292 = $B$5),'Table 4 Full data'!C$5:'Table 4 Full data'!C$292)</f>
        <v>900</v>
      </c>
      <c r="C23" s="15">
        <f>_xlfn.XLOOKUP(1, ('Table 4 Full data'!$A$5:'Table 4 Full data'!$A$292 = $A23)*('Table 4 Full data'!$B$5:'Table 4 Full data'!$B$292 = $B$5),'Table 4 Full data'!D$5:'Table 4 Full data'!D$292)</f>
        <v>0.03</v>
      </c>
      <c r="D23" s="11">
        <f>_xlfn.XLOOKUP(1, ('Table 4 Full data'!$A$5:'Table 4 Full data'!$A$292 = $A23)*('Table 4 Full data'!$B$5:'Table 4 Full data'!$B$292 = $B$5),'Table 4 Full data'!E$5:'Table 4 Full data'!E$292)</f>
        <v>880</v>
      </c>
      <c r="E23" s="11">
        <f>_xlfn.XLOOKUP(1, ('Table 4 Full data'!$A$5:'Table 4 Full data'!$A$292 = $A23)*('Table 4 Full data'!$B$5:'Table 4 Full data'!$B$292 = $B$5),'Table 4 Full data'!F$5:'Table 4 Full data'!F$292)</f>
        <v>610</v>
      </c>
      <c r="F23" s="11">
        <f>_xlfn.XLOOKUP(1, ('Table 4 Full data'!$A$5:'Table 4 Full data'!$A$292 = $A23)*('Table 4 Full data'!$B$5:'Table 4 Full data'!$B$292 = $B$5),'Table 4 Full data'!G$5:'Table 4 Full data'!G$292)</f>
        <v>265</v>
      </c>
      <c r="G23" s="11">
        <f>_xlfn.XLOOKUP(1, ('Table 4 Full data'!$A$5:'Table 4 Full data'!$A$292 = $A23)*('Table 4 Full data'!$B$5:'Table 4 Full data'!$B$292 = $B$5),'Table 4 Full data'!H$5:'Table 4 Full data'!H$292)</f>
        <v>10</v>
      </c>
      <c r="H23" s="15">
        <f>_xlfn.XLOOKUP(1, ('Table 4 Full data'!$A$5:'Table 4 Full data'!$A$292 = $A23)*('Table 4 Full data'!$B$5:'Table 4 Full data'!$B$292 = $B$5),'Table 4 Full data'!I$5:'Table 4 Full data'!I$292)</f>
        <v>0.69</v>
      </c>
      <c r="I23" s="15">
        <f>_xlfn.XLOOKUP(1, ('Table 4 Full data'!$A$5:'Table 4 Full data'!$A$292 = $A23)*('Table 4 Full data'!$B$5:'Table 4 Full data'!$B$292 = $B$5),'Table 4 Full data'!J$5:'Table 4 Full data'!J$292)</f>
        <v>0.3</v>
      </c>
      <c r="J23" s="15">
        <f>_xlfn.XLOOKUP(1, ('Table 4 Full data'!$A$5:'Table 4 Full data'!$A$292 = $A23)*('Table 4 Full data'!$B$5:'Table 4 Full data'!$B$292 = $B$5),'Table 4 Full data'!K$5:'Table 4 Full data'!K$292)</f>
        <v>0.01</v>
      </c>
    </row>
    <row r="24" spans="1:10" x14ac:dyDescent="0.35">
      <c r="A24" t="s">
        <v>286</v>
      </c>
      <c r="B24" s="11">
        <f>_xlfn.XLOOKUP(1, ('Table 4 Full data'!$A$5:'Table 4 Full data'!$A$292 = $A24)*('Table 4 Full data'!$B$5:'Table 4 Full data'!$B$292 = $B$5),'Table 4 Full data'!C$5:'Table 4 Full data'!C$292)</f>
        <v>765</v>
      </c>
      <c r="C24" s="15">
        <f>_xlfn.XLOOKUP(1, ('Table 4 Full data'!$A$5:'Table 4 Full data'!$A$292 = $A24)*('Table 4 Full data'!$B$5:'Table 4 Full data'!$B$292 = $B$5),'Table 4 Full data'!D$5:'Table 4 Full data'!D$292)</f>
        <v>0.03</v>
      </c>
      <c r="D24" s="11">
        <f>_xlfn.XLOOKUP(1, ('Table 4 Full data'!$A$5:'Table 4 Full data'!$A$292 = $A24)*('Table 4 Full data'!$B$5:'Table 4 Full data'!$B$292 = $B$5),'Table 4 Full data'!E$5:'Table 4 Full data'!E$292)</f>
        <v>745</v>
      </c>
      <c r="E24" s="11">
        <f>_xlfn.XLOOKUP(1, ('Table 4 Full data'!$A$5:'Table 4 Full data'!$A$292 = $A24)*('Table 4 Full data'!$B$5:'Table 4 Full data'!$B$292 = $B$5),'Table 4 Full data'!F$5:'Table 4 Full data'!F$292)</f>
        <v>495</v>
      </c>
      <c r="F24" s="11">
        <f>_xlfn.XLOOKUP(1, ('Table 4 Full data'!$A$5:'Table 4 Full data'!$A$292 = $A24)*('Table 4 Full data'!$B$5:'Table 4 Full data'!$B$292 = $B$5),'Table 4 Full data'!G$5:'Table 4 Full data'!G$292)</f>
        <v>240</v>
      </c>
      <c r="G24" s="11">
        <f>_xlfn.XLOOKUP(1, ('Table 4 Full data'!$A$5:'Table 4 Full data'!$A$292 = $A24)*('Table 4 Full data'!$B$5:'Table 4 Full data'!$B$292 = $B$5),'Table 4 Full data'!H$5:'Table 4 Full data'!H$292)</f>
        <v>15</v>
      </c>
      <c r="H24" s="15">
        <f>_xlfn.XLOOKUP(1, ('Table 4 Full data'!$A$5:'Table 4 Full data'!$A$292 = $A24)*('Table 4 Full data'!$B$5:'Table 4 Full data'!$B$292 = $B$5),'Table 4 Full data'!I$5:'Table 4 Full data'!I$292)</f>
        <v>0.66</v>
      </c>
      <c r="I24" s="15">
        <f>_xlfn.XLOOKUP(1, ('Table 4 Full data'!$A$5:'Table 4 Full data'!$A$292 = $A24)*('Table 4 Full data'!$B$5:'Table 4 Full data'!$B$292 = $B$5),'Table 4 Full data'!J$5:'Table 4 Full data'!J$292)</f>
        <v>0.32</v>
      </c>
      <c r="J24" s="15">
        <f>_xlfn.XLOOKUP(1, ('Table 4 Full data'!$A$5:'Table 4 Full data'!$A$292 = $A24)*('Table 4 Full data'!$B$5:'Table 4 Full data'!$B$292 = $B$5),'Table 4 Full data'!K$5:'Table 4 Full data'!K$292)</f>
        <v>0.02</v>
      </c>
    </row>
    <row r="25" spans="1:10" x14ac:dyDescent="0.35">
      <c r="A25" t="s">
        <v>287</v>
      </c>
      <c r="B25" s="11">
        <f>_xlfn.XLOOKUP(1, ('Table 4 Full data'!$A$5:'Table 4 Full data'!$A$292 = $A25)*('Table 4 Full data'!$B$5:'Table 4 Full data'!$B$292 = $B$5),'Table 4 Full data'!C$5:'Table 4 Full data'!C$292)</f>
        <v>525</v>
      </c>
      <c r="C25" s="15">
        <f>_xlfn.XLOOKUP(1, ('Table 4 Full data'!$A$5:'Table 4 Full data'!$A$292 = $A25)*('Table 4 Full data'!$B$5:'Table 4 Full data'!$B$292 = $B$5),'Table 4 Full data'!D$5:'Table 4 Full data'!D$292)</f>
        <v>0.02</v>
      </c>
      <c r="D25" s="11">
        <f>_xlfn.XLOOKUP(1, ('Table 4 Full data'!$A$5:'Table 4 Full data'!$A$292 = $A25)*('Table 4 Full data'!$B$5:'Table 4 Full data'!$B$292 = $B$5),'Table 4 Full data'!E$5:'Table 4 Full data'!E$292)</f>
        <v>510</v>
      </c>
      <c r="E25" s="11">
        <f>_xlfn.XLOOKUP(1, ('Table 4 Full data'!$A$5:'Table 4 Full data'!$A$292 = $A25)*('Table 4 Full data'!$B$5:'Table 4 Full data'!$B$292 = $B$5),'Table 4 Full data'!F$5:'Table 4 Full data'!F$292)</f>
        <v>325</v>
      </c>
      <c r="F25" s="11">
        <f>_xlfn.XLOOKUP(1, ('Table 4 Full data'!$A$5:'Table 4 Full data'!$A$292 = $A25)*('Table 4 Full data'!$B$5:'Table 4 Full data'!$B$292 = $B$5),'Table 4 Full data'!G$5:'Table 4 Full data'!G$292)</f>
        <v>175</v>
      </c>
      <c r="G25" s="11">
        <f>_xlfn.XLOOKUP(1, ('Table 4 Full data'!$A$5:'Table 4 Full data'!$A$292 = $A25)*('Table 4 Full data'!$B$5:'Table 4 Full data'!$B$292 = $B$5),'Table 4 Full data'!H$5:'Table 4 Full data'!H$292)</f>
        <v>5</v>
      </c>
      <c r="H25" s="15">
        <f>_xlfn.XLOOKUP(1, ('Table 4 Full data'!$A$5:'Table 4 Full data'!$A$292 = $A25)*('Table 4 Full data'!$B$5:'Table 4 Full data'!$B$292 = $B$5),'Table 4 Full data'!I$5:'Table 4 Full data'!I$292)</f>
        <v>0.64</v>
      </c>
      <c r="I25" s="15">
        <f>_xlfn.XLOOKUP(1, ('Table 4 Full data'!$A$5:'Table 4 Full data'!$A$292 = $A25)*('Table 4 Full data'!$B$5:'Table 4 Full data'!$B$292 = $B$5),'Table 4 Full data'!J$5:'Table 4 Full data'!J$292)</f>
        <v>0.35</v>
      </c>
      <c r="J25" s="15">
        <f>_xlfn.XLOOKUP(1, ('Table 4 Full data'!$A$5:'Table 4 Full data'!$A$292 = $A25)*('Table 4 Full data'!$B$5:'Table 4 Full data'!$B$292 = $B$5),'Table 4 Full data'!K$5:'Table 4 Full data'!K$292)</f>
        <v>0.01</v>
      </c>
    </row>
    <row r="26" spans="1:10" x14ac:dyDescent="0.35">
      <c r="A26" t="s">
        <v>288</v>
      </c>
      <c r="B26" s="11">
        <f>_xlfn.XLOOKUP(1, ('Table 4 Full data'!$A$5:'Table 4 Full data'!$A$292 = $A26)*('Table 4 Full data'!$B$5:'Table 4 Full data'!$B$292 = $B$5),'Table 4 Full data'!C$5:'Table 4 Full data'!C$292)</f>
        <v>285</v>
      </c>
      <c r="C26" s="15">
        <f>_xlfn.XLOOKUP(1, ('Table 4 Full data'!$A$5:'Table 4 Full data'!$A$292 = $A26)*('Table 4 Full data'!$B$5:'Table 4 Full data'!$B$292 = $B$5),'Table 4 Full data'!D$5:'Table 4 Full data'!D$292)</f>
        <v>0.01</v>
      </c>
      <c r="D26" s="11">
        <f>_xlfn.XLOOKUP(1, ('Table 4 Full data'!$A$5:'Table 4 Full data'!$A$292 = $A26)*('Table 4 Full data'!$B$5:'Table 4 Full data'!$B$292 = $B$5),'Table 4 Full data'!E$5:'Table 4 Full data'!E$292)</f>
        <v>280</v>
      </c>
      <c r="E26" s="11">
        <f>_xlfn.XLOOKUP(1, ('Table 4 Full data'!$A$5:'Table 4 Full data'!$A$292 = $A26)*('Table 4 Full data'!$B$5:'Table 4 Full data'!$B$292 = $B$5),'Table 4 Full data'!F$5:'Table 4 Full data'!F$292)</f>
        <v>185</v>
      </c>
      <c r="F26" s="11">
        <f>_xlfn.XLOOKUP(1, ('Table 4 Full data'!$A$5:'Table 4 Full data'!$A$292 = $A26)*('Table 4 Full data'!$B$5:'Table 4 Full data'!$B$292 = $B$5),'Table 4 Full data'!G$5:'Table 4 Full data'!G$292)</f>
        <v>90</v>
      </c>
      <c r="G26" s="11">
        <f>_xlfn.XLOOKUP(1, ('Table 4 Full data'!$A$5:'Table 4 Full data'!$A$292 = $A26)*('Table 4 Full data'!$B$5:'Table 4 Full data'!$B$292 = $B$5),'Table 4 Full data'!H$5:'Table 4 Full data'!H$292)</f>
        <v>5</v>
      </c>
      <c r="H26" s="15">
        <f>_xlfn.XLOOKUP(1, ('Table 4 Full data'!$A$5:'Table 4 Full data'!$A$292 = $A26)*('Table 4 Full data'!$B$5:'Table 4 Full data'!$B$292 = $B$5),'Table 4 Full data'!I$5:'Table 4 Full data'!I$292)</f>
        <v>0.66</v>
      </c>
      <c r="I26" s="15">
        <f>_xlfn.XLOOKUP(1, ('Table 4 Full data'!$A$5:'Table 4 Full data'!$A$292 = $A26)*('Table 4 Full data'!$B$5:'Table 4 Full data'!$B$292 = $B$5),'Table 4 Full data'!J$5:'Table 4 Full data'!J$292)</f>
        <v>0.32</v>
      </c>
      <c r="J26" s="15">
        <f>_xlfn.XLOOKUP(1, ('Table 4 Full data'!$A$5:'Table 4 Full data'!$A$292 = $A26)*('Table 4 Full data'!$B$5:'Table 4 Full data'!$B$292 = $B$5),'Table 4 Full data'!K$5:'Table 4 Full data'!K$292)</f>
        <v>0.02</v>
      </c>
    </row>
    <row r="27" spans="1:10" x14ac:dyDescent="0.35">
      <c r="A27" t="s">
        <v>289</v>
      </c>
      <c r="B27" s="11">
        <f>_xlfn.XLOOKUP(1, ('Table 4 Full data'!$A$5:'Table 4 Full data'!$A$292 = $A27)*('Table 4 Full data'!$B$5:'Table 4 Full data'!$B$292 = $B$5),'Table 4 Full data'!C$5:'Table 4 Full data'!C$292)</f>
        <v>70</v>
      </c>
      <c r="C27" s="15">
        <f>_xlfn.XLOOKUP(1, ('Table 4 Full data'!$A$5:'Table 4 Full data'!$A$292 = $A27)*('Table 4 Full data'!$B$5:'Table 4 Full data'!$B$292 = $B$5),'Table 4 Full data'!D$5:'Table 4 Full data'!D$292)</f>
        <v>0</v>
      </c>
      <c r="D27" s="11">
        <f>_xlfn.XLOOKUP(1, ('Table 4 Full data'!$A$5:'Table 4 Full data'!$A$292 = $A27)*('Table 4 Full data'!$B$5:'Table 4 Full data'!$B$292 = $B$5),'Table 4 Full data'!E$5:'Table 4 Full data'!E$292)</f>
        <v>65</v>
      </c>
      <c r="E27" s="11">
        <f>_xlfn.XLOOKUP(1, ('Table 4 Full data'!$A$5:'Table 4 Full data'!$A$292 = $A27)*('Table 4 Full data'!$B$5:'Table 4 Full data'!$B$292 = $B$5),'Table 4 Full data'!F$5:'Table 4 Full data'!F$292)</f>
        <v>45</v>
      </c>
      <c r="F27" s="11">
        <f>_xlfn.XLOOKUP(1, ('Table 4 Full data'!$A$5:'Table 4 Full data'!$A$292 = $A27)*('Table 4 Full data'!$B$5:'Table 4 Full data'!$B$292 = $B$5),'Table 4 Full data'!G$5:'Table 4 Full data'!G$292)</f>
        <v>20</v>
      </c>
      <c r="G27" s="11" t="str">
        <f>_xlfn.XLOOKUP(1, ('Table 4 Full data'!$A$5:'Table 4 Full data'!$A$292 = $A27)*('Table 4 Full data'!$B$5:'Table 4 Full data'!$B$292 = $B$5),'Table 4 Full data'!H$5:'Table 4 Full data'!H$292)</f>
        <v>[c]</v>
      </c>
      <c r="H27" s="15">
        <f>_xlfn.XLOOKUP(1, ('Table 4 Full data'!$A$5:'Table 4 Full data'!$A$292 = $A27)*('Table 4 Full data'!$B$5:'Table 4 Full data'!$B$292 = $B$5),'Table 4 Full data'!I$5:'Table 4 Full data'!I$292)</f>
        <v>0.67</v>
      </c>
      <c r="I27" s="15" t="str">
        <f>_xlfn.XLOOKUP(1, ('Table 4 Full data'!$A$5:'Table 4 Full data'!$A$292 = $A27)*('Table 4 Full data'!$B$5:'Table 4 Full data'!$B$292 = $B$5),'Table 4 Full data'!J$5:'Table 4 Full data'!J$292)</f>
        <v>[c]</v>
      </c>
      <c r="J27" s="15" t="str">
        <f>_xlfn.XLOOKUP(1, ('Table 4 Full data'!$A$5:'Table 4 Full data'!$A$292 = $A27)*('Table 4 Full data'!$B$5:'Table 4 Full data'!$B$292 = $B$5),'Table 4 Full data'!K$5:'Table 4 Full data'!K$292)</f>
        <v>[c]</v>
      </c>
    </row>
    <row r="28" spans="1:10" x14ac:dyDescent="0.35">
      <c r="A28" t="s">
        <v>290</v>
      </c>
      <c r="B28" s="11">
        <f>_xlfn.XLOOKUP(1, ('Table 4 Full data'!$A$5:'Table 4 Full data'!$A$292 = $A28)*('Table 4 Full data'!$B$5:'Table 4 Full data'!$B$292 = $B$5),'Table 4 Full data'!C$5:'Table 4 Full data'!C$292)</f>
        <v>1190</v>
      </c>
      <c r="C28" s="15">
        <f>_xlfn.XLOOKUP(1, ('Table 4 Full data'!$A$5:'Table 4 Full data'!$A$292 = $A28)*('Table 4 Full data'!$B$5:'Table 4 Full data'!$B$292 = $B$5),'Table 4 Full data'!D$5:'Table 4 Full data'!D$292)</f>
        <v>0.04</v>
      </c>
      <c r="D28" s="11">
        <f>_xlfn.XLOOKUP(1, ('Table 4 Full data'!$A$5:'Table 4 Full data'!$A$292 = $A28)*('Table 4 Full data'!$B$5:'Table 4 Full data'!$B$292 = $B$5),'Table 4 Full data'!E$5:'Table 4 Full data'!E$292)</f>
        <v>1160</v>
      </c>
      <c r="E28" s="11">
        <f>_xlfn.XLOOKUP(1, ('Table 4 Full data'!$A$5:'Table 4 Full data'!$A$292 = $A28)*('Table 4 Full data'!$B$5:'Table 4 Full data'!$B$292 = $B$5),'Table 4 Full data'!F$5:'Table 4 Full data'!F$292)</f>
        <v>785</v>
      </c>
      <c r="F28" s="11">
        <f>_xlfn.XLOOKUP(1, ('Table 4 Full data'!$A$5:'Table 4 Full data'!$A$292 = $A28)*('Table 4 Full data'!$B$5:'Table 4 Full data'!$B$292 = $B$5),'Table 4 Full data'!G$5:'Table 4 Full data'!G$292)</f>
        <v>355</v>
      </c>
      <c r="G28" s="11">
        <f>_xlfn.XLOOKUP(1, ('Table 4 Full data'!$A$5:'Table 4 Full data'!$A$292 = $A28)*('Table 4 Full data'!$B$5:'Table 4 Full data'!$B$292 = $B$5),'Table 4 Full data'!H$5:'Table 4 Full data'!H$292)</f>
        <v>15</v>
      </c>
      <c r="H28" s="15">
        <f>_xlfn.XLOOKUP(1, ('Table 4 Full data'!$A$5:'Table 4 Full data'!$A$292 = $A28)*('Table 4 Full data'!$B$5:'Table 4 Full data'!$B$292 = $B$5),'Table 4 Full data'!I$5:'Table 4 Full data'!I$292)</f>
        <v>0.68</v>
      </c>
      <c r="I28" s="15">
        <f>_xlfn.XLOOKUP(1, ('Table 4 Full data'!$A$5:'Table 4 Full data'!$A$292 = $A28)*('Table 4 Full data'!$B$5:'Table 4 Full data'!$B$292 = $B$5),'Table 4 Full data'!J$5:'Table 4 Full data'!J$292)</f>
        <v>0.31</v>
      </c>
      <c r="J28" s="15">
        <f>_xlfn.XLOOKUP(1, ('Table 4 Full data'!$A$5:'Table 4 Full data'!$A$292 = $A28)*('Table 4 Full data'!$B$5:'Table 4 Full data'!$B$292 = $B$5),'Table 4 Full data'!K$5:'Table 4 Full data'!K$292)</f>
        <v>0.01</v>
      </c>
    </row>
    <row r="29" spans="1:10" x14ac:dyDescent="0.35">
      <c r="A29" t="s">
        <v>291</v>
      </c>
      <c r="B29" s="11">
        <f>_xlfn.XLOOKUP(1, ('Table 4 Full data'!$A$5:'Table 4 Full data'!$A$292 = $A29)*('Table 4 Full data'!$B$5:'Table 4 Full data'!$B$292 = $B$5),'Table 4 Full data'!C$5:'Table 4 Full data'!C$292)</f>
        <v>2360</v>
      </c>
      <c r="C29" s="15">
        <f>_xlfn.XLOOKUP(1, ('Table 4 Full data'!$A$5:'Table 4 Full data'!$A$292 = $A29)*('Table 4 Full data'!$B$5:'Table 4 Full data'!$B$292 = $B$5),'Table 4 Full data'!D$5:'Table 4 Full data'!D$292)</f>
        <v>0.08</v>
      </c>
      <c r="D29" s="11">
        <f>_xlfn.XLOOKUP(1, ('Table 4 Full data'!$A$5:'Table 4 Full data'!$A$292 = $A29)*('Table 4 Full data'!$B$5:'Table 4 Full data'!$B$292 = $B$5),'Table 4 Full data'!E$5:'Table 4 Full data'!E$292)</f>
        <v>2295</v>
      </c>
      <c r="E29" s="11">
        <f>_xlfn.XLOOKUP(1, ('Table 4 Full data'!$A$5:'Table 4 Full data'!$A$292 = $A29)*('Table 4 Full data'!$B$5:'Table 4 Full data'!$B$292 = $B$5),'Table 4 Full data'!F$5:'Table 4 Full data'!F$292)</f>
        <v>1595</v>
      </c>
      <c r="F29" s="11">
        <f>_xlfn.XLOOKUP(1, ('Table 4 Full data'!$A$5:'Table 4 Full data'!$A$292 = $A29)*('Table 4 Full data'!$B$5:'Table 4 Full data'!$B$292 = $B$5),'Table 4 Full data'!G$5:'Table 4 Full data'!G$292)</f>
        <v>680</v>
      </c>
      <c r="G29" s="11">
        <f>_xlfn.XLOOKUP(1, ('Table 4 Full data'!$A$5:'Table 4 Full data'!$A$292 = $A29)*('Table 4 Full data'!$B$5:'Table 4 Full data'!$B$292 = $B$5),'Table 4 Full data'!H$5:'Table 4 Full data'!H$292)</f>
        <v>25</v>
      </c>
      <c r="H29" s="15">
        <f>_xlfn.XLOOKUP(1, ('Table 4 Full data'!$A$5:'Table 4 Full data'!$A$292 = $A29)*('Table 4 Full data'!$B$5:'Table 4 Full data'!$B$292 = $B$5),'Table 4 Full data'!I$5:'Table 4 Full data'!I$292)</f>
        <v>0.69</v>
      </c>
      <c r="I29" s="15">
        <f>_xlfn.XLOOKUP(1, ('Table 4 Full data'!$A$5:'Table 4 Full data'!$A$292 = $A29)*('Table 4 Full data'!$B$5:'Table 4 Full data'!$B$292 = $B$5),'Table 4 Full data'!J$5:'Table 4 Full data'!J$292)</f>
        <v>0.3</v>
      </c>
      <c r="J29" s="15">
        <f>_xlfn.XLOOKUP(1, ('Table 4 Full data'!$A$5:'Table 4 Full data'!$A$292 = $A29)*('Table 4 Full data'!$B$5:'Table 4 Full data'!$B$292 = $B$5),'Table 4 Full data'!K$5:'Table 4 Full data'!K$292)</f>
        <v>0.01</v>
      </c>
    </row>
    <row r="30" spans="1:10" x14ac:dyDescent="0.35">
      <c r="A30" t="s">
        <v>292</v>
      </c>
      <c r="B30" s="11">
        <f>_xlfn.XLOOKUP(1, ('Table 4 Full data'!$A$5:'Table 4 Full data'!$A$292 = $A30)*('Table 4 Full data'!$B$5:'Table 4 Full data'!$B$292 = $B$5),'Table 4 Full data'!C$5:'Table 4 Full data'!C$292)</f>
        <v>35</v>
      </c>
      <c r="C30" s="15">
        <f>_xlfn.XLOOKUP(1, ('Table 4 Full data'!$A$5:'Table 4 Full data'!$A$292 = $A30)*('Table 4 Full data'!$B$5:'Table 4 Full data'!$B$292 = $B$5),'Table 4 Full data'!D$5:'Table 4 Full data'!D$292)</f>
        <v>0</v>
      </c>
      <c r="D30" s="11">
        <f>_xlfn.XLOOKUP(1, ('Table 4 Full data'!$A$5:'Table 4 Full data'!$A$292 = $A30)*('Table 4 Full data'!$B$5:'Table 4 Full data'!$B$292 = $B$5),'Table 4 Full data'!E$5:'Table 4 Full data'!E$292)</f>
        <v>35</v>
      </c>
      <c r="E30" s="11">
        <f>_xlfn.XLOOKUP(1, ('Table 4 Full data'!$A$5:'Table 4 Full data'!$A$292 = $A30)*('Table 4 Full data'!$B$5:'Table 4 Full data'!$B$292 = $B$5),'Table 4 Full data'!F$5:'Table 4 Full data'!F$292)</f>
        <v>25</v>
      </c>
      <c r="F30" s="11">
        <f>_xlfn.XLOOKUP(1, ('Table 4 Full data'!$A$5:'Table 4 Full data'!$A$292 = $A30)*('Table 4 Full data'!$B$5:'Table 4 Full data'!$B$292 = $B$5),'Table 4 Full data'!G$5:'Table 4 Full data'!G$292)</f>
        <v>10</v>
      </c>
      <c r="G30" s="11">
        <f>_xlfn.XLOOKUP(1, ('Table 4 Full data'!$A$5:'Table 4 Full data'!$A$292 = $A30)*('Table 4 Full data'!$B$5:'Table 4 Full data'!$B$292 = $B$5),'Table 4 Full data'!H$5:'Table 4 Full data'!H$292)</f>
        <v>0</v>
      </c>
      <c r="H30" s="15">
        <f>_xlfn.XLOOKUP(1, ('Table 4 Full data'!$A$5:'Table 4 Full data'!$A$292 = $A30)*('Table 4 Full data'!$B$5:'Table 4 Full data'!$B$292 = $B$5),'Table 4 Full data'!I$5:'Table 4 Full data'!I$292)</f>
        <v>0.74</v>
      </c>
      <c r="I30" s="15">
        <f>_xlfn.XLOOKUP(1, ('Table 4 Full data'!$A$5:'Table 4 Full data'!$A$292 = $A30)*('Table 4 Full data'!$B$5:'Table 4 Full data'!$B$292 = $B$5),'Table 4 Full data'!J$5:'Table 4 Full data'!J$292)</f>
        <v>0.26</v>
      </c>
      <c r="J30" s="15">
        <f>_xlfn.XLOOKUP(1, ('Table 4 Full data'!$A$5:'Table 4 Full data'!$A$292 = $A30)*('Table 4 Full data'!$B$5:'Table 4 Full data'!$B$292 = $B$5),'Table 4 Full data'!K$5:'Table 4 Full data'!K$292)</f>
        <v>0</v>
      </c>
    </row>
    <row r="31" spans="1:10" x14ac:dyDescent="0.35">
      <c r="A31" t="s">
        <v>293</v>
      </c>
      <c r="B31" s="11">
        <f>_xlfn.XLOOKUP(1, ('Table 4 Full data'!$A$5:'Table 4 Full data'!$A$292 = $A31)*('Table 4 Full data'!$B$5:'Table 4 Full data'!$B$292 = $B$5),'Table 4 Full data'!C$5:'Table 4 Full data'!C$292)</f>
        <v>775</v>
      </c>
      <c r="C31" s="15">
        <f>_xlfn.XLOOKUP(1, ('Table 4 Full data'!$A$5:'Table 4 Full data'!$A$292 = $A31)*('Table 4 Full data'!$B$5:'Table 4 Full data'!$B$292 = $B$5),'Table 4 Full data'!D$5:'Table 4 Full data'!D$292)</f>
        <v>0.03</v>
      </c>
      <c r="D31" s="11">
        <f>_xlfn.XLOOKUP(1, ('Table 4 Full data'!$A$5:'Table 4 Full data'!$A$292 = $A31)*('Table 4 Full data'!$B$5:'Table 4 Full data'!$B$292 = $B$5),'Table 4 Full data'!E$5:'Table 4 Full data'!E$292)</f>
        <v>750</v>
      </c>
      <c r="E31" s="11">
        <f>_xlfn.XLOOKUP(1, ('Table 4 Full data'!$A$5:'Table 4 Full data'!$A$292 = $A31)*('Table 4 Full data'!$B$5:'Table 4 Full data'!$B$292 = $B$5),'Table 4 Full data'!F$5:'Table 4 Full data'!F$292)</f>
        <v>505</v>
      </c>
      <c r="F31" s="11">
        <f>_xlfn.XLOOKUP(1, ('Table 4 Full data'!$A$5:'Table 4 Full data'!$A$292 = $A31)*('Table 4 Full data'!$B$5:'Table 4 Full data'!$B$292 = $B$5),'Table 4 Full data'!G$5:'Table 4 Full data'!G$292)</f>
        <v>230</v>
      </c>
      <c r="G31" s="11">
        <f>_xlfn.XLOOKUP(1, ('Table 4 Full data'!$A$5:'Table 4 Full data'!$A$292 = $A31)*('Table 4 Full data'!$B$5:'Table 4 Full data'!$B$292 = $B$5),'Table 4 Full data'!H$5:'Table 4 Full data'!H$292)</f>
        <v>10</v>
      </c>
      <c r="H31" s="15">
        <f>_xlfn.XLOOKUP(1, ('Table 4 Full data'!$A$5:'Table 4 Full data'!$A$292 = $A31)*('Table 4 Full data'!$B$5:'Table 4 Full data'!$B$292 = $B$5),'Table 4 Full data'!I$5:'Table 4 Full data'!I$292)</f>
        <v>0.68</v>
      </c>
      <c r="I31" s="15">
        <f>_xlfn.XLOOKUP(1, ('Table 4 Full data'!$A$5:'Table 4 Full data'!$A$292 = $A31)*('Table 4 Full data'!$B$5:'Table 4 Full data'!$B$292 = $B$5),'Table 4 Full data'!J$5:'Table 4 Full data'!J$292)</f>
        <v>0.31</v>
      </c>
      <c r="J31" s="15">
        <f>_xlfn.XLOOKUP(1, ('Table 4 Full data'!$A$5:'Table 4 Full data'!$A$292 = $A31)*('Table 4 Full data'!$B$5:'Table 4 Full data'!$B$292 = $B$5),'Table 4 Full data'!K$5:'Table 4 Full data'!K$292)</f>
        <v>0.01</v>
      </c>
    </row>
    <row r="32" spans="1:10" x14ac:dyDescent="0.35">
      <c r="A32" t="s">
        <v>294</v>
      </c>
      <c r="B32" s="11">
        <f>_xlfn.XLOOKUP(1, ('Table 4 Full data'!$A$5:'Table 4 Full data'!$A$292 = $A32)*('Table 4 Full data'!$B$5:'Table 4 Full data'!$B$292 = $B$5),'Table 4 Full data'!C$5:'Table 4 Full data'!C$292)</f>
        <v>1090</v>
      </c>
      <c r="C32" s="15">
        <f>_xlfn.XLOOKUP(1, ('Table 4 Full data'!$A$5:'Table 4 Full data'!$A$292 = $A32)*('Table 4 Full data'!$B$5:'Table 4 Full data'!$B$292 = $B$5),'Table 4 Full data'!D$5:'Table 4 Full data'!D$292)</f>
        <v>0.04</v>
      </c>
      <c r="D32" s="11">
        <f>_xlfn.XLOOKUP(1, ('Table 4 Full data'!$A$5:'Table 4 Full data'!$A$292 = $A32)*('Table 4 Full data'!$B$5:'Table 4 Full data'!$B$292 = $B$5),'Table 4 Full data'!E$5:'Table 4 Full data'!E$292)</f>
        <v>1070</v>
      </c>
      <c r="E32" s="11">
        <f>_xlfn.XLOOKUP(1, ('Table 4 Full data'!$A$5:'Table 4 Full data'!$A$292 = $A32)*('Table 4 Full data'!$B$5:'Table 4 Full data'!$B$292 = $B$5),'Table 4 Full data'!F$5:'Table 4 Full data'!F$292)</f>
        <v>730</v>
      </c>
      <c r="F32" s="11">
        <f>_xlfn.XLOOKUP(1, ('Table 4 Full data'!$A$5:'Table 4 Full data'!$A$292 = $A32)*('Table 4 Full data'!$B$5:'Table 4 Full data'!$B$292 = $B$5),'Table 4 Full data'!G$5:'Table 4 Full data'!G$292)</f>
        <v>330</v>
      </c>
      <c r="G32" s="11">
        <f>_xlfn.XLOOKUP(1, ('Table 4 Full data'!$A$5:'Table 4 Full data'!$A$292 = $A32)*('Table 4 Full data'!$B$5:'Table 4 Full data'!$B$292 = $B$5),'Table 4 Full data'!H$5:'Table 4 Full data'!H$292)</f>
        <v>10</v>
      </c>
      <c r="H32" s="15">
        <f>_xlfn.XLOOKUP(1, ('Table 4 Full data'!$A$5:'Table 4 Full data'!$A$292 = $A32)*('Table 4 Full data'!$B$5:'Table 4 Full data'!$B$292 = $B$5),'Table 4 Full data'!I$5:'Table 4 Full data'!I$292)</f>
        <v>0.68</v>
      </c>
      <c r="I32" s="15">
        <f>_xlfn.XLOOKUP(1, ('Table 4 Full data'!$A$5:'Table 4 Full data'!$A$292 = $A32)*('Table 4 Full data'!$B$5:'Table 4 Full data'!$B$292 = $B$5),'Table 4 Full data'!J$5:'Table 4 Full data'!J$292)</f>
        <v>0.31</v>
      </c>
      <c r="J32" s="15">
        <f>_xlfn.XLOOKUP(1, ('Table 4 Full data'!$A$5:'Table 4 Full data'!$A$292 = $A32)*('Table 4 Full data'!$B$5:'Table 4 Full data'!$B$292 = $B$5),'Table 4 Full data'!K$5:'Table 4 Full data'!K$292)</f>
        <v>0.01</v>
      </c>
    </row>
    <row r="33" spans="1:10" x14ac:dyDescent="0.35">
      <c r="A33" t="s">
        <v>295</v>
      </c>
      <c r="B33" s="11">
        <f>_xlfn.XLOOKUP(1, ('Table 4 Full data'!$A$5:'Table 4 Full data'!$A$292 = $A33)*('Table 4 Full data'!$B$5:'Table 4 Full data'!$B$292 = $B$5),'Table 4 Full data'!C$5:'Table 4 Full data'!C$292)</f>
        <v>320</v>
      </c>
      <c r="C33" s="15">
        <f>_xlfn.XLOOKUP(1, ('Table 4 Full data'!$A$5:'Table 4 Full data'!$A$292 = $A33)*('Table 4 Full data'!$B$5:'Table 4 Full data'!$B$292 = $B$5),'Table 4 Full data'!D$5:'Table 4 Full data'!D$292)</f>
        <v>0.01</v>
      </c>
      <c r="D33" s="11">
        <f>_xlfn.XLOOKUP(1, ('Table 4 Full data'!$A$5:'Table 4 Full data'!$A$292 = $A33)*('Table 4 Full data'!$B$5:'Table 4 Full data'!$B$292 = $B$5),'Table 4 Full data'!E$5:'Table 4 Full data'!E$292)</f>
        <v>310</v>
      </c>
      <c r="E33" s="11">
        <f>_xlfn.XLOOKUP(1, ('Table 4 Full data'!$A$5:'Table 4 Full data'!$A$292 = $A33)*('Table 4 Full data'!$B$5:'Table 4 Full data'!$B$292 = $B$5),'Table 4 Full data'!F$5:'Table 4 Full data'!F$292)</f>
        <v>205</v>
      </c>
      <c r="F33" s="11">
        <f>_xlfn.XLOOKUP(1, ('Table 4 Full data'!$A$5:'Table 4 Full data'!$A$292 = $A33)*('Table 4 Full data'!$B$5:'Table 4 Full data'!$B$292 = $B$5),'Table 4 Full data'!G$5:'Table 4 Full data'!G$292)</f>
        <v>100</v>
      </c>
      <c r="G33" s="11">
        <f>_xlfn.XLOOKUP(1, ('Table 4 Full data'!$A$5:'Table 4 Full data'!$A$292 = $A33)*('Table 4 Full data'!$B$5:'Table 4 Full data'!$B$292 = $B$5),'Table 4 Full data'!H$5:'Table 4 Full data'!H$292)</f>
        <v>5</v>
      </c>
      <c r="H33" s="15">
        <f>_xlfn.XLOOKUP(1, ('Table 4 Full data'!$A$5:'Table 4 Full data'!$A$292 = $A33)*('Table 4 Full data'!$B$5:'Table 4 Full data'!$B$292 = $B$5),'Table 4 Full data'!I$5:'Table 4 Full data'!I$292)</f>
        <v>0.67</v>
      </c>
      <c r="I33" s="15">
        <f>_xlfn.XLOOKUP(1, ('Table 4 Full data'!$A$5:'Table 4 Full data'!$A$292 = $A33)*('Table 4 Full data'!$B$5:'Table 4 Full data'!$B$292 = $B$5),'Table 4 Full data'!J$5:'Table 4 Full data'!J$292)</f>
        <v>0.32</v>
      </c>
      <c r="J33" s="15">
        <f>_xlfn.XLOOKUP(1, ('Table 4 Full data'!$A$5:'Table 4 Full data'!$A$292 = $A33)*('Table 4 Full data'!$B$5:'Table 4 Full data'!$B$292 = $B$5),'Table 4 Full data'!K$5:'Table 4 Full data'!K$292)</f>
        <v>0.02</v>
      </c>
    </row>
    <row r="34" spans="1:10" x14ac:dyDescent="0.35">
      <c r="A34" t="s">
        <v>296</v>
      </c>
      <c r="B34" s="11">
        <f>_xlfn.XLOOKUP(1, ('Table 4 Full data'!$A$5:'Table 4 Full data'!$A$292 = $A34)*('Table 4 Full data'!$B$5:'Table 4 Full data'!$B$292 = $B$5),'Table 4 Full data'!C$5:'Table 4 Full data'!C$292)</f>
        <v>40</v>
      </c>
      <c r="C34" s="15">
        <f>_xlfn.XLOOKUP(1, ('Table 4 Full data'!$A$5:'Table 4 Full data'!$A$292 = $A34)*('Table 4 Full data'!$B$5:'Table 4 Full data'!$B$292 = $B$5),'Table 4 Full data'!D$5:'Table 4 Full data'!D$292)</f>
        <v>0</v>
      </c>
      <c r="D34" s="11">
        <f>_xlfn.XLOOKUP(1, ('Table 4 Full data'!$A$5:'Table 4 Full data'!$A$292 = $A34)*('Table 4 Full data'!$B$5:'Table 4 Full data'!$B$292 = $B$5),'Table 4 Full data'!E$5:'Table 4 Full data'!E$292)</f>
        <v>40</v>
      </c>
      <c r="E34" s="11">
        <f>_xlfn.XLOOKUP(1, ('Table 4 Full data'!$A$5:'Table 4 Full data'!$A$292 = $A34)*('Table 4 Full data'!$B$5:'Table 4 Full data'!$B$292 = $B$5),'Table 4 Full data'!F$5:'Table 4 Full data'!F$292)</f>
        <v>30</v>
      </c>
      <c r="F34" s="11">
        <f>_xlfn.XLOOKUP(1, ('Table 4 Full data'!$A$5:'Table 4 Full data'!$A$292 = $A34)*('Table 4 Full data'!$B$5:'Table 4 Full data'!$B$292 = $B$5),'Table 4 Full data'!G$5:'Table 4 Full data'!G$292)</f>
        <v>5</v>
      </c>
      <c r="G34" s="11">
        <f>_xlfn.XLOOKUP(1, ('Table 4 Full data'!$A$5:'Table 4 Full data'!$A$292 = $A34)*('Table 4 Full data'!$B$5:'Table 4 Full data'!$B$292 = $B$5),'Table 4 Full data'!H$5:'Table 4 Full data'!H$292)</f>
        <v>0</v>
      </c>
      <c r="H34" s="15">
        <f>_xlfn.XLOOKUP(1, ('Table 4 Full data'!$A$5:'Table 4 Full data'!$A$292 = $A34)*('Table 4 Full data'!$B$5:'Table 4 Full data'!$B$292 = $B$5),'Table 4 Full data'!I$5:'Table 4 Full data'!I$292)</f>
        <v>0.82</v>
      </c>
      <c r="I34" s="15">
        <f>_xlfn.XLOOKUP(1, ('Table 4 Full data'!$A$5:'Table 4 Full data'!$A$292 = $A34)*('Table 4 Full data'!$B$5:'Table 4 Full data'!$B$292 = $B$5),'Table 4 Full data'!J$5:'Table 4 Full data'!J$292)</f>
        <v>0.18</v>
      </c>
      <c r="J34" s="15">
        <f>_xlfn.XLOOKUP(1, ('Table 4 Full data'!$A$5:'Table 4 Full data'!$A$292 = $A34)*('Table 4 Full data'!$B$5:'Table 4 Full data'!$B$292 = $B$5),'Table 4 Full data'!K$5:'Table 4 Full data'!K$292)</f>
        <v>0</v>
      </c>
    </row>
    <row r="35" spans="1:10" x14ac:dyDescent="0.35">
      <c r="A35" t="s">
        <v>297</v>
      </c>
      <c r="B35" s="11">
        <f>_xlfn.XLOOKUP(1, ('Table 4 Full data'!$A$5:'Table 4 Full data'!$A$292 = $A35)*('Table 4 Full data'!$B$5:'Table 4 Full data'!$B$292 = $B$5),'Table 4 Full data'!C$5:'Table 4 Full data'!C$292)</f>
        <v>580</v>
      </c>
      <c r="C35" s="15">
        <f>_xlfn.XLOOKUP(1, ('Table 4 Full data'!$A$5:'Table 4 Full data'!$A$292 = $A35)*('Table 4 Full data'!$B$5:'Table 4 Full data'!$B$292 = $B$5),'Table 4 Full data'!D$5:'Table 4 Full data'!D$292)</f>
        <v>0.02</v>
      </c>
      <c r="D35" s="11">
        <f>_xlfn.XLOOKUP(1, ('Table 4 Full data'!$A$5:'Table 4 Full data'!$A$292 = $A35)*('Table 4 Full data'!$B$5:'Table 4 Full data'!$B$292 = $B$5),'Table 4 Full data'!E$5:'Table 4 Full data'!E$292)</f>
        <v>565</v>
      </c>
      <c r="E35" s="11">
        <f>_xlfn.XLOOKUP(1, ('Table 4 Full data'!$A$5:'Table 4 Full data'!$A$292 = $A35)*('Table 4 Full data'!$B$5:'Table 4 Full data'!$B$292 = $B$5),'Table 4 Full data'!F$5:'Table 4 Full data'!F$292)</f>
        <v>390</v>
      </c>
      <c r="F35" s="11">
        <f>_xlfn.XLOOKUP(1, ('Table 4 Full data'!$A$5:'Table 4 Full data'!$A$292 = $A35)*('Table 4 Full data'!$B$5:'Table 4 Full data'!$B$292 = $B$5),'Table 4 Full data'!G$5:'Table 4 Full data'!G$292)</f>
        <v>160</v>
      </c>
      <c r="G35" s="11">
        <f>_xlfn.XLOOKUP(1, ('Table 4 Full data'!$A$5:'Table 4 Full data'!$A$292 = $A35)*('Table 4 Full data'!$B$5:'Table 4 Full data'!$B$292 = $B$5),'Table 4 Full data'!H$5:'Table 4 Full data'!H$292)</f>
        <v>10</v>
      </c>
      <c r="H35" s="15">
        <f>_xlfn.XLOOKUP(1, ('Table 4 Full data'!$A$5:'Table 4 Full data'!$A$292 = $A35)*('Table 4 Full data'!$B$5:'Table 4 Full data'!$B$292 = $B$5),'Table 4 Full data'!I$5:'Table 4 Full data'!I$292)</f>
        <v>0.7</v>
      </c>
      <c r="I35" s="15">
        <f>_xlfn.XLOOKUP(1, ('Table 4 Full data'!$A$5:'Table 4 Full data'!$A$292 = $A35)*('Table 4 Full data'!$B$5:'Table 4 Full data'!$B$292 = $B$5),'Table 4 Full data'!J$5:'Table 4 Full data'!J$292)</f>
        <v>0.28000000000000003</v>
      </c>
      <c r="J35" s="15">
        <f>_xlfn.XLOOKUP(1, ('Table 4 Full data'!$A$5:'Table 4 Full data'!$A$292 = $A35)*('Table 4 Full data'!$B$5:'Table 4 Full data'!$B$292 = $B$5),'Table 4 Full data'!K$5:'Table 4 Full data'!K$292)</f>
        <v>0.02</v>
      </c>
    </row>
    <row r="36" spans="1:10" x14ac:dyDescent="0.35">
      <c r="A36" t="s">
        <v>298</v>
      </c>
      <c r="B36" s="11">
        <f>_xlfn.XLOOKUP(1, ('Table 4 Full data'!$A$5:'Table 4 Full data'!$A$292 = $A36)*('Table 4 Full data'!$B$5:'Table 4 Full data'!$B$292 = $B$5),'Table 4 Full data'!C$5:'Table 4 Full data'!C$292)</f>
        <v>1695</v>
      </c>
      <c r="C36" s="15">
        <f>_xlfn.XLOOKUP(1, ('Table 4 Full data'!$A$5:'Table 4 Full data'!$A$292 = $A36)*('Table 4 Full data'!$B$5:'Table 4 Full data'!$B$292 = $B$5),'Table 4 Full data'!D$5:'Table 4 Full data'!D$292)</f>
        <v>0.06</v>
      </c>
      <c r="D36" s="11">
        <f>_xlfn.XLOOKUP(1, ('Table 4 Full data'!$A$5:'Table 4 Full data'!$A$292 = $A36)*('Table 4 Full data'!$B$5:'Table 4 Full data'!$B$292 = $B$5),'Table 4 Full data'!E$5:'Table 4 Full data'!E$292)</f>
        <v>1640</v>
      </c>
      <c r="E36" s="11">
        <f>_xlfn.XLOOKUP(1, ('Table 4 Full data'!$A$5:'Table 4 Full data'!$A$292 = $A36)*('Table 4 Full data'!$B$5:'Table 4 Full data'!$B$292 = $B$5),'Table 4 Full data'!F$5:'Table 4 Full data'!F$292)</f>
        <v>1115</v>
      </c>
      <c r="F36" s="11">
        <f>_xlfn.XLOOKUP(1, ('Table 4 Full data'!$A$5:'Table 4 Full data'!$A$292 = $A36)*('Table 4 Full data'!$B$5:'Table 4 Full data'!$B$292 = $B$5),'Table 4 Full data'!G$5:'Table 4 Full data'!G$292)</f>
        <v>505</v>
      </c>
      <c r="G36" s="11">
        <f>_xlfn.XLOOKUP(1, ('Table 4 Full data'!$A$5:'Table 4 Full data'!$A$292 = $A36)*('Table 4 Full data'!$B$5:'Table 4 Full data'!$B$292 = $B$5),'Table 4 Full data'!H$5:'Table 4 Full data'!H$292)</f>
        <v>20</v>
      </c>
      <c r="H36" s="15">
        <f>_xlfn.XLOOKUP(1, ('Table 4 Full data'!$A$5:'Table 4 Full data'!$A$292 = $A36)*('Table 4 Full data'!$B$5:'Table 4 Full data'!$B$292 = $B$5),'Table 4 Full data'!I$5:'Table 4 Full data'!I$292)</f>
        <v>0.68</v>
      </c>
      <c r="I36" s="15">
        <f>_xlfn.XLOOKUP(1, ('Table 4 Full data'!$A$5:'Table 4 Full data'!$A$292 = $A36)*('Table 4 Full data'!$B$5:'Table 4 Full data'!$B$292 = $B$5),'Table 4 Full data'!J$5:'Table 4 Full data'!J$292)</f>
        <v>0.31</v>
      </c>
      <c r="J36" s="15">
        <f>_xlfn.XLOOKUP(1, ('Table 4 Full data'!$A$5:'Table 4 Full data'!$A$292 = $A36)*('Table 4 Full data'!$B$5:'Table 4 Full data'!$B$292 = $B$5),'Table 4 Full data'!K$5:'Table 4 Full data'!K$292)</f>
        <v>0.01</v>
      </c>
    </row>
    <row r="37" spans="1:10" x14ac:dyDescent="0.35">
      <c r="A37" t="s">
        <v>299</v>
      </c>
      <c r="B37" s="11">
        <f>_xlfn.XLOOKUP(1, ('Table 4 Full data'!$A$5:'Table 4 Full data'!$A$292 = $A37)*('Table 4 Full data'!$B$5:'Table 4 Full data'!$B$292 = $B$5),'Table 4 Full data'!C$5:'Table 4 Full data'!C$292)</f>
        <v>470</v>
      </c>
      <c r="C37" s="15">
        <f>_xlfn.XLOOKUP(1, ('Table 4 Full data'!$A$5:'Table 4 Full data'!$A$292 = $A37)*('Table 4 Full data'!$B$5:'Table 4 Full data'!$B$292 = $B$5),'Table 4 Full data'!D$5:'Table 4 Full data'!D$292)</f>
        <v>0.02</v>
      </c>
      <c r="D37" s="11">
        <f>_xlfn.XLOOKUP(1, ('Table 4 Full data'!$A$5:'Table 4 Full data'!$A$292 = $A37)*('Table 4 Full data'!$B$5:'Table 4 Full data'!$B$292 = $B$5),'Table 4 Full data'!E$5:'Table 4 Full data'!E$292)</f>
        <v>460</v>
      </c>
      <c r="E37" s="11">
        <f>_xlfn.XLOOKUP(1, ('Table 4 Full data'!$A$5:'Table 4 Full data'!$A$292 = $A37)*('Table 4 Full data'!$B$5:'Table 4 Full data'!$B$292 = $B$5),'Table 4 Full data'!F$5:'Table 4 Full data'!F$292)</f>
        <v>300</v>
      </c>
      <c r="F37" s="11">
        <f>_xlfn.XLOOKUP(1, ('Table 4 Full data'!$A$5:'Table 4 Full data'!$A$292 = $A37)*('Table 4 Full data'!$B$5:'Table 4 Full data'!$B$292 = $B$5),'Table 4 Full data'!G$5:'Table 4 Full data'!G$292)</f>
        <v>155</v>
      </c>
      <c r="G37" s="11">
        <f>_xlfn.XLOOKUP(1, ('Table 4 Full data'!$A$5:'Table 4 Full data'!$A$292 = $A37)*('Table 4 Full data'!$B$5:'Table 4 Full data'!$B$292 = $B$5),'Table 4 Full data'!H$5:'Table 4 Full data'!H$292)</f>
        <v>10</v>
      </c>
      <c r="H37" s="15">
        <f>_xlfn.XLOOKUP(1, ('Table 4 Full data'!$A$5:'Table 4 Full data'!$A$292 = $A37)*('Table 4 Full data'!$B$5:'Table 4 Full data'!$B$292 = $B$5),'Table 4 Full data'!I$5:'Table 4 Full data'!I$292)</f>
        <v>0.65</v>
      </c>
      <c r="I37" s="15">
        <f>_xlfn.XLOOKUP(1, ('Table 4 Full data'!$A$5:'Table 4 Full data'!$A$292 = $A37)*('Table 4 Full data'!$B$5:'Table 4 Full data'!$B$292 = $B$5),'Table 4 Full data'!J$5:'Table 4 Full data'!J$292)</f>
        <v>0.33</v>
      </c>
      <c r="J37" s="15">
        <f>_xlfn.XLOOKUP(1, ('Table 4 Full data'!$A$5:'Table 4 Full data'!$A$292 = $A37)*('Table 4 Full data'!$B$5:'Table 4 Full data'!$B$292 = $B$5),'Table 4 Full data'!K$5:'Table 4 Full data'!K$292)</f>
        <v>0.02</v>
      </c>
    </row>
    <row r="38" spans="1:10" x14ac:dyDescent="0.35">
      <c r="A38" t="s">
        <v>300</v>
      </c>
      <c r="B38" s="11">
        <f>_xlfn.XLOOKUP(1, ('Table 4 Full data'!$A$5:'Table 4 Full data'!$A$292 = $A38)*('Table 4 Full data'!$B$5:'Table 4 Full data'!$B$292 = $B$5),'Table 4 Full data'!C$5:'Table 4 Full data'!C$292)</f>
        <v>655</v>
      </c>
      <c r="C38" s="15">
        <f>_xlfn.XLOOKUP(1, ('Table 4 Full data'!$A$5:'Table 4 Full data'!$A$292 = $A38)*('Table 4 Full data'!$B$5:'Table 4 Full data'!$B$292 = $B$5),'Table 4 Full data'!D$5:'Table 4 Full data'!D$292)</f>
        <v>0.02</v>
      </c>
      <c r="D38" s="11">
        <f>_xlfn.XLOOKUP(1, ('Table 4 Full data'!$A$5:'Table 4 Full data'!$A$292 = $A38)*('Table 4 Full data'!$B$5:'Table 4 Full data'!$B$292 = $B$5),'Table 4 Full data'!E$5:'Table 4 Full data'!E$292)</f>
        <v>630</v>
      </c>
      <c r="E38" s="11">
        <f>_xlfn.XLOOKUP(1, ('Table 4 Full data'!$A$5:'Table 4 Full data'!$A$292 = $A38)*('Table 4 Full data'!$B$5:'Table 4 Full data'!$B$292 = $B$5),'Table 4 Full data'!F$5:'Table 4 Full data'!F$292)</f>
        <v>390</v>
      </c>
      <c r="F38" s="11">
        <f>_xlfn.XLOOKUP(1, ('Table 4 Full data'!$A$5:'Table 4 Full data'!$A$292 = $A38)*('Table 4 Full data'!$B$5:'Table 4 Full data'!$B$292 = $B$5),'Table 4 Full data'!G$5:'Table 4 Full data'!G$292)</f>
        <v>230</v>
      </c>
      <c r="G38" s="11">
        <f>_xlfn.XLOOKUP(1, ('Table 4 Full data'!$A$5:'Table 4 Full data'!$A$292 = $A38)*('Table 4 Full data'!$B$5:'Table 4 Full data'!$B$292 = $B$5),'Table 4 Full data'!H$5:'Table 4 Full data'!H$292)</f>
        <v>10</v>
      </c>
      <c r="H38" s="15">
        <f>_xlfn.XLOOKUP(1, ('Table 4 Full data'!$A$5:'Table 4 Full data'!$A$292 = $A38)*('Table 4 Full data'!$B$5:'Table 4 Full data'!$B$292 = $B$5),'Table 4 Full data'!I$5:'Table 4 Full data'!I$292)</f>
        <v>0.62</v>
      </c>
      <c r="I38" s="15">
        <f>_xlfn.XLOOKUP(1, ('Table 4 Full data'!$A$5:'Table 4 Full data'!$A$292 = $A38)*('Table 4 Full data'!$B$5:'Table 4 Full data'!$B$292 = $B$5),'Table 4 Full data'!J$5:'Table 4 Full data'!J$292)</f>
        <v>0.37</v>
      </c>
      <c r="J38" s="15">
        <f>_xlfn.XLOOKUP(1, ('Table 4 Full data'!$A$5:'Table 4 Full data'!$A$292 = $A38)*('Table 4 Full data'!$B$5:'Table 4 Full data'!$B$292 = $B$5),'Table 4 Full data'!K$5:'Table 4 Full data'!K$292)</f>
        <v>0.01</v>
      </c>
    </row>
    <row r="39" spans="1:10" x14ac:dyDescent="0.35">
      <c r="A39" t="s">
        <v>301</v>
      </c>
      <c r="B39" s="11">
        <f>_xlfn.XLOOKUP(1, ('Table 4 Full data'!$A$5:'Table 4 Full data'!$A$292 = $A39)*('Table 4 Full data'!$B$5:'Table 4 Full data'!$B$292 = $B$5),'Table 4 Full data'!C$5:'Table 4 Full data'!C$292)</f>
        <v>1160</v>
      </c>
      <c r="C39" s="15">
        <f>_xlfn.XLOOKUP(1, ('Table 4 Full data'!$A$5:'Table 4 Full data'!$A$292 = $A39)*('Table 4 Full data'!$B$5:'Table 4 Full data'!$B$292 = $B$5),'Table 4 Full data'!D$5:'Table 4 Full data'!D$292)</f>
        <v>0.04</v>
      </c>
      <c r="D39" s="11">
        <f>_xlfn.XLOOKUP(1, ('Table 4 Full data'!$A$5:'Table 4 Full data'!$A$292 = $A39)*('Table 4 Full data'!$B$5:'Table 4 Full data'!$B$292 = $B$5),'Table 4 Full data'!E$5:'Table 4 Full data'!E$292)</f>
        <v>1125</v>
      </c>
      <c r="E39" s="11">
        <f>_xlfn.XLOOKUP(1, ('Table 4 Full data'!$A$5:'Table 4 Full data'!$A$292 = $A39)*('Table 4 Full data'!$B$5:'Table 4 Full data'!$B$292 = $B$5),'Table 4 Full data'!F$5:'Table 4 Full data'!F$292)</f>
        <v>775</v>
      </c>
      <c r="F39" s="11">
        <f>_xlfn.XLOOKUP(1, ('Table 4 Full data'!$A$5:'Table 4 Full data'!$A$292 = $A39)*('Table 4 Full data'!$B$5:'Table 4 Full data'!$B$292 = $B$5),'Table 4 Full data'!G$5:'Table 4 Full data'!G$292)</f>
        <v>340</v>
      </c>
      <c r="G39" s="11">
        <f>_xlfn.XLOOKUP(1, ('Table 4 Full data'!$A$5:'Table 4 Full data'!$A$292 = $A39)*('Table 4 Full data'!$B$5:'Table 4 Full data'!$B$292 = $B$5),'Table 4 Full data'!H$5:'Table 4 Full data'!H$292)</f>
        <v>15</v>
      </c>
      <c r="H39" s="15">
        <f>_xlfn.XLOOKUP(1, ('Table 4 Full data'!$A$5:'Table 4 Full data'!$A$292 = $A39)*('Table 4 Full data'!$B$5:'Table 4 Full data'!$B$292 = $B$5),'Table 4 Full data'!I$5:'Table 4 Full data'!I$292)</f>
        <v>0.69</v>
      </c>
      <c r="I39" s="15">
        <f>_xlfn.XLOOKUP(1, ('Table 4 Full data'!$A$5:'Table 4 Full data'!$A$292 = $A39)*('Table 4 Full data'!$B$5:'Table 4 Full data'!$B$292 = $B$5),'Table 4 Full data'!J$5:'Table 4 Full data'!J$292)</f>
        <v>0.3</v>
      </c>
      <c r="J39" s="15">
        <f>_xlfn.XLOOKUP(1, ('Table 4 Full data'!$A$5:'Table 4 Full data'!$A$292 = $A39)*('Table 4 Full data'!$B$5:'Table 4 Full data'!$B$292 = $B$5),'Table 4 Full data'!K$5:'Table 4 Full data'!K$292)</f>
        <v>0.01</v>
      </c>
    </row>
    <row r="40" spans="1:10" x14ac:dyDescent="0.35">
      <c r="A40" t="s">
        <v>302</v>
      </c>
      <c r="B40" s="11">
        <f>_xlfn.XLOOKUP(1, ('Table 4 Full data'!$A$5:'Table 4 Full data'!$A$292 = $A40)*('Table 4 Full data'!$B$5:'Table 4 Full data'!$B$292 = $B$5),'Table 4 Full data'!C$5:'Table 4 Full data'!C$292)</f>
        <v>10</v>
      </c>
      <c r="C40" s="15">
        <f>_xlfn.XLOOKUP(1, ('Table 4 Full data'!$A$5:'Table 4 Full data'!$A$292 = $A40)*('Table 4 Full data'!$B$5:'Table 4 Full data'!$B$292 = $B$5),'Table 4 Full data'!D$5:'Table 4 Full data'!D$292)</f>
        <v>0</v>
      </c>
      <c r="D40" s="11">
        <f>_xlfn.XLOOKUP(1, ('Table 4 Full data'!$A$5:'Table 4 Full data'!$A$292 = $A40)*('Table 4 Full data'!$B$5:'Table 4 Full data'!$B$292 = $B$5),'Table 4 Full data'!E$5:'Table 4 Full data'!E$292)</f>
        <v>10</v>
      </c>
      <c r="E40" s="11">
        <f>_xlfn.XLOOKUP(1, ('Table 4 Full data'!$A$5:'Table 4 Full data'!$A$292 = $A40)*('Table 4 Full data'!$B$5:'Table 4 Full data'!$B$292 = $B$5),'Table 4 Full data'!F$5:'Table 4 Full data'!F$292)</f>
        <v>5</v>
      </c>
      <c r="F40" s="11">
        <f>_xlfn.XLOOKUP(1, ('Table 4 Full data'!$A$5:'Table 4 Full data'!$A$292 = $A40)*('Table 4 Full data'!$B$5:'Table 4 Full data'!$B$292 = $B$5),'Table 4 Full data'!G$5:'Table 4 Full data'!G$292)</f>
        <v>5</v>
      </c>
      <c r="G40" s="11" t="str">
        <f>_xlfn.XLOOKUP(1, ('Table 4 Full data'!$A$5:'Table 4 Full data'!$A$292 = $A40)*('Table 4 Full data'!$B$5:'Table 4 Full data'!$B$292 = $B$5),'Table 4 Full data'!H$5:'Table 4 Full data'!H$292)</f>
        <v>[c]</v>
      </c>
      <c r="H40" s="15">
        <f>_xlfn.XLOOKUP(1, ('Table 4 Full data'!$A$5:'Table 4 Full data'!$A$292 = $A40)*('Table 4 Full data'!$B$5:'Table 4 Full data'!$B$292 = $B$5),'Table 4 Full data'!I$5:'Table 4 Full data'!I$292)</f>
        <v>0.38</v>
      </c>
      <c r="I40" s="15" t="str">
        <f>_xlfn.XLOOKUP(1, ('Table 4 Full data'!$A$5:'Table 4 Full data'!$A$292 = $A40)*('Table 4 Full data'!$B$5:'Table 4 Full data'!$B$292 = $B$5),'Table 4 Full data'!J$5:'Table 4 Full data'!J$292)</f>
        <v>[c]</v>
      </c>
      <c r="J40" s="15" t="str">
        <f>_xlfn.XLOOKUP(1, ('Table 4 Full data'!$A$5:'Table 4 Full data'!$A$292 = $A40)*('Table 4 Full data'!$B$5:'Table 4 Full data'!$B$292 = $B$5),'Table 4 Full data'!K$5:'Table 4 Full data'!K$292)</f>
        <v>[c]</v>
      </c>
    </row>
    <row r="41" spans="1:10" x14ac:dyDescent="0.35">
      <c r="A41" t="s">
        <v>303</v>
      </c>
      <c r="B41" s="11">
        <f>_xlfn.XLOOKUP(1, ('Table 4 Full data'!$A$5:'Table 4 Full data'!$A$292 = $A41)*('Table 4 Full data'!$B$5:'Table 4 Full data'!$B$292 = $B$5),'Table 4 Full data'!C$5:'Table 4 Full data'!C$292)</f>
        <v>40</v>
      </c>
      <c r="C41" s="15">
        <f>_xlfn.XLOOKUP(1, ('Table 4 Full data'!$A$5:'Table 4 Full data'!$A$292 = $A41)*('Table 4 Full data'!$B$5:'Table 4 Full data'!$B$292 = $B$5),'Table 4 Full data'!D$5:'Table 4 Full data'!D$292)</f>
        <v>0</v>
      </c>
      <c r="D41" s="11">
        <f>_xlfn.XLOOKUP(1, ('Table 4 Full data'!$A$5:'Table 4 Full data'!$A$292 = $A41)*('Table 4 Full data'!$B$5:'Table 4 Full data'!$B$292 = $B$5),'Table 4 Full data'!E$5:'Table 4 Full data'!E$292)</f>
        <v>40</v>
      </c>
      <c r="E41" s="11">
        <f>_xlfn.XLOOKUP(1, ('Table 4 Full data'!$A$5:'Table 4 Full data'!$A$292 = $A41)*('Table 4 Full data'!$B$5:'Table 4 Full data'!$B$292 = $B$5),'Table 4 Full data'!F$5:'Table 4 Full data'!F$292)</f>
        <v>15</v>
      </c>
      <c r="F41" s="11">
        <f>_xlfn.XLOOKUP(1, ('Table 4 Full data'!$A$5:'Table 4 Full data'!$A$292 = $A41)*('Table 4 Full data'!$B$5:'Table 4 Full data'!$B$292 = $B$5),'Table 4 Full data'!G$5:'Table 4 Full data'!G$292)</f>
        <v>20</v>
      </c>
      <c r="G41" s="11" t="str">
        <f>_xlfn.XLOOKUP(1, ('Table 4 Full data'!$A$5:'Table 4 Full data'!$A$292 = $A41)*('Table 4 Full data'!$B$5:'Table 4 Full data'!$B$292 = $B$5),'Table 4 Full data'!H$5:'Table 4 Full data'!H$292)</f>
        <v>[c]</v>
      </c>
      <c r="H41" s="15" t="str">
        <f>_xlfn.XLOOKUP(1, ('Table 4 Full data'!$A$5:'Table 4 Full data'!$A$292 = $A41)*('Table 4 Full data'!$B$5:'Table 4 Full data'!$B$292 = $B$5),'Table 4 Full data'!I$5:'Table 4 Full data'!I$292)</f>
        <v>[c]</v>
      </c>
      <c r="I41" s="15">
        <f>_xlfn.XLOOKUP(1, ('Table 4 Full data'!$A$5:'Table 4 Full data'!$A$292 = $A41)*('Table 4 Full data'!$B$5:'Table 4 Full data'!$B$292 = $B$5),'Table 4 Full data'!J$5:'Table 4 Full data'!J$292)</f>
        <v>0.54</v>
      </c>
      <c r="J41" s="15" t="str">
        <f>_xlfn.XLOOKUP(1, ('Table 4 Full data'!$A$5:'Table 4 Full data'!$A$292 = $A41)*('Table 4 Full data'!$B$5:'Table 4 Full data'!$B$292 = $B$5),'Table 4 Full data'!K$5:'Table 4 Full data'!K$292)</f>
        <v>[c]</v>
      </c>
    </row>
    <row r="42" spans="1:10" x14ac:dyDescent="0.35">
      <c r="A42" t="s">
        <v>304</v>
      </c>
      <c r="B42" s="11">
        <f>_xlfn.XLOOKUP(1, ('Table 4 Full data'!$A$5:'Table 4 Full data'!$A$292 = $A42)*('Table 4 Full data'!$B$5:'Table 4 Full data'!$B$292 = $B$5),'Table 4 Full data'!C$5:'Table 4 Full data'!C$292)</f>
        <v>110</v>
      </c>
      <c r="C42" s="15">
        <f>_xlfn.XLOOKUP(1, ('Table 4 Full data'!$A$5:'Table 4 Full data'!$A$292 = $A42)*('Table 4 Full data'!$B$5:'Table 4 Full data'!$B$292 = $B$5),'Table 4 Full data'!D$5:'Table 4 Full data'!D$292)</f>
        <v>0</v>
      </c>
      <c r="D42" s="11">
        <f>_xlfn.XLOOKUP(1, ('Table 4 Full data'!$A$5:'Table 4 Full data'!$A$292 = $A42)*('Table 4 Full data'!$B$5:'Table 4 Full data'!$B$292 = $B$5),'Table 4 Full data'!E$5:'Table 4 Full data'!E$292)</f>
        <v>30</v>
      </c>
      <c r="E42" s="11" t="str">
        <f>_xlfn.XLOOKUP(1, ('Table 4 Full data'!$A$5:'Table 4 Full data'!$A$292 = $A42)*('Table 4 Full data'!$B$5:'Table 4 Full data'!$B$292 = $B$5),'Table 4 Full data'!F$5:'Table 4 Full data'!F$292)</f>
        <v>[c]</v>
      </c>
      <c r="F42" s="11">
        <f>_xlfn.XLOOKUP(1, ('Table 4 Full data'!$A$5:'Table 4 Full data'!$A$292 = $A42)*('Table 4 Full data'!$B$5:'Table 4 Full data'!$B$292 = $B$5),'Table 4 Full data'!G$5:'Table 4 Full data'!G$292)</f>
        <v>0</v>
      </c>
      <c r="G42" s="11">
        <f>_xlfn.XLOOKUP(1, ('Table 4 Full data'!$A$5:'Table 4 Full data'!$A$292 = $A42)*('Table 4 Full data'!$B$5:'Table 4 Full data'!$B$292 = $B$5),'Table 4 Full data'!H$5:'Table 4 Full data'!H$292)</f>
        <v>25</v>
      </c>
      <c r="H42" s="15" t="str">
        <f>_xlfn.XLOOKUP(1, ('Table 4 Full data'!$A$5:'Table 4 Full data'!$A$292 = $A42)*('Table 4 Full data'!$B$5:'Table 4 Full data'!$B$292 = $B$5),'Table 4 Full data'!I$5:'Table 4 Full data'!I$292)</f>
        <v>[c]</v>
      </c>
      <c r="I42" s="15">
        <f>_xlfn.XLOOKUP(1, ('Table 4 Full data'!$A$5:'Table 4 Full data'!$A$292 = $A42)*('Table 4 Full data'!$B$5:'Table 4 Full data'!$B$292 = $B$5),'Table 4 Full data'!J$5:'Table 4 Full data'!J$292)</f>
        <v>0</v>
      </c>
      <c r="J42" s="15" t="str">
        <f>_xlfn.XLOOKUP(1, ('Table 4 Full data'!$A$5:'Table 4 Full data'!$A$292 = $A42)*('Table 4 Full data'!$B$5:'Table 4 Full data'!$B$292 = $B$5),'Table 4 Full data'!K$5:'Table 4 Full data'!K$292)</f>
        <v>[c]</v>
      </c>
    </row>
  </sheetData>
  <pageMargins left="0.7" right="0.7" top="0.75" bottom="0.75" header="0.3" footer="0.3"/>
  <pageSetup paperSize="9" orientation="portrait" horizontalDpi="300" verticalDpi="30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'Financial year lookup'!A3:A10</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
  <sheetViews>
    <sheetView workbookViewId="0"/>
  </sheetViews>
  <sheetFormatPr defaultColWidth="10.6640625" defaultRowHeight="15.5" x14ac:dyDescent="0.35"/>
  <cols>
    <col min="1" max="1" width="25.6640625" customWidth="1"/>
    <col min="2" max="10" width="16.6640625" customWidth="1"/>
  </cols>
  <sheetData>
    <row r="1" spans="1:10" ht="21" x14ac:dyDescent="0.5">
      <c r="A1" s="1" t="s">
        <v>7</v>
      </c>
    </row>
    <row r="2" spans="1:10" x14ac:dyDescent="0.35">
      <c r="A2" t="s">
        <v>49</v>
      </c>
    </row>
    <row r="3" spans="1:10" x14ac:dyDescent="0.35">
      <c r="A3" t="s">
        <v>42</v>
      </c>
    </row>
    <row r="4" spans="1:10" ht="70" customHeight="1" x14ac:dyDescent="0.35">
      <c r="A4" s="2" t="s">
        <v>305</v>
      </c>
      <c r="B4" s="2" t="s">
        <v>167</v>
      </c>
      <c r="C4" s="2" t="s">
        <v>168</v>
      </c>
      <c r="D4" s="2" t="s">
        <v>169</v>
      </c>
      <c r="E4" s="2" t="s">
        <v>170</v>
      </c>
      <c r="F4" s="2" t="s">
        <v>171</v>
      </c>
      <c r="G4" s="2" t="s">
        <v>172</v>
      </c>
      <c r="H4" s="2" t="s">
        <v>173</v>
      </c>
      <c r="I4" s="2" t="s">
        <v>174</v>
      </c>
      <c r="J4" s="2" t="s">
        <v>175</v>
      </c>
    </row>
    <row r="5" spans="1:10" x14ac:dyDescent="0.35">
      <c r="A5" s="7" t="s">
        <v>176</v>
      </c>
      <c r="B5" s="10">
        <v>28960</v>
      </c>
      <c r="C5" s="14">
        <v>1</v>
      </c>
      <c r="D5" s="10">
        <v>28085</v>
      </c>
      <c r="E5" s="10">
        <v>18995</v>
      </c>
      <c r="F5" s="10">
        <v>8630</v>
      </c>
      <c r="G5" s="10">
        <v>460</v>
      </c>
      <c r="H5" s="14">
        <v>0.68</v>
      </c>
      <c r="I5" s="14">
        <v>0.31</v>
      </c>
      <c r="J5" s="14">
        <v>0.02</v>
      </c>
    </row>
    <row r="6" spans="1:10" x14ac:dyDescent="0.35">
      <c r="A6" t="s">
        <v>306</v>
      </c>
      <c r="B6" s="11">
        <v>28540</v>
      </c>
      <c r="C6" s="15">
        <v>0.99</v>
      </c>
      <c r="D6" s="11">
        <v>27690</v>
      </c>
      <c r="E6" s="11">
        <v>18885</v>
      </c>
      <c r="F6" s="11">
        <v>8595</v>
      </c>
      <c r="G6" s="11">
        <v>205</v>
      </c>
      <c r="H6" s="15">
        <v>0.68</v>
      </c>
      <c r="I6" s="15">
        <v>0.31</v>
      </c>
      <c r="J6" s="15">
        <v>0.01</v>
      </c>
    </row>
    <row r="7" spans="1:10" x14ac:dyDescent="0.35">
      <c r="A7" t="s">
        <v>307</v>
      </c>
      <c r="B7" s="11">
        <v>125</v>
      </c>
      <c r="C7" s="15">
        <v>0</v>
      </c>
      <c r="D7" s="11">
        <v>120</v>
      </c>
      <c r="E7" s="11">
        <v>95</v>
      </c>
      <c r="F7" s="11">
        <v>25</v>
      </c>
      <c r="G7" s="11" t="s">
        <v>357</v>
      </c>
      <c r="H7" s="15">
        <v>0.78</v>
      </c>
      <c r="I7" s="11" t="s">
        <v>357</v>
      </c>
      <c r="J7" s="11" t="s">
        <v>357</v>
      </c>
    </row>
    <row r="8" spans="1:10" x14ac:dyDescent="0.35">
      <c r="A8" t="s">
        <v>308</v>
      </c>
      <c r="B8" s="11">
        <v>15</v>
      </c>
      <c r="C8" s="15">
        <v>0</v>
      </c>
      <c r="D8" s="11">
        <v>15</v>
      </c>
      <c r="E8" s="11">
        <v>10</v>
      </c>
      <c r="F8" s="11">
        <v>5</v>
      </c>
      <c r="G8" s="11">
        <v>0</v>
      </c>
      <c r="H8" s="15">
        <v>0.69</v>
      </c>
      <c r="I8" s="15">
        <v>0.31</v>
      </c>
      <c r="J8" s="15">
        <v>0</v>
      </c>
    </row>
    <row r="9" spans="1:10" x14ac:dyDescent="0.35">
      <c r="A9" t="s">
        <v>309</v>
      </c>
      <c r="B9" s="11">
        <v>275</v>
      </c>
      <c r="C9" s="15">
        <v>0.01</v>
      </c>
      <c r="D9" s="11">
        <v>255</v>
      </c>
      <c r="E9" s="11">
        <v>0</v>
      </c>
      <c r="F9" s="11" t="s">
        <v>357</v>
      </c>
      <c r="G9" s="11">
        <v>255</v>
      </c>
      <c r="H9" s="15">
        <v>0</v>
      </c>
      <c r="I9" s="11" t="s">
        <v>357</v>
      </c>
      <c r="J9" s="11" t="s">
        <v>357</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85"/>
  <sheetViews>
    <sheetView workbookViewId="0"/>
  </sheetViews>
  <sheetFormatPr defaultColWidth="10.6640625" defaultRowHeight="15.5" x14ac:dyDescent="0.35"/>
  <cols>
    <col min="1" max="1" width="40.6640625" customWidth="1"/>
    <col min="2" max="13" width="16.6640625" customWidth="1"/>
  </cols>
  <sheetData>
    <row r="1" spans="1:13" ht="21" x14ac:dyDescent="0.5">
      <c r="A1" s="1" t="s">
        <v>8</v>
      </c>
    </row>
    <row r="2" spans="1:13" x14ac:dyDescent="0.35">
      <c r="A2" t="s">
        <v>50</v>
      </c>
    </row>
    <row r="3" spans="1:13" x14ac:dyDescent="0.35">
      <c r="A3" t="s">
        <v>42</v>
      </c>
    </row>
    <row r="4" spans="1:13" ht="80" customHeight="1" x14ac:dyDescent="0.35">
      <c r="A4" s="2" t="s">
        <v>310</v>
      </c>
      <c r="B4" s="2" t="s">
        <v>169</v>
      </c>
      <c r="C4" s="2" t="s">
        <v>311</v>
      </c>
      <c r="D4" s="2" t="s">
        <v>312</v>
      </c>
      <c r="E4" s="2" t="s">
        <v>313</v>
      </c>
      <c r="F4" s="2" t="s">
        <v>314</v>
      </c>
      <c r="G4" s="2" t="s">
        <v>315</v>
      </c>
      <c r="H4" s="2" t="s">
        <v>316</v>
      </c>
      <c r="I4" s="2" t="s">
        <v>317</v>
      </c>
      <c r="J4" s="2" t="s">
        <v>318</v>
      </c>
      <c r="K4" s="2" t="s">
        <v>319</v>
      </c>
      <c r="L4" s="2" t="s">
        <v>320</v>
      </c>
      <c r="M4" s="2" t="s">
        <v>321</v>
      </c>
    </row>
    <row r="5" spans="1:13" x14ac:dyDescent="0.35">
      <c r="A5" s="7" t="s">
        <v>176</v>
      </c>
      <c r="B5" s="10">
        <v>27305</v>
      </c>
      <c r="C5" s="10">
        <v>160</v>
      </c>
      <c r="D5" s="10">
        <v>2905</v>
      </c>
      <c r="E5" s="10">
        <v>4460</v>
      </c>
      <c r="F5" s="10">
        <v>4460</v>
      </c>
      <c r="G5" s="10">
        <v>3440</v>
      </c>
      <c r="H5" s="10">
        <v>2895</v>
      </c>
      <c r="I5" s="10">
        <v>2290</v>
      </c>
      <c r="J5" s="10">
        <v>1570</v>
      </c>
      <c r="K5" s="10">
        <v>1085</v>
      </c>
      <c r="L5" s="10">
        <v>4035</v>
      </c>
      <c r="M5" s="10">
        <v>18</v>
      </c>
    </row>
    <row r="6" spans="1:13" x14ac:dyDescent="0.35">
      <c r="A6" t="s">
        <v>177</v>
      </c>
      <c r="B6" s="11">
        <v>25</v>
      </c>
      <c r="C6" s="11">
        <v>5</v>
      </c>
      <c r="D6" s="11">
        <v>10</v>
      </c>
      <c r="E6" s="11">
        <v>10</v>
      </c>
      <c r="F6" s="11">
        <v>0</v>
      </c>
      <c r="G6" s="11">
        <v>0</v>
      </c>
      <c r="H6" s="11">
        <v>0</v>
      </c>
      <c r="I6" s="11">
        <v>0</v>
      </c>
      <c r="J6" s="11">
        <v>0</v>
      </c>
      <c r="K6" s="11">
        <v>0</v>
      </c>
      <c r="L6" s="11">
        <v>0</v>
      </c>
      <c r="M6" s="11">
        <v>4</v>
      </c>
    </row>
    <row r="7" spans="1:13" x14ac:dyDescent="0.35">
      <c r="A7" t="s">
        <v>178</v>
      </c>
      <c r="B7" s="11">
        <v>345</v>
      </c>
      <c r="C7" s="11">
        <v>5</v>
      </c>
      <c r="D7" s="11">
        <v>20</v>
      </c>
      <c r="E7" s="11">
        <v>110</v>
      </c>
      <c r="F7" s="11">
        <v>115</v>
      </c>
      <c r="G7" s="11">
        <v>60</v>
      </c>
      <c r="H7" s="11">
        <v>30</v>
      </c>
      <c r="I7" s="11">
        <v>10</v>
      </c>
      <c r="J7" s="11">
        <v>0</v>
      </c>
      <c r="K7" s="11">
        <v>0</v>
      </c>
      <c r="L7" s="11">
        <v>0</v>
      </c>
      <c r="M7" s="11">
        <v>12</v>
      </c>
    </row>
    <row r="8" spans="1:13" x14ac:dyDescent="0.35">
      <c r="A8" t="s">
        <v>179</v>
      </c>
      <c r="B8" s="11">
        <v>310</v>
      </c>
      <c r="C8" s="11">
        <v>10</v>
      </c>
      <c r="D8" s="11">
        <v>25</v>
      </c>
      <c r="E8" s="11">
        <v>50</v>
      </c>
      <c r="F8" s="11">
        <v>75</v>
      </c>
      <c r="G8" s="11">
        <v>50</v>
      </c>
      <c r="H8" s="11">
        <v>45</v>
      </c>
      <c r="I8" s="11">
        <v>20</v>
      </c>
      <c r="J8" s="11">
        <v>15</v>
      </c>
      <c r="K8" s="11">
        <v>10</v>
      </c>
      <c r="L8" s="11">
        <v>10</v>
      </c>
      <c r="M8" s="11">
        <v>14</v>
      </c>
    </row>
    <row r="9" spans="1:13" x14ac:dyDescent="0.35">
      <c r="A9" t="s">
        <v>180</v>
      </c>
      <c r="B9" s="11">
        <v>290</v>
      </c>
      <c r="C9" s="11">
        <v>10</v>
      </c>
      <c r="D9" s="11">
        <v>30</v>
      </c>
      <c r="E9" s="11">
        <v>40</v>
      </c>
      <c r="F9" s="11">
        <v>55</v>
      </c>
      <c r="G9" s="11">
        <v>55</v>
      </c>
      <c r="H9" s="11">
        <v>30</v>
      </c>
      <c r="I9" s="11">
        <v>20</v>
      </c>
      <c r="J9" s="11">
        <v>15</v>
      </c>
      <c r="K9" s="11">
        <v>10</v>
      </c>
      <c r="L9" s="11">
        <v>25</v>
      </c>
      <c r="M9" s="11">
        <v>17</v>
      </c>
    </row>
    <row r="10" spans="1:13" x14ac:dyDescent="0.35">
      <c r="A10" t="s">
        <v>181</v>
      </c>
      <c r="B10" s="11">
        <v>230</v>
      </c>
      <c r="C10" s="11">
        <v>10</v>
      </c>
      <c r="D10" s="11">
        <v>15</v>
      </c>
      <c r="E10" s="11">
        <v>40</v>
      </c>
      <c r="F10" s="11">
        <v>45</v>
      </c>
      <c r="G10" s="11">
        <v>45</v>
      </c>
      <c r="H10" s="11">
        <v>15</v>
      </c>
      <c r="I10" s="11">
        <v>10</v>
      </c>
      <c r="J10" s="11">
        <v>10</v>
      </c>
      <c r="K10" s="11">
        <v>5</v>
      </c>
      <c r="L10" s="11">
        <v>40</v>
      </c>
      <c r="M10" s="11">
        <v>16</v>
      </c>
    </row>
    <row r="11" spans="1:13" x14ac:dyDescent="0.35">
      <c r="A11" t="s">
        <v>182</v>
      </c>
      <c r="B11" s="11">
        <v>205</v>
      </c>
      <c r="C11" s="11">
        <v>5</v>
      </c>
      <c r="D11" s="11">
        <v>10</v>
      </c>
      <c r="E11" s="11">
        <v>20</v>
      </c>
      <c r="F11" s="11">
        <v>35</v>
      </c>
      <c r="G11" s="11">
        <v>30</v>
      </c>
      <c r="H11" s="11">
        <v>15</v>
      </c>
      <c r="I11" s="11">
        <v>10</v>
      </c>
      <c r="J11" s="11">
        <v>10</v>
      </c>
      <c r="K11" s="11">
        <v>10</v>
      </c>
      <c r="L11" s="11">
        <v>60</v>
      </c>
      <c r="M11" s="11">
        <v>21</v>
      </c>
    </row>
    <row r="12" spans="1:13" x14ac:dyDescent="0.35">
      <c r="A12" t="s">
        <v>183</v>
      </c>
      <c r="B12" s="11">
        <v>150</v>
      </c>
      <c r="C12" s="11">
        <v>10</v>
      </c>
      <c r="D12" s="11">
        <v>35</v>
      </c>
      <c r="E12" s="11">
        <v>25</v>
      </c>
      <c r="F12" s="11">
        <v>20</v>
      </c>
      <c r="G12" s="11">
        <v>10</v>
      </c>
      <c r="H12" s="11">
        <v>15</v>
      </c>
      <c r="I12" s="11">
        <v>10</v>
      </c>
      <c r="J12" s="11">
        <v>5</v>
      </c>
      <c r="K12" s="11" t="s">
        <v>357</v>
      </c>
      <c r="L12" s="11">
        <v>20</v>
      </c>
      <c r="M12" s="11">
        <v>11</v>
      </c>
    </row>
    <row r="13" spans="1:13" x14ac:dyDescent="0.35">
      <c r="A13" t="s">
        <v>184</v>
      </c>
      <c r="B13" s="11">
        <v>240</v>
      </c>
      <c r="C13" s="11">
        <v>5</v>
      </c>
      <c r="D13" s="11">
        <v>30</v>
      </c>
      <c r="E13" s="11">
        <v>35</v>
      </c>
      <c r="F13" s="11">
        <v>20</v>
      </c>
      <c r="G13" s="11">
        <v>15</v>
      </c>
      <c r="H13" s="11">
        <v>5</v>
      </c>
      <c r="I13" s="11">
        <v>10</v>
      </c>
      <c r="J13" s="11" t="s">
        <v>357</v>
      </c>
      <c r="K13" s="11" t="s">
        <v>357</v>
      </c>
      <c r="L13" s="11">
        <v>120</v>
      </c>
      <c r="M13" s="11">
        <v>38</v>
      </c>
    </row>
    <row r="14" spans="1:13" x14ac:dyDescent="0.35">
      <c r="A14" t="s">
        <v>185</v>
      </c>
      <c r="B14" s="11">
        <v>305</v>
      </c>
      <c r="C14" s="11">
        <v>5</v>
      </c>
      <c r="D14" s="11">
        <v>50</v>
      </c>
      <c r="E14" s="11">
        <v>50</v>
      </c>
      <c r="F14" s="11">
        <v>35</v>
      </c>
      <c r="G14" s="11">
        <v>10</v>
      </c>
      <c r="H14" s="11">
        <v>10</v>
      </c>
      <c r="I14" s="11">
        <v>5</v>
      </c>
      <c r="J14" s="11">
        <v>5</v>
      </c>
      <c r="K14" s="11">
        <v>5</v>
      </c>
      <c r="L14" s="11">
        <v>135</v>
      </c>
      <c r="M14" s="11">
        <v>24</v>
      </c>
    </row>
    <row r="15" spans="1:13" x14ac:dyDescent="0.35">
      <c r="A15" t="s">
        <v>186</v>
      </c>
      <c r="B15" s="11">
        <v>190</v>
      </c>
      <c r="C15" s="11" t="s">
        <v>357</v>
      </c>
      <c r="D15" s="11">
        <v>20</v>
      </c>
      <c r="E15" s="11">
        <v>35</v>
      </c>
      <c r="F15" s="11">
        <v>30</v>
      </c>
      <c r="G15" s="11">
        <v>20</v>
      </c>
      <c r="H15" s="11">
        <v>15</v>
      </c>
      <c r="I15" s="11">
        <v>5</v>
      </c>
      <c r="J15" s="11">
        <v>5</v>
      </c>
      <c r="K15" s="11">
        <v>10</v>
      </c>
      <c r="L15" s="11">
        <v>45</v>
      </c>
      <c r="M15" s="11">
        <v>17</v>
      </c>
    </row>
    <row r="16" spans="1:13" x14ac:dyDescent="0.35">
      <c r="A16" t="s">
        <v>187</v>
      </c>
      <c r="B16" s="11">
        <v>120</v>
      </c>
      <c r="C16" s="11">
        <v>0</v>
      </c>
      <c r="D16" s="11">
        <v>20</v>
      </c>
      <c r="E16" s="11">
        <v>35</v>
      </c>
      <c r="F16" s="11">
        <v>20</v>
      </c>
      <c r="G16" s="11">
        <v>15</v>
      </c>
      <c r="H16" s="11" t="s">
        <v>357</v>
      </c>
      <c r="I16" s="11">
        <v>5</v>
      </c>
      <c r="J16" s="11">
        <v>5</v>
      </c>
      <c r="K16" s="11" t="s">
        <v>357</v>
      </c>
      <c r="L16" s="11">
        <v>20</v>
      </c>
      <c r="M16" s="11">
        <v>11</v>
      </c>
    </row>
    <row r="17" spans="1:13" x14ac:dyDescent="0.35">
      <c r="A17" t="s">
        <v>188</v>
      </c>
      <c r="B17" s="11">
        <v>225</v>
      </c>
      <c r="C17" s="11" t="s">
        <v>357</v>
      </c>
      <c r="D17" s="11">
        <v>40</v>
      </c>
      <c r="E17" s="11">
        <v>50</v>
      </c>
      <c r="F17" s="11">
        <v>35</v>
      </c>
      <c r="G17" s="11">
        <v>25</v>
      </c>
      <c r="H17" s="11">
        <v>20</v>
      </c>
      <c r="I17" s="11">
        <v>5</v>
      </c>
      <c r="J17" s="11">
        <v>10</v>
      </c>
      <c r="K17" s="11">
        <v>10</v>
      </c>
      <c r="L17" s="11">
        <v>30</v>
      </c>
      <c r="M17" s="11">
        <v>13</v>
      </c>
    </row>
    <row r="18" spans="1:13" x14ac:dyDescent="0.35">
      <c r="A18" t="s">
        <v>189</v>
      </c>
      <c r="B18" s="11">
        <v>220</v>
      </c>
      <c r="C18" s="11" t="s">
        <v>357</v>
      </c>
      <c r="D18" s="11">
        <v>40</v>
      </c>
      <c r="E18" s="11">
        <v>60</v>
      </c>
      <c r="F18" s="11">
        <v>35</v>
      </c>
      <c r="G18" s="11">
        <v>20</v>
      </c>
      <c r="H18" s="11">
        <v>15</v>
      </c>
      <c r="I18" s="11">
        <v>10</v>
      </c>
      <c r="J18" s="11">
        <v>5</v>
      </c>
      <c r="K18" s="11">
        <v>5</v>
      </c>
      <c r="L18" s="11">
        <v>35</v>
      </c>
      <c r="M18" s="11">
        <v>12</v>
      </c>
    </row>
    <row r="19" spans="1:13" x14ac:dyDescent="0.35">
      <c r="A19" t="s">
        <v>190</v>
      </c>
      <c r="B19" s="11">
        <v>330</v>
      </c>
      <c r="C19" s="11" t="s">
        <v>357</v>
      </c>
      <c r="D19" s="11">
        <v>15</v>
      </c>
      <c r="E19" s="11">
        <v>140</v>
      </c>
      <c r="F19" s="11">
        <v>90</v>
      </c>
      <c r="G19" s="11">
        <v>30</v>
      </c>
      <c r="H19" s="11">
        <v>15</v>
      </c>
      <c r="I19" s="11">
        <v>15</v>
      </c>
      <c r="J19" s="11">
        <v>5</v>
      </c>
      <c r="K19" s="11">
        <v>5</v>
      </c>
      <c r="L19" s="11">
        <v>15</v>
      </c>
      <c r="M19" s="11">
        <v>11</v>
      </c>
    </row>
    <row r="20" spans="1:13" x14ac:dyDescent="0.35">
      <c r="A20" t="s">
        <v>191</v>
      </c>
      <c r="B20" s="11">
        <v>455</v>
      </c>
      <c r="C20" s="11" t="s">
        <v>357</v>
      </c>
      <c r="D20" s="11">
        <v>85</v>
      </c>
      <c r="E20" s="11">
        <v>120</v>
      </c>
      <c r="F20" s="11">
        <v>100</v>
      </c>
      <c r="G20" s="11">
        <v>70</v>
      </c>
      <c r="H20" s="11">
        <v>30</v>
      </c>
      <c r="I20" s="11">
        <v>25</v>
      </c>
      <c r="J20" s="11">
        <v>10</v>
      </c>
      <c r="K20" s="11">
        <v>5</v>
      </c>
      <c r="L20" s="11">
        <v>10</v>
      </c>
      <c r="M20" s="11">
        <v>12</v>
      </c>
    </row>
    <row r="21" spans="1:13" x14ac:dyDescent="0.35">
      <c r="A21" t="s">
        <v>192</v>
      </c>
      <c r="B21" s="11">
        <v>440</v>
      </c>
      <c r="C21" s="11" t="s">
        <v>357</v>
      </c>
      <c r="D21" s="11">
        <v>90</v>
      </c>
      <c r="E21" s="11">
        <v>95</v>
      </c>
      <c r="F21" s="11">
        <v>65</v>
      </c>
      <c r="G21" s="11">
        <v>40</v>
      </c>
      <c r="H21" s="11">
        <v>35</v>
      </c>
      <c r="I21" s="11">
        <v>50</v>
      </c>
      <c r="J21" s="11">
        <v>20</v>
      </c>
      <c r="K21" s="11">
        <v>20</v>
      </c>
      <c r="L21" s="11">
        <v>20</v>
      </c>
      <c r="M21" s="11">
        <v>12</v>
      </c>
    </row>
    <row r="22" spans="1:13" x14ac:dyDescent="0.35">
      <c r="A22" t="s">
        <v>193</v>
      </c>
      <c r="B22" s="11">
        <v>365</v>
      </c>
      <c r="C22" s="11" t="s">
        <v>357</v>
      </c>
      <c r="D22" s="11">
        <v>75</v>
      </c>
      <c r="E22" s="11">
        <v>80</v>
      </c>
      <c r="F22" s="11">
        <v>65</v>
      </c>
      <c r="G22" s="11">
        <v>50</v>
      </c>
      <c r="H22" s="11">
        <v>20</v>
      </c>
      <c r="I22" s="11">
        <v>10</v>
      </c>
      <c r="J22" s="11">
        <v>5</v>
      </c>
      <c r="K22" s="11">
        <v>10</v>
      </c>
      <c r="L22" s="11">
        <v>45</v>
      </c>
      <c r="M22" s="11">
        <v>12</v>
      </c>
    </row>
    <row r="23" spans="1:13" x14ac:dyDescent="0.35">
      <c r="A23" t="s">
        <v>194</v>
      </c>
      <c r="B23" s="11">
        <v>385</v>
      </c>
      <c r="C23" s="11">
        <v>10</v>
      </c>
      <c r="D23" s="11">
        <v>95</v>
      </c>
      <c r="E23" s="11">
        <v>80</v>
      </c>
      <c r="F23" s="11">
        <v>60</v>
      </c>
      <c r="G23" s="11">
        <v>30</v>
      </c>
      <c r="H23" s="11">
        <v>35</v>
      </c>
      <c r="I23" s="11">
        <v>20</v>
      </c>
      <c r="J23" s="11">
        <v>20</v>
      </c>
      <c r="K23" s="11">
        <v>10</v>
      </c>
      <c r="L23" s="11">
        <v>25</v>
      </c>
      <c r="M23" s="11">
        <v>11</v>
      </c>
    </row>
    <row r="24" spans="1:13" x14ac:dyDescent="0.35">
      <c r="A24" t="s">
        <v>195</v>
      </c>
      <c r="B24" s="11">
        <v>270</v>
      </c>
      <c r="C24" s="11">
        <v>0</v>
      </c>
      <c r="D24" s="11">
        <v>80</v>
      </c>
      <c r="E24" s="11">
        <v>65</v>
      </c>
      <c r="F24" s="11">
        <v>45</v>
      </c>
      <c r="G24" s="11">
        <v>30</v>
      </c>
      <c r="H24" s="11">
        <v>20</v>
      </c>
      <c r="I24" s="11">
        <v>10</v>
      </c>
      <c r="J24" s="11">
        <v>5</v>
      </c>
      <c r="K24" s="11" t="s">
        <v>357</v>
      </c>
      <c r="L24" s="11">
        <v>15</v>
      </c>
      <c r="M24" s="11">
        <v>10</v>
      </c>
    </row>
    <row r="25" spans="1:13" x14ac:dyDescent="0.35">
      <c r="A25" t="s">
        <v>196</v>
      </c>
      <c r="B25" s="11">
        <v>205</v>
      </c>
      <c r="C25" s="11" t="s">
        <v>357</v>
      </c>
      <c r="D25" s="11">
        <v>30</v>
      </c>
      <c r="E25" s="11">
        <v>45</v>
      </c>
      <c r="F25" s="11">
        <v>35</v>
      </c>
      <c r="G25" s="11">
        <v>25</v>
      </c>
      <c r="H25" s="11">
        <v>15</v>
      </c>
      <c r="I25" s="11">
        <v>15</v>
      </c>
      <c r="J25" s="11">
        <v>5</v>
      </c>
      <c r="K25" s="11">
        <v>5</v>
      </c>
      <c r="L25" s="11">
        <v>30</v>
      </c>
      <c r="M25" s="11">
        <v>15</v>
      </c>
    </row>
    <row r="26" spans="1:13" x14ac:dyDescent="0.35">
      <c r="A26" t="s">
        <v>197</v>
      </c>
      <c r="B26" s="11">
        <v>265</v>
      </c>
      <c r="C26" s="11" t="s">
        <v>357</v>
      </c>
      <c r="D26" s="11">
        <v>25</v>
      </c>
      <c r="E26" s="11">
        <v>30</v>
      </c>
      <c r="F26" s="11">
        <v>95</v>
      </c>
      <c r="G26" s="11">
        <v>55</v>
      </c>
      <c r="H26" s="11">
        <v>25</v>
      </c>
      <c r="I26" s="11">
        <v>5</v>
      </c>
      <c r="J26" s="11">
        <v>5</v>
      </c>
      <c r="K26" s="11">
        <v>5</v>
      </c>
      <c r="L26" s="11">
        <v>20</v>
      </c>
      <c r="M26" s="11">
        <v>14</v>
      </c>
    </row>
    <row r="27" spans="1:13" x14ac:dyDescent="0.35">
      <c r="A27" t="s">
        <v>198</v>
      </c>
      <c r="B27" s="11">
        <v>255</v>
      </c>
      <c r="C27" s="11" t="s">
        <v>357</v>
      </c>
      <c r="D27" s="11">
        <v>20</v>
      </c>
      <c r="E27" s="11">
        <v>60</v>
      </c>
      <c r="F27" s="11">
        <v>65</v>
      </c>
      <c r="G27" s="11">
        <v>25</v>
      </c>
      <c r="H27" s="11">
        <v>25</v>
      </c>
      <c r="I27" s="11">
        <v>20</v>
      </c>
      <c r="J27" s="11">
        <v>10</v>
      </c>
      <c r="K27" s="11">
        <v>5</v>
      </c>
      <c r="L27" s="11">
        <v>25</v>
      </c>
      <c r="M27" s="11">
        <v>13</v>
      </c>
    </row>
    <row r="28" spans="1:13" x14ac:dyDescent="0.35">
      <c r="A28" t="s">
        <v>199</v>
      </c>
      <c r="B28" s="11">
        <v>340</v>
      </c>
      <c r="C28" s="11">
        <v>5</v>
      </c>
      <c r="D28" s="11">
        <v>75</v>
      </c>
      <c r="E28" s="11">
        <v>65</v>
      </c>
      <c r="F28" s="11">
        <v>45</v>
      </c>
      <c r="G28" s="11">
        <v>45</v>
      </c>
      <c r="H28" s="11">
        <v>45</v>
      </c>
      <c r="I28" s="11">
        <v>10</v>
      </c>
      <c r="J28" s="11">
        <v>5</v>
      </c>
      <c r="K28" s="11">
        <v>5</v>
      </c>
      <c r="L28" s="11">
        <v>40</v>
      </c>
      <c r="M28" s="11">
        <v>14</v>
      </c>
    </row>
    <row r="29" spans="1:13" x14ac:dyDescent="0.35">
      <c r="A29" t="s">
        <v>200</v>
      </c>
      <c r="B29" s="11">
        <v>265</v>
      </c>
      <c r="C29" s="11" t="s">
        <v>357</v>
      </c>
      <c r="D29" s="11">
        <v>45</v>
      </c>
      <c r="E29" s="11">
        <v>60</v>
      </c>
      <c r="F29" s="11">
        <v>30</v>
      </c>
      <c r="G29" s="11">
        <v>40</v>
      </c>
      <c r="H29" s="11">
        <v>25</v>
      </c>
      <c r="I29" s="11">
        <v>15</v>
      </c>
      <c r="J29" s="11">
        <v>5</v>
      </c>
      <c r="K29" s="11">
        <v>10</v>
      </c>
      <c r="L29" s="11">
        <v>35</v>
      </c>
      <c r="M29" s="11">
        <v>15</v>
      </c>
    </row>
    <row r="30" spans="1:13" x14ac:dyDescent="0.35">
      <c r="A30" t="s">
        <v>201</v>
      </c>
      <c r="B30" s="11">
        <v>230</v>
      </c>
      <c r="C30" s="11" t="s">
        <v>357</v>
      </c>
      <c r="D30" s="11" t="s">
        <v>357</v>
      </c>
      <c r="E30" s="11" t="s">
        <v>357</v>
      </c>
      <c r="F30" s="11">
        <v>95</v>
      </c>
      <c r="G30" s="11">
        <v>35</v>
      </c>
      <c r="H30" s="11">
        <v>35</v>
      </c>
      <c r="I30" s="11">
        <v>20</v>
      </c>
      <c r="J30" s="11">
        <v>10</v>
      </c>
      <c r="K30" s="11">
        <v>5</v>
      </c>
      <c r="L30" s="11">
        <v>35</v>
      </c>
      <c r="M30" s="11">
        <v>18</v>
      </c>
    </row>
    <row r="31" spans="1:13" x14ac:dyDescent="0.35">
      <c r="A31" t="s">
        <v>202</v>
      </c>
      <c r="B31" s="11">
        <v>260</v>
      </c>
      <c r="C31" s="11">
        <v>5</v>
      </c>
      <c r="D31" s="11">
        <v>5</v>
      </c>
      <c r="E31" s="11">
        <v>5</v>
      </c>
      <c r="F31" s="11">
        <v>65</v>
      </c>
      <c r="G31" s="11">
        <v>75</v>
      </c>
      <c r="H31" s="11">
        <v>25</v>
      </c>
      <c r="I31" s="11">
        <v>25</v>
      </c>
      <c r="J31" s="11">
        <v>20</v>
      </c>
      <c r="K31" s="11">
        <v>10</v>
      </c>
      <c r="L31" s="11">
        <v>30</v>
      </c>
      <c r="M31" s="11">
        <v>19</v>
      </c>
    </row>
    <row r="32" spans="1:13" x14ac:dyDescent="0.35">
      <c r="A32" t="s">
        <v>203</v>
      </c>
      <c r="B32" s="11">
        <v>275</v>
      </c>
      <c r="C32" s="11">
        <v>0</v>
      </c>
      <c r="D32" s="11">
        <v>5</v>
      </c>
      <c r="E32" s="11">
        <v>5</v>
      </c>
      <c r="F32" s="11" t="s">
        <v>357</v>
      </c>
      <c r="G32" s="11">
        <v>125</v>
      </c>
      <c r="H32" s="11">
        <v>65</v>
      </c>
      <c r="I32" s="11">
        <v>35</v>
      </c>
      <c r="J32" s="11">
        <v>15</v>
      </c>
      <c r="K32" s="11">
        <v>10</v>
      </c>
      <c r="L32" s="11">
        <v>20</v>
      </c>
      <c r="M32" s="11">
        <v>21</v>
      </c>
    </row>
    <row r="33" spans="1:13" x14ac:dyDescent="0.35">
      <c r="A33" t="s">
        <v>204</v>
      </c>
      <c r="B33" s="11">
        <v>470</v>
      </c>
      <c r="C33" s="11" t="s">
        <v>357</v>
      </c>
      <c r="D33" s="11">
        <v>5</v>
      </c>
      <c r="E33" s="11">
        <v>45</v>
      </c>
      <c r="F33" s="11">
        <v>60</v>
      </c>
      <c r="G33" s="11">
        <v>55</v>
      </c>
      <c r="H33" s="11">
        <v>105</v>
      </c>
      <c r="I33" s="11">
        <v>75</v>
      </c>
      <c r="J33" s="11">
        <v>55</v>
      </c>
      <c r="K33" s="11">
        <v>30</v>
      </c>
      <c r="L33" s="11">
        <v>40</v>
      </c>
      <c r="M33" s="11">
        <v>23</v>
      </c>
    </row>
    <row r="34" spans="1:13" x14ac:dyDescent="0.35">
      <c r="A34" t="s">
        <v>205</v>
      </c>
      <c r="B34" s="11">
        <v>405</v>
      </c>
      <c r="C34" s="11" t="s">
        <v>357</v>
      </c>
      <c r="D34" s="11" t="s">
        <v>357</v>
      </c>
      <c r="E34" s="11">
        <v>40</v>
      </c>
      <c r="F34" s="11">
        <v>120</v>
      </c>
      <c r="G34" s="11">
        <v>55</v>
      </c>
      <c r="H34" s="11">
        <v>50</v>
      </c>
      <c r="I34" s="11">
        <v>30</v>
      </c>
      <c r="J34" s="11">
        <v>30</v>
      </c>
      <c r="K34" s="11">
        <v>25</v>
      </c>
      <c r="L34" s="11">
        <v>50</v>
      </c>
      <c r="M34" s="11">
        <v>20</v>
      </c>
    </row>
    <row r="35" spans="1:13" x14ac:dyDescent="0.35">
      <c r="A35" t="s">
        <v>206</v>
      </c>
      <c r="B35" s="11">
        <v>405</v>
      </c>
      <c r="C35" s="11" t="s">
        <v>357</v>
      </c>
      <c r="D35" s="11">
        <v>5</v>
      </c>
      <c r="E35" s="11">
        <v>45</v>
      </c>
      <c r="F35" s="11">
        <v>80</v>
      </c>
      <c r="G35" s="11">
        <v>60</v>
      </c>
      <c r="H35" s="11">
        <v>55</v>
      </c>
      <c r="I35" s="11">
        <v>40</v>
      </c>
      <c r="J35" s="11">
        <v>25</v>
      </c>
      <c r="K35" s="11">
        <v>30</v>
      </c>
      <c r="L35" s="11">
        <v>65</v>
      </c>
      <c r="M35" s="11">
        <v>21</v>
      </c>
    </row>
    <row r="36" spans="1:13" x14ac:dyDescent="0.35">
      <c r="A36" t="s">
        <v>207</v>
      </c>
      <c r="B36" s="11">
        <v>270</v>
      </c>
      <c r="C36" s="11">
        <v>0</v>
      </c>
      <c r="D36" s="11">
        <v>5</v>
      </c>
      <c r="E36" s="11" t="s">
        <v>357</v>
      </c>
      <c r="F36" s="11">
        <v>35</v>
      </c>
      <c r="G36" s="11">
        <v>85</v>
      </c>
      <c r="H36" s="11">
        <v>45</v>
      </c>
      <c r="I36" s="11">
        <v>30</v>
      </c>
      <c r="J36" s="11">
        <v>20</v>
      </c>
      <c r="K36" s="11">
        <v>20</v>
      </c>
      <c r="L36" s="11">
        <v>30</v>
      </c>
      <c r="M36" s="11">
        <v>21</v>
      </c>
    </row>
    <row r="37" spans="1:13" x14ac:dyDescent="0.35">
      <c r="A37" t="s">
        <v>208</v>
      </c>
      <c r="B37" s="11">
        <v>295</v>
      </c>
      <c r="C37" s="11">
        <v>0</v>
      </c>
      <c r="D37" s="11">
        <v>5</v>
      </c>
      <c r="E37" s="11">
        <v>5</v>
      </c>
      <c r="F37" s="11" t="s">
        <v>357</v>
      </c>
      <c r="G37" s="11">
        <v>80</v>
      </c>
      <c r="H37" s="11">
        <v>70</v>
      </c>
      <c r="I37" s="11">
        <v>50</v>
      </c>
      <c r="J37" s="11">
        <v>30</v>
      </c>
      <c r="K37" s="11">
        <v>15</v>
      </c>
      <c r="L37" s="11">
        <v>40</v>
      </c>
      <c r="M37" s="11">
        <v>25</v>
      </c>
    </row>
    <row r="38" spans="1:13" x14ac:dyDescent="0.35">
      <c r="A38" t="s">
        <v>209</v>
      </c>
      <c r="B38" s="11">
        <v>400</v>
      </c>
      <c r="C38" s="11" t="s">
        <v>357</v>
      </c>
      <c r="D38" s="11" t="s">
        <v>357</v>
      </c>
      <c r="E38" s="11">
        <v>0</v>
      </c>
      <c r="F38" s="11" t="s">
        <v>357</v>
      </c>
      <c r="G38" s="11">
        <v>105</v>
      </c>
      <c r="H38" s="11">
        <v>75</v>
      </c>
      <c r="I38" s="11">
        <v>60</v>
      </c>
      <c r="J38" s="11">
        <v>65</v>
      </c>
      <c r="K38" s="11">
        <v>40</v>
      </c>
      <c r="L38" s="11">
        <v>55</v>
      </c>
      <c r="M38" s="11">
        <v>27</v>
      </c>
    </row>
    <row r="39" spans="1:13" x14ac:dyDescent="0.35">
      <c r="A39" t="s">
        <v>210</v>
      </c>
      <c r="B39" s="11">
        <v>360</v>
      </c>
      <c r="C39" s="11">
        <v>0</v>
      </c>
      <c r="D39" s="11" t="s">
        <v>357</v>
      </c>
      <c r="E39" s="11" t="s">
        <v>357</v>
      </c>
      <c r="F39" s="11">
        <v>75</v>
      </c>
      <c r="G39" s="11">
        <v>105</v>
      </c>
      <c r="H39" s="11">
        <v>30</v>
      </c>
      <c r="I39" s="11">
        <v>35</v>
      </c>
      <c r="J39" s="11">
        <v>30</v>
      </c>
      <c r="K39" s="11">
        <v>20</v>
      </c>
      <c r="L39" s="11">
        <v>65</v>
      </c>
      <c r="M39" s="11">
        <v>20</v>
      </c>
    </row>
    <row r="40" spans="1:13" x14ac:dyDescent="0.35">
      <c r="A40" t="s">
        <v>211</v>
      </c>
      <c r="B40" s="11">
        <v>305</v>
      </c>
      <c r="C40" s="11">
        <v>0</v>
      </c>
      <c r="D40" s="11" t="s">
        <v>357</v>
      </c>
      <c r="E40" s="11" t="s">
        <v>357</v>
      </c>
      <c r="F40" s="11">
        <v>5</v>
      </c>
      <c r="G40" s="11">
        <v>95</v>
      </c>
      <c r="H40" s="11">
        <v>80</v>
      </c>
      <c r="I40" s="11">
        <v>25</v>
      </c>
      <c r="J40" s="11">
        <v>25</v>
      </c>
      <c r="K40" s="11">
        <v>20</v>
      </c>
      <c r="L40" s="11">
        <v>45</v>
      </c>
      <c r="M40" s="11">
        <v>22</v>
      </c>
    </row>
    <row r="41" spans="1:13" x14ac:dyDescent="0.35">
      <c r="A41" t="s">
        <v>212</v>
      </c>
      <c r="B41" s="11">
        <v>395</v>
      </c>
      <c r="C41" s="11">
        <v>0</v>
      </c>
      <c r="D41" s="11">
        <v>5</v>
      </c>
      <c r="E41" s="11">
        <v>100</v>
      </c>
      <c r="F41" s="11">
        <v>105</v>
      </c>
      <c r="G41" s="11">
        <v>40</v>
      </c>
      <c r="H41" s="11">
        <v>30</v>
      </c>
      <c r="I41" s="11">
        <v>25</v>
      </c>
      <c r="J41" s="11">
        <v>15</v>
      </c>
      <c r="K41" s="11">
        <v>15</v>
      </c>
      <c r="L41" s="11">
        <v>55</v>
      </c>
      <c r="M41" s="11">
        <v>15</v>
      </c>
    </row>
    <row r="42" spans="1:13" x14ac:dyDescent="0.35">
      <c r="A42" t="s">
        <v>213</v>
      </c>
      <c r="B42" s="11">
        <v>250</v>
      </c>
      <c r="C42" s="11">
        <v>0</v>
      </c>
      <c r="D42" s="11" t="s">
        <v>357</v>
      </c>
      <c r="E42" s="11">
        <v>5</v>
      </c>
      <c r="F42" s="11">
        <v>105</v>
      </c>
      <c r="G42" s="11">
        <v>35</v>
      </c>
      <c r="H42" s="11">
        <v>20</v>
      </c>
      <c r="I42" s="11">
        <v>20</v>
      </c>
      <c r="J42" s="11">
        <v>15</v>
      </c>
      <c r="K42" s="11">
        <v>10</v>
      </c>
      <c r="L42" s="11">
        <v>35</v>
      </c>
      <c r="M42" s="11">
        <v>18</v>
      </c>
    </row>
    <row r="43" spans="1:13" x14ac:dyDescent="0.35">
      <c r="A43" t="s">
        <v>214</v>
      </c>
      <c r="B43" s="11">
        <v>250</v>
      </c>
      <c r="C43" s="11">
        <v>0</v>
      </c>
      <c r="D43" s="11">
        <v>5</v>
      </c>
      <c r="E43" s="11">
        <v>5</v>
      </c>
      <c r="F43" s="11">
        <v>45</v>
      </c>
      <c r="G43" s="11">
        <v>40</v>
      </c>
      <c r="H43" s="11">
        <v>30</v>
      </c>
      <c r="I43" s="11">
        <v>25</v>
      </c>
      <c r="J43" s="11">
        <v>30</v>
      </c>
      <c r="K43" s="11">
        <v>10</v>
      </c>
      <c r="L43" s="11">
        <v>50</v>
      </c>
      <c r="M43" s="11">
        <v>25</v>
      </c>
    </row>
    <row r="44" spans="1:13" x14ac:dyDescent="0.35">
      <c r="A44" t="s">
        <v>215</v>
      </c>
      <c r="B44" s="11">
        <v>225</v>
      </c>
      <c r="C44" s="11" t="s">
        <v>357</v>
      </c>
      <c r="D44" s="11" t="s">
        <v>357</v>
      </c>
      <c r="E44" s="11">
        <v>0</v>
      </c>
      <c r="F44" s="11">
        <v>0</v>
      </c>
      <c r="G44" s="11">
        <v>20</v>
      </c>
      <c r="H44" s="11">
        <v>75</v>
      </c>
      <c r="I44" s="11">
        <v>30</v>
      </c>
      <c r="J44" s="11">
        <v>30</v>
      </c>
      <c r="K44" s="11">
        <v>20</v>
      </c>
      <c r="L44" s="11">
        <v>50</v>
      </c>
      <c r="M44" s="11">
        <v>28</v>
      </c>
    </row>
    <row r="45" spans="1:13" x14ac:dyDescent="0.35">
      <c r="A45" t="s">
        <v>216</v>
      </c>
      <c r="B45" s="11">
        <v>275</v>
      </c>
      <c r="C45" s="11">
        <v>0</v>
      </c>
      <c r="D45" s="11">
        <v>0</v>
      </c>
      <c r="E45" s="11" t="s">
        <v>357</v>
      </c>
      <c r="F45" s="11" t="s">
        <v>357</v>
      </c>
      <c r="G45" s="11" t="s">
        <v>357</v>
      </c>
      <c r="H45" s="11">
        <v>20</v>
      </c>
      <c r="I45" s="11">
        <v>90</v>
      </c>
      <c r="J45" s="11">
        <v>40</v>
      </c>
      <c r="K45" s="11">
        <v>45</v>
      </c>
      <c r="L45" s="11">
        <v>75</v>
      </c>
      <c r="M45" s="11">
        <v>33</v>
      </c>
    </row>
    <row r="46" spans="1:13" x14ac:dyDescent="0.35">
      <c r="A46" t="s">
        <v>217</v>
      </c>
      <c r="B46" s="11">
        <v>335</v>
      </c>
      <c r="C46" s="11">
        <v>0</v>
      </c>
      <c r="D46" s="11" t="s">
        <v>357</v>
      </c>
      <c r="E46" s="11" t="s">
        <v>357</v>
      </c>
      <c r="F46" s="11" t="s">
        <v>357</v>
      </c>
      <c r="G46" s="11" t="s">
        <v>357</v>
      </c>
      <c r="H46" s="11">
        <v>85</v>
      </c>
      <c r="I46" s="11">
        <v>65</v>
      </c>
      <c r="J46" s="11">
        <v>30</v>
      </c>
      <c r="K46" s="11">
        <v>25</v>
      </c>
      <c r="L46" s="11">
        <v>125</v>
      </c>
      <c r="M46" s="11">
        <v>32</v>
      </c>
    </row>
    <row r="47" spans="1:13" x14ac:dyDescent="0.35">
      <c r="A47" t="s">
        <v>218</v>
      </c>
      <c r="B47" s="11">
        <v>370</v>
      </c>
      <c r="C47" s="11">
        <v>0</v>
      </c>
      <c r="D47" s="11">
        <v>5</v>
      </c>
      <c r="E47" s="11" t="s">
        <v>357</v>
      </c>
      <c r="F47" s="11">
        <v>5</v>
      </c>
      <c r="G47" s="11">
        <v>5</v>
      </c>
      <c r="H47" s="11">
        <v>55</v>
      </c>
      <c r="I47" s="11">
        <v>105</v>
      </c>
      <c r="J47" s="11">
        <v>50</v>
      </c>
      <c r="K47" s="11">
        <v>30</v>
      </c>
      <c r="L47" s="11">
        <v>115</v>
      </c>
      <c r="M47" s="11">
        <v>31</v>
      </c>
    </row>
    <row r="48" spans="1:13" x14ac:dyDescent="0.35">
      <c r="A48" t="s">
        <v>219</v>
      </c>
      <c r="B48" s="11">
        <v>370</v>
      </c>
      <c r="C48" s="11">
        <v>0</v>
      </c>
      <c r="D48" s="11" t="s">
        <v>357</v>
      </c>
      <c r="E48" s="11">
        <v>0</v>
      </c>
      <c r="F48" s="11" t="s">
        <v>357</v>
      </c>
      <c r="G48" s="11">
        <v>10</v>
      </c>
      <c r="H48" s="11">
        <v>110</v>
      </c>
      <c r="I48" s="11">
        <v>85</v>
      </c>
      <c r="J48" s="11">
        <v>35</v>
      </c>
      <c r="K48" s="11">
        <v>25</v>
      </c>
      <c r="L48" s="11">
        <v>100</v>
      </c>
      <c r="M48" s="11">
        <v>29</v>
      </c>
    </row>
    <row r="49" spans="1:13" x14ac:dyDescent="0.35">
      <c r="A49" t="s">
        <v>220</v>
      </c>
      <c r="B49" s="11">
        <v>460</v>
      </c>
      <c r="C49" s="11" t="s">
        <v>357</v>
      </c>
      <c r="D49" s="11">
        <v>5</v>
      </c>
      <c r="E49" s="11" t="s">
        <v>357</v>
      </c>
      <c r="F49" s="11">
        <v>0</v>
      </c>
      <c r="G49" s="11">
        <v>95</v>
      </c>
      <c r="H49" s="11">
        <v>105</v>
      </c>
      <c r="I49" s="11">
        <v>50</v>
      </c>
      <c r="J49" s="11">
        <v>45</v>
      </c>
      <c r="K49" s="11">
        <v>45</v>
      </c>
      <c r="L49" s="11">
        <v>115</v>
      </c>
      <c r="M49" s="11">
        <v>28</v>
      </c>
    </row>
    <row r="50" spans="1:13" x14ac:dyDescent="0.35">
      <c r="A50" t="s">
        <v>221</v>
      </c>
      <c r="B50" s="11">
        <v>440</v>
      </c>
      <c r="C50" s="11" t="s">
        <v>357</v>
      </c>
      <c r="D50" s="11">
        <v>10</v>
      </c>
      <c r="E50" s="11">
        <v>0</v>
      </c>
      <c r="F50" s="11">
        <v>80</v>
      </c>
      <c r="G50" s="11">
        <v>80</v>
      </c>
      <c r="H50" s="11">
        <v>30</v>
      </c>
      <c r="I50" s="11">
        <v>35</v>
      </c>
      <c r="J50" s="11">
        <v>20</v>
      </c>
      <c r="K50" s="11">
        <v>30</v>
      </c>
      <c r="L50" s="11">
        <v>160</v>
      </c>
      <c r="M50" s="11">
        <v>29</v>
      </c>
    </row>
    <row r="51" spans="1:13" x14ac:dyDescent="0.35">
      <c r="A51" t="s">
        <v>222</v>
      </c>
      <c r="B51" s="11">
        <v>455</v>
      </c>
      <c r="C51" s="11" t="s">
        <v>357</v>
      </c>
      <c r="D51" s="11">
        <v>5</v>
      </c>
      <c r="E51" s="11">
        <v>0</v>
      </c>
      <c r="F51" s="11">
        <v>125</v>
      </c>
      <c r="G51" s="11">
        <v>55</v>
      </c>
      <c r="H51" s="11">
        <v>30</v>
      </c>
      <c r="I51" s="11">
        <v>25</v>
      </c>
      <c r="J51" s="11">
        <v>35</v>
      </c>
      <c r="K51" s="11">
        <v>30</v>
      </c>
      <c r="L51" s="11">
        <v>140</v>
      </c>
      <c r="M51" s="11">
        <v>27</v>
      </c>
    </row>
    <row r="52" spans="1:13" x14ac:dyDescent="0.35">
      <c r="A52" t="s">
        <v>223</v>
      </c>
      <c r="B52" s="11">
        <v>540</v>
      </c>
      <c r="C52" s="11">
        <v>5</v>
      </c>
      <c r="D52" s="11">
        <v>10</v>
      </c>
      <c r="E52" s="11">
        <v>5</v>
      </c>
      <c r="F52" s="11">
        <v>160</v>
      </c>
      <c r="G52" s="11">
        <v>60</v>
      </c>
      <c r="H52" s="11">
        <v>45</v>
      </c>
      <c r="I52" s="11">
        <v>35</v>
      </c>
      <c r="J52" s="11">
        <v>30</v>
      </c>
      <c r="K52" s="11">
        <v>35</v>
      </c>
      <c r="L52" s="11">
        <v>160</v>
      </c>
      <c r="M52" s="11">
        <v>24</v>
      </c>
    </row>
    <row r="53" spans="1:13" x14ac:dyDescent="0.35">
      <c r="A53" t="s">
        <v>224</v>
      </c>
      <c r="B53" s="11">
        <v>475</v>
      </c>
      <c r="C53" s="11">
        <v>5</v>
      </c>
      <c r="D53" s="11">
        <v>5</v>
      </c>
      <c r="E53" s="11">
        <v>0</v>
      </c>
      <c r="F53" s="11">
        <v>120</v>
      </c>
      <c r="G53" s="11">
        <v>60</v>
      </c>
      <c r="H53" s="11">
        <v>40</v>
      </c>
      <c r="I53" s="11">
        <v>35</v>
      </c>
      <c r="J53" s="11">
        <v>35</v>
      </c>
      <c r="K53" s="11">
        <v>20</v>
      </c>
      <c r="L53" s="11">
        <v>160</v>
      </c>
      <c r="M53" s="11">
        <v>27</v>
      </c>
    </row>
    <row r="54" spans="1:13" x14ac:dyDescent="0.35">
      <c r="A54" t="s">
        <v>225</v>
      </c>
      <c r="B54" s="11">
        <v>555</v>
      </c>
      <c r="C54" s="11" t="s">
        <v>357</v>
      </c>
      <c r="D54" s="11">
        <v>15</v>
      </c>
      <c r="E54" s="11">
        <v>100</v>
      </c>
      <c r="F54" s="11">
        <v>90</v>
      </c>
      <c r="G54" s="11">
        <v>55</v>
      </c>
      <c r="H54" s="11">
        <v>40</v>
      </c>
      <c r="I54" s="11">
        <v>35</v>
      </c>
      <c r="J54" s="11">
        <v>35</v>
      </c>
      <c r="K54" s="11">
        <v>30</v>
      </c>
      <c r="L54" s="11">
        <v>150</v>
      </c>
      <c r="M54" s="11">
        <v>22</v>
      </c>
    </row>
    <row r="55" spans="1:13" x14ac:dyDescent="0.35">
      <c r="A55" t="s">
        <v>226</v>
      </c>
      <c r="B55" s="11">
        <v>610</v>
      </c>
      <c r="C55" s="11">
        <v>0</v>
      </c>
      <c r="D55" s="11">
        <v>125</v>
      </c>
      <c r="E55" s="11">
        <v>85</v>
      </c>
      <c r="F55" s="11">
        <v>60</v>
      </c>
      <c r="G55" s="11">
        <v>45</v>
      </c>
      <c r="H55" s="11">
        <v>45</v>
      </c>
      <c r="I55" s="11">
        <v>45</v>
      </c>
      <c r="J55" s="11">
        <v>40</v>
      </c>
      <c r="K55" s="11">
        <v>25</v>
      </c>
      <c r="L55" s="11">
        <v>145</v>
      </c>
      <c r="M55" s="11">
        <v>20</v>
      </c>
    </row>
    <row r="56" spans="1:13" x14ac:dyDescent="0.35">
      <c r="A56" t="s">
        <v>227</v>
      </c>
      <c r="B56" s="11">
        <v>355</v>
      </c>
      <c r="C56" s="11">
        <v>0</v>
      </c>
      <c r="D56" s="11">
        <v>105</v>
      </c>
      <c r="E56" s="11">
        <v>70</v>
      </c>
      <c r="F56" s="11">
        <v>30</v>
      </c>
      <c r="G56" s="11">
        <v>25</v>
      </c>
      <c r="H56" s="11">
        <v>20</v>
      </c>
      <c r="I56" s="11">
        <v>35</v>
      </c>
      <c r="J56" s="11">
        <v>15</v>
      </c>
      <c r="K56" s="11">
        <v>5</v>
      </c>
      <c r="L56" s="11">
        <v>45</v>
      </c>
      <c r="M56" s="11">
        <v>11</v>
      </c>
    </row>
    <row r="57" spans="1:13" x14ac:dyDescent="0.35">
      <c r="A57" t="s">
        <v>228</v>
      </c>
      <c r="B57" s="11">
        <v>400</v>
      </c>
      <c r="C57" s="11" t="s">
        <v>357</v>
      </c>
      <c r="D57" s="11">
        <v>85</v>
      </c>
      <c r="E57" s="11">
        <v>110</v>
      </c>
      <c r="F57" s="11">
        <v>40</v>
      </c>
      <c r="G57" s="11">
        <v>45</v>
      </c>
      <c r="H57" s="11">
        <v>40</v>
      </c>
      <c r="I57" s="11">
        <v>25</v>
      </c>
      <c r="J57" s="11">
        <v>20</v>
      </c>
      <c r="K57" s="11">
        <v>5</v>
      </c>
      <c r="L57" s="11">
        <v>35</v>
      </c>
      <c r="M57" s="11">
        <v>11</v>
      </c>
    </row>
    <row r="58" spans="1:13" x14ac:dyDescent="0.35">
      <c r="A58" t="s">
        <v>229</v>
      </c>
      <c r="B58" s="11">
        <v>545</v>
      </c>
      <c r="C58" s="11" t="s">
        <v>357</v>
      </c>
      <c r="D58" s="11">
        <v>140</v>
      </c>
      <c r="E58" s="11">
        <v>130</v>
      </c>
      <c r="F58" s="11">
        <v>55</v>
      </c>
      <c r="G58" s="11">
        <v>45</v>
      </c>
      <c r="H58" s="11">
        <v>60</v>
      </c>
      <c r="I58" s="11">
        <v>30</v>
      </c>
      <c r="J58" s="11">
        <v>20</v>
      </c>
      <c r="K58" s="11">
        <v>15</v>
      </c>
      <c r="L58" s="11">
        <v>55</v>
      </c>
      <c r="M58" s="11">
        <v>11</v>
      </c>
    </row>
    <row r="59" spans="1:13" x14ac:dyDescent="0.35">
      <c r="A59" t="s">
        <v>230</v>
      </c>
      <c r="B59" s="11">
        <v>575</v>
      </c>
      <c r="C59" s="11" t="s">
        <v>357</v>
      </c>
      <c r="D59" s="11">
        <v>250</v>
      </c>
      <c r="E59" s="11">
        <v>90</v>
      </c>
      <c r="F59" s="11">
        <v>40</v>
      </c>
      <c r="G59" s="11">
        <v>40</v>
      </c>
      <c r="H59" s="11">
        <v>50</v>
      </c>
      <c r="I59" s="11">
        <v>30</v>
      </c>
      <c r="J59" s="11">
        <v>20</v>
      </c>
      <c r="K59" s="11">
        <v>10</v>
      </c>
      <c r="L59" s="11">
        <v>40</v>
      </c>
      <c r="M59" s="11">
        <v>7</v>
      </c>
    </row>
    <row r="60" spans="1:13" x14ac:dyDescent="0.35">
      <c r="A60" t="s">
        <v>231</v>
      </c>
      <c r="B60" s="11">
        <v>615</v>
      </c>
      <c r="C60" s="11" t="s">
        <v>357</v>
      </c>
      <c r="D60" s="11">
        <v>70</v>
      </c>
      <c r="E60" s="11">
        <v>185</v>
      </c>
      <c r="F60" s="11">
        <v>70</v>
      </c>
      <c r="G60" s="11">
        <v>110</v>
      </c>
      <c r="H60" s="11">
        <v>95</v>
      </c>
      <c r="I60" s="11">
        <v>35</v>
      </c>
      <c r="J60" s="11">
        <v>15</v>
      </c>
      <c r="K60" s="11">
        <v>10</v>
      </c>
      <c r="L60" s="11">
        <v>30</v>
      </c>
      <c r="M60" s="11">
        <v>14</v>
      </c>
    </row>
    <row r="61" spans="1:13" x14ac:dyDescent="0.35">
      <c r="A61" t="s">
        <v>232</v>
      </c>
      <c r="B61" s="11">
        <v>445</v>
      </c>
      <c r="C61" s="11" t="s">
        <v>357</v>
      </c>
      <c r="D61" s="11">
        <v>70</v>
      </c>
      <c r="E61" s="11">
        <v>90</v>
      </c>
      <c r="F61" s="11">
        <v>60</v>
      </c>
      <c r="G61" s="11">
        <v>45</v>
      </c>
      <c r="H61" s="11">
        <v>60</v>
      </c>
      <c r="I61" s="11">
        <v>60</v>
      </c>
      <c r="J61" s="11">
        <v>15</v>
      </c>
      <c r="K61" s="11">
        <v>15</v>
      </c>
      <c r="L61" s="11">
        <v>30</v>
      </c>
      <c r="M61" s="11">
        <v>16</v>
      </c>
    </row>
    <row r="62" spans="1:13" x14ac:dyDescent="0.35">
      <c r="A62" t="s">
        <v>233</v>
      </c>
      <c r="B62" s="11">
        <v>500</v>
      </c>
      <c r="C62" s="11">
        <v>0</v>
      </c>
      <c r="D62" s="11">
        <v>5</v>
      </c>
      <c r="E62" s="11">
        <v>210</v>
      </c>
      <c r="F62" s="11">
        <v>80</v>
      </c>
      <c r="G62" s="11">
        <v>55</v>
      </c>
      <c r="H62" s="11">
        <v>45</v>
      </c>
      <c r="I62" s="11">
        <v>35</v>
      </c>
      <c r="J62" s="11">
        <v>20</v>
      </c>
      <c r="K62" s="11">
        <v>10</v>
      </c>
      <c r="L62" s="11">
        <v>40</v>
      </c>
      <c r="M62" s="11">
        <v>13</v>
      </c>
    </row>
    <row r="63" spans="1:13" x14ac:dyDescent="0.35">
      <c r="A63" t="s">
        <v>234</v>
      </c>
      <c r="B63" s="11">
        <v>530</v>
      </c>
      <c r="C63" s="11" t="s">
        <v>357</v>
      </c>
      <c r="D63" s="11">
        <v>180</v>
      </c>
      <c r="E63" s="11">
        <v>85</v>
      </c>
      <c r="F63" s="11">
        <v>50</v>
      </c>
      <c r="G63" s="11">
        <v>45</v>
      </c>
      <c r="H63" s="11">
        <v>40</v>
      </c>
      <c r="I63" s="11">
        <v>40</v>
      </c>
      <c r="J63" s="11">
        <v>30</v>
      </c>
      <c r="K63" s="11">
        <v>15</v>
      </c>
      <c r="L63" s="11">
        <v>40</v>
      </c>
      <c r="M63" s="11">
        <v>10</v>
      </c>
    </row>
    <row r="64" spans="1:13" x14ac:dyDescent="0.35">
      <c r="A64" t="s">
        <v>235</v>
      </c>
      <c r="B64" s="11">
        <v>625</v>
      </c>
      <c r="C64" s="11">
        <v>15</v>
      </c>
      <c r="D64" s="11">
        <v>250</v>
      </c>
      <c r="E64" s="11">
        <v>80</v>
      </c>
      <c r="F64" s="11">
        <v>50</v>
      </c>
      <c r="G64" s="11">
        <v>60</v>
      </c>
      <c r="H64" s="11">
        <v>45</v>
      </c>
      <c r="I64" s="11">
        <v>30</v>
      </c>
      <c r="J64" s="11">
        <v>25</v>
      </c>
      <c r="K64" s="11">
        <v>15</v>
      </c>
      <c r="L64" s="11">
        <v>60</v>
      </c>
      <c r="M64" s="11">
        <v>8</v>
      </c>
    </row>
    <row r="65" spans="1:13" x14ac:dyDescent="0.35">
      <c r="A65" t="s">
        <v>236</v>
      </c>
      <c r="B65" s="11">
        <v>500</v>
      </c>
      <c r="C65" s="11">
        <v>10</v>
      </c>
      <c r="D65" s="11">
        <v>215</v>
      </c>
      <c r="E65" s="11">
        <v>70</v>
      </c>
      <c r="F65" s="11">
        <v>45</v>
      </c>
      <c r="G65" s="11">
        <v>45</v>
      </c>
      <c r="H65" s="11">
        <v>45</v>
      </c>
      <c r="I65" s="11">
        <v>20</v>
      </c>
      <c r="J65" s="11">
        <v>15</v>
      </c>
      <c r="K65" s="11">
        <v>5</v>
      </c>
      <c r="L65" s="11">
        <v>35</v>
      </c>
      <c r="M65" s="11">
        <v>7</v>
      </c>
    </row>
    <row r="66" spans="1:13" x14ac:dyDescent="0.35">
      <c r="A66" t="s">
        <v>237</v>
      </c>
      <c r="B66" s="11">
        <v>465</v>
      </c>
      <c r="C66" s="11">
        <v>5</v>
      </c>
      <c r="D66" s="11">
        <v>105</v>
      </c>
      <c r="E66" s="11">
        <v>115</v>
      </c>
      <c r="F66" s="11">
        <v>45</v>
      </c>
      <c r="G66" s="11">
        <v>35</v>
      </c>
      <c r="H66" s="11">
        <v>40</v>
      </c>
      <c r="I66" s="11">
        <v>25</v>
      </c>
      <c r="J66" s="11">
        <v>15</v>
      </c>
      <c r="K66" s="11">
        <v>25</v>
      </c>
      <c r="L66" s="11">
        <v>55</v>
      </c>
      <c r="M66" s="11">
        <v>11</v>
      </c>
    </row>
    <row r="67" spans="1:13" x14ac:dyDescent="0.35">
      <c r="A67" t="s">
        <v>238</v>
      </c>
      <c r="B67" s="11">
        <v>420</v>
      </c>
      <c r="C67" s="11">
        <v>5</v>
      </c>
      <c r="D67" s="11">
        <v>150</v>
      </c>
      <c r="E67" s="11">
        <v>90</v>
      </c>
      <c r="F67" s="11">
        <v>25</v>
      </c>
      <c r="G67" s="11">
        <v>30</v>
      </c>
      <c r="H67" s="11">
        <v>30</v>
      </c>
      <c r="I67" s="11">
        <v>25</v>
      </c>
      <c r="J67" s="11">
        <v>10</v>
      </c>
      <c r="K67" s="11">
        <v>5</v>
      </c>
      <c r="L67" s="11">
        <v>45</v>
      </c>
      <c r="M67" s="11">
        <v>8</v>
      </c>
    </row>
    <row r="68" spans="1:13" x14ac:dyDescent="0.35">
      <c r="A68" t="s">
        <v>239</v>
      </c>
      <c r="B68" s="11">
        <v>340</v>
      </c>
      <c r="C68" s="11" t="s">
        <v>357</v>
      </c>
      <c r="D68" s="11" t="s">
        <v>357</v>
      </c>
      <c r="E68" s="11">
        <v>80</v>
      </c>
      <c r="F68" s="11">
        <v>90</v>
      </c>
      <c r="G68" s="11">
        <v>55</v>
      </c>
      <c r="H68" s="11">
        <v>35</v>
      </c>
      <c r="I68" s="11">
        <v>20</v>
      </c>
      <c r="J68" s="11">
        <v>10</v>
      </c>
      <c r="K68" s="11">
        <v>5</v>
      </c>
      <c r="L68" s="11">
        <v>40</v>
      </c>
      <c r="M68" s="11">
        <v>15</v>
      </c>
    </row>
    <row r="69" spans="1:13" x14ac:dyDescent="0.35">
      <c r="A69" t="s">
        <v>240</v>
      </c>
      <c r="B69" s="11">
        <v>520</v>
      </c>
      <c r="C69" s="11">
        <v>0</v>
      </c>
      <c r="D69" s="11" t="s">
        <v>357</v>
      </c>
      <c r="E69" s="11">
        <v>80</v>
      </c>
      <c r="F69" s="11">
        <v>135</v>
      </c>
      <c r="G69" s="11">
        <v>80</v>
      </c>
      <c r="H69" s="11">
        <v>50</v>
      </c>
      <c r="I69" s="11">
        <v>70</v>
      </c>
      <c r="J69" s="11">
        <v>40</v>
      </c>
      <c r="K69" s="11">
        <v>20</v>
      </c>
      <c r="L69" s="11">
        <v>40</v>
      </c>
      <c r="M69" s="11">
        <v>17</v>
      </c>
    </row>
    <row r="70" spans="1:13" x14ac:dyDescent="0.35">
      <c r="A70" t="s">
        <v>241</v>
      </c>
      <c r="B70" s="11">
        <v>490</v>
      </c>
      <c r="C70" s="11">
        <v>0</v>
      </c>
      <c r="D70" s="11" t="s">
        <v>357</v>
      </c>
      <c r="E70" s="11">
        <v>160</v>
      </c>
      <c r="F70" s="11">
        <v>75</v>
      </c>
      <c r="G70" s="11">
        <v>55</v>
      </c>
      <c r="H70" s="11">
        <v>35</v>
      </c>
      <c r="I70" s="11">
        <v>35</v>
      </c>
      <c r="J70" s="11">
        <v>35</v>
      </c>
      <c r="K70" s="11">
        <v>25</v>
      </c>
      <c r="L70" s="11">
        <v>60</v>
      </c>
      <c r="M70" s="11">
        <v>16</v>
      </c>
    </row>
    <row r="71" spans="1:13" x14ac:dyDescent="0.35">
      <c r="A71" t="s">
        <v>242</v>
      </c>
      <c r="B71" s="11">
        <v>525</v>
      </c>
      <c r="C71" s="11">
        <v>0</v>
      </c>
      <c r="D71" s="11">
        <v>0</v>
      </c>
      <c r="E71" s="11">
        <v>175</v>
      </c>
      <c r="F71" s="11">
        <v>85</v>
      </c>
      <c r="G71" s="11">
        <v>55</v>
      </c>
      <c r="H71" s="11">
        <v>60</v>
      </c>
      <c r="I71" s="11">
        <v>50</v>
      </c>
      <c r="J71" s="11">
        <v>45</v>
      </c>
      <c r="K71" s="11">
        <v>10</v>
      </c>
      <c r="L71" s="11">
        <v>50</v>
      </c>
      <c r="M71" s="11">
        <v>16</v>
      </c>
    </row>
    <row r="72" spans="1:13" x14ac:dyDescent="0.35">
      <c r="A72" t="s">
        <v>243</v>
      </c>
      <c r="B72" s="11">
        <v>500</v>
      </c>
      <c r="C72" s="11">
        <v>0</v>
      </c>
      <c r="D72" s="11" t="s">
        <v>357</v>
      </c>
      <c r="E72" s="11">
        <v>85</v>
      </c>
      <c r="F72" s="11">
        <v>140</v>
      </c>
      <c r="G72" s="11">
        <v>60</v>
      </c>
      <c r="H72" s="11">
        <v>55</v>
      </c>
      <c r="I72" s="11">
        <v>55</v>
      </c>
      <c r="J72" s="11">
        <v>35</v>
      </c>
      <c r="K72" s="11">
        <v>20</v>
      </c>
      <c r="L72" s="11">
        <v>45</v>
      </c>
      <c r="M72" s="11">
        <v>18</v>
      </c>
    </row>
    <row r="73" spans="1:13" x14ac:dyDescent="0.35">
      <c r="A73" t="s">
        <v>244</v>
      </c>
      <c r="B73" s="11">
        <v>620</v>
      </c>
      <c r="C73" s="11">
        <v>0</v>
      </c>
      <c r="D73" s="11" t="s">
        <v>357</v>
      </c>
      <c r="E73" s="11">
        <v>235</v>
      </c>
      <c r="F73" s="11">
        <v>115</v>
      </c>
      <c r="G73" s="11">
        <v>65</v>
      </c>
      <c r="H73" s="11">
        <v>45</v>
      </c>
      <c r="I73" s="11">
        <v>60</v>
      </c>
      <c r="J73" s="11">
        <v>30</v>
      </c>
      <c r="K73" s="11">
        <v>15</v>
      </c>
      <c r="L73" s="11">
        <v>50</v>
      </c>
      <c r="M73" s="11">
        <v>14</v>
      </c>
    </row>
    <row r="74" spans="1:13" x14ac:dyDescent="0.35">
      <c r="A74" t="s">
        <v>245</v>
      </c>
      <c r="B74" s="11">
        <v>525</v>
      </c>
      <c r="C74" s="11">
        <v>0</v>
      </c>
      <c r="D74" s="11" t="s">
        <v>357</v>
      </c>
      <c r="E74" s="11">
        <v>150</v>
      </c>
      <c r="F74" s="11">
        <v>120</v>
      </c>
      <c r="G74" s="11">
        <v>70</v>
      </c>
      <c r="H74" s="11">
        <v>30</v>
      </c>
      <c r="I74" s="11">
        <v>35</v>
      </c>
      <c r="J74" s="11">
        <v>45</v>
      </c>
      <c r="K74" s="11">
        <v>20</v>
      </c>
      <c r="L74" s="11">
        <v>55</v>
      </c>
      <c r="M74" s="11">
        <v>15</v>
      </c>
    </row>
    <row r="75" spans="1:13" x14ac:dyDescent="0.35">
      <c r="A75" t="s">
        <v>246</v>
      </c>
      <c r="B75" s="11">
        <v>595</v>
      </c>
      <c r="C75" s="11">
        <v>0</v>
      </c>
      <c r="D75" s="11" t="s">
        <v>357</v>
      </c>
      <c r="E75" s="11">
        <v>90</v>
      </c>
      <c r="F75" s="11">
        <v>210</v>
      </c>
      <c r="G75" s="11">
        <v>45</v>
      </c>
      <c r="H75" s="11">
        <v>45</v>
      </c>
      <c r="I75" s="11">
        <v>55</v>
      </c>
      <c r="J75" s="11">
        <v>45</v>
      </c>
      <c r="K75" s="11">
        <v>30</v>
      </c>
      <c r="L75" s="11">
        <v>65</v>
      </c>
      <c r="M75" s="11">
        <v>15</v>
      </c>
    </row>
    <row r="76" spans="1:13" x14ac:dyDescent="0.35">
      <c r="A76" t="s">
        <v>247</v>
      </c>
      <c r="B76" s="11">
        <v>565</v>
      </c>
      <c r="C76" s="11">
        <v>0</v>
      </c>
      <c r="D76" s="11">
        <v>75</v>
      </c>
      <c r="E76" s="11">
        <v>170</v>
      </c>
      <c r="F76" s="11">
        <v>55</v>
      </c>
      <c r="G76" s="11">
        <v>45</v>
      </c>
      <c r="H76" s="11">
        <v>35</v>
      </c>
      <c r="I76" s="11">
        <v>35</v>
      </c>
      <c r="J76" s="11">
        <v>35</v>
      </c>
      <c r="K76" s="11">
        <v>30</v>
      </c>
      <c r="L76" s="11">
        <v>85</v>
      </c>
      <c r="M76" s="11">
        <v>14</v>
      </c>
    </row>
    <row r="77" spans="1:13" x14ac:dyDescent="0.35">
      <c r="A77" t="s">
        <v>248</v>
      </c>
      <c r="B77" s="11">
        <v>540</v>
      </c>
      <c r="C77" s="11">
        <v>5</v>
      </c>
      <c r="D77" s="11" t="s">
        <v>357</v>
      </c>
      <c r="E77" s="11">
        <v>65</v>
      </c>
      <c r="F77" s="11">
        <v>200</v>
      </c>
      <c r="G77" s="11">
        <v>60</v>
      </c>
      <c r="H77" s="11">
        <v>40</v>
      </c>
      <c r="I77" s="11">
        <v>40</v>
      </c>
      <c r="J77" s="11">
        <v>25</v>
      </c>
      <c r="K77" s="11">
        <v>20</v>
      </c>
      <c r="L77" s="11">
        <v>85</v>
      </c>
      <c r="M77" s="11">
        <v>16</v>
      </c>
    </row>
    <row r="78" spans="1:13" x14ac:dyDescent="0.35">
      <c r="A78" s="8" t="s">
        <v>249</v>
      </c>
      <c r="B78" s="12">
        <v>1405</v>
      </c>
      <c r="C78" s="12">
        <v>45</v>
      </c>
      <c r="D78" s="12">
        <v>110</v>
      </c>
      <c r="E78" s="12">
        <v>270</v>
      </c>
      <c r="F78" s="12">
        <v>325</v>
      </c>
      <c r="G78" s="12">
        <v>235</v>
      </c>
      <c r="H78" s="12">
        <v>135</v>
      </c>
      <c r="I78" s="12">
        <v>65</v>
      </c>
      <c r="J78" s="12">
        <v>45</v>
      </c>
      <c r="K78" s="12">
        <v>35</v>
      </c>
      <c r="L78" s="12">
        <v>135</v>
      </c>
      <c r="M78" s="12">
        <v>15</v>
      </c>
    </row>
    <row r="79" spans="1:13" x14ac:dyDescent="0.35">
      <c r="A79" s="9" t="s">
        <v>250</v>
      </c>
      <c r="B79" s="13">
        <v>3425</v>
      </c>
      <c r="C79" s="13">
        <v>35</v>
      </c>
      <c r="D79" s="13">
        <v>590</v>
      </c>
      <c r="E79" s="13">
        <v>800</v>
      </c>
      <c r="F79" s="13">
        <v>575</v>
      </c>
      <c r="G79" s="13">
        <v>335</v>
      </c>
      <c r="H79" s="13">
        <v>215</v>
      </c>
      <c r="I79" s="13">
        <v>165</v>
      </c>
      <c r="J79" s="13">
        <v>105</v>
      </c>
      <c r="K79" s="13">
        <v>80</v>
      </c>
      <c r="L79" s="13">
        <v>525</v>
      </c>
      <c r="M79" s="13">
        <v>13</v>
      </c>
    </row>
    <row r="80" spans="1:13" x14ac:dyDescent="0.35">
      <c r="A80" s="9" t="s">
        <v>251</v>
      </c>
      <c r="B80" s="13">
        <v>3650</v>
      </c>
      <c r="C80" s="13">
        <v>20</v>
      </c>
      <c r="D80" s="13">
        <v>295</v>
      </c>
      <c r="E80" s="13">
        <v>465</v>
      </c>
      <c r="F80" s="13">
        <v>730</v>
      </c>
      <c r="G80" s="13">
        <v>615</v>
      </c>
      <c r="H80" s="13">
        <v>485</v>
      </c>
      <c r="I80" s="13">
        <v>305</v>
      </c>
      <c r="J80" s="13">
        <v>195</v>
      </c>
      <c r="K80" s="13">
        <v>135</v>
      </c>
      <c r="L80" s="13">
        <v>400</v>
      </c>
      <c r="M80" s="13">
        <v>18</v>
      </c>
    </row>
    <row r="81" spans="1:13" x14ac:dyDescent="0.35">
      <c r="A81" s="9" t="s">
        <v>252</v>
      </c>
      <c r="B81" s="13">
        <v>3725</v>
      </c>
      <c r="C81" s="13">
        <v>5</v>
      </c>
      <c r="D81" s="13">
        <v>35</v>
      </c>
      <c r="E81" s="13">
        <v>125</v>
      </c>
      <c r="F81" s="13">
        <v>375</v>
      </c>
      <c r="G81" s="13">
        <v>620</v>
      </c>
      <c r="H81" s="13">
        <v>615</v>
      </c>
      <c r="I81" s="13">
        <v>565</v>
      </c>
      <c r="J81" s="13">
        <v>380</v>
      </c>
      <c r="K81" s="13">
        <v>270</v>
      </c>
      <c r="L81" s="13">
        <v>740</v>
      </c>
      <c r="M81" s="13">
        <v>26</v>
      </c>
    </row>
    <row r="82" spans="1:13" x14ac:dyDescent="0.35">
      <c r="A82" s="9" t="s">
        <v>253</v>
      </c>
      <c r="B82" s="13">
        <v>5775</v>
      </c>
      <c r="C82" s="13">
        <v>15</v>
      </c>
      <c r="D82" s="13">
        <v>750</v>
      </c>
      <c r="E82" s="13">
        <v>595</v>
      </c>
      <c r="F82" s="13">
        <v>795</v>
      </c>
      <c r="G82" s="13">
        <v>610</v>
      </c>
      <c r="H82" s="13">
        <v>610</v>
      </c>
      <c r="I82" s="13">
        <v>460</v>
      </c>
      <c r="J82" s="13">
        <v>350</v>
      </c>
      <c r="K82" s="13">
        <v>270</v>
      </c>
      <c r="L82" s="13">
        <v>1315</v>
      </c>
      <c r="M82" s="13">
        <v>21</v>
      </c>
    </row>
    <row r="83" spans="1:13" x14ac:dyDescent="0.35">
      <c r="A83" s="9" t="s">
        <v>254</v>
      </c>
      <c r="B83" s="13">
        <v>5970</v>
      </c>
      <c r="C83" s="13">
        <v>40</v>
      </c>
      <c r="D83" s="13">
        <v>1045</v>
      </c>
      <c r="E83" s="13">
        <v>1410</v>
      </c>
      <c r="F83" s="13">
        <v>810</v>
      </c>
      <c r="G83" s="13">
        <v>680</v>
      </c>
      <c r="H83" s="13">
        <v>575</v>
      </c>
      <c r="I83" s="13">
        <v>450</v>
      </c>
      <c r="J83" s="13">
        <v>275</v>
      </c>
      <c r="K83" s="13">
        <v>160</v>
      </c>
      <c r="L83" s="13">
        <v>525</v>
      </c>
      <c r="M83" s="13">
        <v>13</v>
      </c>
    </row>
    <row r="84" spans="1:13" x14ac:dyDescent="0.35">
      <c r="A84" s="9" t="s">
        <v>255</v>
      </c>
      <c r="B84" s="13">
        <v>3350</v>
      </c>
      <c r="C84" s="13">
        <v>5</v>
      </c>
      <c r="D84" s="13">
        <v>80</v>
      </c>
      <c r="E84" s="13">
        <v>795</v>
      </c>
      <c r="F84" s="13">
        <v>845</v>
      </c>
      <c r="G84" s="13">
        <v>345</v>
      </c>
      <c r="H84" s="13">
        <v>255</v>
      </c>
      <c r="I84" s="13">
        <v>285</v>
      </c>
      <c r="J84" s="13">
        <v>220</v>
      </c>
      <c r="K84" s="13">
        <v>135</v>
      </c>
      <c r="L84" s="13">
        <v>390</v>
      </c>
      <c r="M84" s="13">
        <v>15</v>
      </c>
    </row>
    <row r="85" spans="1:13" x14ac:dyDescent="0.35">
      <c r="A85" s="7" t="s">
        <v>322</v>
      </c>
      <c r="B85" s="14">
        <v>1</v>
      </c>
      <c r="C85" s="14">
        <v>0.01</v>
      </c>
      <c r="D85" s="14">
        <v>0.11</v>
      </c>
      <c r="E85" s="14">
        <v>0.16</v>
      </c>
      <c r="F85" s="14">
        <v>0.16</v>
      </c>
      <c r="G85" s="14">
        <v>0.13</v>
      </c>
      <c r="H85" s="14">
        <v>0.11</v>
      </c>
      <c r="I85" s="14">
        <v>0.08</v>
      </c>
      <c r="J85" s="14">
        <v>0.06</v>
      </c>
      <c r="K85" s="14">
        <v>0.04</v>
      </c>
      <c r="L85" s="14">
        <v>0.15</v>
      </c>
      <c r="M85" s="14" t="s">
        <v>359</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 sheet</vt:lpstr>
      <vt:lpstr>Contents</vt:lpstr>
      <vt:lpstr>Notes</vt:lpstr>
      <vt:lpstr>Table 1 Applications by month</vt:lpstr>
      <vt:lpstr>Table 2 Applications by channel</vt:lpstr>
      <vt:lpstr>Table 3 Applications by age</vt:lpstr>
      <vt:lpstr>Table 4 Applications by LA</vt:lpstr>
      <vt:lpstr>Table 5 Cared for people</vt:lpstr>
      <vt:lpstr>Table 6 Processing times</vt:lpstr>
      <vt:lpstr>Table 7 Payments by LA</vt:lpstr>
      <vt:lpstr>Table 8 Payments by month</vt:lpstr>
      <vt:lpstr>Table 9 Clients by payments</vt:lpstr>
      <vt:lpstr>Table 10 Clients paid</vt:lpstr>
      <vt:lpstr>Table 11 Re-determinations</vt:lpstr>
      <vt:lpstr>Chart 1 Applications by month</vt:lpstr>
      <vt:lpstr>Table 3 Full data</vt:lpstr>
      <vt:lpstr>Table 4 Full data</vt:lpstr>
      <vt:lpstr>Table 7 Full data</vt:lpstr>
      <vt:lpstr>Financial year 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2025-11-10T13:40:25Z</dcterms:created>
  <dcterms:modified xsi:type="dcterms:W3CDTF">2025-11-10T13:40:34Z</dcterms:modified>
</cp:coreProperties>
</file>